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comments12.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8.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9.xml" ContentType="application/vnd.openxmlformats-officedocument.spreadsheetml.comments+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comments21.xml" ContentType="application/vnd.openxmlformats-officedocument.spreadsheetml.comments+xml"/>
  <Override PartName="/xl/drawings/drawing36.xml" ContentType="application/vnd.openxmlformats-officedocument.drawing+xml"/>
  <Override PartName="/xl/comments22.xml" ContentType="application/vnd.openxmlformats-officedocument.spreadsheetml.comments+xml"/>
  <Override PartName="/xl/drawings/drawing37.xml" ContentType="application/vnd.openxmlformats-officedocument.drawing+xml"/>
  <Override PartName="/xl/comments23.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comments24.xml" ContentType="application/vnd.openxmlformats-officedocument.spreadsheetml.comments+xml"/>
  <Override PartName="/xl/drawings/drawing40.xml" ContentType="application/vnd.openxmlformats-officedocument.drawing+xml"/>
  <Override PartName="/xl/comments25.xml" ContentType="application/vnd.openxmlformats-officedocument.spreadsheetml.comments+xml"/>
  <Override PartName="/xl/drawings/drawing41.xml" ContentType="application/vnd.openxmlformats-officedocument.drawing+xml"/>
  <Override PartName="/xl/comments26.xml" ContentType="application/vnd.openxmlformats-officedocument.spreadsheetml.comments+xml"/>
  <Override PartName="/xl/drawings/drawing42.xml" ContentType="application/vnd.openxmlformats-officedocument.drawing+xml"/>
  <Override PartName="/xl/comments27.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comments28.xml" ContentType="application/vnd.openxmlformats-officedocument.spreadsheetml.comments+xml"/>
  <Override PartName="/xl/drawings/drawing45.xml" ContentType="application/vnd.openxmlformats-officedocument.drawing+xml"/>
  <Override PartName="/xl/comments29.xml" ContentType="application/vnd.openxmlformats-officedocument.spreadsheetml.comments+xml"/>
  <Override PartName="/xl/drawings/drawing46.xml" ContentType="application/vnd.openxmlformats-officedocument.drawing+xml"/>
  <Override PartName="/xl/comments30.xml" ContentType="application/vnd.openxmlformats-officedocument.spreadsheetml.comments+xml"/>
  <Override PartName="/xl/drawings/drawing47.xml" ContentType="application/vnd.openxmlformats-officedocument.drawing+xml"/>
  <Override PartName="/xl/comments31.xml" ContentType="application/vnd.openxmlformats-officedocument.spreadsheetml.comments+xml"/>
  <Override PartName="/xl/drawings/drawing48.xml" ContentType="application/vnd.openxmlformats-officedocument.drawing+xml"/>
  <Override PartName="/xl/comments32.xml" ContentType="application/vnd.openxmlformats-officedocument.spreadsheetml.comments+xml"/>
  <Override PartName="/xl/drawings/drawing49.xml" ContentType="application/vnd.openxmlformats-officedocument.drawing+xml"/>
  <Override PartName="/xl/comments33.xml" ContentType="application/vnd.openxmlformats-officedocument.spreadsheetml.comments+xml"/>
  <Override PartName="/xl/drawings/drawing50.xml" ContentType="application/vnd.openxmlformats-officedocument.drawing+xml"/>
  <Override PartName="/xl/comments34.xml" ContentType="application/vnd.openxmlformats-officedocument.spreadsheetml.comments+xml"/>
  <Override PartName="/xl/drawings/drawing51.xml" ContentType="application/vnd.openxmlformats-officedocument.drawing+xml"/>
  <Override PartName="/xl/comments35.xml" ContentType="application/vnd.openxmlformats-officedocument.spreadsheetml.comments+xml"/>
  <Override PartName="/xl/drawings/drawing52.xml" ContentType="application/vnd.openxmlformats-officedocument.drawing+xml"/>
  <Override PartName="/xl/comments36.xml" ContentType="application/vnd.openxmlformats-officedocument.spreadsheetml.comments+xml"/>
  <Override PartName="/xl/drawings/drawing53.xml" ContentType="application/vnd.openxmlformats-officedocument.drawing+xml"/>
  <Override PartName="/xl/comments37.xml" ContentType="application/vnd.openxmlformats-officedocument.spreadsheetml.comments+xml"/>
  <Override PartName="/xl/drawings/drawing54.xml" ContentType="application/vnd.openxmlformats-officedocument.drawing+xml"/>
  <Override PartName="/xl/comments38.xml" ContentType="application/vnd.openxmlformats-officedocument.spreadsheetml.comments+xml"/>
  <Override PartName="/xl/drawings/drawing55.xml" ContentType="application/vnd.openxmlformats-officedocument.drawing+xml"/>
  <Override PartName="/xl/comments39.xml" ContentType="application/vnd.openxmlformats-officedocument.spreadsheetml.comments+xml"/>
  <Override PartName="/xl/drawings/drawing56.xml" ContentType="application/vnd.openxmlformats-officedocument.drawing+xml"/>
  <Override PartName="/xl/comments40.xml" ContentType="application/vnd.openxmlformats-officedocument.spreadsheetml.comments+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540" windowWidth="15480" windowHeight="7830" tabRatio="947" firstSheet="9" activeTab="17"/>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TQW19.2!$A$7:$AL$29</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19"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7"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8" i="320"/>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19" i="285"/>
  <c r="AK19"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8" i="320"/>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J33" i="260"/>
  <c r="AJ34" i="260"/>
  <c r="AK34" i="260" s="1"/>
  <c r="AJ35" i="260"/>
  <c r="AK35" i="260" s="1"/>
  <c r="AJ36" i="260"/>
  <c r="AK36" i="260" s="1"/>
  <c r="AK21" i="260"/>
  <c r="AK22" i="260"/>
  <c r="AK3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K38" i="250" s="1"/>
  <c r="AJ39" i="250"/>
  <c r="AK39" i="250" s="1"/>
  <c r="AK23" i="250"/>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29" i="249"/>
  <c r="AJ7" i="260"/>
  <c r="AK7" i="260" s="1"/>
  <c r="AJ7" i="250"/>
  <c r="AK7" i="250" s="1"/>
  <c r="AJ7" i="249"/>
  <c r="AK7" i="249" s="1"/>
  <c r="R8" i="320" l="1"/>
  <c r="R9" i="319"/>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H5" i="309"/>
  <c r="G6" i="308"/>
  <c r="H5" i="308"/>
  <c r="G5" i="307"/>
  <c r="F6" i="307"/>
  <c r="F6" i="306"/>
  <c r="G5" i="306"/>
  <c r="F6" i="304"/>
  <c r="G5" i="304"/>
  <c r="G6" i="303"/>
  <c r="G6"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305" l="1"/>
  <c r="H5" i="299"/>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AL30" i="287"/>
  <c r="AJ31" i="286"/>
  <c r="AJ23" i="285"/>
  <c r="AL23" i="285"/>
  <c r="AK23" i="285"/>
  <c r="AK29" i="284"/>
  <c r="AJ42" i="282"/>
  <c r="AJ38" i="281"/>
  <c r="AK38" i="281"/>
  <c r="AJ44" i="280"/>
  <c r="S16" i="318"/>
  <c r="Q16" i="318"/>
  <c r="AK21" i="295"/>
  <c r="AK33" i="290"/>
  <c r="AK26" i="289"/>
  <c r="AK26" i="288"/>
  <c r="AJ26" i="288"/>
  <c r="AK30" i="287"/>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8" i="269"/>
  <c r="AJ32" i="270"/>
  <c r="AJ33" i="267"/>
  <c r="AJ16" i="273"/>
  <c r="AJ32" i="266"/>
  <c r="AL32" i="266"/>
  <c r="AJ33" i="265"/>
  <c r="AL33" i="265"/>
  <c r="AJ22" i="271"/>
  <c r="AL22" i="271"/>
  <c r="AL33" i="268"/>
  <c r="AL28"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8"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LSTC</author>
  </authors>
  <commentList>
    <comment ref="AE5" authorId="0">
      <text>
        <r>
          <rPr>
            <b/>
            <sz val="9"/>
            <color indexed="81"/>
            <rFont val="Tahoma"/>
            <charset val="1"/>
          </rPr>
          <t>anhtuan:</t>
        </r>
        <r>
          <rPr>
            <sz val="9"/>
            <color indexed="81"/>
            <rFont val="Tahoma"/>
            <charset val="1"/>
          </rPr>
          <t xml:space="preserve">
V0</t>
        </r>
      </text>
    </comment>
    <comment ref="F9" authorId="1">
      <text>
        <r>
          <rPr>
            <b/>
            <sz val="9"/>
            <color indexed="81"/>
            <rFont val="Tahoma"/>
            <family val="2"/>
          </rPr>
          <t>LSTC:</t>
        </r>
        <r>
          <rPr>
            <sz val="9"/>
            <color indexed="81"/>
            <rFont val="Tahoma"/>
            <family val="2"/>
          </rPr>
          <t xml:space="preserve">
T1-3</t>
        </r>
      </text>
    </comment>
  </commentList>
</comments>
</file>

<file path=xl/comments10.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VO</t>
        </r>
      </text>
    </comment>
    <comment ref="AA5" authorId="0">
      <text>
        <r>
          <rPr>
            <b/>
            <sz val="9"/>
            <color indexed="81"/>
            <rFont val="Tahoma"/>
            <family val="2"/>
          </rPr>
          <t>anhtuan:</t>
        </r>
        <r>
          <rPr>
            <sz val="9"/>
            <color indexed="81"/>
            <rFont val="Tahoma"/>
            <family val="2"/>
          </rPr>
          <t xml:space="preserve">
V0</t>
        </r>
      </text>
    </comment>
    <comment ref="AD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X8" authorId="0">
      <text>
        <r>
          <rPr>
            <b/>
            <sz val="9"/>
            <color indexed="81"/>
            <rFont val="Tahoma"/>
            <family val="2"/>
          </rPr>
          <t>anhtuan:</t>
        </r>
        <r>
          <rPr>
            <sz val="9"/>
            <color indexed="81"/>
            <rFont val="Tahoma"/>
            <family val="2"/>
          </rPr>
          <t xml:space="preserve">
2T</t>
        </r>
      </text>
    </comment>
    <comment ref="U19" authorId="0">
      <text>
        <r>
          <rPr>
            <b/>
            <sz val="9"/>
            <color indexed="81"/>
            <rFont val="Tahoma"/>
            <family val="2"/>
          </rPr>
          <t>anhtuan:</t>
        </r>
        <r>
          <rPr>
            <sz val="9"/>
            <color indexed="81"/>
            <rFont val="Tahoma"/>
            <family val="2"/>
          </rPr>
          <t xml:space="preserve">
2T</t>
        </r>
      </text>
    </comment>
    <comment ref="AB19" authorId="0">
      <text>
        <r>
          <rPr>
            <b/>
            <sz val="9"/>
            <color indexed="81"/>
            <rFont val="Tahoma"/>
            <family val="2"/>
          </rPr>
          <t>anhtuan:</t>
        </r>
        <r>
          <rPr>
            <sz val="9"/>
            <color indexed="81"/>
            <rFont val="Tahoma"/>
            <family val="2"/>
          </rPr>
          <t xml:space="preserve">
2T</t>
        </r>
      </text>
    </comment>
    <comment ref="X27" authorId="0">
      <text>
        <r>
          <rPr>
            <b/>
            <sz val="9"/>
            <color indexed="81"/>
            <rFont val="Tahoma"/>
            <family val="2"/>
          </rPr>
          <t>anhtuan:</t>
        </r>
        <r>
          <rPr>
            <sz val="9"/>
            <color indexed="81"/>
            <rFont val="Tahoma"/>
            <family val="2"/>
          </rPr>
          <t xml:space="preserve">
2T</t>
        </r>
      </text>
    </comment>
    <comment ref="AD27" authorId="0">
      <text>
        <r>
          <rPr>
            <b/>
            <sz val="9"/>
            <color indexed="81"/>
            <rFont val="Tahoma"/>
            <family val="2"/>
          </rPr>
          <t>anhtuan:</t>
        </r>
        <r>
          <rPr>
            <sz val="9"/>
            <color indexed="81"/>
            <rFont val="Tahoma"/>
            <family val="2"/>
          </rPr>
          <t xml:space="preserve">
2T</t>
        </r>
      </text>
    </comment>
  </commentList>
</comments>
</file>

<file path=xl/comments12.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anhtuan</author>
  </authors>
  <commentList>
    <comment ref="M10" authorId="0">
      <text>
        <r>
          <rPr>
            <b/>
            <sz val="9"/>
            <color indexed="81"/>
            <rFont val="Tahoma"/>
            <family val="2"/>
          </rPr>
          <t>anhtuan:</t>
        </r>
        <r>
          <rPr>
            <sz val="9"/>
            <color indexed="81"/>
            <rFont val="Tahoma"/>
            <family val="2"/>
          </rPr>
          <t xml:space="preserve">
2T</t>
        </r>
      </text>
    </comment>
    <comment ref="Z10" authorId="0">
      <text>
        <r>
          <rPr>
            <b/>
            <sz val="9"/>
            <color indexed="81"/>
            <rFont val="Tahoma"/>
            <family val="2"/>
          </rPr>
          <t>anhtuan:</t>
        </r>
        <r>
          <rPr>
            <sz val="9"/>
            <color indexed="81"/>
            <rFont val="Tahoma"/>
            <family val="2"/>
          </rPr>
          <t xml:space="preserve">
CHIỀU TRỄ 2T</t>
        </r>
      </text>
    </comment>
    <comment ref="M11" authorId="0">
      <text>
        <r>
          <rPr>
            <b/>
            <sz val="9"/>
            <color indexed="81"/>
            <rFont val="Tahoma"/>
            <family val="2"/>
          </rPr>
          <t>anhtuan:</t>
        </r>
        <r>
          <rPr>
            <sz val="9"/>
            <color indexed="81"/>
            <rFont val="Tahoma"/>
            <family val="2"/>
          </rPr>
          <t xml:space="preserve">
3T SAU</t>
        </r>
      </text>
    </comment>
    <comment ref="AD11" authorId="0">
      <text>
        <r>
          <rPr>
            <b/>
            <sz val="9"/>
            <color indexed="81"/>
            <rFont val="Tahoma"/>
            <family val="2"/>
          </rPr>
          <t>anhtuan:</t>
        </r>
        <r>
          <rPr>
            <sz val="9"/>
            <color indexed="81"/>
            <rFont val="Tahoma"/>
            <family val="2"/>
          </rPr>
          <t xml:space="preserve">
1T</t>
        </r>
      </text>
    </comment>
    <comment ref="M13" authorId="0">
      <text>
        <r>
          <rPr>
            <b/>
            <sz val="9"/>
            <color indexed="81"/>
            <rFont val="Tahoma"/>
            <family val="2"/>
          </rPr>
          <t>anhtuan:</t>
        </r>
        <r>
          <rPr>
            <sz val="9"/>
            <color indexed="81"/>
            <rFont val="Tahoma"/>
            <family val="2"/>
          </rPr>
          <t xml:space="preserve">
2T</t>
        </r>
      </text>
    </comment>
    <comment ref="M14" authorId="0">
      <text>
        <r>
          <rPr>
            <b/>
            <sz val="9"/>
            <color indexed="81"/>
            <rFont val="Tahoma"/>
            <family val="2"/>
          </rPr>
          <t>anhtuan:</t>
        </r>
        <r>
          <rPr>
            <sz val="9"/>
            <color indexed="81"/>
            <rFont val="Tahoma"/>
            <family val="2"/>
          </rPr>
          <t xml:space="preserve">
1T</t>
        </r>
      </text>
    </comment>
    <comment ref="AD14" authorId="0">
      <text>
        <r>
          <rPr>
            <b/>
            <sz val="9"/>
            <color indexed="81"/>
            <rFont val="Tahoma"/>
            <family val="2"/>
          </rPr>
          <t>anhtuan:</t>
        </r>
        <r>
          <rPr>
            <sz val="9"/>
            <color indexed="81"/>
            <rFont val="Tahoma"/>
            <family val="2"/>
          </rPr>
          <t xml:space="preserve">
1T</t>
        </r>
      </text>
    </comment>
    <comment ref="M23" authorId="0">
      <text>
        <r>
          <rPr>
            <b/>
            <sz val="9"/>
            <color indexed="81"/>
            <rFont val="Tahoma"/>
            <family val="2"/>
          </rPr>
          <t>anhtuan:</t>
        </r>
        <r>
          <rPr>
            <sz val="9"/>
            <color indexed="81"/>
            <rFont val="Tahoma"/>
            <family val="2"/>
          </rPr>
          <t xml:space="preserve">
2T</t>
        </r>
      </text>
    </comment>
    <comment ref="Z23" authorId="0">
      <text>
        <r>
          <rPr>
            <b/>
            <sz val="9"/>
            <color indexed="81"/>
            <rFont val="Tahoma"/>
            <family val="2"/>
          </rPr>
          <t>anhtuan:</t>
        </r>
        <r>
          <rPr>
            <sz val="9"/>
            <color indexed="81"/>
            <rFont val="Tahoma"/>
            <family val="2"/>
          </rPr>
          <t xml:space="preserve">
CHIỀU TRỄ 2T</t>
        </r>
      </text>
    </comment>
    <comment ref="M27" authorId="0">
      <text>
        <r>
          <rPr>
            <b/>
            <sz val="9"/>
            <color indexed="81"/>
            <rFont val="Tahoma"/>
            <family val="2"/>
          </rPr>
          <t>anhtuan:</t>
        </r>
        <r>
          <rPr>
            <sz val="9"/>
            <color indexed="81"/>
            <rFont val="Tahoma"/>
            <family val="2"/>
          </rPr>
          <t xml:space="preserve">
1T</t>
        </r>
      </text>
    </comment>
    <comment ref="AD27" authorId="0">
      <text>
        <r>
          <rPr>
            <b/>
            <sz val="9"/>
            <color indexed="81"/>
            <rFont val="Tahoma"/>
            <family val="2"/>
          </rPr>
          <t>anhtuan:</t>
        </r>
        <r>
          <rPr>
            <sz val="9"/>
            <color indexed="81"/>
            <rFont val="Tahoma"/>
            <family val="2"/>
          </rPr>
          <t xml:space="preserve">
1T</t>
        </r>
      </text>
    </comment>
    <comment ref="M31" authorId="0">
      <text>
        <r>
          <rPr>
            <b/>
            <sz val="9"/>
            <color indexed="81"/>
            <rFont val="Tahoma"/>
            <family val="2"/>
          </rPr>
          <t>anhtuan:</t>
        </r>
        <r>
          <rPr>
            <sz val="9"/>
            <color indexed="81"/>
            <rFont val="Tahoma"/>
            <family val="2"/>
          </rPr>
          <t xml:space="preserve">
1T</t>
        </r>
      </text>
    </comment>
    <comment ref="AD31" authorId="0">
      <text>
        <r>
          <rPr>
            <b/>
            <sz val="9"/>
            <color indexed="81"/>
            <rFont val="Tahoma"/>
            <family val="2"/>
          </rPr>
          <t>anhtuan:</t>
        </r>
        <r>
          <rPr>
            <sz val="9"/>
            <color indexed="81"/>
            <rFont val="Tahoma"/>
            <family val="2"/>
          </rPr>
          <t xml:space="preserve">
1T</t>
        </r>
      </text>
    </comment>
    <comment ref="M38" authorId="0">
      <text>
        <r>
          <rPr>
            <b/>
            <sz val="9"/>
            <color indexed="81"/>
            <rFont val="Tahoma"/>
            <family val="2"/>
          </rPr>
          <t>anhtuan:</t>
        </r>
        <r>
          <rPr>
            <sz val="9"/>
            <color indexed="81"/>
            <rFont val="Tahoma"/>
            <family val="2"/>
          </rPr>
          <t xml:space="preserve">
2T</t>
        </r>
      </text>
    </comment>
    <comment ref="Z38" authorId="0">
      <text>
        <r>
          <rPr>
            <b/>
            <sz val="9"/>
            <color indexed="81"/>
            <rFont val="Tahoma"/>
            <family val="2"/>
          </rPr>
          <t>anhtuan:</t>
        </r>
        <r>
          <rPr>
            <sz val="9"/>
            <color indexed="81"/>
            <rFont val="Tahoma"/>
            <family val="2"/>
          </rPr>
          <t xml:space="preserve">
CHIỀU TRỄ 2T</t>
        </r>
      </text>
    </comment>
  </commentList>
</comments>
</file>

<file path=xl/comments14.xml><?xml version="1.0" encoding="utf-8"?>
<comments xmlns="http://schemas.openxmlformats.org/spreadsheetml/2006/main">
  <authors>
    <author>LSTC</author>
  </authors>
  <commentList>
    <comment ref="W5" authorId="0">
      <text>
        <r>
          <rPr>
            <b/>
            <sz val="9"/>
            <color indexed="81"/>
            <rFont val="Tahoma"/>
            <family val="2"/>
          </rPr>
          <t>LSTC:V:0</t>
        </r>
      </text>
    </comment>
  </commentList>
</comments>
</file>

<file path=xl/comments15.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AE5" authorId="0">
      <text>
        <r>
          <rPr>
            <b/>
            <sz val="9"/>
            <color indexed="81"/>
            <rFont val="Tahoma"/>
            <charset val="1"/>
          </rPr>
          <t>LSTC:</t>
        </r>
        <r>
          <rPr>
            <sz val="9"/>
            <color indexed="81"/>
            <rFont val="Tahoma"/>
            <charset val="1"/>
          </rPr>
          <t xml:space="preserve">
V:0</t>
        </r>
      </text>
    </comment>
  </commentList>
</comments>
</file>

<file path=xl/comments17.xml><?xml version="1.0" encoding="utf-8"?>
<comments xmlns="http://schemas.openxmlformats.org/spreadsheetml/2006/main">
  <authors>
    <author>LSTC</author>
  </authors>
  <commentList>
    <comment ref="X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anhtuan</author>
  </authors>
  <commentList>
    <comment ref="W5" authorId="0">
      <text>
        <r>
          <rPr>
            <b/>
            <sz val="9"/>
            <color indexed="81"/>
            <rFont val="Tahoma"/>
            <family val="2"/>
          </rPr>
          <t>LSTC:</t>
        </r>
        <r>
          <rPr>
            <sz val="9"/>
            <color indexed="81"/>
            <rFont val="Tahoma"/>
            <family val="2"/>
          </rPr>
          <t xml:space="preserve">
V:0</t>
        </r>
      </text>
    </comment>
    <comment ref="AA5" authorId="0">
      <text>
        <r>
          <rPr>
            <b/>
            <sz val="9"/>
            <color indexed="81"/>
            <rFont val="Tahoma"/>
            <family val="2"/>
          </rPr>
          <t>LSTC:</t>
        </r>
        <r>
          <rPr>
            <sz val="9"/>
            <color indexed="81"/>
            <rFont val="Tahoma"/>
            <family val="2"/>
          </rPr>
          <t xml:space="preserve">
V:0</t>
        </r>
      </text>
    </comment>
    <comment ref="AD5" authorId="1">
      <text>
        <r>
          <rPr>
            <b/>
            <sz val="9"/>
            <color indexed="81"/>
            <rFont val="Tahoma"/>
            <charset val="1"/>
          </rPr>
          <t>anhtuan:</t>
        </r>
        <r>
          <rPr>
            <sz val="9"/>
            <color indexed="81"/>
            <rFont val="Tahoma"/>
            <charset val="1"/>
          </rPr>
          <t xml:space="preserve">
V0</t>
        </r>
      </text>
    </comment>
  </commentList>
</comments>
</file>

<file path=xl/comments19.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List>
</comments>
</file>

<file path=xl/comments20.xml><?xml version="1.0" encoding="utf-8"?>
<comments xmlns="http://schemas.openxmlformats.org/spreadsheetml/2006/main">
  <authors>
    <author>anhtuan</author>
  </authors>
  <commentList>
    <comment ref="L5" authorId="0">
      <text>
        <r>
          <rPr>
            <b/>
            <sz val="9"/>
            <color indexed="81"/>
            <rFont val="Tahoma"/>
            <family val="2"/>
          </rPr>
          <t>anhtuan:</t>
        </r>
        <r>
          <rPr>
            <sz val="9"/>
            <color indexed="81"/>
            <rFont val="Tahoma"/>
            <family val="2"/>
          </rPr>
          <t xml:space="preserve">
V0</t>
        </r>
      </text>
    </comment>
  </commentList>
</comments>
</file>

<file path=xl/comments21.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22.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U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AD5" authorId="0">
      <text>
        <r>
          <rPr>
            <b/>
            <sz val="9"/>
            <color indexed="81"/>
            <rFont val="Tahoma"/>
            <family val="2"/>
          </rPr>
          <t>anhtuan:</t>
        </r>
        <r>
          <rPr>
            <sz val="9"/>
            <color indexed="81"/>
            <rFont val="Tahoma"/>
            <family val="2"/>
          </rPr>
          <t xml:space="preserve">
V0</t>
        </r>
      </text>
    </comment>
    <comment ref="AE5" authorId="0">
      <text>
        <r>
          <rPr>
            <b/>
            <sz val="9"/>
            <color indexed="81"/>
            <rFont val="Tahoma"/>
            <charset val="1"/>
          </rPr>
          <t>anhtuan:</t>
        </r>
        <r>
          <rPr>
            <sz val="9"/>
            <color indexed="81"/>
            <rFont val="Tahoma"/>
            <charset val="1"/>
          </rPr>
          <t xml:space="preserve">
V0</t>
        </r>
      </text>
    </comment>
    <comment ref="AB7" authorId="0">
      <text>
        <r>
          <rPr>
            <b/>
            <sz val="9"/>
            <color indexed="81"/>
            <rFont val="Tahoma"/>
            <family val="2"/>
          </rPr>
          <t>anhtuan:</t>
        </r>
        <r>
          <rPr>
            <sz val="9"/>
            <color indexed="81"/>
            <rFont val="Tahoma"/>
            <family val="2"/>
          </rPr>
          <t xml:space="preserve">
THI HS GIỎI</t>
        </r>
      </text>
    </comment>
    <comment ref="AB14" authorId="0">
      <text>
        <r>
          <rPr>
            <b/>
            <sz val="9"/>
            <color indexed="81"/>
            <rFont val="Tahoma"/>
            <family val="2"/>
          </rPr>
          <t>anhtuan:</t>
        </r>
        <r>
          <rPr>
            <sz val="9"/>
            <color indexed="81"/>
            <rFont val="Tahoma"/>
            <family val="2"/>
          </rPr>
          <t xml:space="preserve">
THI HS GIỎI</t>
        </r>
      </text>
    </comment>
  </commentList>
</comments>
</file>

<file path=xl/comments23.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 ref="I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 ref="AD5" authorId="0">
      <text>
        <r>
          <rPr>
            <b/>
            <sz val="9"/>
            <color indexed="81"/>
            <rFont val="Tahoma"/>
            <family val="2"/>
          </rPr>
          <t>anhtuan:</t>
        </r>
        <r>
          <rPr>
            <sz val="9"/>
            <color indexed="81"/>
            <rFont val="Tahoma"/>
            <family val="2"/>
          </rPr>
          <t xml:space="preserve">
V0</t>
        </r>
      </text>
    </comment>
    <comment ref="U8" authorId="0">
      <text>
        <r>
          <rPr>
            <b/>
            <sz val="9"/>
            <color indexed="81"/>
            <rFont val="Tahoma"/>
            <family val="2"/>
          </rPr>
          <t>anhtuan:</t>
        </r>
        <r>
          <rPr>
            <sz val="9"/>
            <color indexed="81"/>
            <rFont val="Tahoma"/>
            <family val="2"/>
          </rPr>
          <t xml:space="preserve">
làm việc riêng trong lớp</t>
        </r>
      </text>
    </comment>
    <comment ref="U14" authorId="0">
      <text>
        <r>
          <rPr>
            <b/>
            <sz val="9"/>
            <color indexed="81"/>
            <rFont val="Tahoma"/>
            <family val="2"/>
          </rPr>
          <t>anhtuan:</t>
        </r>
        <r>
          <rPr>
            <sz val="9"/>
            <color indexed="81"/>
            <rFont val="Tahoma"/>
            <family val="2"/>
          </rPr>
          <t xml:space="preserve">
làm việc riêng trong lớp</t>
        </r>
      </text>
    </comment>
    <comment ref="AB17" authorId="0">
      <text>
        <r>
          <rPr>
            <b/>
            <sz val="9"/>
            <color indexed="81"/>
            <rFont val="Tahoma"/>
            <family val="2"/>
          </rPr>
          <t>anhtuan:</t>
        </r>
        <r>
          <rPr>
            <sz val="9"/>
            <color indexed="81"/>
            <rFont val="Tahoma"/>
            <family val="2"/>
          </rPr>
          <t xml:space="preserve">
SỬ DỤNG MẠNG SAI MỤC ĐÍCH</t>
        </r>
      </text>
    </comment>
  </commentList>
</comments>
</file>

<file path=xl/comments24.xml><?xml version="1.0" encoding="utf-8"?>
<comments xmlns="http://schemas.openxmlformats.org/spreadsheetml/2006/main">
  <authors>
    <author>LSTC</author>
  </authors>
  <commentList>
    <comment ref="AE5" authorId="0">
      <text>
        <r>
          <rPr>
            <b/>
            <sz val="9"/>
            <color indexed="81"/>
            <rFont val="Tahoma"/>
            <charset val="1"/>
          </rPr>
          <t>LSTC:</t>
        </r>
        <r>
          <rPr>
            <sz val="9"/>
            <color indexed="81"/>
            <rFont val="Tahoma"/>
            <charset val="1"/>
          </rPr>
          <t xml:space="preserve">
V:0</t>
        </r>
      </text>
    </comment>
  </commentList>
</comments>
</file>

<file path=xl/comments25.xml><?xml version="1.0" encoding="utf-8"?>
<comments xmlns="http://schemas.openxmlformats.org/spreadsheetml/2006/main">
  <authors>
    <author>anhtuan</author>
    <author>LSTC</author>
  </authors>
  <commentList>
    <comment ref="P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AA5" authorId="1">
      <text>
        <r>
          <rPr>
            <b/>
            <sz val="9"/>
            <color indexed="81"/>
            <rFont val="Tahoma"/>
            <family val="2"/>
          </rPr>
          <t>LSTC:</t>
        </r>
        <r>
          <rPr>
            <sz val="9"/>
            <color indexed="81"/>
            <rFont val="Tahoma"/>
            <family val="2"/>
          </rPr>
          <t xml:space="preserve">
chiều V:0</t>
        </r>
      </text>
    </comment>
    <comment ref="AD5" authorId="0">
      <text>
        <r>
          <rPr>
            <b/>
            <sz val="9"/>
            <color indexed="81"/>
            <rFont val="Tahoma"/>
            <family val="2"/>
          </rPr>
          <t>anhtuan:</t>
        </r>
        <r>
          <rPr>
            <sz val="9"/>
            <color indexed="81"/>
            <rFont val="Tahoma"/>
            <family val="2"/>
          </rPr>
          <t xml:space="preserve">
V0</t>
        </r>
      </text>
    </comment>
  </commentList>
</comments>
</file>

<file path=xl/comments26.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 ref="AE5" authorId="0">
      <text>
        <r>
          <rPr>
            <b/>
            <sz val="9"/>
            <color indexed="81"/>
            <rFont val="Tahoma"/>
            <charset val="1"/>
          </rPr>
          <t>anhtuan:</t>
        </r>
        <r>
          <rPr>
            <sz val="9"/>
            <color indexed="81"/>
            <rFont val="Tahoma"/>
            <charset val="1"/>
          </rPr>
          <t xml:space="preserve">
V0</t>
        </r>
      </text>
    </comment>
  </commentList>
</comments>
</file>

<file path=xl/comments27.xml><?xml version="1.0" encoding="utf-8"?>
<comments xmlns="http://schemas.openxmlformats.org/spreadsheetml/2006/main">
  <authors>
    <author>LSTC</author>
  </authors>
  <commentList>
    <comment ref="F5" authorId="0">
      <text>
        <r>
          <rPr>
            <b/>
            <sz val="9"/>
            <color indexed="81"/>
            <rFont val="Tahoma"/>
            <family val="2"/>
          </rPr>
          <t>LSTC:</t>
        </r>
        <r>
          <rPr>
            <sz val="9"/>
            <color indexed="81"/>
            <rFont val="Tahoma"/>
            <family val="2"/>
          </rPr>
          <t xml:space="preserve">
V:0</t>
        </r>
      </text>
    </comment>
  </commentList>
</comments>
</file>

<file path=xl/comments28.xml><?xml version="1.0" encoding="utf-8"?>
<comments xmlns="http://schemas.openxmlformats.org/spreadsheetml/2006/main">
  <authors>
    <author>LSTC</author>
  </authors>
  <commentList>
    <comment ref="AE16" authorId="0">
      <text>
        <r>
          <rPr>
            <b/>
            <sz val="9"/>
            <color indexed="81"/>
            <rFont val="Tahoma"/>
            <charset val="1"/>
          </rPr>
          <t>LSTC:</t>
        </r>
        <r>
          <rPr>
            <sz val="9"/>
            <color indexed="81"/>
            <rFont val="Tahoma"/>
            <charset val="1"/>
          </rPr>
          <t xml:space="preserve">
Trốn tiết</t>
        </r>
      </text>
    </comment>
  </commentList>
</comments>
</file>

<file path=xl/comments29.xml><?xml version="1.0" encoding="utf-8"?>
<comments xmlns="http://schemas.openxmlformats.org/spreadsheetml/2006/main">
  <authors>
    <author>LSTC</author>
  </authors>
  <commentList>
    <comment ref="J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AE5" authorId="0">
      <text>
        <r>
          <rPr>
            <b/>
            <sz val="9"/>
            <color indexed="81"/>
            <rFont val="Tahoma"/>
            <charset val="1"/>
          </rPr>
          <t>LSTC:</t>
        </r>
        <r>
          <rPr>
            <sz val="9"/>
            <color indexed="81"/>
            <rFont val="Tahoma"/>
            <charset val="1"/>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30.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 ref="AA5" authorId="0">
      <text>
        <r>
          <rPr>
            <b/>
            <sz val="9"/>
            <color indexed="81"/>
            <rFont val="Tahoma"/>
            <family val="2"/>
          </rPr>
          <t>anhtuan:</t>
        </r>
        <r>
          <rPr>
            <sz val="9"/>
            <color indexed="81"/>
            <rFont val="Tahoma"/>
            <family val="2"/>
          </rPr>
          <t xml:space="preserve">
v0</t>
        </r>
      </text>
    </comment>
    <comment ref="AD5" authorId="0">
      <text>
        <r>
          <rPr>
            <b/>
            <sz val="9"/>
            <color indexed="81"/>
            <rFont val="Tahoma"/>
            <family val="2"/>
          </rPr>
          <t>anhtuan:</t>
        </r>
        <r>
          <rPr>
            <sz val="9"/>
            <color indexed="81"/>
            <rFont val="Tahoma"/>
            <family val="2"/>
          </rPr>
          <t xml:space="preserve">
V0</t>
        </r>
      </text>
    </comment>
  </commentList>
</comments>
</file>

<file path=xl/comments31.xml><?xml version="1.0" encoding="utf-8"?>
<comments xmlns="http://schemas.openxmlformats.org/spreadsheetml/2006/main">
  <authors>
    <author>anhtuan</author>
  </authors>
  <commentList>
    <comment ref="J7" authorId="0">
      <text>
        <r>
          <rPr>
            <b/>
            <sz val="9"/>
            <color indexed="81"/>
            <rFont val="Tahoma"/>
            <family val="2"/>
          </rPr>
          <t>anhtuan:</t>
        </r>
        <r>
          <rPr>
            <sz val="9"/>
            <color indexed="81"/>
            <rFont val="Tahoma"/>
            <family val="2"/>
          </rPr>
          <t xml:space="preserve">
LÊN LỚP TRỄ SAU GIỜ RA CHƠI</t>
        </r>
      </text>
    </comment>
    <comment ref="N10" authorId="0">
      <text>
        <r>
          <rPr>
            <b/>
            <sz val="9"/>
            <color indexed="81"/>
            <rFont val="Tahoma"/>
            <family val="2"/>
          </rPr>
          <t>anhtuan:</t>
        </r>
        <r>
          <rPr>
            <sz val="9"/>
            <color indexed="81"/>
            <rFont val="Tahoma"/>
            <family val="2"/>
          </rPr>
          <t xml:space="preserve">
3TIET</t>
        </r>
      </text>
    </comment>
    <comment ref="G11" authorId="0">
      <text>
        <r>
          <rPr>
            <b/>
            <sz val="9"/>
            <color indexed="81"/>
            <rFont val="Tahoma"/>
            <family val="2"/>
          </rPr>
          <t>anhtuan:</t>
        </r>
        <r>
          <rPr>
            <sz val="9"/>
            <color indexed="81"/>
            <rFont val="Tahoma"/>
            <family val="2"/>
          </rPr>
          <t xml:space="preserve">
TRỐN 2T CUỐI</t>
        </r>
      </text>
    </comment>
    <comment ref="G22" authorId="0">
      <text>
        <r>
          <rPr>
            <b/>
            <sz val="9"/>
            <color indexed="81"/>
            <rFont val="Tahoma"/>
            <family val="2"/>
          </rPr>
          <t>anhtuan:</t>
        </r>
        <r>
          <rPr>
            <sz val="9"/>
            <color indexed="81"/>
            <rFont val="Tahoma"/>
            <family val="2"/>
          </rPr>
          <t xml:space="preserve">
TRỐN 2T CUỐI</t>
        </r>
      </text>
    </comment>
  </commentList>
</comments>
</file>

<file path=xl/comments32.xml><?xml version="1.0" encoding="utf-8"?>
<comments xmlns="http://schemas.openxmlformats.org/spreadsheetml/2006/main">
  <authors>
    <author>LSTC</author>
  </authors>
  <commentList>
    <comment ref="F11" authorId="0">
      <text>
        <r>
          <rPr>
            <b/>
            <sz val="9"/>
            <color indexed="81"/>
            <rFont val="Tahoma"/>
            <family val="2"/>
          </rPr>
          <t>LSTC:</t>
        </r>
        <r>
          <rPr>
            <sz val="9"/>
            <color indexed="81"/>
            <rFont val="Tahoma"/>
            <family val="2"/>
          </rPr>
          <t xml:space="preserve">
T4-6</t>
        </r>
      </text>
    </comment>
    <comment ref="F17" authorId="0">
      <text>
        <r>
          <rPr>
            <b/>
            <sz val="9"/>
            <color indexed="81"/>
            <rFont val="Tahoma"/>
            <family val="2"/>
          </rPr>
          <t>LSTC:</t>
        </r>
        <r>
          <rPr>
            <sz val="9"/>
            <color indexed="81"/>
            <rFont val="Tahoma"/>
            <family val="2"/>
          </rPr>
          <t xml:space="preserve">
T4-6</t>
        </r>
      </text>
    </comment>
  </commentList>
</comments>
</file>

<file path=xl/comments33.xml><?xml version="1.0" encoding="utf-8"?>
<comments xmlns="http://schemas.openxmlformats.org/spreadsheetml/2006/main">
  <authors>
    <author>anhtuan</author>
  </authors>
  <commentList>
    <comment ref="J10" authorId="0">
      <text>
        <r>
          <rPr>
            <b/>
            <sz val="9"/>
            <color indexed="81"/>
            <rFont val="Tahoma"/>
            <family val="2"/>
          </rPr>
          <t>anhtuan:</t>
        </r>
        <r>
          <rPr>
            <sz val="9"/>
            <color indexed="81"/>
            <rFont val="Tahoma"/>
            <family val="2"/>
          </rPr>
          <t xml:space="preserve">
3T</t>
        </r>
      </text>
    </comment>
    <comment ref="M25" authorId="0">
      <text>
        <r>
          <rPr>
            <b/>
            <sz val="9"/>
            <color indexed="81"/>
            <rFont val="Tahoma"/>
            <family val="2"/>
          </rPr>
          <t>anhtuan:</t>
        </r>
        <r>
          <rPr>
            <sz val="9"/>
            <color indexed="81"/>
            <rFont val="Tahoma"/>
            <family val="2"/>
          </rPr>
          <t xml:space="preserve">
3T SAU</t>
        </r>
      </text>
    </comment>
  </commentList>
</comments>
</file>

<file path=xl/comments34.xml><?xml version="1.0" encoding="utf-8"?>
<comments xmlns="http://schemas.openxmlformats.org/spreadsheetml/2006/main">
  <authors>
    <author>anhtuan</author>
  </authors>
  <commentList>
    <comment ref="AB5" authorId="0">
      <text>
        <r>
          <rPr>
            <b/>
            <sz val="9"/>
            <color indexed="81"/>
            <rFont val="Tahoma"/>
            <family val="2"/>
          </rPr>
          <t>anhtuan:</t>
        </r>
        <r>
          <rPr>
            <sz val="9"/>
            <color indexed="81"/>
            <rFont val="Tahoma"/>
            <family val="2"/>
          </rPr>
          <t xml:space="preserve">
V0</t>
        </r>
      </text>
    </comment>
    <comment ref="AD5" authorId="0">
      <text>
        <r>
          <rPr>
            <b/>
            <sz val="9"/>
            <color indexed="81"/>
            <rFont val="Tahoma"/>
            <family val="2"/>
          </rPr>
          <t>anhtuan:</t>
        </r>
        <r>
          <rPr>
            <sz val="9"/>
            <color indexed="81"/>
            <rFont val="Tahoma"/>
            <family val="2"/>
          </rPr>
          <t xml:space="preserve">
V0</t>
        </r>
      </text>
    </comment>
    <comment ref="AE5" authorId="0">
      <text>
        <r>
          <rPr>
            <b/>
            <sz val="9"/>
            <color indexed="81"/>
            <rFont val="Tahoma"/>
            <charset val="1"/>
          </rPr>
          <t>anhtuan:</t>
        </r>
        <r>
          <rPr>
            <sz val="9"/>
            <color indexed="81"/>
            <rFont val="Tahoma"/>
            <charset val="1"/>
          </rPr>
          <t xml:space="preserve">
V0</t>
        </r>
      </text>
    </comment>
  </commentList>
</comments>
</file>

<file path=xl/comments35.xml><?xml version="1.0" encoding="utf-8"?>
<comments xmlns="http://schemas.openxmlformats.org/spreadsheetml/2006/main">
  <authors>
    <author>anhtuan</author>
    <author>LSTC</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F7" authorId="1">
      <text>
        <r>
          <rPr>
            <b/>
            <sz val="9"/>
            <color indexed="81"/>
            <rFont val="Tahoma"/>
            <family val="2"/>
          </rPr>
          <t>LSTC:</t>
        </r>
        <r>
          <rPr>
            <sz val="9"/>
            <color indexed="81"/>
            <rFont val="Tahoma"/>
            <family val="2"/>
          </rPr>
          <t xml:space="preserve">
T4-6</t>
        </r>
      </text>
    </comment>
    <comment ref="F8" authorId="1">
      <text>
        <r>
          <rPr>
            <b/>
            <sz val="9"/>
            <color indexed="81"/>
            <rFont val="Tahoma"/>
            <family val="2"/>
          </rPr>
          <t>LSTC:</t>
        </r>
        <r>
          <rPr>
            <sz val="9"/>
            <color indexed="81"/>
            <rFont val="Tahoma"/>
            <family val="2"/>
          </rPr>
          <t xml:space="preserve">
T4-6</t>
        </r>
      </text>
    </comment>
    <comment ref="F33" authorId="1">
      <text>
        <r>
          <rPr>
            <b/>
            <sz val="9"/>
            <color indexed="81"/>
            <rFont val="Tahoma"/>
            <family val="2"/>
          </rPr>
          <t>LSTC:</t>
        </r>
        <r>
          <rPr>
            <sz val="9"/>
            <color indexed="81"/>
            <rFont val="Tahoma"/>
            <family val="2"/>
          </rPr>
          <t xml:space="preserve">
T4-6</t>
        </r>
      </text>
    </comment>
  </commentList>
</comments>
</file>

<file path=xl/comments36.xml><?xml version="1.0" encoding="utf-8"?>
<comments xmlns="http://schemas.openxmlformats.org/spreadsheetml/2006/main">
  <authors>
    <author>LSTC</author>
    <author>anhtuan</author>
  </authors>
  <commentList>
    <comment ref="W5" authorId="0">
      <text>
        <r>
          <rPr>
            <b/>
            <sz val="9"/>
            <color indexed="81"/>
            <rFont val="Tahoma"/>
            <family val="2"/>
          </rPr>
          <t>LSTC:</t>
        </r>
        <r>
          <rPr>
            <sz val="9"/>
            <color indexed="81"/>
            <rFont val="Tahoma"/>
            <family val="2"/>
          </rPr>
          <t xml:space="preserve">
V:0</t>
        </r>
      </text>
    </comment>
    <comment ref="AD5" authorId="1">
      <text>
        <r>
          <rPr>
            <b/>
            <sz val="9"/>
            <color indexed="81"/>
            <rFont val="Tahoma"/>
            <charset val="1"/>
          </rPr>
          <t>anhtuan:</t>
        </r>
        <r>
          <rPr>
            <sz val="9"/>
            <color indexed="81"/>
            <rFont val="Tahoma"/>
            <charset val="1"/>
          </rPr>
          <t xml:space="preserve">
V0</t>
        </r>
      </text>
    </comment>
  </commentList>
</comments>
</file>

<file path=xl/comments37.xml><?xml version="1.0" encoding="utf-8"?>
<comments xmlns="http://schemas.openxmlformats.org/spreadsheetml/2006/main">
  <authors>
    <author>anhtuan</author>
    <author>LSTC</author>
  </authors>
  <commentList>
    <comment ref="G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W5" authorId="1">
      <text>
        <r>
          <rPr>
            <b/>
            <sz val="9"/>
            <color indexed="81"/>
            <rFont val="Tahoma"/>
            <family val="2"/>
          </rPr>
          <t>LSTC:</t>
        </r>
        <r>
          <rPr>
            <sz val="9"/>
            <color indexed="81"/>
            <rFont val="Tahoma"/>
            <family val="2"/>
          </rPr>
          <t xml:space="preserve">
V:0</t>
        </r>
      </text>
    </comment>
    <comment ref="AD5" authorId="0">
      <text>
        <r>
          <rPr>
            <b/>
            <sz val="9"/>
            <color indexed="81"/>
            <rFont val="Tahoma"/>
            <charset val="1"/>
          </rPr>
          <t>anhtuan:</t>
        </r>
        <r>
          <rPr>
            <sz val="9"/>
            <color indexed="81"/>
            <rFont val="Tahoma"/>
            <charset val="1"/>
          </rPr>
          <t xml:space="preserve">
V0</t>
        </r>
      </text>
    </comment>
    <comment ref="F24" authorId="1">
      <text>
        <r>
          <rPr>
            <b/>
            <sz val="9"/>
            <color indexed="81"/>
            <rFont val="Tahoma"/>
            <family val="2"/>
          </rPr>
          <t>LSTC:</t>
        </r>
        <r>
          <rPr>
            <sz val="9"/>
            <color indexed="81"/>
            <rFont val="Tahoma"/>
            <family val="2"/>
          </rPr>
          <t xml:space="preserve">
T4-6</t>
        </r>
      </text>
    </comment>
  </commentList>
</comments>
</file>

<file path=xl/comments38.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V0</t>
        </r>
      </text>
    </comment>
    <comment ref="Z18" authorId="0">
      <text>
        <r>
          <rPr>
            <b/>
            <sz val="9"/>
            <color indexed="81"/>
            <rFont val="Tahoma"/>
            <family val="2"/>
          </rPr>
          <t>anhtuan:</t>
        </r>
        <r>
          <rPr>
            <sz val="9"/>
            <color indexed="81"/>
            <rFont val="Tahoma"/>
            <family val="2"/>
          </rPr>
          <t xml:space="preserve">
P 3T SAU</t>
        </r>
      </text>
    </comment>
  </commentList>
</comments>
</file>

<file path=xl/comments39.xml><?xml version="1.0" encoding="utf-8"?>
<comments xmlns="http://schemas.openxmlformats.org/spreadsheetml/2006/main">
  <authors>
    <author>anhtuan</author>
    <author>LSTC</author>
  </authors>
  <commentList>
    <comment ref="I5" authorId="0">
      <text>
        <r>
          <rPr>
            <b/>
            <sz val="9"/>
            <color indexed="81"/>
            <rFont val="Tahoma"/>
            <family val="2"/>
          </rPr>
          <t>anhtuan:</t>
        </r>
        <r>
          <rPr>
            <sz val="9"/>
            <color indexed="81"/>
            <rFont val="Tahoma"/>
            <family val="2"/>
          </rPr>
          <t xml:space="preserve">
V0</t>
        </r>
      </text>
    </comment>
    <comment ref="P5" authorId="1">
      <text>
        <r>
          <rPr>
            <b/>
            <sz val="9"/>
            <color indexed="81"/>
            <rFont val="Tahoma"/>
            <family val="2"/>
          </rPr>
          <t>LSTC:</t>
        </r>
        <r>
          <rPr>
            <sz val="9"/>
            <color indexed="81"/>
            <rFont val="Tahoma"/>
            <family val="2"/>
          </rPr>
          <t xml:space="preserve">
V:0</t>
        </r>
      </text>
    </comment>
    <comment ref="W5" authorId="1">
      <text>
        <r>
          <rPr>
            <b/>
            <sz val="9"/>
            <color indexed="81"/>
            <rFont val="Tahoma"/>
            <family val="2"/>
          </rPr>
          <t>LSTC:</t>
        </r>
        <r>
          <rPr>
            <sz val="9"/>
            <color indexed="81"/>
            <rFont val="Tahoma"/>
            <family val="2"/>
          </rPr>
          <t xml:space="preserve">
V:0</t>
        </r>
      </text>
    </comment>
    <comment ref="Z5" authorId="0">
      <text>
        <r>
          <rPr>
            <b/>
            <sz val="9"/>
            <color indexed="81"/>
            <rFont val="Tahoma"/>
            <family val="2"/>
          </rPr>
          <t>anhtuan:</t>
        </r>
        <r>
          <rPr>
            <sz val="9"/>
            <color indexed="81"/>
            <rFont val="Tahoma"/>
            <family val="2"/>
          </rPr>
          <t xml:space="preserve">
V0</t>
        </r>
      </text>
    </comment>
    <comment ref="AD5" authorId="0">
      <text>
        <r>
          <rPr>
            <b/>
            <sz val="9"/>
            <color indexed="81"/>
            <rFont val="Tahoma"/>
            <charset val="1"/>
          </rPr>
          <t>anhtuan:</t>
        </r>
        <r>
          <rPr>
            <sz val="9"/>
            <color indexed="81"/>
            <rFont val="Tahoma"/>
            <charset val="1"/>
          </rPr>
          <t xml:space="preserve">
V0</t>
        </r>
      </text>
    </comment>
    <comment ref="AE5" authorId="1">
      <text>
        <r>
          <rPr>
            <b/>
            <sz val="9"/>
            <color indexed="81"/>
            <rFont val="Tahoma"/>
            <family val="2"/>
          </rPr>
          <t>LSTC:</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X30" authorId="0">
      <text>
        <r>
          <rPr>
            <b/>
            <sz val="9"/>
            <color indexed="81"/>
            <rFont val="Tahoma"/>
            <family val="2"/>
          </rPr>
          <t>anhtuan:</t>
        </r>
        <r>
          <rPr>
            <sz val="9"/>
            <color indexed="81"/>
            <rFont val="Tahoma"/>
            <family val="2"/>
          </rPr>
          <t xml:space="preserve">
3T</t>
        </r>
      </text>
    </comment>
  </commentList>
</comments>
</file>

<file path=xl/comments40.xml><?xml version="1.0" encoding="utf-8"?>
<comments xmlns="http://schemas.openxmlformats.org/spreadsheetml/2006/main">
  <authors>
    <author>LSTC</author>
    <author>anhtuan</author>
  </authors>
  <commentList>
    <comment ref="L5" authorId="0">
      <text>
        <r>
          <rPr>
            <b/>
            <sz val="9"/>
            <color indexed="81"/>
            <rFont val="Tahoma"/>
            <family val="2"/>
          </rPr>
          <t>LSTC:</t>
        </r>
        <r>
          <rPr>
            <sz val="9"/>
            <color indexed="81"/>
            <rFont val="Tahoma"/>
            <family val="2"/>
          </rPr>
          <t xml:space="preserve">
V:0</t>
        </r>
      </text>
    </comment>
    <comment ref="Z9" authorId="1">
      <text>
        <r>
          <rPr>
            <b/>
            <sz val="9"/>
            <color indexed="81"/>
            <rFont val="Tahoma"/>
            <family val="2"/>
          </rPr>
          <t>anhtuan:</t>
        </r>
        <r>
          <rPr>
            <sz val="9"/>
            <color indexed="81"/>
            <rFont val="Tahoma"/>
            <family val="2"/>
          </rPr>
          <t xml:space="preserve">
3T SAU</t>
        </r>
      </text>
    </comment>
    <comment ref="Z14" authorId="1">
      <text>
        <r>
          <rPr>
            <b/>
            <sz val="9"/>
            <color indexed="81"/>
            <rFont val="Tahoma"/>
            <family val="2"/>
          </rPr>
          <t>anhtuan:</t>
        </r>
        <r>
          <rPr>
            <sz val="9"/>
            <color indexed="81"/>
            <rFont val="Tahoma"/>
            <family val="2"/>
          </rPr>
          <t xml:space="preserve">
3T SAU</t>
        </r>
      </text>
    </comment>
    <comment ref="Z16" authorId="1">
      <text>
        <r>
          <rPr>
            <b/>
            <sz val="9"/>
            <color indexed="81"/>
            <rFont val="Tahoma"/>
            <family val="2"/>
          </rPr>
          <t>anhtuan:</t>
        </r>
        <r>
          <rPr>
            <sz val="9"/>
            <color indexed="81"/>
            <rFont val="Tahoma"/>
            <family val="2"/>
          </rPr>
          <t xml:space="preserve">
3T SAU</t>
        </r>
      </text>
    </comment>
    <comment ref="Z20" authorId="1">
      <text>
        <r>
          <rPr>
            <b/>
            <sz val="9"/>
            <color indexed="81"/>
            <rFont val="Tahoma"/>
            <family val="2"/>
          </rPr>
          <t>anhtuan:</t>
        </r>
        <r>
          <rPr>
            <sz val="9"/>
            <color indexed="81"/>
            <rFont val="Tahoma"/>
            <family val="2"/>
          </rPr>
          <t xml:space="preserve">
3T SAU</t>
        </r>
      </text>
    </comment>
    <comment ref="Z21" authorId="1">
      <text>
        <r>
          <rPr>
            <b/>
            <sz val="9"/>
            <color indexed="81"/>
            <rFont val="Tahoma"/>
            <family val="2"/>
          </rPr>
          <t>anhtuan:</t>
        </r>
        <r>
          <rPr>
            <sz val="9"/>
            <color indexed="81"/>
            <rFont val="Tahoma"/>
            <family val="2"/>
          </rPr>
          <t xml:space="preserve">
3T SAU</t>
        </r>
      </text>
    </comment>
    <comment ref="Z25" authorId="1">
      <text>
        <r>
          <rPr>
            <b/>
            <sz val="9"/>
            <color indexed="81"/>
            <rFont val="Tahoma"/>
            <family val="2"/>
          </rPr>
          <t>anhtuan:</t>
        </r>
        <r>
          <rPr>
            <sz val="9"/>
            <color indexed="81"/>
            <rFont val="Tahoma"/>
            <family val="2"/>
          </rPr>
          <t xml:space="preserve">
3T SAU</t>
        </r>
      </text>
    </comment>
    <comment ref="Z28" authorId="1">
      <text>
        <r>
          <rPr>
            <b/>
            <sz val="9"/>
            <color indexed="81"/>
            <rFont val="Tahoma"/>
            <family val="2"/>
          </rPr>
          <t>anhtuan:</t>
        </r>
        <r>
          <rPr>
            <sz val="9"/>
            <color indexed="81"/>
            <rFont val="Tahoma"/>
            <family val="2"/>
          </rPr>
          <t xml:space="preserve">
3T SAU</t>
        </r>
      </text>
    </comment>
  </commentList>
</comments>
</file>

<file path=xl/comments5.xml><?xml version="1.0" encoding="utf-8"?>
<comments xmlns="http://schemas.openxmlformats.org/spreadsheetml/2006/main">
  <authors>
    <author>anhtuan</author>
  </authors>
  <commentList>
    <comment ref="AA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anhtuan</author>
  </authors>
  <commentList>
    <comment ref="AA11" authorId="0">
      <text>
        <r>
          <rPr>
            <b/>
            <sz val="9"/>
            <color indexed="81"/>
            <rFont val="Tahoma"/>
            <family val="2"/>
          </rPr>
          <t>anhtuan:</t>
        </r>
        <r>
          <rPr>
            <sz val="9"/>
            <color indexed="81"/>
            <rFont val="Tahoma"/>
            <family val="2"/>
          </rPr>
          <t xml:space="preserve">
3T</t>
        </r>
      </text>
    </comment>
    <comment ref="P27" authorId="0">
      <text>
        <r>
          <rPr>
            <b/>
            <sz val="9"/>
            <color indexed="81"/>
            <rFont val="Tahoma"/>
            <family val="2"/>
          </rPr>
          <t>anhtuan:</t>
        </r>
        <r>
          <rPr>
            <sz val="9"/>
            <color indexed="81"/>
            <rFont val="Tahoma"/>
            <family val="2"/>
          </rPr>
          <t xml:space="preserve">
3T SAU</t>
        </r>
      </text>
    </comment>
  </commentList>
</comments>
</file>

<file path=xl/comments7.xml><?xml version="1.0" encoding="utf-8"?>
<comments xmlns="http://schemas.openxmlformats.org/spreadsheetml/2006/main">
  <authors>
    <author>LSTC</author>
    <author>anhtuan</author>
  </authors>
  <commentList>
    <comment ref="J5" authorId="0">
      <text>
        <r>
          <rPr>
            <b/>
            <sz val="9"/>
            <color indexed="81"/>
            <rFont val="Tahoma"/>
            <family val="2"/>
          </rPr>
          <t>LSTC:</t>
        </r>
        <r>
          <rPr>
            <sz val="9"/>
            <color indexed="81"/>
            <rFont val="Tahoma"/>
            <family val="2"/>
          </rPr>
          <t xml:space="preserve">
V:0</t>
        </r>
      </text>
    </comment>
    <comment ref="Q5" authorId="1">
      <text>
        <r>
          <rPr>
            <b/>
            <sz val="9"/>
            <color indexed="81"/>
            <rFont val="Tahoma"/>
            <family val="2"/>
          </rPr>
          <t>anhtuan:</t>
        </r>
        <r>
          <rPr>
            <sz val="9"/>
            <color indexed="81"/>
            <rFont val="Tahoma"/>
            <family val="2"/>
          </rPr>
          <t xml:space="preserve">
V0</t>
        </r>
      </text>
    </comment>
    <comment ref="W5" authorId="0">
      <text>
        <r>
          <rPr>
            <b/>
            <sz val="9"/>
            <color indexed="81"/>
            <rFont val="Tahoma"/>
            <family val="2"/>
          </rPr>
          <t>LSTC:</t>
        </r>
        <r>
          <rPr>
            <sz val="9"/>
            <color indexed="81"/>
            <rFont val="Tahoma"/>
            <family val="2"/>
          </rPr>
          <t xml:space="preserve">
V:0</t>
        </r>
      </text>
    </comment>
    <comment ref="X5" authorId="0">
      <text>
        <r>
          <rPr>
            <b/>
            <sz val="9"/>
            <color indexed="81"/>
            <rFont val="Tahoma"/>
            <family val="2"/>
          </rPr>
          <t>LSTC:</t>
        </r>
        <r>
          <rPr>
            <sz val="9"/>
            <color indexed="81"/>
            <rFont val="Tahoma"/>
            <family val="2"/>
          </rPr>
          <t xml:space="preserve">
V:0</t>
        </r>
      </text>
    </comment>
    <comment ref="AD5" authorId="1">
      <text>
        <r>
          <rPr>
            <b/>
            <sz val="9"/>
            <color indexed="81"/>
            <rFont val="Tahoma"/>
            <charset val="1"/>
          </rPr>
          <t>anhtuan:</t>
        </r>
        <r>
          <rPr>
            <sz val="9"/>
            <color indexed="81"/>
            <rFont val="Tahoma"/>
            <charset val="1"/>
          </rPr>
          <t xml:space="preserve">
v0</t>
        </r>
      </text>
    </comment>
    <comment ref="AE5" authorId="0">
      <text>
        <r>
          <rPr>
            <b/>
            <sz val="9"/>
            <color indexed="81"/>
            <rFont val="Tahoma"/>
            <charset val="1"/>
          </rPr>
          <t>LSTC:</t>
        </r>
        <r>
          <rPr>
            <sz val="9"/>
            <color indexed="81"/>
            <rFont val="Tahoma"/>
            <charset val="1"/>
          </rPr>
          <t xml:space="preserve">
V:0</t>
        </r>
      </text>
    </comment>
    <comment ref="F12" authorId="1">
      <text>
        <r>
          <rPr>
            <b/>
            <sz val="9"/>
            <color indexed="81"/>
            <rFont val="Tahoma"/>
            <family val="2"/>
          </rPr>
          <t>anhtuan:</t>
        </r>
        <r>
          <rPr>
            <sz val="9"/>
            <color indexed="81"/>
            <rFont val="Tahoma"/>
            <family val="2"/>
          </rPr>
          <t xml:space="preserve">
TRỐN 2T</t>
        </r>
      </text>
    </comment>
    <comment ref="F21" authorId="1">
      <text>
        <r>
          <rPr>
            <b/>
            <sz val="9"/>
            <color indexed="81"/>
            <rFont val="Tahoma"/>
            <family val="2"/>
          </rPr>
          <t>anhtuan:</t>
        </r>
        <r>
          <rPr>
            <sz val="9"/>
            <color indexed="81"/>
            <rFont val="Tahoma"/>
            <family val="2"/>
          </rPr>
          <t xml:space="preserve">
TRỐN 2T</t>
        </r>
      </text>
    </comment>
  </commentList>
</comments>
</file>

<file path=xl/comments8.xml><?xml version="1.0" encoding="utf-8"?>
<comments xmlns="http://schemas.openxmlformats.org/spreadsheetml/2006/main">
  <authors>
    <author>LSTC</author>
    <author>anhtuan</author>
  </authors>
  <commentList>
    <comment ref="I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M5" authorId="1">
      <text>
        <r>
          <rPr>
            <b/>
            <sz val="9"/>
            <color indexed="81"/>
            <rFont val="Tahoma"/>
            <family val="2"/>
          </rPr>
          <t>anhtuan:</t>
        </r>
        <r>
          <rPr>
            <sz val="9"/>
            <color indexed="81"/>
            <rFont val="Tahoma"/>
            <family val="2"/>
          </rPr>
          <t xml:space="preserve">
v0</t>
        </r>
      </text>
    </comment>
    <comment ref="Q5" authorId="1">
      <text>
        <r>
          <rPr>
            <b/>
            <sz val="9"/>
            <color indexed="81"/>
            <rFont val="Tahoma"/>
            <family val="2"/>
          </rPr>
          <t>anhtuan:</t>
        </r>
        <r>
          <rPr>
            <sz val="9"/>
            <color indexed="81"/>
            <rFont val="Tahoma"/>
            <family val="2"/>
          </rPr>
          <t xml:space="preserve">
V0</t>
        </r>
      </text>
    </comment>
    <comment ref="AE7" authorId="0">
      <text>
        <r>
          <rPr>
            <b/>
            <sz val="9"/>
            <color indexed="81"/>
            <rFont val="Tahoma"/>
            <family val="2"/>
          </rPr>
          <t>LSTC:</t>
        </r>
        <r>
          <rPr>
            <sz val="9"/>
            <color indexed="81"/>
            <rFont val="Tahoma"/>
            <family val="2"/>
          </rPr>
          <t xml:space="preserve">
TIẾT 4-6</t>
        </r>
      </text>
    </comment>
  </commentList>
</comments>
</file>

<file path=xl/comments9.xml><?xml version="1.0" encoding="utf-8"?>
<comments xmlns="http://schemas.openxmlformats.org/spreadsheetml/2006/main">
  <authors>
    <author>anhtuan</author>
  </authors>
  <commentList>
    <comment ref="G13" authorId="0">
      <text>
        <r>
          <rPr>
            <b/>
            <sz val="9"/>
            <color indexed="81"/>
            <rFont val="Tahoma"/>
            <family val="2"/>
          </rPr>
          <t>anhtuan:</t>
        </r>
        <r>
          <rPr>
            <sz val="9"/>
            <color indexed="81"/>
            <rFont val="Tahoma"/>
            <family val="2"/>
          </rPr>
          <t xml:space="preserve">
3T</t>
        </r>
      </text>
    </comment>
    <comment ref="G18" authorId="0">
      <text>
        <r>
          <rPr>
            <b/>
            <sz val="9"/>
            <color indexed="81"/>
            <rFont val="Tahoma"/>
            <family val="2"/>
          </rPr>
          <t>anhtuan:</t>
        </r>
        <r>
          <rPr>
            <sz val="9"/>
            <color indexed="81"/>
            <rFont val="Tahoma"/>
            <family val="2"/>
          </rPr>
          <t xml:space="preserve">
3T</t>
        </r>
      </text>
    </comment>
  </commentList>
</comments>
</file>

<file path=xl/sharedStrings.xml><?xml version="1.0" encoding="utf-8"?>
<sst xmlns="http://schemas.openxmlformats.org/spreadsheetml/2006/main" count="8333" uniqueCount="2669">
  <si>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</si>
  <si>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</si>
  <si>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</si>
  <si>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</si>
  <si>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</si>
  <si>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</si>
  <si>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</si>
  <si>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</si>
  <si>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</si>
  <si>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</si>
  <si>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</si>
  <si>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</si>
  <si>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</si>
  <si>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</si>
  <si>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</si>
  <si>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</si>
  <si>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</si>
  <si>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</si>
  <si>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</si>
  <si>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</si>
  <si>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</si>
  <si>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</si>
  <si>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</si>
  <si>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</si>
  <si>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</si>
  <si>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</si>
  <si>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</si>
  <si>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</si>
  <si>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</si>
  <si>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</si>
  <si>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</si>
  <si>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</si>
  <si>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</si>
  <si>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</si>
  <si>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</si>
  <si>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</si>
  <si>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</si>
  <si>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</si>
  <si>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</si>
  <si>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</si>
  <si>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</si>
  <si>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</si>
  <si>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</si>
  <si>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</si>
  <si>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</si>
  <si>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</si>
  <si>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</si>
  <si>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</si>
  <si>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</si>
  <si>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</si>
  <si>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</si>
  <si>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</si>
  <si>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</si>
  <si>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</si>
  <si>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</si>
  <si>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</si>
  <si>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</si>
  <si>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</si>
  <si>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</si>
  <si>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</si>
  <si>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</si>
  <si>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</si>
  <si>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</si>
  <si>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</si>
  <si>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</si>
  <si>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</si>
  <si>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</si>
  <si>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</si>
  <si>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</si>
  <si>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</si>
  <si>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</si>
  <si>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</si>
  <si>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</si>
  <si>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</si>
  <si>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</si>
  <si>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</si>
  <si>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</si>
  <si>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</si>
  <si>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</si>
  <si>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</si>
  <si>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</si>
  <si>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</si>
  <si>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</si>
  <si>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</si>
  <si>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</si>
  <si>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</si>
  <si>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</si>
  <si>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</si>
  <si>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</si>
  <si>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</si>
  <si>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</si>
  <si>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</si>
  <si>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</si>
  <si>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</si>
  <si>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</si>
  <si>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</si>
  <si>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</si>
  <si>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</si>
  <si>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</si>
  <si>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</si>
  <si>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</si>
  <si>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</si>
  <si>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</si>
  <si>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</si>
  <si>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</si>
  <si>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</si>
  <si>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</si>
  <si>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</si>
  <si>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</si>
  <si>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</si>
  <si>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</si>
  <si>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</si>
  <si>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</si>
  <si>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</si>
  <si>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</si>
  <si>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</si>
  <si>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</si>
  <si>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</si>
  <si>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</si>
  <si>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</si>
  <si>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</si>
  <si>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</si>
  <si>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</si>
  <si>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</si>
  <si>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</si>
  <si>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</si>
  <si>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</si>
  <si>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</si>
  <si>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</si>
  <si>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</si>
  <si>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</si>
  <si>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</si>
  <si>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</si>
  <si>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</si>
  <si>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</si>
  <si>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</si>
  <si>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</si>
  <si>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</si>
  <si>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</si>
  <si>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</si>
  <si>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</si>
  <si>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</si>
  <si>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</si>
  <si>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</si>
  <si>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</si>
  <si>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</si>
  <si>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</si>
  <si>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</si>
  <si>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</si>
  <si>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</si>
  <si>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</si>
  <si>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</si>
  <si>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</si>
  <si>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</si>
  <si>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</si>
  <si>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</si>
  <si>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</si>
  <si>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</si>
  <si>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</si>
  <si>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</si>
  <si>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</si>
  <si>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</si>
  <si>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</si>
  <si>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</si>
  <si>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</si>
  <si>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</si>
  <si>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</si>
  <si>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</si>
  <si>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</si>
  <si>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</si>
  <si>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</si>
  <si>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</si>
  <si>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</si>
  <si>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</si>
  <si>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</si>
  <si>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</si>
  <si>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</si>
  <si>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</si>
  <si>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</si>
  <si>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</si>
  <si>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</si>
  <si>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</si>
  <si>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</si>
  <si>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</si>
  <si>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</si>
  <si>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</si>
  <si>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</si>
  <si>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</si>
  <si>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</si>
  <si>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</si>
  <si>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</si>
  <si>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</si>
  <si>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</si>
  <si>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</si>
  <si>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</si>
  <si>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</si>
  <si>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</si>
  <si>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</si>
  <si>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</si>
  <si>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</si>
  <si>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</si>
  <si>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</si>
  <si>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</si>
  <si>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</si>
  <si>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</si>
  <si>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</si>
  <si>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</si>
  <si>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</si>
  <si>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</si>
  <si>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</si>
  <si>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</si>
  <si>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</si>
  <si>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</si>
  <si>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</si>
  <si>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</si>
  <si>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</si>
  <si>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</si>
  <si>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</si>
  <si>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</si>
  <si>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</si>
  <si>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</si>
  <si>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</si>
  <si>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</si>
  <si>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</si>
  <si>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</si>
  <si>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</si>
  <si>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</si>
  <si>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</si>
  <si>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</si>
  <si>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</si>
  <si>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</si>
  <si>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</si>
  <si>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</si>
  <si>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</si>
  <si>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</si>
  <si>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</si>
  <si>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</si>
  <si>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</si>
  <si>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</si>
  <si>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</si>
  <si>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</si>
  <si>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</si>
  <si>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</si>
  <si>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</si>
  <si>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</si>
  <si>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</si>
  <si>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</si>
  <si>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</si>
  <si>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</si>
  <si>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</si>
  <si>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</si>
  <si>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</si>
  <si>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</si>
  <si>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</si>
  <si>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</si>
  <si>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</si>
  <si>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</si>
  <si>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</si>
  <si>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</si>
  <si>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</si>
  <si>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</si>
  <si>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</si>
  <si>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</si>
  <si>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</si>
  <si>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</si>
  <si>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</si>
  <si>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</si>
  <si>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</si>
  <si>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</si>
  <si>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</si>
  <si>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</si>
  <si>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</si>
  <si>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</si>
  <si>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</si>
  <si>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</si>
  <si>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</si>
  <si>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</si>
  <si>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</si>
  <si>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</si>
  <si>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</si>
  <si>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</si>
  <si>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</si>
  <si>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</si>
  <si>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</si>
  <si>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</si>
  <si>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</si>
  <si>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</si>
  <si>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</si>
  <si>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</si>
  <si>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</si>
  <si>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</si>
  <si>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</si>
  <si>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</si>
  <si>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</si>
  <si>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</si>
  <si>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</si>
  <si>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</si>
  <si>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</si>
  <si>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</si>
  <si>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</si>
  <si>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</si>
  <si>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</si>
  <si>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</si>
  <si>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</si>
  <si>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</si>
  <si>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</si>
  <si>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</si>
  <si>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</si>
  <si>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</si>
  <si>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</si>
  <si>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</si>
  <si>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</si>
  <si>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</si>
  <si>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</si>
  <si>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</si>
  <si>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</si>
  <si>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</si>
  <si>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</si>
  <si>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</si>
  <si>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</si>
  <si>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</si>
  <si>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</si>
  <si>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</si>
  <si>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</si>
  <si>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</si>
  <si>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</si>
  <si>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</si>
  <si>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</si>
  <si>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</si>
  <si>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</si>
  <si>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</si>
  <si>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</si>
  <si>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</si>
  <si>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</si>
  <si>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</si>
  <si>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</si>
  <si>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</si>
  <si>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</si>
  <si>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</si>
  <si>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</si>
  <si>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</si>
  <si>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</si>
  <si>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</si>
  <si>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</si>
  <si>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</si>
  <si>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</si>
  <si>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</si>
  <si>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</si>
  <si>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</si>
  <si>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</si>
  <si>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</si>
  <si>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</si>
  <si>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</si>
  <si>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</si>
  <si>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</si>
  <si>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</si>
  <si>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</si>
  <si>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</si>
  <si>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</si>
  <si>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</si>
  <si>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</si>
  <si>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</si>
  <si>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</si>
  <si>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</si>
  <si>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</si>
  <si>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</si>
  <si>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</si>
  <si>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</si>
  <si>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</si>
  <si>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</si>
  <si>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</si>
  <si>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</si>
  <si>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</si>
  <si>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</si>
  <si>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</si>
  <si>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</si>
  <si>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</si>
  <si>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</si>
  <si>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</si>
  <si>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</si>
  <si>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</si>
  <si>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</si>
  <si>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</si>
  <si>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</si>
  <si>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</si>
  <si>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</si>
  <si>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</si>
  <si>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</si>
  <si>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</si>
  <si>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</si>
  <si>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</si>
  <si>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</si>
  <si>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</si>
  <si>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</si>
  <si>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</si>
  <si>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</si>
  <si>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</si>
  <si>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</si>
  <si>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</si>
  <si>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</si>
  <si>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</si>
  <si>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</si>
  <si>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</si>
  <si>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</si>
  <si>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</si>
  <si>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</si>
  <si>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</si>
  <si>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</si>
  <si>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</si>
  <si>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</si>
  <si>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</si>
  <si>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</si>
  <si>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</si>
  <si>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</si>
  <si>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</si>
  <si>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</si>
  <si>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</si>
  <si>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</si>
  <si>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</si>
  <si>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</si>
  <si>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</si>
  <si>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</si>
  <si>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</si>
  <si>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</si>
  <si>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</si>
  <si>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</si>
  <si>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</si>
  <si>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</si>
  <si>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</si>
  <si>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</si>
  <si>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</si>
  <si>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</si>
  <si>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</si>
  <si>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</si>
  <si>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</si>
  <si>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</si>
  <si>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</si>
  <si>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</si>
  <si>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</si>
  <si>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</si>
  <si>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</si>
  <si>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</si>
  <si>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</si>
  <si>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</si>
  <si>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</si>
  <si>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</si>
  <si>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</si>
  <si>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</si>
  <si>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</si>
  <si>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</si>
  <si>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</si>
  <si>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</si>
  <si>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</si>
  <si>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</si>
  <si>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</si>
  <si>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</si>
  <si>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</si>
  <si>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</si>
  <si>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</si>
  <si>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</si>
  <si>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</si>
  <si>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</si>
  <si>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</si>
  <si>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</si>
  <si>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</si>
  <si>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</si>
  <si>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</si>
  <si>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</si>
  <si>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</si>
  <si>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</si>
  <si>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</si>
  <si>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</si>
  <si>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</si>
  <si>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</si>
  <si>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</si>
  <si>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</si>
  <si>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</si>
  <si>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</si>
  <si>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</si>
  <si>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</si>
  <si>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</si>
  <si>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</si>
  <si>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</si>
  <si>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</si>
  <si>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</si>
  <si>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</si>
  <si>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</si>
  <si>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</si>
  <si>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</si>
  <si>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</si>
  <si>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</si>
  <si>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</si>
  <si>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</si>
  <si>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</si>
  <si>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</si>
  <si>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</si>
  <si>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</si>
  <si>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</si>
  <si>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</si>
  <si>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</si>
  <si>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</si>
  <si>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</si>
  <si>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</si>
  <si>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</si>
  <si>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</si>
  <si>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</si>
  <si>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</si>
  <si>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</si>
  <si>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</si>
  <si>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</si>
  <si>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</si>
  <si>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</si>
  <si>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</si>
  <si>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</si>
  <si>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</si>
  <si>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</si>
  <si>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</si>
  <si>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</si>
  <si>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</si>
  <si>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</si>
  <si>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</si>
  <si>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</si>
  <si>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</si>
  <si>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</si>
  <si>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</si>
  <si>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</si>
  <si>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</si>
  <si>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</si>
  <si>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</si>
  <si>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</si>
  <si>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</si>
  <si>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</si>
  <si>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</si>
  <si>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</si>
  <si>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</si>
  <si>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</si>
  <si>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</si>
  <si>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</si>
  <si>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</si>
  <si>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</si>
  <si>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</si>
  <si>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</si>
  <si>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</si>
  <si>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</si>
  <si>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</si>
  <si>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</si>
  <si>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</si>
  <si>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</si>
  <si>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</si>
  <si>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</si>
  <si>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</si>
  <si>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</si>
  <si>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</si>
  <si>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</si>
  <si>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</si>
  <si>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</si>
  <si>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</si>
  <si>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</si>
  <si>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</si>
  <si>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</si>
  <si>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</si>
  <si>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</si>
  <si>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</si>
  <si>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</si>
  <si>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</si>
  <si>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</si>
  <si>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</si>
  <si>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</si>
  <si>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</si>
  <si>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</si>
  <si>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</si>
  <si>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</si>
  <si>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</si>
  <si>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</si>
  <si>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</si>
  <si>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</si>
  <si>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</si>
  <si>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</si>
  <si>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</si>
  <si>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</si>
  <si>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</si>
  <si>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</si>
  <si>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</si>
  <si>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</si>
  <si>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</si>
  <si>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</si>
  <si>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</si>
  <si>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</si>
  <si>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</si>
  <si>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</si>
  <si>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</si>
  <si>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</si>
  <si>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</si>
  <si>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</si>
  <si>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</si>
  <si>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</si>
  <si>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</si>
  <si>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</si>
  <si>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</si>
  <si>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</si>
  <si>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</si>
  <si>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</si>
  <si>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</si>
  <si>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</si>
  <si>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</si>
  <si>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</si>
  <si>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</si>
  <si>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</si>
  <si>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</si>
  <si>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</si>
  <si>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</si>
  <si>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</si>
  <si>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</si>
  <si>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</si>
  <si>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</si>
  <si>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</si>
  <si>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</si>
  <si>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</si>
  <si>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</si>
  <si>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</si>
  <si>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</si>
  <si>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</si>
  <si>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</si>
  <si>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</si>
  <si>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</si>
  <si>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</si>
  <si>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</si>
  <si>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</si>
  <si>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</si>
  <si>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</si>
  <si>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</si>
  <si>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</si>
  <si>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</si>
  <si>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</si>
  <si>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</si>
  <si>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</si>
  <si>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</si>
  <si>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</si>
  <si>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</si>
  <si>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</si>
  <si>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</si>
  <si>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</si>
  <si>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</si>
  <si>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</si>
  <si>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</si>
  <si>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</si>
  <si>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</si>
  <si>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</si>
  <si>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</si>
  <si>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</si>
  <si>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</si>
  <si>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</si>
  <si>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</si>
  <si>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</si>
  <si>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</si>
  <si>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</si>
  <si>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</si>
  <si>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</si>
  <si>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</si>
  <si>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</si>
  <si>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</si>
  <si>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</si>
  <si>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</si>
  <si>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</si>
  <si>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</si>
  <si>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</si>
  <si>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</si>
  <si>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</si>
  <si>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</si>
  <si>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</si>
  <si>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</si>
  <si>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</si>
  <si>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</si>
  <si>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</si>
  <si>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</si>
  <si>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</si>
  <si>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</si>
  <si>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</si>
  <si>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</si>
  <si>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</si>
  <si>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</si>
  <si>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</si>
  <si>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</si>
  <si>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</si>
  <si>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</si>
  <si>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</si>
  <si>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</si>
  <si>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</si>
  <si>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</si>
  <si>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</si>
  <si>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</si>
  <si>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</si>
  <si>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</si>
  <si>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</si>
  <si>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</si>
  <si>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</si>
  <si>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</si>
  <si>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</si>
  <si>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</si>
  <si>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</si>
  <si>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</si>
  <si>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</si>
  <si>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</si>
  <si>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</si>
  <si>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</si>
  <si>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</si>
  <si>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</si>
  <si>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</si>
  <si>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</si>
  <si>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</si>
  <si>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</si>
  <si>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</si>
  <si>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</si>
  <si>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</si>
  <si>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</si>
  <si>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</si>
  <si>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</si>
  <si>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</si>
  <si>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</si>
  <si>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</si>
  <si>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</si>
  <si>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</si>
  <si>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</si>
  <si>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</si>
  <si>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</si>
  <si>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</si>
  <si>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</si>
  <si>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</si>
  <si>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</si>
  <si>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</si>
  <si>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</si>
  <si>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</si>
  <si>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</si>
  <si>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</si>
  <si>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</si>
  <si>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</si>
  <si>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</si>
  <si>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</si>
  <si>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</si>
  <si>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</si>
  <si>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</si>
  <si>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</si>
  <si>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</si>
  <si>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</si>
  <si>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</si>
  <si>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</si>
  <si>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</si>
  <si>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</si>
  <si>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</si>
  <si>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</si>
  <si>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</si>
  <si>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</si>
  <si>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</si>
  <si>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</si>
  <si>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</si>
  <si>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</si>
  <si>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</si>
  <si>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</si>
  <si>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</si>
  <si>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</si>
  <si>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</si>
  <si>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</si>
  <si>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</si>
  <si>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</si>
  <si>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</si>
  <si>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</si>
  <si>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</si>
  <si>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</si>
  <si>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</si>
  <si>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</si>
  <si>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</si>
  <si>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</si>
  <si>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</si>
  <si>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</si>
  <si>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</si>
  <si>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</si>
  <si>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</si>
  <si>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</si>
  <si>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</si>
  <si>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</si>
  <si>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</si>
  <si>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</si>
  <si>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</si>
  <si>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</si>
  <si>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</si>
  <si>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</si>
  <si>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</si>
  <si>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</si>
  <si>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</si>
  <si>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</si>
  <si>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</si>
  <si>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</si>
  <si>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</si>
  <si>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</si>
  <si>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</si>
  <si>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</si>
  <si>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</si>
  <si>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</si>
  <si>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</si>
  <si>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</si>
  <si>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</si>
  <si>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</si>
  <si>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</si>
  <si>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</si>
  <si>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</si>
  <si>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</si>
  <si>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</si>
  <si>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</si>
  <si>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</si>
  <si>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</si>
  <si>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</si>
  <si>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</si>
  <si>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</si>
  <si>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</si>
  <si>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</si>
  <si>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</si>
  <si>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</si>
  <si>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</si>
  <si>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</si>
  <si>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</si>
  <si>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</si>
  <si>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</si>
  <si>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</si>
  <si>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</si>
  <si>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</si>
  <si>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</si>
  <si>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</si>
  <si>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</si>
  <si>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</si>
  <si>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</si>
  <si>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</si>
  <si>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</si>
  <si>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</si>
  <si>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</si>
  <si>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</si>
  <si>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</si>
  <si>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</si>
  <si>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</si>
  <si>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</si>
  <si>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</si>
  <si>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</si>
  <si>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</si>
  <si>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</si>
  <si>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</si>
  <si>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</si>
  <si>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</si>
  <si>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</si>
  <si>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</si>
  <si>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</si>
  <si>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</si>
  <si>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</si>
  <si>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</si>
  <si>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</si>
  <si>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</si>
  <si>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</si>
  <si>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</si>
  <si>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</si>
  <si>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</si>
  <si>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</si>
  <si>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</si>
  <si>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</si>
  <si>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</si>
  <si>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</si>
  <si>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</si>
  <si>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</si>
  <si>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</si>
  <si>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</si>
  <si>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</si>
  <si>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</si>
  <si>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</si>
  <si>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</si>
  <si>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</si>
  <si>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</si>
  <si>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</si>
  <si>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</si>
  <si>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</si>
  <si>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</si>
  <si>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</si>
  <si>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</si>
  <si>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</si>
  <si>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</si>
  <si>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</si>
  <si>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</si>
  <si>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</si>
  <si>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</si>
  <si>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</si>
  <si>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</si>
  <si>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</si>
  <si>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</si>
  <si>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</si>
  <si>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</si>
  <si>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</si>
  <si>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</si>
  <si>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</si>
  <si>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</si>
  <si>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</si>
  <si>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</si>
  <si>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</si>
  <si>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</si>
  <si>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</si>
  <si>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</si>
  <si>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</si>
  <si>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</si>
  <si>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</si>
  <si>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</si>
  <si>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</si>
  <si>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</si>
  <si>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</si>
  <si>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</si>
  <si>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</si>
  <si>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</si>
  <si>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</si>
  <si>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</si>
  <si>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</si>
  <si>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</si>
  <si>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</si>
  <si>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</si>
  <si>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</si>
  <si>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</si>
  <si>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</si>
  <si>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</si>
  <si>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</si>
  <si>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</si>
  <si>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</si>
  <si>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</si>
  <si>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</si>
  <si>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</si>
  <si>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</si>
  <si>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</si>
  <si>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</si>
  <si>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</si>
  <si>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</si>
  <si>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</si>
  <si>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</si>
  <si>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</si>
  <si>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</si>
  <si>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</si>
  <si>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</si>
  <si>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</si>
  <si>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</si>
  <si>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</si>
  <si>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</si>
  <si>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</si>
  <si>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</si>
  <si>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</si>
  <si>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</si>
  <si>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</si>
  <si>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</si>
  <si>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</si>
  <si>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</si>
  <si>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</si>
  <si>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</si>
  <si>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</si>
  <si>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</si>
  <si>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</si>
  <si>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</si>
  <si>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</si>
  <si>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</si>
  <si>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</si>
  <si>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</si>
  <si>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</si>
  <si>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</si>
  <si>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</si>
  <si>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</si>
  <si>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</si>
  <si>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</si>
  <si>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</si>
  <si>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</si>
  <si>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</si>
  <si>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</si>
  <si>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</si>
  <si>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</si>
  <si>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</si>
  <si>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</si>
  <si>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</si>
  <si>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</si>
  <si>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</si>
  <si>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</si>
  <si>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</si>
  <si>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</si>
  <si>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</si>
  <si>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</si>
  <si>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</si>
  <si>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</si>
  <si>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</si>
  <si>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</si>
  <si>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</si>
  <si>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</si>
  <si>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</si>
  <si>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</si>
  <si>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</si>
  <si>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</si>
  <si>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</si>
  <si>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</si>
  <si>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</si>
  <si>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</si>
  <si>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</si>
  <si>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</si>
  <si>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</si>
  <si>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</si>
  <si>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</si>
  <si>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</si>
  <si>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</si>
  <si>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</si>
  <si>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</si>
  <si>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</si>
  <si>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</si>
  <si>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</si>
  <si>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</si>
  <si>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</si>
  <si>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</si>
  <si>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</si>
  <si>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</si>
  <si>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</si>
  <si>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</si>
  <si>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</si>
  <si>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</si>
  <si>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</si>
  <si>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</si>
  <si>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</si>
  <si>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</si>
  <si>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</si>
  <si>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</si>
  <si>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</si>
  <si>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</si>
  <si>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</si>
  <si>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</si>
  <si>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</si>
  <si>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</si>
  <si>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</si>
  <si>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</si>
  <si>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</si>
  <si>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</si>
  <si>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</si>
  <si>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</si>
  <si>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</si>
  <si>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</si>
  <si>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</si>
  <si>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</si>
  <si>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</si>
  <si>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</si>
  <si>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</si>
  <si>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</si>
  <si>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</si>
  <si>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</si>
  <si>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</si>
  <si>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</si>
  <si>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</si>
  <si>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</si>
  <si>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</si>
  <si>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</si>
  <si>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</si>
  <si>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</si>
  <si>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</si>
  <si>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</si>
  <si>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</si>
  <si>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</si>
  <si>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</si>
  <si>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</si>
  <si>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</si>
  <si>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</si>
  <si>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</si>
  <si>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</si>
  <si>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</si>
  <si>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</si>
  <si>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</si>
  <si>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</si>
  <si>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</si>
  <si>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</si>
  <si>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</si>
  <si>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</si>
  <si>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</si>
  <si>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</si>
  <si>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</si>
  <si>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</si>
  <si>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</si>
  <si>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</si>
  <si>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</si>
  <si>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</si>
  <si>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</si>
  <si>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</si>
  <si>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</si>
  <si>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</si>
  <si>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</si>
  <si>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</si>
  <si>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</si>
  <si>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</si>
  <si>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</si>
  <si>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</si>
  <si>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</si>
  <si>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</si>
  <si>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</si>
  <si>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</si>
  <si>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</si>
  <si>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</si>
  <si>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</si>
  <si>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</si>
  <si>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</si>
  <si>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</si>
  <si>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</si>
  <si>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</si>
  <si>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</si>
  <si>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</si>
  <si>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</si>
  <si>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</si>
  <si>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</si>
  <si>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</si>
  <si>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</si>
  <si>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</si>
  <si>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</si>
  <si>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</si>
  <si>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</si>
  <si>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</si>
  <si>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</si>
  <si>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</si>
  <si>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</si>
  <si>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</si>
  <si>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</si>
  <si>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</si>
  <si>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</si>
  <si>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</si>
  <si>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</si>
  <si>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</si>
  <si>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</si>
  <si>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</si>
  <si>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</si>
  <si>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</si>
  <si>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</si>
  <si>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</si>
  <si>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</si>
  <si>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</si>
  <si>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</si>
  <si>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</si>
  <si>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</si>
  <si>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</si>
  <si>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</si>
  <si>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</si>
  <si>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</si>
  <si>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</si>
  <si>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</si>
  <si>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</si>
  <si>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</si>
  <si>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</si>
  <si>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</si>
  <si>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</si>
  <si>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</si>
  <si>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</si>
  <si>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</si>
  <si>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</si>
  <si>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</si>
  <si>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</si>
  <si>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</si>
  <si>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</si>
  <si>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</si>
  <si>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</si>
  <si>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</si>
  <si>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</si>
  <si>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</si>
  <si>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</si>
  <si>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</si>
  <si>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</si>
  <si>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</si>
  <si>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</si>
  <si>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</si>
  <si>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</si>
  <si>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</si>
  <si>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</si>
  <si>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</si>
  <si>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</si>
  <si>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</si>
  <si>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</si>
  <si>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</si>
  <si>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</si>
  <si>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</si>
  <si>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</si>
  <si>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</si>
  <si>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</si>
  <si>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</si>
  <si>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</si>
  <si>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</si>
  <si>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</si>
  <si>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</si>
  <si>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</si>
  <si>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</si>
  <si>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</si>
  <si>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</si>
  <si>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</si>
  <si>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</si>
  <si>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</si>
  <si>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</si>
  <si>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</si>
  <si>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</si>
  <si>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</si>
  <si>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</si>
  <si>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</si>
  <si>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</si>
  <si>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</si>
  <si>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</si>
  <si>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</si>
  <si>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</si>
  <si>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</si>
  <si>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</si>
  <si>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</si>
  <si>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</si>
  <si>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</si>
  <si>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</si>
  <si>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</si>
  <si>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</si>
  <si>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</si>
  <si>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</si>
  <si>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</si>
  <si>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</si>
  <si>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</si>
  <si>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</si>
  <si>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</si>
  <si>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</si>
  <si>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</si>
  <si>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</si>
  <si>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</si>
  <si>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</si>
  <si>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</si>
  <si>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</si>
  <si>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</si>
  <si>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</si>
  <si>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</si>
  <si>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</si>
  <si>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</si>
  <si>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</si>
  <si>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</si>
  <si>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</si>
  <si>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</si>
  <si>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</si>
  <si>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</si>
  <si>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</si>
  <si>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</si>
  <si>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</si>
  <si>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</si>
  <si>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</si>
  <si>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</si>
  <si>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</si>
  <si>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</si>
  <si>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</si>
  <si>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</si>
  <si>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</si>
  <si>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</si>
  <si>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</si>
  <si>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</si>
  <si>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</si>
  <si>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</si>
  <si>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</si>
  <si>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</si>
  <si>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</si>
  <si>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</si>
  <si>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</si>
  <si>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</si>
  <si>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</si>
  <si>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</si>
  <si>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</si>
  <si>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</si>
  <si>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</si>
  <si>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</si>
  <si>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</si>
  <si>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</si>
  <si>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</si>
  <si>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</si>
  <si>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</si>
  <si>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</si>
  <si>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</si>
  <si>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</si>
  <si>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</si>
  <si>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</si>
  <si>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</si>
  <si>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</si>
  <si>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</si>
  <si>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</si>
  <si>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</si>
  <si>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</si>
  <si>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</si>
  <si>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</si>
  <si>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</si>
  <si>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</si>
  <si>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</si>
  <si>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</si>
  <si>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</si>
  <si>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</si>
  <si>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</si>
  <si>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</si>
  <si>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</si>
  <si>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</si>
  <si>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</si>
  <si>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</si>
  <si>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</si>
  <si>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</si>
  <si>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</si>
  <si>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</si>
  <si>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</si>
  <si>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</si>
  <si>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</si>
  <si>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</si>
  <si>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</si>
  <si>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</si>
  <si>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</si>
  <si>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</si>
  <si>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</si>
  <si>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</si>
  <si>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</si>
  <si>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</si>
  <si>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</si>
  <si>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</si>
  <si>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</si>
  <si>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</si>
  <si>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</si>
  <si>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</si>
  <si>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</si>
  <si>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</si>
  <si>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</si>
  <si>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</si>
  <si>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</si>
  <si>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</si>
  <si>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</si>
  <si>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</si>
  <si>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</si>
  <si>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</si>
  <si>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</si>
  <si>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</si>
  <si>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</si>
  <si>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</si>
  <si>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</si>
  <si>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</si>
  <si>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</si>
  <si>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</si>
  <si>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</si>
  <si>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</si>
  <si>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</si>
  <si>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</si>
  <si>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</si>
  <si>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</si>
  <si>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</si>
  <si>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</si>
  <si>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</si>
  <si>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</si>
  <si>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</si>
  <si>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</si>
  <si>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</si>
  <si>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</si>
  <si>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</si>
  <si>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</si>
  <si>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</si>
  <si>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</si>
  <si>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</si>
  <si>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</si>
  <si>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</si>
  <si>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</si>
  <si>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</si>
  <si>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</si>
  <si>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</si>
  <si>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</si>
  <si>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</si>
  <si>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</si>
  <si>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</si>
  <si>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</si>
  <si>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</si>
  <si>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</si>
  <si>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</si>
  <si>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</si>
  <si>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</si>
  <si>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</si>
  <si>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</si>
  <si>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</si>
  <si>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</si>
  <si>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</si>
  <si>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</si>
  <si>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</si>
  <si>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</si>
  <si>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</si>
  <si>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</si>
  <si>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</si>
  <si>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</si>
  <si>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</si>
  <si>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</si>
  <si>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</si>
  <si>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</si>
  <si>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</si>
  <si>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</si>
  <si>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</si>
  <si>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</si>
  <si>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</si>
  <si>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</si>
  <si>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</si>
  <si>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</si>
  <si>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</si>
  <si>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</si>
  <si>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</si>
  <si>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</si>
  <si>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</si>
  <si>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</si>
  <si>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</si>
  <si>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</si>
  <si>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</si>
  <si>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</si>
  <si>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</si>
  <si>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</si>
  <si>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</si>
  <si>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</si>
  <si>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</si>
  <si>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</si>
  <si>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</si>
  <si>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</si>
  <si>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</si>
  <si>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</si>
  <si>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</si>
  <si>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</si>
  <si>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</si>
  <si>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</si>
  <si>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</si>
  <si>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</si>
  <si>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</si>
  <si>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</si>
  <si>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</si>
  <si>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</si>
  <si>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</si>
  <si>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</si>
  <si>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</si>
  <si>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</si>
  <si>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</si>
  <si>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</si>
  <si>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</si>
  <si>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</si>
  <si>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</si>
  <si>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</si>
  <si>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</si>
  <si>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</si>
  <si>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</si>
  <si>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</si>
  <si>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</si>
  <si>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</si>
  <si>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</si>
  <si>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</si>
  <si>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</si>
  <si>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</si>
  <si>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</si>
  <si>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</si>
  <si>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</si>
  <si>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</si>
  <si>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</si>
  <si>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</si>
  <si>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</si>
  <si>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</si>
  <si>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</si>
  <si>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</si>
  <si>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</si>
  <si>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</si>
  <si>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</si>
  <si>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</si>
  <si>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</si>
  <si>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</si>
  <si>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</si>
  <si>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</si>
  <si>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</si>
  <si>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</si>
  <si>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</si>
  <si>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</si>
  <si>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</si>
  <si>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</si>
  <si>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</si>
  <si>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</si>
  <si>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</si>
  <si>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</si>
  <si>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</si>
  <si>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</si>
  <si>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</si>
  <si>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</si>
  <si>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</si>
  <si>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</si>
  <si>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</si>
  <si>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</si>
  <si>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</si>
  <si>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</si>
  <si>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</si>
  <si>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</si>
  <si>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</si>
  <si>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</si>
  <si>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</si>
  <si>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</si>
  <si>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</si>
  <si>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</si>
  <si>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</si>
  <si>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</si>
  <si>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</si>
  <si>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</si>
  <si>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</si>
  <si>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</si>
  <si>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</si>
  <si>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</si>
  <si>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</si>
  <si>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</si>
  <si>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</si>
  <si>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</si>
  <si>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</si>
  <si>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</si>
  <si>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</si>
  <si>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</si>
  <si>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</si>
  <si>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</si>
  <si>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</si>
  <si>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</si>
  <si>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</si>
  <si>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</si>
  <si>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</si>
  <si>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</si>
  <si>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</si>
  <si>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</si>
  <si>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</si>
  <si>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</si>
  <si>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</si>
  <si>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</si>
  <si>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</si>
  <si>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</si>
  <si>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</si>
  <si>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</si>
  <si>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</si>
  <si>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</si>
  <si>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</si>
  <si>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</si>
  <si>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</si>
  <si>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</si>
  <si>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</si>
  <si>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</si>
  <si>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</si>
  <si>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</si>
  <si>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</si>
  <si>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</si>
  <si>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</si>
  <si>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</si>
  <si>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</si>
  <si>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</si>
  <si>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</si>
  <si>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</si>
  <si>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</si>
  <si>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</si>
  <si>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</si>
  <si>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</si>
  <si>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</si>
  <si>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</si>
  <si>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</si>
  <si>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</si>
  <si>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</si>
  <si>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</si>
  <si>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</si>
  <si>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</si>
  <si>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</si>
  <si>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</si>
  <si>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</si>
  <si>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</si>
  <si>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</si>
  <si>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</si>
  <si>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</si>
  <si>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</si>
  <si>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</si>
  <si>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</si>
  <si>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</si>
  <si>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</si>
  <si>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</si>
  <si>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</si>
  <si>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</si>
  <si>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</si>
  <si>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</si>
  <si>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</si>
  <si>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</si>
  <si>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</si>
  <si>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</si>
  <si>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</si>
  <si>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</si>
  <si>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</si>
  <si>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</si>
  <si>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</si>
  <si>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</si>
  <si>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</si>
  <si>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</si>
  <si>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</si>
  <si>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</si>
  <si>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</si>
  <si>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</si>
  <si>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</si>
  <si>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</si>
  <si>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</si>
  <si>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</si>
  <si>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</si>
  <si>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</si>
  <si>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</si>
  <si>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</si>
  <si>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</si>
  <si>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</si>
  <si>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</si>
  <si>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</si>
  <si>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</si>
  <si>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</si>
  <si>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</si>
  <si>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</si>
  <si>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</si>
  <si>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</si>
  <si>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</si>
  <si>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</si>
  <si>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</si>
  <si>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</si>
  <si>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</si>
  <si>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</si>
  <si>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</si>
  <si>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</si>
  <si>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</si>
  <si>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</si>
  <si>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</si>
  <si>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</si>
  <si>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</si>
  <si>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</si>
  <si>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</si>
  <si>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</si>
  <si>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</si>
  <si>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</si>
  <si>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</si>
  <si>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</si>
  <si>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</si>
  <si>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</si>
  <si>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</si>
  <si>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</si>
  <si>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</si>
  <si>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</si>
  <si>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</si>
  <si>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</si>
  <si>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</si>
  <si>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</si>
  <si>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</si>
  <si>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</si>
  <si>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</si>
  <si>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</si>
  <si>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</si>
  <si>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</si>
  <si>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</si>
  <si>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</si>
  <si>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</si>
  <si>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</si>
  <si>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</si>
  <si>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</si>
  <si>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</si>
  <si>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</si>
  <si>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</si>
  <si>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</si>
  <si>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</si>
  <si>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</si>
  <si>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</si>
  <si>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</si>
  <si>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</si>
  <si>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</si>
  <si>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</si>
  <si>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</si>
  <si>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</si>
  <si>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</si>
  <si>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</si>
  <si>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</si>
  <si>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</si>
  <si>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</si>
  <si>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</si>
  <si>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</si>
  <si>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</si>
  <si>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</si>
  <si>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</si>
  <si>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</si>
  <si>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</si>
  <si>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</si>
  <si>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</si>
  <si>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</si>
  <si>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</si>
  <si>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</si>
  <si>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</si>
  <si>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</si>
  <si>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</si>
  <si>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</si>
  <si>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</si>
  <si>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</si>
  <si>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</si>
  <si>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</si>
  <si>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</si>
  <si>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</si>
  <si>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</si>
  <si>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</si>
  <si>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</si>
  <si>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</si>
  <si>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</si>
  <si>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</si>
  <si>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</si>
  <si>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</si>
  <si>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</si>
  <si>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</si>
  <si>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</si>
  <si>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</si>
  <si>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</si>
  <si>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</si>
  <si>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</si>
  <si>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</si>
  <si>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</si>
  <si>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</si>
  <si>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</si>
  <si>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</si>
  <si>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</si>
  <si>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</si>
  <si>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</si>
  <si>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</si>
  <si>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</si>
  <si>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</si>
  <si>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</si>
  <si>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</si>
  <si>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</si>
  <si>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</si>
  <si>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</si>
  <si>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</si>
  <si>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</si>
  <si>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</si>
  <si>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</si>
  <si>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</si>
  <si>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</si>
  <si>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</si>
  <si>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</si>
  <si>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</si>
  <si>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</si>
  <si>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</si>
  <si>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</si>
  <si>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</si>
  <si>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</si>
  <si>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</si>
  <si>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</si>
  <si>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</si>
  <si>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</si>
  <si>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</si>
  <si>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</si>
  <si>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</si>
  <si>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</si>
  <si>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</si>
  <si>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</si>
  <si>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</si>
  <si>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</si>
  <si>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</si>
  <si>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</si>
  <si>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</si>
  <si>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</si>
  <si>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</si>
  <si>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</si>
  <si>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</si>
  <si>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</si>
  <si>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</si>
  <si>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</si>
  <si>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</si>
  <si>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</si>
  <si>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</si>
  <si>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</si>
  <si>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</si>
  <si>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</si>
  <si>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</si>
  <si>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</si>
  <si>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</si>
  <si>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</si>
  <si>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</si>
  <si>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</si>
  <si>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</si>
  <si>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</si>
  <si>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</si>
  <si>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</si>
  <si>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</si>
  <si>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</si>
  <si>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</si>
  <si>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</si>
  <si>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</si>
  <si>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</si>
  <si>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</si>
  <si>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</si>
  <si>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</si>
  <si>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</si>
  <si>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</si>
  <si>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</si>
  <si>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</si>
  <si>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</si>
  <si>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</si>
  <si>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</si>
  <si>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</si>
  <si>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</si>
  <si>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</si>
  <si>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</si>
  <si>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</si>
  <si>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</si>
  <si>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</si>
  <si>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</si>
  <si>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</si>
  <si>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</si>
  <si>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</si>
  <si>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</si>
  <si>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</si>
  <si>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</si>
  <si>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</si>
  <si>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</si>
  <si>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</si>
  <si>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</si>
  <si>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</si>
  <si>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</si>
  <si>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</si>
  <si>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</si>
  <si>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</si>
  <si>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</si>
  <si>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</si>
  <si>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</si>
  <si>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</si>
  <si>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</si>
  <si>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</si>
  <si>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</si>
  <si>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</si>
  <si>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</si>
  <si>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</si>
  <si>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</si>
  <si>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</si>
  <si>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</si>
  <si>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</si>
  <si>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</si>
  <si>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</si>
  <si>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</si>
  <si>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</si>
  <si>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</si>
  <si>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</si>
  <si>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</si>
  <si>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</si>
  <si>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</si>
  <si>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</si>
  <si>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</si>
  <si>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</si>
  <si>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</si>
  <si>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</si>
  <si>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</si>
  <si>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</si>
  <si>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</si>
  <si>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</si>
  <si>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</si>
  <si>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</si>
  <si>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</si>
  <si>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</si>
  <si>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</si>
  <si>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</si>
  <si>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</si>
  <si>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</si>
  <si>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</si>
  <si>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</si>
  <si>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</si>
  <si>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</si>
  <si>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</si>
  <si>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</si>
  <si>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</si>
  <si>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</si>
  <si>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</si>
  <si>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</si>
  <si>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</si>
  <si>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</si>
  <si>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</si>
  <si>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</si>
  <si>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</si>
  <si>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</si>
  <si>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</si>
  <si>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</si>
  <si>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</si>
  <si>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</si>
  <si>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</si>
  <si>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</si>
  <si>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</si>
  <si>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</si>
  <si>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</si>
  <si>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</si>
  <si>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</si>
  <si>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</si>
  <si>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</si>
  <si>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</si>
  <si>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</si>
  <si>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</si>
  <si>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</si>
  <si>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</si>
  <si>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</si>
  <si>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</si>
  <si>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</si>
  <si>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</si>
  <si>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</si>
  <si>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</si>
  <si>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</si>
  <si>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</si>
  <si>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</si>
  <si>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</si>
  <si>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</si>
  <si>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</si>
  <si>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</si>
  <si>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</si>
  <si>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</si>
  <si>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</si>
  <si>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</si>
  <si>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</si>
  <si>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</si>
  <si>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</si>
  <si>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</si>
  <si>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</si>
  <si>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</si>
  <si>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</si>
  <si>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</si>
  <si>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</si>
  <si>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</si>
  <si>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</si>
  <si>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</si>
  <si>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</si>
  <si>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</si>
  <si>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</si>
  <si>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</si>
  <si>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</si>
  <si>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</si>
  <si>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</si>
  <si>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</si>
  <si>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</si>
  <si>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</si>
  <si>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</si>
  <si>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</si>
  <si>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</si>
  <si>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</si>
  <si>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</si>
  <si>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</si>
  <si>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</si>
  <si>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</si>
  <si>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</si>
  <si>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</si>
  <si>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</si>
  <si>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</si>
  <si>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</si>
  <si>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</si>
  <si>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</si>
  <si>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</si>
  <si>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</si>
  <si>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</si>
  <si>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</si>
  <si>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</si>
  <si>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</si>
  <si>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</si>
  <si>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</si>
  <si>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</si>
  <si>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</si>
  <si>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</si>
  <si>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</si>
  <si>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</si>
  <si>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</si>
  <si>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</si>
  <si>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</si>
  <si>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</si>
  <si>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</si>
  <si>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</si>
  <si>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</si>
  <si>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</si>
  <si>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</si>
  <si>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</si>
  <si>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</si>
  <si>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</si>
  <si>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</si>
  <si>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</si>
  <si>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</si>
  <si>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</si>
  <si>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</si>
  <si>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</si>
  <si>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</si>
  <si>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</si>
  <si>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</si>
  <si>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</si>
  <si>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</si>
  <si>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</si>
  <si>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</si>
  <si>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</si>
  <si>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</si>
  <si>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</si>
  <si>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</si>
  <si>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</si>
  <si>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</si>
  <si>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</si>
  <si>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</si>
  <si>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</si>
  <si>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</si>
  <si>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</si>
  <si>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</si>
  <si>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</si>
  <si>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</si>
  <si>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</si>
  <si>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</si>
  <si>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</si>
  <si>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</si>
  <si>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</si>
  <si>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</si>
  <si>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</si>
  <si>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</si>
  <si>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</si>
  <si>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</si>
  <si>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</si>
  <si>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</si>
  <si>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</si>
  <si>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</si>
  <si>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</si>
  <si>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</si>
  <si>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</si>
  <si>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</si>
  <si>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</si>
  <si>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</si>
  <si>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</si>
  <si>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</si>
  <si>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</si>
  <si>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</si>
  <si>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</si>
  <si>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</si>
  <si>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</si>
  <si>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</si>
  <si>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</si>
  <si>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</si>
  <si>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</si>
  <si>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</si>
  <si>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</si>
  <si>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</si>
  <si>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</si>
  <si>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</si>
  <si>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</si>
  <si>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</si>
  <si>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</si>
  <si>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</si>
  <si>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</si>
  <si>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</si>
  <si>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</si>
  <si>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</si>
  <si>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</si>
  <si>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</si>
  <si>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</si>
  <si>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</si>
  <si>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</si>
  <si>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</si>
  <si>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</si>
  <si>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</si>
  <si>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</si>
  <si>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</si>
  <si>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</si>
  <si>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</si>
  <si>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</si>
  <si>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</si>
  <si>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</si>
  <si>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</si>
  <si>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</si>
  <si>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</si>
  <si>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</si>
  <si>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</si>
  <si>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</si>
  <si>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</si>
  <si>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</si>
  <si>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</si>
  <si>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</si>
  <si>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</si>
  <si>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</si>
  <si>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</si>
  <si>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</si>
  <si>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</si>
  <si>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</si>
  <si>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</si>
  <si>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</si>
  <si>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</si>
  <si>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</si>
  <si>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</si>
  <si>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</si>
  <si>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</si>
  <si>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</si>
  <si>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</si>
  <si>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</si>
  <si>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</si>
  <si>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</si>
  <si>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</si>
  <si>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</si>
  <si>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</si>
  <si>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</si>
  <si>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</si>
  <si>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</si>
  <si>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</si>
  <si>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</si>
  <si>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</si>
  <si>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</si>
  <si>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</si>
  <si>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</si>
  <si>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</si>
  <si>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</si>
  <si>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</si>
  <si>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</si>
  <si>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</si>
  <si>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</si>
  <si>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</si>
  <si>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</si>
  <si>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</si>
  <si>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</si>
  <si>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</si>
  <si>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</si>
  <si>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</si>
  <si>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</si>
  <si>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</si>
  <si>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</si>
  <si>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</si>
  <si>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</si>
  <si>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</si>
  <si>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</si>
  <si>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</si>
  <si>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</si>
  <si>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</si>
  <si>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</si>
  <si>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</si>
  <si>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</si>
  <si>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</si>
  <si>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</si>
  <si>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</si>
  <si>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</si>
  <si>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</si>
  <si>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</si>
  <si>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</si>
  <si>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</si>
  <si>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</si>
  <si>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</si>
  <si>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</si>
  <si>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</si>
  <si>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</si>
  <si>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</si>
  <si>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</si>
  <si>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</si>
  <si>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</si>
  <si>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</si>
  <si>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</si>
  <si>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</si>
  <si>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</si>
  <si>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</si>
  <si>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</si>
  <si>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</si>
  <si>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</si>
  <si>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</si>
  <si>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</si>
  <si>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</si>
  <si>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</si>
  <si>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</si>
  <si>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</si>
  <si>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</si>
  <si>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</si>
  <si>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</si>
  <si>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</si>
  <si>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</si>
  <si>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</si>
  <si>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</si>
  <si>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</si>
  <si>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</si>
  <si>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</si>
  <si>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</si>
  <si>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</si>
  <si>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</si>
  <si>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</si>
  <si>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</si>
  <si>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</si>
  <si>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</si>
  <si>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</si>
  <si>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</si>
  <si>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</si>
  <si>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</si>
  <si>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</si>
  <si>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</si>
  <si>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</si>
  <si>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</si>
  <si>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</si>
  <si>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</si>
  <si>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</si>
  <si>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</si>
  <si>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</si>
  <si>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</si>
  <si>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</si>
  <si>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</si>
  <si>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</si>
  <si>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</si>
  <si>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</si>
  <si>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</si>
  <si>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</si>
  <si>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</si>
  <si>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</si>
  <si>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</si>
  <si>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</si>
  <si>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</si>
  <si>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</si>
  <si>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</si>
  <si>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</si>
  <si>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</si>
  <si>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</si>
  <si>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</si>
  <si>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</si>
  <si>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</si>
  <si>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</si>
  <si>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</si>
  <si>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</si>
  <si>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</si>
  <si>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</si>
  <si>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</si>
  <si>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</si>
  <si>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</si>
  <si>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</si>
  <si>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</si>
  <si>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</si>
  <si>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</si>
  <si>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</si>
  <si>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</si>
  <si>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</si>
  <si>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</si>
  <si>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</si>
  <si>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</si>
  <si>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</si>
  <si>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</si>
  <si>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</si>
  <si>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</si>
  <si>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</si>
  <si>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</si>
  <si>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</si>
  <si>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</si>
  <si>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</si>
  <si>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</si>
  <si>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</si>
  <si>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</si>
  <si>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</si>
  <si>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</si>
  <si>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</si>
  <si>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</si>
  <si>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</si>
  <si>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</si>
  <si>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</si>
  <si>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</si>
  <si>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</si>
  <si>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</si>
  <si>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</si>
  <si>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</si>
  <si>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</si>
  <si>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</si>
  <si>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</si>
  <si>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</si>
  <si>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</si>
  <si>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</si>
  <si>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</si>
  <si>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</si>
  <si>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</si>
  <si>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</si>
  <si>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</si>
  <si>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</si>
  <si>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</si>
  <si>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</si>
  <si>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</si>
  <si>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</si>
  <si>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</si>
  <si>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</si>
  <si>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</si>
  <si>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</si>
  <si>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</si>
  <si>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</si>
  <si>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</si>
  <si>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</si>
  <si>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</si>
  <si>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</si>
  <si>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</si>
  <si>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</si>
  <si>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</si>
  <si>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</si>
  <si>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</si>
  <si>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</si>
  <si>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</si>
  <si>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</si>
  <si>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</si>
  <si>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</si>
  <si>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</si>
  <si>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</si>
  <si>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</si>
  <si>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</si>
  <si>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</si>
  <si>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</si>
  <si>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</si>
  <si>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</si>
  <si>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</si>
  <si>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</si>
  <si>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</si>
  <si>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</si>
  <si>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</si>
  <si>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</si>
  <si>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</si>
  <si>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</si>
  <si>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</si>
  <si>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</si>
  <si>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</si>
  <si>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</si>
  <si>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</si>
  <si>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</si>
  <si>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</si>
  <si>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</si>
  <si>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</si>
  <si>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</si>
  <si>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</si>
  <si>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</si>
  <si>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</si>
  <si>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</si>
  <si>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</si>
  <si>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</si>
  <si>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</si>
  <si>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</si>
  <si>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</si>
  <si>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</si>
  <si>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</si>
  <si>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</si>
  <si>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</si>
  <si>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</si>
  <si>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</si>
  <si>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</si>
  <si>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</si>
  <si>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</si>
  <si>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</si>
  <si>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</si>
  <si>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</si>
  <si>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</si>
  <si>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</si>
  <si>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</si>
  <si>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</si>
  <si>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</si>
  <si>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</si>
  <si>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</si>
  <si>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</si>
  <si>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</si>
  <si>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</si>
  <si>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</si>
  <si>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</si>
  <si>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</si>
  <si>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</si>
  <si>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</si>
  <si>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</si>
  <si>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</si>
  <si>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</si>
  <si>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</si>
  <si>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</si>
  <si>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</si>
  <si>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</si>
  <si>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</si>
  <si>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</si>
  <si>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</si>
  <si>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</si>
  <si>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</si>
  <si>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</si>
  <si>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</si>
  <si>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</si>
  <si>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</si>
  <si>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</si>
  <si>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</si>
  <si>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</si>
  <si>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</si>
  <si>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</si>
  <si>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</si>
  <si>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</si>
  <si>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</si>
  <si>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</si>
  <si>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</si>
  <si>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</si>
  <si>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</si>
  <si>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</si>
  <si>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</si>
  <si>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</si>
  <si>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</si>
  <si>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</si>
  <si>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</si>
  <si>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</si>
  <si>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</si>
  <si>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</si>
  <si>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</si>
  <si>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</si>
  <si>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</si>
  <si>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</si>
  <si>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</si>
  <si>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</si>
  <si>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</si>
  <si>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</si>
  <si>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</si>
  <si>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</si>
  <si>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</si>
  <si>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</si>
  <si>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</si>
  <si>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</si>
  <si>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</si>
  <si>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</si>
  <si>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</si>
  <si>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</si>
  <si>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</si>
  <si>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</si>
  <si>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</si>
  <si>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</si>
  <si>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</si>
  <si>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</si>
  <si>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</si>
  <si>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</si>
  <si>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</si>
  <si>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</si>
  <si>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</si>
  <si>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</si>
  <si>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</si>
  <si>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</si>
  <si>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</si>
  <si>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</si>
  <si>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</si>
  <si>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</si>
  <si>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</si>
  <si>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</si>
  <si>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</si>
  <si>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</si>
  <si>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</si>
  <si>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</si>
  <si>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</si>
  <si>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</si>
  <si>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</si>
  <si>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</si>
  <si>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</si>
  <si>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</si>
  <si>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</si>
  <si>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</si>
  <si>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</si>
  <si>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</si>
  <si>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</si>
  <si>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</si>
  <si>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</si>
  <si>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</si>
  <si>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</si>
  <si>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</si>
  <si>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</si>
  <si>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</si>
  <si>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</si>
  <si>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</si>
  <si>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</si>
  <si>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</si>
  <si>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</si>
  <si>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</si>
  <si>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</si>
  <si>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</si>
  <si>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</si>
  <si>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</si>
  <si>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</si>
  <si>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</si>
  <si>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</si>
  <si>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</si>
  <si>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</si>
  <si>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</si>
  <si>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</si>
  <si>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</si>
  <si>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</si>
  <si>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</si>
  <si>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</si>
  <si>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</si>
  <si>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</si>
  <si>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</si>
  <si>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</si>
  <si>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</si>
  <si>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</si>
  <si>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</si>
  <si>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</si>
  <si>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</si>
  <si>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</si>
  <si>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</si>
  <si>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</si>
  <si>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</si>
  <si>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</si>
  <si>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</si>
  <si>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</si>
  <si>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</si>
  <si>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</si>
  <si>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</si>
  <si>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</si>
  <si>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</si>
  <si>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</si>
  <si>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</si>
  <si>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</si>
  <si>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</si>
  <si>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</si>
  <si>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</si>
  <si>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</si>
  <si>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</si>
  <si>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</si>
  <si>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</si>
  <si>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</si>
  <si>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</si>
  <si>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</si>
  <si>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</si>
  <si>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</si>
  <si>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</si>
  <si>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</si>
  <si>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</si>
  <si>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</si>
  <si>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</si>
  <si>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</si>
  <si>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</si>
  <si>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</si>
  <si>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</si>
  <si>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</si>
  <si>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</si>
  <si>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</si>
  <si>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</si>
  <si>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</si>
  <si>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</si>
  <si>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</si>
  <si>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</si>
  <si>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</si>
  <si>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</si>
  <si>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</si>
  <si>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</si>
  <si>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</si>
  <si>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</si>
  <si>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</si>
  <si>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</si>
  <si>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</si>
  <si>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</si>
  <si>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</si>
  <si>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</si>
  <si>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</si>
  <si>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</si>
  <si>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</si>
  <si>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</si>
  <si>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</si>
  <si>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</si>
  <si>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</si>
  <si>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</si>
  <si>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</si>
  <si>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</si>
  <si>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</si>
  <si>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</si>
  <si>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</si>
  <si>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</si>
  <si>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</si>
  <si>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</si>
  <si>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</si>
  <si>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</si>
  <si>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</si>
  <si>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</si>
  <si>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</si>
  <si>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</si>
  <si>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</si>
  <si>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</si>
  <si>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</si>
  <si>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</si>
  <si>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</si>
  <si>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</si>
  <si>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</si>
  <si>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</si>
  <si>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</si>
  <si>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</si>
  <si>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</si>
  <si>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</si>
  <si>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</si>
  <si>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</si>
  <si>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</si>
  <si>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</si>
  <si>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</si>
  <si>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</si>
  <si>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</si>
  <si>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</si>
  <si>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</si>
  <si>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</si>
  <si>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</si>
  <si>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</si>
  <si>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</si>
  <si>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</si>
  <si>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</si>
  <si>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</si>
  <si>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</si>
  <si>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</si>
  <si>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</si>
  <si>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</si>
  <si>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</si>
  <si>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</si>
  <si>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</si>
  <si>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</si>
  <si>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</si>
  <si>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</si>
  <si>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</si>
  <si>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</si>
  <si>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</si>
  <si>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</si>
  <si>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</si>
  <si>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</si>
  <si>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</si>
  <si>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</si>
  <si>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</si>
  <si>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</si>
  <si>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</si>
  <si>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</si>
  <si>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</si>
  <si>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</si>
  <si>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</si>
  <si>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</si>
  <si>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</si>
  <si>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</si>
  <si>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</si>
  <si>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</si>
  <si>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</si>
  <si>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</si>
  <si>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</si>
  <si>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</si>
  <si>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</si>
  <si>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</si>
  <si>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</si>
  <si>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</si>
  <si>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</si>
  <si>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</si>
  <si>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</si>
  <si>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</si>
  <si>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</si>
  <si>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</si>
  <si>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</si>
  <si>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</si>
  <si>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</si>
  <si>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</si>
  <si>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</si>
  <si>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</si>
  <si>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</si>
  <si>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</si>
  <si>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</si>
  <si>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</si>
  <si>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</si>
  <si>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</si>
  <si>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</si>
  <si>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</si>
  <si>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</si>
  <si>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</si>
  <si>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</si>
  <si>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</si>
  <si>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</si>
  <si>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</si>
  <si>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</si>
  <si>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</si>
  <si>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</si>
  <si>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</si>
  <si>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</si>
  <si>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</si>
  <si>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</si>
  <si>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</si>
  <si>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</si>
  <si>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</si>
  <si>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</si>
  <si>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</si>
  <si>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</si>
  <si>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</si>
  <si>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</si>
  <si>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</si>
  <si>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Thành phố Hồ Chí Minh, ngày 04 tháng 02 năm 2021</t>
  </si>
  <si>
    <t xml:space="preserve">                                                                                                                                                                                                                                                                                                                                                                            </t>
  </si>
  <si>
    <t>Nguyễn Phạm Hoài</t>
  </si>
  <si>
    <t>Mến</t>
  </si>
  <si>
    <t>1910150009</t>
  </si>
  <si>
    <t>Bùi Thụy Uyên</t>
  </si>
  <si>
    <t xml:space="preserve">Thái Thị Thu </t>
  </si>
  <si>
    <t xml:space="preserve">Võ Thị Ngọc </t>
  </si>
  <si>
    <t>1910020026</t>
  </si>
  <si>
    <t>Nghỉ luôn</t>
  </si>
  <si>
    <t>nghỉ luôn</t>
  </si>
  <si>
    <t>2K</t>
  </si>
  <si>
    <t>KP</t>
  </si>
  <si>
    <t>KT</t>
  </si>
  <si>
    <t>PK</t>
  </si>
  <si>
    <t>2P</t>
  </si>
  <si>
    <t>TK</t>
  </si>
  <si>
    <t>KK</t>
  </si>
  <si>
    <t>PP</t>
  </si>
  <si>
    <t>NL</t>
  </si>
  <si>
    <t>TP</t>
  </si>
  <si>
    <t>2T</t>
  </si>
  <si>
    <t xml:space="preserve">   </t>
  </si>
  <si>
    <t>Đặng Nhật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</si>
</sst>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491">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102" fillId="26" borderId="4" xfId="0" applyFont="1" applyFill="1" applyBorder="1" applyAlignment="1">
      <alignment horizontal="center" vertical="center" wrapText="1"/>
    </xf>
    <xf numFmtId="0" fontId="93" fillId="26" borderId="5"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64" fillId="0" borderId="4" xfId="0" applyFont="1" applyBorder="1" applyAlignment="1">
      <alignment horizontal="center" vertical="top"/>
    </xf>
    <xf numFmtId="0" fontId="62"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47" fillId="0" borderId="1"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left" vertical="center" wrapText="1"/>
    </xf>
    <xf numFmtId="0" fontId="47" fillId="0" borderId="3" xfId="0" applyNumberFormat="1" applyFont="1" applyFill="1" applyBorder="1" applyAlignment="1" applyProtection="1">
      <alignment horizontal="left" vertical="center" wrapText="1"/>
    </xf>
    <xf numFmtId="0" fontId="68" fillId="25" borderId="2" xfId="0" applyFont="1" applyFill="1" applyBorder="1" applyAlignment="1">
      <alignment horizontal="center" vertical="center"/>
    </xf>
    <xf numFmtId="0" fontId="68" fillId="25" borderId="21" xfId="0" applyFont="1" applyFill="1" applyBorder="1" applyAlignment="1">
      <alignment horizontal="center" vertical="center"/>
    </xf>
    <xf numFmtId="0" fontId="68" fillId="25" borderId="3"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1.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5.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9.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42.xml"/><Relationship Id="rId1" Type="http://schemas.openxmlformats.org/officeDocument/2006/relationships/printerSettings" Target="../printerSettings/printerSettings25.bin"/><Relationship Id="rId4" Type="http://schemas.openxmlformats.org/officeDocument/2006/relationships/comments" Target="../comments2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45.xml"/><Relationship Id="rId1" Type="http://schemas.openxmlformats.org/officeDocument/2006/relationships/printerSettings" Target="../printerSettings/printerSettings26.bin"/><Relationship Id="rId4" Type="http://schemas.openxmlformats.org/officeDocument/2006/relationships/comments" Target="../comments29.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46.xml"/><Relationship Id="rId1" Type="http://schemas.openxmlformats.org/officeDocument/2006/relationships/printerSettings" Target="../printerSettings/printerSettings27.bin"/><Relationship Id="rId4" Type="http://schemas.openxmlformats.org/officeDocument/2006/relationships/comments" Target="../comments30.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47.xml"/><Relationship Id="rId1" Type="http://schemas.openxmlformats.org/officeDocument/2006/relationships/printerSettings" Target="../printerSettings/printerSettings28.bin"/><Relationship Id="rId4" Type="http://schemas.openxmlformats.org/officeDocument/2006/relationships/comments" Target="../comments31.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50.xml"/><Relationship Id="rId1" Type="http://schemas.openxmlformats.org/officeDocument/2006/relationships/printerSettings" Target="../printerSettings/printerSettings29.bin"/><Relationship Id="rId4" Type="http://schemas.openxmlformats.org/officeDocument/2006/relationships/comments" Target="../comments34.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52.xml"/><Relationship Id="rId1" Type="http://schemas.openxmlformats.org/officeDocument/2006/relationships/printerSettings" Target="../printerSettings/printerSettings30.bin"/><Relationship Id="rId4" Type="http://schemas.openxmlformats.org/officeDocument/2006/relationships/comments" Target="../comments36.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62" t="s">
        <v>2522</v>
      </c>
      <c r="C1" s="362"/>
      <c r="D1" s="362"/>
      <c r="E1" s="362"/>
      <c r="F1" s="362"/>
      <c r="G1" s="362"/>
      <c r="H1" s="362"/>
      <c r="I1" s="362"/>
      <c r="J1" s="362"/>
      <c r="K1" s="268"/>
      <c r="L1" s="268"/>
      <c r="M1" s="268"/>
      <c r="N1" s="363" t="s">
        <v>2523</v>
      </c>
      <c r="O1" s="363"/>
      <c r="P1" s="363"/>
      <c r="Q1" s="363"/>
      <c r="R1" s="363"/>
      <c r="S1" s="363"/>
      <c r="T1" s="363"/>
      <c r="U1" s="363"/>
      <c r="V1" s="363"/>
      <c r="W1" s="363"/>
      <c r="X1" s="363"/>
      <c r="Y1" s="363"/>
    </row>
    <row r="2" spans="2:25" ht="24" customHeight="1">
      <c r="B2" s="364" t="s">
        <v>2594</v>
      </c>
      <c r="C2" s="364"/>
      <c r="D2" s="364"/>
      <c r="E2" s="364"/>
      <c r="F2" s="364"/>
      <c r="G2" s="364"/>
      <c r="H2" s="364"/>
      <c r="I2" s="364"/>
      <c r="J2" s="364"/>
      <c r="K2" s="364"/>
      <c r="L2" s="364"/>
      <c r="M2" s="364"/>
      <c r="N2" s="364"/>
      <c r="O2" s="364"/>
      <c r="P2" s="364"/>
      <c r="Q2" s="364"/>
      <c r="R2" s="364"/>
      <c r="S2" s="364"/>
      <c r="T2" s="364"/>
      <c r="U2" s="364"/>
      <c r="V2" s="364"/>
      <c r="W2" s="364"/>
      <c r="X2" s="364"/>
      <c r="Y2" s="364"/>
    </row>
    <row r="3" spans="2:25" ht="33" customHeight="1">
      <c r="B3" s="365" t="s">
        <v>2595</v>
      </c>
      <c r="C3" s="365"/>
      <c r="D3" s="365"/>
      <c r="E3" s="365"/>
      <c r="F3" s="365"/>
      <c r="G3" s="365"/>
      <c r="H3" s="365"/>
      <c r="I3" s="365"/>
      <c r="J3" s="365"/>
      <c r="K3" s="365"/>
      <c r="L3" s="365"/>
      <c r="M3" s="365"/>
      <c r="N3" s="365"/>
      <c r="O3" s="365"/>
      <c r="P3" s="365"/>
      <c r="Q3" s="365"/>
      <c r="R3" s="365"/>
      <c r="S3" s="365"/>
      <c r="T3" s="365"/>
      <c r="U3" s="365"/>
      <c r="V3" s="365"/>
      <c r="W3" s="365"/>
      <c r="X3" s="365"/>
      <c r="Y3" s="365"/>
    </row>
    <row r="4" spans="2:25" s="270" customFormat="1" ht="21" customHeight="1">
      <c r="B4" s="373" t="s">
        <v>2524</v>
      </c>
      <c r="C4" s="374"/>
      <c r="D4" s="374"/>
      <c r="E4" s="374"/>
      <c r="F4" s="374"/>
      <c r="G4" s="374"/>
      <c r="H4" s="374"/>
      <c r="I4" s="374"/>
      <c r="J4" s="374"/>
      <c r="K4" s="374"/>
      <c r="L4" s="374"/>
      <c r="M4" s="375"/>
      <c r="N4" s="366" t="s">
        <v>2525</v>
      </c>
      <c r="O4" s="366"/>
      <c r="P4" s="366"/>
      <c r="Q4" s="367"/>
      <c r="R4" s="367"/>
      <c r="S4" s="367"/>
      <c r="T4" s="366"/>
      <c r="U4" s="366"/>
      <c r="V4" s="366"/>
      <c r="W4" s="366"/>
      <c r="X4" s="366"/>
      <c r="Y4" s="366"/>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49</v>
      </c>
      <c r="F6" s="290">
        <f>CKCT19.2!AK30</f>
        <v>1</v>
      </c>
      <c r="G6" s="294">
        <f>CKCT19.1!AL30</f>
        <v>2</v>
      </c>
      <c r="H6" s="272">
        <v>16</v>
      </c>
      <c r="I6" s="281" t="s">
        <v>2535</v>
      </c>
      <c r="J6" s="190">
        <v>34</v>
      </c>
      <c r="K6" s="286">
        <f>TBN19.2!AJ37</f>
        <v>68</v>
      </c>
      <c r="L6" s="290">
        <f>TBN19.2!AK37</f>
        <v>3</v>
      </c>
      <c r="M6" s="294">
        <f>TBN19.2!AL37</f>
        <v>10</v>
      </c>
      <c r="N6" s="272">
        <v>1</v>
      </c>
      <c r="O6" s="274" t="s">
        <v>2531</v>
      </c>
      <c r="P6" s="272">
        <v>21</v>
      </c>
      <c r="Q6" s="287">
        <f>CKCT20.1!AJ25</f>
        <v>15</v>
      </c>
      <c r="R6" s="291">
        <f>CKCT20.1!AK25</f>
        <v>3</v>
      </c>
      <c r="S6" s="295">
        <f>CKCT20.1!AL25</f>
        <v>2</v>
      </c>
      <c r="T6" s="272">
        <v>16</v>
      </c>
      <c r="U6" s="274" t="s">
        <v>2550</v>
      </c>
      <c r="V6" s="272">
        <v>32</v>
      </c>
      <c r="W6" s="287">
        <f>'TQW20'!AJ37</f>
        <v>42</v>
      </c>
      <c r="X6" s="291">
        <f>'TQW20'!AK37</f>
        <v>9</v>
      </c>
      <c r="Y6" s="295">
        <f>'TQW20'!AL37</f>
        <v>17</v>
      </c>
    </row>
    <row r="7" spans="2:25" s="275" customFormat="1" ht="21" customHeight="1">
      <c r="B7" s="272">
        <v>2</v>
      </c>
      <c r="C7" s="273" t="s">
        <v>2534</v>
      </c>
      <c r="D7" s="276">
        <v>28</v>
      </c>
      <c r="E7" s="286">
        <f>CKCT19.2!AJ30</f>
        <v>21</v>
      </c>
      <c r="F7" s="290">
        <f>CKCT19.2!AK30</f>
        <v>1</v>
      </c>
      <c r="G7" s="294">
        <f>CKCT19.2!AL30</f>
        <v>1</v>
      </c>
      <c r="H7" s="272">
        <v>17</v>
      </c>
      <c r="I7" s="281" t="s">
        <v>2539</v>
      </c>
      <c r="J7" s="190">
        <v>28</v>
      </c>
      <c r="K7" s="286">
        <f>ĐCN19!AJ35</f>
        <v>42</v>
      </c>
      <c r="L7" s="290">
        <f>ĐCN19!AK35</f>
        <v>0</v>
      </c>
      <c r="M7" s="294">
        <f>ĐCN19!AL35</f>
        <v>2</v>
      </c>
      <c r="N7" s="272">
        <v>2</v>
      </c>
      <c r="O7" s="274" t="s">
        <v>2536</v>
      </c>
      <c r="P7" s="272">
        <v>24</v>
      </c>
      <c r="Q7" s="287">
        <f>CKCT20.2!AJ29</f>
        <v>29</v>
      </c>
      <c r="R7" s="291">
        <f>CKCT20.2!AK29</f>
        <v>29</v>
      </c>
      <c r="S7" s="295">
        <f>CKCT20.2!AL29</f>
        <v>22</v>
      </c>
      <c r="T7" s="272">
        <v>17</v>
      </c>
      <c r="U7" s="274" t="s">
        <v>2554</v>
      </c>
      <c r="V7" s="272">
        <v>19</v>
      </c>
      <c r="W7" s="287">
        <f>CĐT20!AJ25</f>
        <v>23</v>
      </c>
      <c r="X7" s="291">
        <f>CĐT20!AK25</f>
        <v>6</v>
      </c>
      <c r="Y7" s="295">
        <f>CĐT20!AL25</f>
        <v>6</v>
      </c>
    </row>
    <row r="8" spans="2:25" s="275" customFormat="1" ht="21" customHeight="1">
      <c r="B8" s="272">
        <v>3</v>
      </c>
      <c r="C8" s="273" t="s">
        <v>2538</v>
      </c>
      <c r="D8" s="276">
        <v>29</v>
      </c>
      <c r="E8" s="286">
        <f>'CKĐL 19.1'!AJ33</f>
        <v>28</v>
      </c>
      <c r="F8" s="290">
        <f>'CKĐL 19.1'!AK33</f>
        <v>6</v>
      </c>
      <c r="G8" s="294">
        <f>'CKĐL 19.1'!AL33</f>
        <v>17</v>
      </c>
      <c r="H8" s="272">
        <v>18</v>
      </c>
      <c r="I8" s="281" t="s">
        <v>2543</v>
      </c>
      <c r="J8" s="190">
        <v>21</v>
      </c>
      <c r="K8" s="286">
        <f>TKTT19!AJ26</f>
        <v>9</v>
      </c>
      <c r="L8" s="290">
        <f>TKTT19!AK26</f>
        <v>14</v>
      </c>
      <c r="M8" s="294">
        <f>TKTT19!AL26</f>
        <v>8</v>
      </c>
      <c r="N8" s="272">
        <v>3</v>
      </c>
      <c r="O8" s="274" t="s">
        <v>2540</v>
      </c>
      <c r="P8" s="272">
        <v>35</v>
      </c>
      <c r="Q8" s="287">
        <f>'CKĐL 20.1'!AJ35</f>
        <v>49</v>
      </c>
      <c r="R8" s="291">
        <f>'CKĐL 20.1'!AK35</f>
        <v>4</v>
      </c>
      <c r="S8" s="295">
        <f>'CKĐL 20.1'!AL35</f>
        <v>3</v>
      </c>
      <c r="T8" s="272">
        <v>18</v>
      </c>
      <c r="U8" s="274" t="s">
        <v>2558</v>
      </c>
      <c r="V8" s="272">
        <v>33</v>
      </c>
      <c r="W8" s="287">
        <f>'TKĐH 20.1'!AJ38</f>
        <v>17</v>
      </c>
      <c r="X8" s="291">
        <f>'TKĐH 20.1'!AK38</f>
        <v>11</v>
      </c>
      <c r="Y8" s="295">
        <f>'TKĐH 20.1'!AL38</f>
        <v>24</v>
      </c>
    </row>
    <row r="9" spans="2:25" s="275" customFormat="1" ht="21" customHeight="1">
      <c r="B9" s="272">
        <v>4</v>
      </c>
      <c r="C9" s="273" t="s">
        <v>2542</v>
      </c>
      <c r="D9" s="276">
        <v>28</v>
      </c>
      <c r="E9" s="286">
        <f>'CKĐL 19.2'!AJ31</f>
        <v>1</v>
      </c>
      <c r="F9" s="290">
        <f>'CKĐL 19.2'!AK31</f>
        <v>8</v>
      </c>
      <c r="G9" s="294">
        <f>'CKĐL 19.2'!AL31</f>
        <v>1</v>
      </c>
      <c r="H9" s="272">
        <v>19</v>
      </c>
      <c r="I9" s="281" t="s">
        <v>2548</v>
      </c>
      <c r="J9" s="190">
        <v>27</v>
      </c>
      <c r="K9" s="286">
        <f>THUD19.1!AJ33</f>
        <v>18</v>
      </c>
      <c r="L9" s="290">
        <f>THUD19.1!AK33</f>
        <v>0</v>
      </c>
      <c r="M9" s="294">
        <f>THUD19.1!AL33</f>
        <v>40</v>
      </c>
      <c r="N9" s="272">
        <v>4</v>
      </c>
      <c r="O9" s="274" t="s">
        <v>2544</v>
      </c>
      <c r="P9" s="272">
        <v>33</v>
      </c>
      <c r="Q9" s="287">
        <f>CKĐL20.2!AJ37</f>
        <v>89</v>
      </c>
      <c r="R9" s="291">
        <f>CKĐL20.2!AK37</f>
        <v>15</v>
      </c>
      <c r="S9" s="295">
        <f>CKĐL20.2!AL37</f>
        <v>10</v>
      </c>
      <c r="T9" s="272">
        <v>19</v>
      </c>
      <c r="U9" s="274" t="s">
        <v>2561</v>
      </c>
      <c r="V9" s="272">
        <v>27</v>
      </c>
      <c r="W9" s="287">
        <f>'TKĐH 20.2'!AJ33</f>
        <v>47</v>
      </c>
      <c r="X9" s="291">
        <f>'TKĐH 20.2'!AK33</f>
        <v>12</v>
      </c>
      <c r="Y9" s="295">
        <f>'TKĐH 20.2'!AL33</f>
        <v>9</v>
      </c>
    </row>
    <row r="10" spans="2:25" s="275" customFormat="1" ht="21" customHeight="1">
      <c r="B10" s="272">
        <v>5</v>
      </c>
      <c r="C10" s="273" t="s">
        <v>2547</v>
      </c>
      <c r="D10" s="276">
        <v>25</v>
      </c>
      <c r="E10" s="286">
        <f>'CKĐL 19.3'!AJ30</f>
        <v>46</v>
      </c>
      <c r="F10" s="290">
        <f>'CKĐL 19.3'!AK30</f>
        <v>11</v>
      </c>
      <c r="G10" s="294">
        <f>'CKĐL 19.3'!AL30</f>
        <v>0</v>
      </c>
      <c r="H10" s="272">
        <v>20</v>
      </c>
      <c r="I10" s="281" t="s">
        <v>2552</v>
      </c>
      <c r="J10" s="283">
        <v>25</v>
      </c>
      <c r="K10" s="286">
        <f>THUD19.2!AJ32</f>
        <v>19</v>
      </c>
      <c r="L10" s="290">
        <f>THUD19.2!AK32</f>
        <v>4</v>
      </c>
      <c r="M10" s="294">
        <f>THUD19.2!AL32</f>
        <v>9</v>
      </c>
      <c r="N10" s="272">
        <v>5</v>
      </c>
      <c r="O10" s="274" t="s">
        <v>2549</v>
      </c>
      <c r="P10" s="272">
        <v>28</v>
      </c>
      <c r="Q10" s="287">
        <f>'CKĐL 20.3'!AJ35</f>
        <v>29</v>
      </c>
      <c r="R10" s="291">
        <f>'CKĐL 20.3'!AK35</f>
        <v>18</v>
      </c>
      <c r="S10" s="295">
        <f>'CKĐL 20.3'!AL35</f>
        <v>10</v>
      </c>
      <c r="T10" s="272">
        <v>20</v>
      </c>
      <c r="U10" s="274" t="s">
        <v>2565</v>
      </c>
      <c r="V10" s="272">
        <v>30</v>
      </c>
      <c r="W10" s="289">
        <f>TKĐH20.3!AJ33</f>
        <v>63</v>
      </c>
      <c r="X10" s="293">
        <f>TKĐH20.3!AK33</f>
        <v>11</v>
      </c>
      <c r="Y10" s="297">
        <f>TKĐH20.3!AL33</f>
        <v>29</v>
      </c>
    </row>
    <row r="11" spans="2:25" s="275" customFormat="1" ht="21" customHeight="1">
      <c r="B11" s="272">
        <v>6</v>
      </c>
      <c r="C11" s="273" t="s">
        <v>2551</v>
      </c>
      <c r="D11" s="276">
        <v>23</v>
      </c>
      <c r="E11" s="286">
        <f>'CKĐL 19.4'!AJ29</f>
        <v>6</v>
      </c>
      <c r="F11" s="290">
        <f>'CKĐL 19.4'!AK29</f>
        <v>17</v>
      </c>
      <c r="G11" s="294">
        <f>'CKĐL 19.4'!AL29</f>
        <v>15</v>
      </c>
      <c r="H11" s="272">
        <v>21</v>
      </c>
      <c r="I11" s="281" t="s">
        <v>2556</v>
      </c>
      <c r="J11" s="190">
        <v>27</v>
      </c>
      <c r="K11" s="287">
        <f>THUD19.3!AJ33</f>
        <v>51</v>
      </c>
      <c r="L11" s="291">
        <f>THUD19.3!AK33</f>
        <v>1</v>
      </c>
      <c r="M11" s="295">
        <f>THUD19.3!AL33</f>
        <v>14</v>
      </c>
      <c r="N11" s="272">
        <v>6</v>
      </c>
      <c r="O11" s="274" t="s">
        <v>2553</v>
      </c>
      <c r="P11" s="272">
        <v>34</v>
      </c>
      <c r="Q11" s="287">
        <f>'CKĐL 20.4'!AJ38</f>
        <v>30</v>
      </c>
      <c r="R11" s="291">
        <f>'CKĐL 20.4'!AK38</f>
        <v>17</v>
      </c>
      <c r="S11" s="295">
        <f>'CKĐL 20.4'!AL38</f>
        <v>31</v>
      </c>
      <c r="T11" s="272">
        <v>21</v>
      </c>
      <c r="U11" s="274" t="s">
        <v>2569</v>
      </c>
      <c r="V11" s="272">
        <v>26</v>
      </c>
      <c r="W11" s="289">
        <f>'ĐCN 20.1'!AJ33</f>
        <v>16</v>
      </c>
      <c r="X11" s="293">
        <f>'ĐCN 20.1'!AK33</f>
        <v>14</v>
      </c>
      <c r="Y11" s="297">
        <f>'ĐCN 20.1'!AL33</f>
        <v>19</v>
      </c>
    </row>
    <row r="12" spans="2:25" s="275" customFormat="1" ht="21" customHeight="1">
      <c r="B12" s="272">
        <v>7</v>
      </c>
      <c r="C12" s="273" t="s">
        <v>2555</v>
      </c>
      <c r="D12" s="276">
        <v>24</v>
      </c>
      <c r="E12" s="286">
        <f>KTDN19.1!AJ28</f>
        <v>4</v>
      </c>
      <c r="F12" s="290">
        <f>KTDN19.1!AK28</f>
        <v>11</v>
      </c>
      <c r="G12" s="294">
        <f>KTDN19.1!AL28</f>
        <v>0</v>
      </c>
      <c r="H12" s="272">
        <v>22</v>
      </c>
      <c r="I12" s="281" t="s">
        <v>2563</v>
      </c>
      <c r="J12" s="190">
        <v>17</v>
      </c>
      <c r="K12" s="286">
        <f>CĐT19!AJ22</f>
        <v>16</v>
      </c>
      <c r="L12" s="290">
        <f>CĐT19!AK22</f>
        <v>0</v>
      </c>
      <c r="M12" s="294">
        <f>CĐT19!AL22</f>
        <v>5</v>
      </c>
      <c r="N12" s="272">
        <v>7</v>
      </c>
      <c r="O12" s="274" t="s">
        <v>2557</v>
      </c>
      <c r="P12" s="272">
        <v>36</v>
      </c>
      <c r="Q12" s="287">
        <f>BHST20.1!AJ38</f>
        <v>32</v>
      </c>
      <c r="R12" s="291">
        <f>BHST20.1!AK38</f>
        <v>51</v>
      </c>
      <c r="S12" s="295">
        <f>BHST20.1!AL38</f>
        <v>21</v>
      </c>
      <c r="T12" s="272">
        <v>22</v>
      </c>
      <c r="U12" s="274" t="s">
        <v>2573</v>
      </c>
      <c r="V12" s="272">
        <v>24</v>
      </c>
      <c r="W12" s="289">
        <f>'ĐCN 20.2'!AJ26</f>
        <v>1</v>
      </c>
      <c r="X12" s="293">
        <f>'ĐCN 20.2'!AK26</f>
        <v>40</v>
      </c>
      <c r="Y12" s="297">
        <f>'ĐCN 20.2'!AL26</f>
        <v>3</v>
      </c>
    </row>
    <row r="13" spans="2:25" s="275" customFormat="1" ht="21" customHeight="1">
      <c r="B13" s="272">
        <v>8</v>
      </c>
      <c r="C13" s="273" t="s">
        <v>2559</v>
      </c>
      <c r="D13" s="276">
        <v>22</v>
      </c>
      <c r="E13" s="286">
        <f>KTDN19.2!AJ29</f>
        <v>1</v>
      </c>
      <c r="F13" s="290">
        <f>KTDN19.2!AK29</f>
        <v>21</v>
      </c>
      <c r="G13" s="294">
        <f>KTDN19.1!AL28</f>
        <v>0</v>
      </c>
      <c r="H13" s="272">
        <v>23</v>
      </c>
      <c r="I13" s="281" t="s">
        <v>2567</v>
      </c>
      <c r="J13" s="190">
        <v>27</v>
      </c>
      <c r="K13" s="286">
        <f>TQW19.1!AJ33</f>
        <v>80</v>
      </c>
      <c r="L13" s="290">
        <f>TQW19.1!AK33</f>
        <v>2</v>
      </c>
      <c r="M13" s="294">
        <f>TQW19.1!AL33</f>
        <v>1</v>
      </c>
      <c r="N13" s="272">
        <v>8</v>
      </c>
      <c r="O13" s="274" t="s">
        <v>2560</v>
      </c>
      <c r="P13" s="272">
        <v>39</v>
      </c>
      <c r="Q13" s="287">
        <f>BHST20.2!AJ42</f>
        <v>112</v>
      </c>
      <c r="R13" s="291">
        <f>BHST20.2!AK42</f>
        <v>11</v>
      </c>
      <c r="S13" s="295">
        <f>BHST20.2!AL42</f>
        <v>49</v>
      </c>
      <c r="T13" s="272">
        <v>23</v>
      </c>
      <c r="U13" s="274" t="s">
        <v>2577</v>
      </c>
      <c r="V13" s="272">
        <v>20</v>
      </c>
      <c r="W13" s="289">
        <f>TKTT20!AJ21</f>
        <v>3</v>
      </c>
      <c r="X13" s="293">
        <f>TKTT20!AK21</f>
        <v>8</v>
      </c>
      <c r="Y13" s="297">
        <f>TKTT20!AL21</f>
        <v>1</v>
      </c>
    </row>
    <row r="14" spans="2:25" s="275" customFormat="1" ht="21" customHeight="1">
      <c r="B14" s="272">
        <v>9</v>
      </c>
      <c r="C14" s="273" t="s">
        <v>2562</v>
      </c>
      <c r="D14" s="276">
        <v>25</v>
      </c>
      <c r="E14" s="286">
        <f>LGT19.1!AJ31</f>
        <v>24</v>
      </c>
      <c r="F14" s="290">
        <f>LGT19.1!AK31</f>
        <v>9</v>
      </c>
      <c r="G14" s="294">
        <f>LGT19.1!AL31</f>
        <v>0</v>
      </c>
      <c r="H14" s="272">
        <v>24</v>
      </c>
      <c r="I14" s="281" t="s">
        <v>2571</v>
      </c>
      <c r="J14" s="190">
        <v>22</v>
      </c>
      <c r="K14" s="286">
        <f>TQW19.2!AJ28</f>
        <v>42</v>
      </c>
      <c r="L14" s="290">
        <f>TQW19.2!AK28</f>
        <v>2</v>
      </c>
      <c r="M14" s="294">
        <f>TQW19.2!AL28</f>
        <v>3</v>
      </c>
      <c r="N14" s="272">
        <v>9</v>
      </c>
      <c r="O14" s="274" t="s">
        <v>2564</v>
      </c>
      <c r="P14" s="272">
        <v>24</v>
      </c>
      <c r="Q14" s="287">
        <f>KTDN20.1!AJ28</f>
        <v>44</v>
      </c>
      <c r="R14" s="291">
        <f>KTDN20.1!AK28</f>
        <v>17</v>
      </c>
      <c r="S14" s="295">
        <f>KTDN20.1!AL28</f>
        <v>0</v>
      </c>
      <c r="T14" s="272">
        <v>24</v>
      </c>
      <c r="U14" s="274" t="s">
        <v>2580</v>
      </c>
      <c r="V14" s="272">
        <v>33</v>
      </c>
      <c r="W14" s="289">
        <f>TBN20.1!AJ37</f>
        <v>128</v>
      </c>
      <c r="X14" s="293">
        <f>TBN20.1!AK37</f>
        <v>4</v>
      </c>
      <c r="Y14" s="297">
        <f>TBN20.1!AL37</f>
        <v>1</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9</v>
      </c>
      <c r="L15" s="290">
        <f>'ĐTCN 19'!AK16</f>
        <v>2</v>
      </c>
      <c r="M15" s="294">
        <f>'ĐTCN 19'!AL16</f>
        <v>1</v>
      </c>
      <c r="N15" s="272">
        <v>10</v>
      </c>
      <c r="O15" s="274" t="s">
        <v>2568</v>
      </c>
      <c r="P15" s="272">
        <v>24</v>
      </c>
      <c r="Q15" s="287">
        <f>KTDN20.2!AJ27</f>
        <v>12</v>
      </c>
      <c r="R15" s="291">
        <f>KTDN20.2!AK27</f>
        <v>16</v>
      </c>
      <c r="S15" s="295">
        <f>KTDN20.2!AL27</f>
        <v>0</v>
      </c>
      <c r="T15" s="272">
        <v>25</v>
      </c>
      <c r="U15" s="274" t="s">
        <v>2583</v>
      </c>
      <c r="V15" s="272">
        <v>33</v>
      </c>
      <c r="W15" s="289">
        <f>TBN20.2!AJ36</f>
        <v>119</v>
      </c>
      <c r="X15" s="293">
        <f>TBN20.2!AK36</f>
        <v>10</v>
      </c>
      <c r="Y15" s="297">
        <f>TBN20.2!AL36</f>
        <v>11</v>
      </c>
    </row>
    <row r="16" spans="2:25" s="275" customFormat="1" ht="21" customHeight="1">
      <c r="B16" s="272">
        <v>11</v>
      </c>
      <c r="C16" s="273" t="s">
        <v>2570</v>
      </c>
      <c r="D16" s="276">
        <v>18</v>
      </c>
      <c r="E16" s="286">
        <f>TCNH19!AJ23</f>
        <v>9</v>
      </c>
      <c r="F16" s="290">
        <f>TCNH19!AK23</f>
        <v>20</v>
      </c>
      <c r="G16" s="294">
        <f>TCNH19!AL23</f>
        <v>1</v>
      </c>
      <c r="H16" s="272">
        <v>26</v>
      </c>
      <c r="I16" s="281" t="s">
        <v>2579</v>
      </c>
      <c r="J16" s="190">
        <v>25</v>
      </c>
      <c r="K16" s="286">
        <f>PCMT19!AJ32</f>
        <v>14</v>
      </c>
      <c r="L16" s="290">
        <f>PCMT19!AK32</f>
        <v>15</v>
      </c>
      <c r="M16" s="294">
        <f>PCMT19!AL32</f>
        <v>4</v>
      </c>
      <c r="N16" s="272">
        <v>11</v>
      </c>
      <c r="O16" s="274" t="s">
        <v>2572</v>
      </c>
      <c r="P16" s="272">
        <v>26</v>
      </c>
      <c r="Q16" s="287">
        <f>TCNH20!AJ30</f>
        <v>32</v>
      </c>
      <c r="R16" s="291">
        <f>TCNH20!AK30</f>
        <v>15</v>
      </c>
      <c r="S16" s="295">
        <f>TCNH20!AL30</f>
        <v>30</v>
      </c>
      <c r="T16" s="272">
        <v>26</v>
      </c>
      <c r="U16" s="274" t="s">
        <v>2533</v>
      </c>
      <c r="V16" s="272">
        <v>36</v>
      </c>
      <c r="W16" s="289">
        <f>TBN20.3!AJ40</f>
        <v>52</v>
      </c>
      <c r="X16" s="293">
        <f>TBN20.3!AK40</f>
        <v>14</v>
      </c>
      <c r="Y16" s="297">
        <f>TBN20.3!AL40</f>
        <v>5</v>
      </c>
    </row>
    <row r="17" spans="2:25" s="275" customFormat="1" ht="21" customHeight="1">
      <c r="B17" s="272">
        <v>12</v>
      </c>
      <c r="C17" s="273" t="s">
        <v>2574</v>
      </c>
      <c r="D17" s="276">
        <v>26</v>
      </c>
      <c r="E17" s="286">
        <f>BHST19!AJ33</f>
        <v>37</v>
      </c>
      <c r="F17" s="290">
        <f>BHST19!AK33</f>
        <v>27</v>
      </c>
      <c r="G17" s="294">
        <f>BHST19!AL33</f>
        <v>4</v>
      </c>
      <c r="H17" s="379"/>
      <c r="I17" s="380"/>
      <c r="J17" s="380"/>
      <c r="K17" s="380"/>
      <c r="L17" s="380"/>
      <c r="M17" s="381"/>
      <c r="N17" s="272">
        <v>12</v>
      </c>
      <c r="O17" s="274" t="s">
        <v>2576</v>
      </c>
      <c r="P17" s="272">
        <v>39</v>
      </c>
      <c r="Q17" s="287">
        <f>'LGT20'!AJ44</f>
        <v>15</v>
      </c>
      <c r="R17" s="291">
        <f>'LGT20'!AK44</f>
        <v>71</v>
      </c>
      <c r="S17" s="295">
        <f>'LGT20'!AL44</f>
        <v>9</v>
      </c>
      <c r="T17" s="272">
        <v>27</v>
      </c>
      <c r="U17" s="274" t="s">
        <v>2537</v>
      </c>
      <c r="V17" s="272">
        <v>25</v>
      </c>
      <c r="W17" s="289">
        <f>CSSD20.1!AJ29</f>
        <v>10</v>
      </c>
      <c r="X17" s="293">
        <f>CSSD20.1!AK29</f>
        <v>36</v>
      </c>
      <c r="Y17" s="297">
        <f>CSSD20.1!AL29</f>
        <v>0</v>
      </c>
    </row>
    <row r="18" spans="2:25" s="275" customFormat="1" ht="21" customHeight="1">
      <c r="B18" s="272">
        <v>13</v>
      </c>
      <c r="C18" s="273" t="s">
        <v>2578</v>
      </c>
      <c r="D18" s="276">
        <v>19</v>
      </c>
      <c r="E18" s="286">
        <f>XNK19.1!AJ26</f>
        <v>7</v>
      </c>
      <c r="F18" s="290">
        <f>XNK19.1!AK26</f>
        <v>20</v>
      </c>
      <c r="G18" s="294">
        <f>XNK19.1!AL26</f>
        <v>0</v>
      </c>
      <c r="H18" s="382"/>
      <c r="I18" s="383"/>
      <c r="J18" s="383"/>
      <c r="K18" s="383"/>
      <c r="L18" s="383"/>
      <c r="M18" s="384"/>
      <c r="N18" s="272">
        <v>13</v>
      </c>
      <c r="O18" s="274" t="s">
        <v>2582</v>
      </c>
      <c r="P18" s="272">
        <v>36</v>
      </c>
      <c r="Q18" s="287">
        <f>'THUD 20.2'!AJ42</f>
        <v>49</v>
      </c>
      <c r="R18" s="291">
        <f>'THUD 20.2'!AK42</f>
        <v>20</v>
      </c>
      <c r="S18" s="295">
        <f>'THUD 20.2'!AL42</f>
        <v>17</v>
      </c>
      <c r="T18" s="272">
        <v>28</v>
      </c>
      <c r="U18" s="274" t="s">
        <v>2541</v>
      </c>
      <c r="V18" s="272">
        <v>29</v>
      </c>
      <c r="W18" s="289">
        <f>CSSD20.2!AJ34</f>
        <v>33</v>
      </c>
      <c r="X18" s="293">
        <f>CSSD20.2!AK34</f>
        <v>7</v>
      </c>
      <c r="Y18" s="297">
        <f>CSSD20.2!AL34</f>
        <v>4</v>
      </c>
    </row>
    <row r="19" spans="2:25" s="275" customFormat="1" ht="21" customHeight="1">
      <c r="B19" s="272">
        <v>14</v>
      </c>
      <c r="C19" s="273" t="s">
        <v>2581</v>
      </c>
      <c r="D19" s="276">
        <v>19</v>
      </c>
      <c r="E19" s="286">
        <f>XNK19.2!AJ26</f>
        <v>10</v>
      </c>
      <c r="F19" s="290">
        <f>XNK19.2!AK26</f>
        <v>15</v>
      </c>
      <c r="G19" s="294">
        <f>XNK19.2!AL26</f>
        <v>0</v>
      </c>
      <c r="H19" s="382"/>
      <c r="I19" s="383"/>
      <c r="J19" s="383"/>
      <c r="K19" s="383"/>
      <c r="L19" s="383"/>
      <c r="M19" s="384"/>
      <c r="N19" s="272">
        <v>14</v>
      </c>
      <c r="O19" s="274" t="s">
        <v>2532</v>
      </c>
      <c r="P19" s="272">
        <v>37</v>
      </c>
      <c r="Q19" s="287">
        <f>THUD20.3!AJ40</f>
        <v>56</v>
      </c>
      <c r="R19" s="291">
        <f>THUD20.3!AK40</f>
        <v>14</v>
      </c>
      <c r="S19" s="295">
        <f>THUD20.3!AL40</f>
        <v>14</v>
      </c>
      <c r="T19" s="272">
        <v>29</v>
      </c>
      <c r="U19" s="274" t="s">
        <v>2546</v>
      </c>
      <c r="V19" s="272">
        <v>26</v>
      </c>
      <c r="W19" s="289">
        <f>CSSD20.3!AJ37</f>
        <v>44</v>
      </c>
      <c r="X19" s="293">
        <f>CSSD20.3!AK37</f>
        <v>3</v>
      </c>
      <c r="Y19" s="297">
        <f>CSSD20.3!AL37</f>
        <v>6</v>
      </c>
    </row>
    <row r="20" spans="2:25" s="275" customFormat="1" ht="21" customHeight="1">
      <c r="B20" s="272">
        <v>15</v>
      </c>
      <c r="C20" s="281" t="s">
        <v>2530</v>
      </c>
      <c r="D20" s="190">
        <v>35</v>
      </c>
      <c r="E20" s="286">
        <f>TBN19.1!AJ39</f>
        <v>41</v>
      </c>
      <c r="F20" s="290">
        <f>TBN19.1!AK39</f>
        <v>12</v>
      </c>
      <c r="G20" s="294">
        <f>TBN19.1!AL39</f>
        <v>11</v>
      </c>
      <c r="H20" s="385"/>
      <c r="I20" s="386"/>
      <c r="J20" s="386"/>
      <c r="K20" s="386"/>
      <c r="L20" s="386"/>
      <c r="M20" s="387"/>
      <c r="N20" s="272">
        <v>15</v>
      </c>
      <c r="O20" s="274" t="s">
        <v>2545</v>
      </c>
      <c r="P20" s="272">
        <v>23</v>
      </c>
      <c r="Q20" s="288">
        <f>PCMT20!AJ27</f>
        <v>9</v>
      </c>
      <c r="R20" s="292">
        <f>PCMT20!AK27</f>
        <v>1</v>
      </c>
      <c r="S20" s="296">
        <f>PCMT20!AL27</f>
        <v>6</v>
      </c>
      <c r="T20" s="389"/>
      <c r="U20" s="390"/>
      <c r="V20" s="390"/>
      <c r="W20" s="390"/>
      <c r="X20" s="390"/>
      <c r="Y20" s="391"/>
    </row>
    <row r="21" spans="2:25" s="277" customFormat="1" ht="19.5">
      <c r="B21" s="388" t="s">
        <v>2587</v>
      </c>
      <c r="C21" s="388"/>
      <c r="D21" s="388"/>
      <c r="E21" s="388"/>
      <c r="F21" s="388"/>
      <c r="G21" s="388"/>
      <c r="H21" s="388" t="s">
        <v>2588</v>
      </c>
      <c r="I21" s="388"/>
      <c r="J21" s="388"/>
      <c r="K21" s="388"/>
      <c r="L21" s="388"/>
      <c r="M21" s="388"/>
      <c r="N21" s="388" t="s">
        <v>2589</v>
      </c>
      <c r="O21" s="388"/>
      <c r="P21" s="388"/>
      <c r="Q21" s="388"/>
      <c r="R21" s="388"/>
      <c r="S21" s="388"/>
      <c r="T21" s="388" t="s">
        <v>2590</v>
      </c>
      <c r="U21" s="388"/>
      <c r="V21" s="388"/>
      <c r="W21" s="388"/>
      <c r="X21" s="388"/>
      <c r="Y21" s="388"/>
    </row>
    <row r="22" spans="2:25" s="300" customFormat="1" ht="23.25">
      <c r="B22" s="356" t="str">
        <f>"Tổng HS vắng không phép "&amp;SUM(E6:E11)+SUM(Q6:Q11)</f>
        <v>Tổng HS vắng không phép 392</v>
      </c>
      <c r="C22" s="357"/>
      <c r="D22" s="357"/>
      <c r="E22" s="357"/>
      <c r="F22" s="357"/>
      <c r="G22" s="358"/>
      <c r="H22" s="356" t="e">
        <f>"Tổng HS vắng không phép " &amp;SUM(E12:E19)+SUM(Q12:Q17)</f>
        <v>#REF!</v>
      </c>
      <c r="I22" s="357"/>
      <c r="J22" s="357"/>
      <c r="K22" s="357"/>
      <c r="L22" s="357"/>
      <c r="M22" s="358"/>
      <c r="N22" s="356" t="str">
        <f>"Tổng HS vắng không phép "&amp; SUM(K9:K16)+SUM(Q18:Q20)+SUM(W6:W10)</f>
        <v>Tổng HS vắng không phép 555</v>
      </c>
      <c r="O22" s="357"/>
      <c r="P22" s="357"/>
      <c r="Q22" s="357"/>
      <c r="R22" s="357"/>
      <c r="S22" s="358"/>
      <c r="T22" s="392" t="str">
        <f>"Tổng HS vắng không phép "&amp;SUM(K6:K8)+SUM(W11:W19)+E20</f>
        <v>Tổng HS vắng không phép 566</v>
      </c>
      <c r="U22" s="392"/>
      <c r="V22" s="392"/>
      <c r="W22" s="392"/>
      <c r="X22" s="392"/>
      <c r="Y22" s="392"/>
    </row>
    <row r="23" spans="2:25" ht="19.5">
      <c r="B23" s="359" t="str">
        <f>"Tổng HS vắng có phép "&amp;SUM(F6:F11)+SUM(R6:R11)</f>
        <v>Tổng HS vắng có phép 130</v>
      </c>
      <c r="C23" s="360"/>
      <c r="D23" s="360"/>
      <c r="E23" s="360"/>
      <c r="F23" s="360"/>
      <c r="G23" s="361"/>
      <c r="H23" s="359" t="e">
        <f>"Tổng HS vắng có phép " &amp;SUM(F13:F19)+SUM(R12:R17)</f>
        <v>#REF!</v>
      </c>
      <c r="I23" s="360"/>
      <c r="J23" s="360"/>
      <c r="K23" s="360"/>
      <c r="L23" s="360"/>
      <c r="M23" s="361"/>
      <c r="N23" s="359" t="str">
        <f>"Tổng HS vắng có phép "&amp; SUM(L9:L16)+SUM(R18:R20)+SUM(X6:X10)</f>
        <v>Tổng HS vắng có phép 110</v>
      </c>
      <c r="O23" s="360"/>
      <c r="P23" s="360"/>
      <c r="Q23" s="360"/>
      <c r="R23" s="360"/>
      <c r="S23" s="361"/>
      <c r="T23" s="393" t="str">
        <f>"Tổng HS vắng có phép "&amp;SUM(L6:L8)+SUM(X11:X19)+F20</f>
        <v>Tổng HS vắng có phép 165</v>
      </c>
      <c r="U23" s="393"/>
      <c r="V23" s="393"/>
      <c r="W23" s="393"/>
      <c r="X23" s="393"/>
      <c r="Y23" s="393"/>
    </row>
    <row r="24" spans="2:25" ht="19.5">
      <c r="B24" s="395" t="str">
        <f>"Tổng HS đi học trễ "&amp;SUM(G6:G11)+SUM(S6:S11)</f>
        <v>Tổng HS đi học trễ 114</v>
      </c>
      <c r="C24" s="396"/>
      <c r="D24" s="396"/>
      <c r="E24" s="396"/>
      <c r="F24" s="396"/>
      <c r="G24" s="397"/>
      <c r="H24" s="395" t="e">
        <f>"Tổng HS đi học trễ " &amp;SUM(G12:G19)+SUM(S12:S17)</f>
        <v>#REF!</v>
      </c>
      <c r="I24" s="396"/>
      <c r="J24" s="396"/>
      <c r="K24" s="396"/>
      <c r="L24" s="396"/>
      <c r="M24" s="397"/>
      <c r="N24" s="395" t="str">
        <f>"Tổng HS đi học trễ "&amp; SUM(L9:L16)+SUM(S18:S20)+SUM(Y6:Y10)</f>
        <v>Tổng HS đi học trễ 148</v>
      </c>
      <c r="O24" s="396"/>
      <c r="P24" s="396"/>
      <c r="Q24" s="396"/>
      <c r="R24" s="396"/>
      <c r="S24" s="397"/>
      <c r="T24" s="394" t="str">
        <f>"Tổng HS đi học trễ "&amp;SUM(M6:M8)+SUM(X11:Y19)+G20</f>
        <v>Tổng HS đi học trễ 217</v>
      </c>
      <c r="U24" s="394"/>
      <c r="V24" s="394"/>
      <c r="W24" s="394"/>
      <c r="X24" s="394"/>
      <c r="Y24" s="394"/>
    </row>
    <row r="25" spans="2:25" ht="25.5" customHeight="1">
      <c r="B25" s="376" t="e">
        <f>"Tổng số buổi học sinh vắng học không phép trong tháng 01: " &amp;SUM(E6:E20)+SUM(K6:K16)+SUM(Q6:Q20)+SUM(W6:W19)</f>
        <v>#REF!</v>
      </c>
      <c r="C25" s="377"/>
      <c r="D25" s="377"/>
      <c r="E25" s="377"/>
      <c r="F25" s="377"/>
      <c r="G25" s="377"/>
      <c r="H25" s="377"/>
      <c r="I25" s="377"/>
      <c r="J25" s="377"/>
      <c r="K25" s="377"/>
      <c r="L25" s="377"/>
      <c r="M25" s="377"/>
      <c r="N25" s="377"/>
      <c r="O25" s="377"/>
      <c r="P25" s="377"/>
      <c r="Q25" s="377"/>
      <c r="R25" s="377"/>
      <c r="S25" s="377"/>
      <c r="T25" s="377"/>
      <c r="U25" s="377"/>
      <c r="V25" s="377"/>
      <c r="W25" s="377"/>
      <c r="X25" s="377"/>
      <c r="Y25" s="378"/>
    </row>
    <row r="26" spans="2:25" ht="20.25">
      <c r="B26" s="371" t="e">
        <f>"Tổng số buổi học sinh vắng học có phép trong tháng 01: " &amp;SUM(F6:F20)+SUM(L6:L16)+SUM(R6:R20)+SUM(X6:X19)</f>
        <v>#REF!</v>
      </c>
      <c r="C26" s="372"/>
      <c r="D26" s="372"/>
      <c r="E26" s="372"/>
      <c r="F26" s="372"/>
      <c r="G26" s="372"/>
      <c r="H26" s="372"/>
      <c r="I26" s="372"/>
      <c r="J26" s="372"/>
      <c r="K26" s="372"/>
      <c r="L26" s="372"/>
      <c r="M26" s="372"/>
      <c r="N26" s="372"/>
      <c r="O26" s="372"/>
      <c r="P26" s="372"/>
      <c r="Q26" s="372"/>
      <c r="R26" s="372"/>
      <c r="S26" s="372"/>
      <c r="T26" s="322"/>
      <c r="U26" s="322"/>
      <c r="V26" s="322"/>
      <c r="W26" s="322"/>
      <c r="X26" s="322"/>
      <c r="Y26" s="323"/>
    </row>
    <row r="27" spans="2:25" ht="20.25">
      <c r="B27" s="368" t="e">
        <f>"Tổng số buổi học sinh đi học trễ trong tháng 01: " &amp;SUM(G6:G20)+SUM(M6:M16)+SUM(S6:S20)+SUM(Y6:Y19)</f>
        <v>#REF!</v>
      </c>
      <c r="C27" s="369"/>
      <c r="D27" s="369"/>
      <c r="E27" s="369"/>
      <c r="F27" s="369"/>
      <c r="G27" s="369"/>
      <c r="H27" s="369"/>
      <c r="I27" s="369"/>
      <c r="J27" s="369"/>
      <c r="K27" s="369"/>
      <c r="L27" s="369"/>
      <c r="M27" s="369"/>
      <c r="N27" s="369"/>
      <c r="O27" s="369"/>
      <c r="P27" s="369"/>
      <c r="Q27" s="369"/>
      <c r="R27" s="369"/>
      <c r="S27" s="369"/>
      <c r="T27" s="369"/>
      <c r="U27" s="369"/>
      <c r="V27" s="369"/>
      <c r="W27" s="369"/>
      <c r="X27" s="369"/>
      <c r="Y27" s="370"/>
    </row>
    <row r="28" spans="2:25">
      <c r="O28" s="269"/>
    </row>
    <row r="30" spans="2:25">
      <c r="C30" s="269"/>
      <c r="D30" s="269"/>
      <c r="E30" s="269"/>
      <c r="F30" s="269"/>
      <c r="G30" s="269"/>
      <c r="H30" s="269"/>
      <c r="O30" s="269"/>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37"/>
  <sheetViews>
    <sheetView topLeftCell="A7" zoomScale="98" zoomScaleNormal="98" workbookViewId="0">
      <selection activeCell="AG13" sqref="AG13"/>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22.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t="s">
        <v>2656</v>
      </c>
      <c r="J8" s="109"/>
      <c r="K8" s="108" t="s">
        <v>6</v>
      </c>
      <c r="L8" s="108"/>
      <c r="M8" s="110" t="s">
        <v>6</v>
      </c>
      <c r="N8" s="108" t="s">
        <v>6</v>
      </c>
      <c r="O8" s="108"/>
      <c r="P8" s="108" t="s">
        <v>8</v>
      </c>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5</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71" t="s">
        <v>810</v>
      </c>
      <c r="C9" s="72" t="s">
        <v>811</v>
      </c>
      <c r="D9" s="73" t="s">
        <v>136</v>
      </c>
      <c r="E9" s="108" t="s">
        <v>6</v>
      </c>
      <c r="F9" s="108"/>
      <c r="G9" s="108"/>
      <c r="H9" s="108"/>
      <c r="I9" s="108"/>
      <c r="J9" s="109"/>
      <c r="K9" s="108"/>
      <c r="L9" s="108"/>
      <c r="M9" s="110" t="s">
        <v>8</v>
      </c>
      <c r="N9" s="108"/>
      <c r="O9" s="108"/>
      <c r="P9" s="108"/>
      <c r="Q9" s="108"/>
      <c r="R9" s="108"/>
      <c r="S9" s="108"/>
      <c r="T9" s="108" t="s">
        <v>8</v>
      </c>
      <c r="U9" s="108"/>
      <c r="V9" s="108"/>
      <c r="W9" s="108"/>
      <c r="X9" s="108"/>
      <c r="Y9" s="108"/>
      <c r="Z9" s="108" t="s">
        <v>6</v>
      </c>
      <c r="AA9" s="108"/>
      <c r="AB9" s="108"/>
      <c r="AC9" s="108"/>
      <c r="AD9" s="108"/>
      <c r="AE9" s="108"/>
      <c r="AF9" s="108"/>
      <c r="AG9" s="108"/>
      <c r="AH9" s="108"/>
      <c r="AI9" s="108"/>
      <c r="AJ9" s="17">
        <f t="shared" si="2"/>
        <v>2</v>
      </c>
      <c r="AK9" s="333">
        <f t="shared" si="3"/>
        <v>0</v>
      </c>
      <c r="AL9" s="334">
        <f t="shared" si="4"/>
        <v>2</v>
      </c>
    </row>
    <row r="10" spans="1:38" s="1" customFormat="1" ht="21" customHeight="1">
      <c r="A10" s="4">
        <v>4</v>
      </c>
      <c r="B10" s="71" t="s">
        <v>812</v>
      </c>
      <c r="C10" s="72" t="s">
        <v>813</v>
      </c>
      <c r="D10" s="73" t="s">
        <v>136</v>
      </c>
      <c r="E10" s="108"/>
      <c r="F10" s="108"/>
      <c r="G10" s="108"/>
      <c r="H10" s="108"/>
      <c r="I10" s="108" t="s">
        <v>6</v>
      </c>
      <c r="J10" s="109"/>
      <c r="K10" s="108"/>
      <c r="L10" s="108" t="s">
        <v>7</v>
      </c>
      <c r="M10" s="110" t="s">
        <v>6</v>
      </c>
      <c r="N10" s="108"/>
      <c r="O10" s="108"/>
      <c r="P10" s="108" t="s">
        <v>8</v>
      </c>
      <c r="Q10" s="108" t="s">
        <v>8</v>
      </c>
      <c r="R10" s="108"/>
      <c r="S10" s="108" t="s">
        <v>6</v>
      </c>
      <c r="T10" s="108"/>
      <c r="U10" s="108" t="s">
        <v>8</v>
      </c>
      <c r="V10" s="108"/>
      <c r="W10" s="108"/>
      <c r="X10" s="108"/>
      <c r="Y10" s="108"/>
      <c r="Z10" s="108"/>
      <c r="AA10" s="108"/>
      <c r="AB10" s="108"/>
      <c r="AC10" s="108"/>
      <c r="AD10" s="108"/>
      <c r="AE10" s="108" t="s">
        <v>8</v>
      </c>
      <c r="AF10" s="108"/>
      <c r="AG10" s="108"/>
      <c r="AH10" s="108"/>
      <c r="AI10" s="108"/>
      <c r="AJ10" s="17">
        <f t="shared" si="2"/>
        <v>3</v>
      </c>
      <c r="AK10" s="333">
        <f t="shared" si="3"/>
        <v>1</v>
      </c>
      <c r="AL10" s="334">
        <f t="shared" si="4"/>
        <v>4</v>
      </c>
    </row>
    <row r="11" spans="1:38" s="1" customFormat="1" ht="21" customHeight="1">
      <c r="A11" s="4">
        <v>5</v>
      </c>
      <c r="B11" s="71" t="s">
        <v>632</v>
      </c>
      <c r="C11" s="72" t="s">
        <v>633</v>
      </c>
      <c r="D11" s="73" t="s">
        <v>75</v>
      </c>
      <c r="E11" s="108"/>
      <c r="F11" s="108"/>
      <c r="G11" s="108"/>
      <c r="H11" s="108"/>
      <c r="I11" s="108"/>
      <c r="J11" s="109"/>
      <c r="K11" s="108"/>
      <c r="L11" s="108" t="s">
        <v>8</v>
      </c>
      <c r="M11" s="110"/>
      <c r="N11" s="108"/>
      <c r="O11" s="108"/>
      <c r="P11" s="108"/>
      <c r="Q11" s="108"/>
      <c r="R11" s="108"/>
      <c r="S11" s="108"/>
      <c r="T11" s="108"/>
      <c r="U11" s="108"/>
      <c r="V11" s="108"/>
      <c r="W11" s="108"/>
      <c r="X11" s="108"/>
      <c r="Y11" s="108"/>
      <c r="Z11" s="108"/>
      <c r="AA11" s="108" t="s">
        <v>8</v>
      </c>
      <c r="AB11" s="108"/>
      <c r="AC11" s="108"/>
      <c r="AD11" s="108"/>
      <c r="AE11" s="108"/>
      <c r="AF11" s="108"/>
      <c r="AG11" s="108"/>
      <c r="AH11" s="108"/>
      <c r="AI11" s="108"/>
      <c r="AJ11" s="17">
        <f t="shared" si="2"/>
        <v>0</v>
      </c>
      <c r="AK11" s="333">
        <f t="shared" si="3"/>
        <v>0</v>
      </c>
      <c r="AL11" s="334">
        <f t="shared" si="4"/>
        <v>2</v>
      </c>
    </row>
    <row r="12" spans="1:38" s="1" customFormat="1" ht="21" customHeight="1">
      <c r="A12" s="4">
        <v>6</v>
      </c>
      <c r="B12" s="71">
        <v>2010120040</v>
      </c>
      <c r="C12" s="72" t="s">
        <v>77</v>
      </c>
      <c r="D12" s="73" t="s">
        <v>75</v>
      </c>
      <c r="E12" s="108"/>
      <c r="F12" s="108"/>
      <c r="G12" s="108"/>
      <c r="H12" s="108"/>
      <c r="I12" s="108"/>
      <c r="J12" s="109"/>
      <c r="K12" s="108"/>
      <c r="L12" s="108" t="s">
        <v>7</v>
      </c>
      <c r="M12" s="110"/>
      <c r="N12" s="108"/>
      <c r="O12" s="108"/>
      <c r="P12" s="108"/>
      <c r="Q12" s="108" t="s">
        <v>6</v>
      </c>
      <c r="R12" s="108"/>
      <c r="S12" s="108"/>
      <c r="T12" s="108"/>
      <c r="U12" s="108"/>
      <c r="V12" s="108"/>
      <c r="W12" s="108"/>
      <c r="X12" s="108" t="s">
        <v>6</v>
      </c>
      <c r="Y12" s="108"/>
      <c r="Z12" s="108" t="s">
        <v>6</v>
      </c>
      <c r="AA12" s="108" t="s">
        <v>8</v>
      </c>
      <c r="AB12" s="108" t="s">
        <v>6</v>
      </c>
      <c r="AC12" s="108"/>
      <c r="AD12" s="108"/>
      <c r="AE12" s="108" t="s">
        <v>6</v>
      </c>
      <c r="AF12" s="108"/>
      <c r="AG12" s="108"/>
      <c r="AH12" s="108"/>
      <c r="AI12" s="108"/>
      <c r="AJ12" s="17">
        <f t="shared" si="2"/>
        <v>5</v>
      </c>
      <c r="AK12" s="333">
        <f t="shared" si="3"/>
        <v>1</v>
      </c>
      <c r="AL12" s="334">
        <f t="shared" si="4"/>
        <v>1</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t="s">
        <v>8</v>
      </c>
      <c r="U13" s="108"/>
      <c r="V13" s="108"/>
      <c r="W13" s="108"/>
      <c r="X13" s="108"/>
      <c r="Y13" s="108"/>
      <c r="Z13" s="108" t="s">
        <v>8</v>
      </c>
      <c r="AA13" s="108"/>
      <c r="AB13" s="108"/>
      <c r="AC13" s="108"/>
      <c r="AD13" s="108"/>
      <c r="AE13" s="108"/>
      <c r="AF13" s="108"/>
      <c r="AG13" s="108"/>
      <c r="AH13" s="108"/>
      <c r="AI13" s="108"/>
      <c r="AJ13" s="17">
        <f t="shared" si="2"/>
        <v>0</v>
      </c>
      <c r="AK13" s="333">
        <f t="shared" si="3"/>
        <v>0</v>
      </c>
      <c r="AL13" s="334">
        <f t="shared" si="4"/>
        <v>2</v>
      </c>
    </row>
    <row r="14" spans="1:38" s="1" customFormat="1" ht="21" customHeight="1">
      <c r="A14" s="4">
        <v>8</v>
      </c>
      <c r="B14" s="71" t="s">
        <v>816</v>
      </c>
      <c r="C14" s="72" t="s">
        <v>817</v>
      </c>
      <c r="D14" s="73" t="s">
        <v>14</v>
      </c>
      <c r="E14" s="108"/>
      <c r="F14" s="108"/>
      <c r="G14" s="108"/>
      <c r="H14" s="108"/>
      <c r="I14" s="108"/>
      <c r="J14" s="109"/>
      <c r="K14" s="108"/>
      <c r="L14" s="108"/>
      <c r="M14" s="110" t="s">
        <v>6</v>
      </c>
      <c r="N14" s="108"/>
      <c r="O14" s="108"/>
      <c r="P14" s="108"/>
      <c r="Q14" s="108"/>
      <c r="R14" s="108"/>
      <c r="S14" s="108"/>
      <c r="T14" s="108" t="s">
        <v>6</v>
      </c>
      <c r="U14" s="108"/>
      <c r="V14" s="108"/>
      <c r="W14" s="108" t="s">
        <v>6</v>
      </c>
      <c r="X14" s="108"/>
      <c r="Y14" s="108"/>
      <c r="Z14" s="108"/>
      <c r="AA14" s="108" t="s">
        <v>7</v>
      </c>
      <c r="AB14" s="108"/>
      <c r="AC14" s="108"/>
      <c r="AD14" s="108"/>
      <c r="AE14" s="108"/>
      <c r="AF14" s="108"/>
      <c r="AG14" s="108"/>
      <c r="AH14" s="108"/>
      <c r="AI14" s="108"/>
      <c r="AJ14" s="17">
        <f t="shared" si="2"/>
        <v>3</v>
      </c>
      <c r="AK14" s="333">
        <f t="shared" si="3"/>
        <v>1</v>
      </c>
      <c r="AL14" s="334">
        <f t="shared" si="4"/>
        <v>0</v>
      </c>
    </row>
    <row r="15" spans="1:38" s="1" customFormat="1" ht="21" customHeight="1">
      <c r="A15" s="4">
        <v>9</v>
      </c>
      <c r="B15" s="71" t="s">
        <v>818</v>
      </c>
      <c r="C15" s="72" t="s">
        <v>819</v>
      </c>
      <c r="D15" s="73" t="s">
        <v>114</v>
      </c>
      <c r="E15" s="108" t="s">
        <v>6</v>
      </c>
      <c r="F15" s="108" t="s">
        <v>2656</v>
      </c>
      <c r="G15" s="108" t="s">
        <v>6</v>
      </c>
      <c r="H15" s="108"/>
      <c r="I15" s="108" t="s">
        <v>2656</v>
      </c>
      <c r="J15" s="109" t="s">
        <v>6</v>
      </c>
      <c r="K15" s="108" t="s">
        <v>6</v>
      </c>
      <c r="L15" s="108" t="s">
        <v>6</v>
      </c>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9</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t="s">
        <v>6</v>
      </c>
      <c r="F17" s="108"/>
      <c r="G17" s="108"/>
      <c r="H17" s="108"/>
      <c r="I17" s="108"/>
      <c r="J17" s="109" t="s">
        <v>6</v>
      </c>
      <c r="K17" s="108"/>
      <c r="L17" s="108"/>
      <c r="M17" s="110"/>
      <c r="N17" s="108"/>
      <c r="O17" s="108"/>
      <c r="P17" s="108"/>
      <c r="Q17" s="108"/>
      <c r="R17" s="108" t="s">
        <v>6</v>
      </c>
      <c r="S17" s="108"/>
      <c r="T17" s="108"/>
      <c r="U17" s="108"/>
      <c r="V17" s="108"/>
      <c r="W17" s="108"/>
      <c r="X17" s="108" t="s">
        <v>6</v>
      </c>
      <c r="Y17" s="108"/>
      <c r="Z17" s="108" t="s">
        <v>6</v>
      </c>
      <c r="AA17" s="108"/>
      <c r="AB17" s="108"/>
      <c r="AC17" s="108"/>
      <c r="AD17" s="108"/>
      <c r="AE17" s="108"/>
      <c r="AF17" s="108"/>
      <c r="AG17" s="108"/>
      <c r="AH17" s="108"/>
      <c r="AI17" s="108"/>
      <c r="AJ17" s="17">
        <f t="shared" si="2"/>
        <v>5</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t="s">
        <v>7</v>
      </c>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1</v>
      </c>
      <c r="AL18" s="334">
        <f t="shared" si="4"/>
        <v>0</v>
      </c>
      <c r="AM18" s="15"/>
      <c r="AN18"/>
      <c r="AO18"/>
    </row>
    <row r="19" spans="1:41" s="1" customFormat="1" ht="21" customHeight="1">
      <c r="A19" s="4">
        <v>13</v>
      </c>
      <c r="B19" s="71" t="s">
        <v>648</v>
      </c>
      <c r="C19" s="72" t="s">
        <v>649</v>
      </c>
      <c r="D19" s="73" t="s">
        <v>55</v>
      </c>
      <c r="E19" s="108"/>
      <c r="F19" s="108"/>
      <c r="G19" s="108"/>
      <c r="H19" s="108"/>
      <c r="I19" s="108" t="s">
        <v>2661</v>
      </c>
      <c r="J19" s="109"/>
      <c r="K19" s="108"/>
      <c r="L19" s="108"/>
      <c r="M19" s="110"/>
      <c r="N19" s="108"/>
      <c r="O19" s="108"/>
      <c r="P19" s="108"/>
      <c r="Q19" s="108"/>
      <c r="R19" s="108"/>
      <c r="S19" s="108"/>
      <c r="T19" s="108"/>
      <c r="U19" s="108"/>
      <c r="V19" s="108"/>
      <c r="W19" s="108"/>
      <c r="X19" s="108"/>
      <c r="Y19" s="108"/>
      <c r="Z19" s="108"/>
      <c r="AA19" s="108" t="s">
        <v>7</v>
      </c>
      <c r="AB19" s="108"/>
      <c r="AC19" s="108"/>
      <c r="AD19" s="108"/>
      <c r="AE19" s="108"/>
      <c r="AF19" s="108"/>
      <c r="AG19" s="108"/>
      <c r="AH19" s="108"/>
      <c r="AI19" s="108"/>
      <c r="AJ19" s="17">
        <f t="shared" si="2"/>
        <v>1</v>
      </c>
      <c r="AK19" s="333">
        <f t="shared" si="3"/>
        <v>1</v>
      </c>
      <c r="AL19" s="334">
        <f t="shared" si="4"/>
        <v>1</v>
      </c>
    </row>
    <row r="20" spans="1:41" s="1" customFormat="1" ht="21" customHeight="1">
      <c r="A20" s="4">
        <v>14</v>
      </c>
      <c r="B20" s="71" t="s">
        <v>823</v>
      </c>
      <c r="C20" s="72" t="s">
        <v>824</v>
      </c>
      <c r="D20" s="73" t="s">
        <v>353</v>
      </c>
      <c r="E20" s="108" t="s">
        <v>6</v>
      </c>
      <c r="F20" s="108" t="s">
        <v>6</v>
      </c>
      <c r="G20" s="108" t="s">
        <v>6</v>
      </c>
      <c r="H20" s="108"/>
      <c r="I20" s="108" t="s">
        <v>8</v>
      </c>
      <c r="J20" s="109" t="s">
        <v>6</v>
      </c>
      <c r="K20" s="108" t="s">
        <v>8</v>
      </c>
      <c r="L20" s="108" t="s">
        <v>6</v>
      </c>
      <c r="M20" s="110" t="s">
        <v>2656</v>
      </c>
      <c r="N20" s="108" t="s">
        <v>6</v>
      </c>
      <c r="O20" s="108"/>
      <c r="P20" s="108" t="s">
        <v>6</v>
      </c>
      <c r="Q20" s="108" t="s">
        <v>6</v>
      </c>
      <c r="R20" s="108" t="s">
        <v>6</v>
      </c>
      <c r="S20" s="108"/>
      <c r="T20" s="108" t="s">
        <v>6</v>
      </c>
      <c r="U20" s="108" t="s">
        <v>6</v>
      </c>
      <c r="V20" s="108"/>
      <c r="W20" s="108" t="s">
        <v>6</v>
      </c>
      <c r="X20" s="108" t="s">
        <v>6</v>
      </c>
      <c r="Y20" s="108"/>
      <c r="Z20" s="108" t="s">
        <v>6</v>
      </c>
      <c r="AA20" s="108" t="s">
        <v>6</v>
      </c>
      <c r="AB20" s="108" t="s">
        <v>6</v>
      </c>
      <c r="AC20" s="108"/>
      <c r="AD20" s="108"/>
      <c r="AE20" s="108" t="s">
        <v>6</v>
      </c>
      <c r="AF20" s="108"/>
      <c r="AG20" s="108"/>
      <c r="AH20" s="108"/>
      <c r="AI20" s="108"/>
      <c r="AJ20" s="17">
        <f t="shared" si="2"/>
        <v>19</v>
      </c>
      <c r="AK20" s="333">
        <f t="shared" si="3"/>
        <v>0</v>
      </c>
      <c r="AL20" s="334">
        <f t="shared" si="4"/>
        <v>2</v>
      </c>
    </row>
    <row r="21" spans="1:41" s="1" customFormat="1" ht="21" customHeight="1">
      <c r="A21" s="4">
        <v>15</v>
      </c>
      <c r="B21" s="71" t="s">
        <v>654</v>
      </c>
      <c r="C21" s="72" t="s">
        <v>646</v>
      </c>
      <c r="D21" s="73" t="s">
        <v>276</v>
      </c>
      <c r="E21" s="108" t="s">
        <v>7</v>
      </c>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t="s">
        <v>6</v>
      </c>
      <c r="G24" s="108"/>
      <c r="H24" s="108"/>
      <c r="I24" s="108" t="s">
        <v>8</v>
      </c>
      <c r="J24" s="109" t="s">
        <v>6</v>
      </c>
      <c r="K24" s="108"/>
      <c r="L24" s="108"/>
      <c r="M24" s="110"/>
      <c r="N24" s="108"/>
      <c r="O24" s="108"/>
      <c r="P24" s="108"/>
      <c r="Q24" s="108"/>
      <c r="R24" s="108"/>
      <c r="S24" s="108"/>
      <c r="T24" s="108"/>
      <c r="U24" s="108"/>
      <c r="V24" s="108"/>
      <c r="W24" s="108"/>
      <c r="X24" s="108"/>
      <c r="Y24" s="108"/>
      <c r="Z24" s="108"/>
      <c r="AA24" s="108"/>
      <c r="AB24" s="108" t="s">
        <v>6</v>
      </c>
      <c r="AC24" s="108"/>
      <c r="AD24" s="108"/>
      <c r="AE24" s="108"/>
      <c r="AF24" s="108"/>
      <c r="AG24" s="108"/>
      <c r="AH24" s="108"/>
      <c r="AI24" s="108"/>
      <c r="AJ24" s="17">
        <f t="shared" si="2"/>
        <v>3</v>
      </c>
      <c r="AK24" s="333">
        <f t="shared" si="3"/>
        <v>0</v>
      </c>
      <c r="AL24" s="334">
        <f t="shared" si="4"/>
        <v>1</v>
      </c>
    </row>
    <row r="25" spans="1:41" s="1" customFormat="1" ht="33.75" customHeight="1">
      <c r="A25" s="4">
        <v>19</v>
      </c>
      <c r="B25" s="71" t="s">
        <v>666</v>
      </c>
      <c r="C25" s="72" t="s">
        <v>667</v>
      </c>
      <c r="D25" s="73" t="s">
        <v>668</v>
      </c>
      <c r="E25" s="108"/>
      <c r="F25" s="108"/>
      <c r="G25" s="108"/>
      <c r="H25" s="108"/>
      <c r="I25" s="108"/>
      <c r="J25" s="109"/>
      <c r="K25" s="108"/>
      <c r="L25" s="108" t="s">
        <v>8</v>
      </c>
      <c r="M25" s="110"/>
      <c r="N25" s="108"/>
      <c r="O25" s="108"/>
      <c r="P25" s="108"/>
      <c r="Q25" s="108"/>
      <c r="R25" s="108"/>
      <c r="S25" s="108"/>
      <c r="T25" s="108" t="s">
        <v>8</v>
      </c>
      <c r="U25" s="108" t="s">
        <v>6</v>
      </c>
      <c r="V25" s="108"/>
      <c r="W25" s="108"/>
      <c r="X25" s="108"/>
      <c r="Y25" s="108"/>
      <c r="Z25" s="108"/>
      <c r="AA25" s="108"/>
      <c r="AB25" s="108"/>
      <c r="AC25" s="108"/>
      <c r="AD25" s="108"/>
      <c r="AE25" s="108"/>
      <c r="AF25" s="108"/>
      <c r="AG25" s="108"/>
      <c r="AH25" s="108"/>
      <c r="AI25" s="108"/>
      <c r="AJ25" s="17">
        <f t="shared" si="2"/>
        <v>1</v>
      </c>
      <c r="AK25" s="333">
        <f t="shared" si="3"/>
        <v>0</v>
      </c>
      <c r="AL25" s="334">
        <f t="shared" si="4"/>
        <v>2</v>
      </c>
    </row>
    <row r="26" spans="1:41" s="1" customFormat="1" ht="21" customHeight="1">
      <c r="A26" s="4">
        <v>20</v>
      </c>
      <c r="B26" s="71" t="s">
        <v>833</v>
      </c>
      <c r="C26" s="72" t="s">
        <v>834</v>
      </c>
      <c r="D26" s="73" t="s">
        <v>319</v>
      </c>
      <c r="E26" s="108" t="s">
        <v>8</v>
      </c>
      <c r="F26" s="108"/>
      <c r="G26" s="108"/>
      <c r="H26" s="108"/>
      <c r="I26" s="108"/>
      <c r="J26" s="109"/>
      <c r="K26" s="108"/>
      <c r="L26" s="108"/>
      <c r="M26" s="110"/>
      <c r="N26" s="108"/>
      <c r="O26" s="108"/>
      <c r="P26" s="108"/>
      <c r="Q26" s="108"/>
      <c r="R26" s="108"/>
      <c r="S26" s="108"/>
      <c r="T26" s="108" t="s">
        <v>8</v>
      </c>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2</v>
      </c>
    </row>
    <row r="27" spans="1:41" s="1" customFormat="1" ht="21" customHeight="1">
      <c r="A27" s="4">
        <v>21</v>
      </c>
      <c r="B27" s="71">
        <v>2010120036</v>
      </c>
      <c r="C27" s="72" t="s">
        <v>838</v>
      </c>
      <c r="D27" s="73" t="s">
        <v>839</v>
      </c>
      <c r="E27" s="108" t="s">
        <v>6</v>
      </c>
      <c r="F27" s="108" t="s">
        <v>6</v>
      </c>
      <c r="G27" s="108"/>
      <c r="H27" s="108"/>
      <c r="I27" s="108" t="s">
        <v>8</v>
      </c>
      <c r="J27" s="109"/>
      <c r="K27" s="108"/>
      <c r="L27" s="108"/>
      <c r="M27" s="110" t="s">
        <v>8</v>
      </c>
      <c r="N27" s="108"/>
      <c r="O27" s="108"/>
      <c r="P27" s="108" t="s">
        <v>7</v>
      </c>
      <c r="Q27" s="108"/>
      <c r="R27" s="108"/>
      <c r="S27" s="108"/>
      <c r="T27" s="108" t="s">
        <v>8</v>
      </c>
      <c r="U27" s="108" t="s">
        <v>7</v>
      </c>
      <c r="V27" s="108"/>
      <c r="W27" s="108" t="s">
        <v>6</v>
      </c>
      <c r="X27" s="108"/>
      <c r="Y27" s="108"/>
      <c r="Z27" s="108"/>
      <c r="AA27" s="108" t="s">
        <v>7</v>
      </c>
      <c r="AB27" s="108"/>
      <c r="AC27" s="108"/>
      <c r="AD27" s="108"/>
      <c r="AE27" s="108"/>
      <c r="AF27" s="108"/>
      <c r="AG27" s="108"/>
      <c r="AH27" s="108"/>
      <c r="AI27" s="108"/>
      <c r="AJ27" s="17">
        <f t="shared" si="2"/>
        <v>3</v>
      </c>
      <c r="AK27" s="333">
        <f t="shared" si="3"/>
        <v>3</v>
      </c>
      <c r="AL27" s="334">
        <f t="shared" si="4"/>
        <v>3</v>
      </c>
    </row>
    <row r="28" spans="1:41" s="1" customFormat="1" ht="21" customHeight="1">
      <c r="A28" s="4">
        <v>22</v>
      </c>
      <c r="B28" s="71" t="s">
        <v>673</v>
      </c>
      <c r="C28" s="72" t="s">
        <v>674</v>
      </c>
      <c r="D28" s="73" t="s">
        <v>675</v>
      </c>
      <c r="E28" s="108"/>
      <c r="F28" s="108"/>
      <c r="G28" s="108"/>
      <c r="H28" s="108"/>
      <c r="I28" s="108" t="s">
        <v>2661</v>
      </c>
      <c r="J28" s="109"/>
      <c r="K28" s="108"/>
      <c r="L28" s="108"/>
      <c r="M28" s="110"/>
      <c r="N28" s="108"/>
      <c r="O28" s="108"/>
      <c r="P28" s="108"/>
      <c r="Q28" s="108"/>
      <c r="R28" s="108"/>
      <c r="S28" s="108"/>
      <c r="T28" s="108"/>
      <c r="U28" s="108"/>
      <c r="V28" s="108"/>
      <c r="W28" s="108"/>
      <c r="X28" s="108"/>
      <c r="Y28" s="108"/>
      <c r="Z28" s="108"/>
      <c r="AA28" s="108" t="s">
        <v>7</v>
      </c>
      <c r="AB28" s="108"/>
      <c r="AC28" s="108"/>
      <c r="AD28" s="108"/>
      <c r="AE28" s="108"/>
      <c r="AF28" s="108"/>
      <c r="AG28" s="108"/>
      <c r="AH28" s="108"/>
      <c r="AI28" s="108"/>
      <c r="AJ28" s="17">
        <f t="shared" si="2"/>
        <v>1</v>
      </c>
      <c r="AK28" s="333">
        <f t="shared" si="3"/>
        <v>1</v>
      </c>
      <c r="AL28" s="334">
        <f t="shared" si="4"/>
        <v>1</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t="s">
        <v>8</v>
      </c>
      <c r="M30" s="98" t="s">
        <v>2661</v>
      </c>
      <c r="N30" s="97" t="s">
        <v>7</v>
      </c>
      <c r="O30" s="97"/>
      <c r="P30" s="97"/>
      <c r="Q30" s="97"/>
      <c r="R30" s="97"/>
      <c r="S30" s="97"/>
      <c r="T30" s="97"/>
      <c r="U30" s="97"/>
      <c r="V30" s="97"/>
      <c r="W30" s="98"/>
      <c r="X30" s="98"/>
      <c r="Y30" s="98"/>
      <c r="Z30" s="97"/>
      <c r="AA30" s="98"/>
      <c r="AB30" s="97"/>
      <c r="AC30" s="98"/>
      <c r="AD30" s="97"/>
      <c r="AE30" s="97"/>
      <c r="AF30" s="97"/>
      <c r="AG30" s="97"/>
      <c r="AH30" s="97"/>
      <c r="AI30" s="97"/>
      <c r="AJ30" s="17">
        <f t="shared" si="2"/>
        <v>1</v>
      </c>
      <c r="AK30" s="333">
        <f t="shared" si="3"/>
        <v>1</v>
      </c>
      <c r="AL30" s="334">
        <f t="shared" si="4"/>
        <v>2</v>
      </c>
    </row>
    <row r="31" spans="1:41" s="1" customFormat="1" ht="21" customHeight="1">
      <c r="A31" s="4">
        <v>25</v>
      </c>
      <c r="B31" s="71" t="s">
        <v>679</v>
      </c>
      <c r="C31" s="72" t="s">
        <v>680</v>
      </c>
      <c r="D31" s="73" t="s">
        <v>68</v>
      </c>
      <c r="E31" s="92" t="s">
        <v>8</v>
      </c>
      <c r="F31" s="93"/>
      <c r="G31" s="94"/>
      <c r="H31" s="94"/>
      <c r="I31" s="93"/>
      <c r="J31" s="94"/>
      <c r="K31" s="94" t="s">
        <v>8</v>
      </c>
      <c r="L31" s="94" t="s">
        <v>8</v>
      </c>
      <c r="M31" s="98"/>
      <c r="N31" s="94" t="s">
        <v>6</v>
      </c>
      <c r="O31" s="94"/>
      <c r="P31" s="94"/>
      <c r="Q31" s="94"/>
      <c r="R31" s="94"/>
      <c r="S31" s="94"/>
      <c r="T31" s="94"/>
      <c r="U31" s="94"/>
      <c r="V31" s="94"/>
      <c r="W31" s="93"/>
      <c r="X31" s="93"/>
      <c r="Y31" s="93"/>
      <c r="Z31" s="94"/>
      <c r="AA31" s="93"/>
      <c r="AB31" s="94"/>
      <c r="AC31" s="93"/>
      <c r="AD31" s="94"/>
      <c r="AE31" s="94"/>
      <c r="AF31" s="94"/>
      <c r="AG31" s="94"/>
      <c r="AH31" s="94"/>
      <c r="AI31" s="94"/>
      <c r="AJ31" s="17">
        <f t="shared" si="2"/>
        <v>1</v>
      </c>
      <c r="AK31" s="333">
        <f t="shared" si="3"/>
        <v>0</v>
      </c>
      <c r="AL31" s="334">
        <f t="shared" si="4"/>
        <v>3</v>
      </c>
    </row>
    <row r="32" spans="1:41" s="1" customFormat="1" ht="21" customHeight="1">
      <c r="A32" s="4">
        <v>26</v>
      </c>
      <c r="B32" s="71" t="s">
        <v>683</v>
      </c>
      <c r="C32" s="72" t="s">
        <v>684</v>
      </c>
      <c r="D32" s="73" t="s">
        <v>89</v>
      </c>
      <c r="E32" s="92"/>
      <c r="F32" s="93"/>
      <c r="G32" s="94" t="s">
        <v>6</v>
      </c>
      <c r="H32" s="94"/>
      <c r="I32" s="93"/>
      <c r="J32" s="94"/>
      <c r="K32" s="94"/>
      <c r="L32" s="94"/>
      <c r="M32" s="98"/>
      <c r="N32" s="94"/>
      <c r="O32" s="94"/>
      <c r="P32" s="94" t="s">
        <v>7</v>
      </c>
      <c r="Q32" s="94"/>
      <c r="R32" s="94"/>
      <c r="S32" s="94"/>
      <c r="T32" s="94"/>
      <c r="U32" s="94"/>
      <c r="V32" s="94"/>
      <c r="W32" s="93"/>
      <c r="X32" s="93"/>
      <c r="Y32" s="93"/>
      <c r="Z32" s="94"/>
      <c r="AA32" s="93"/>
      <c r="AB32" s="94"/>
      <c r="AC32" s="93"/>
      <c r="AD32" s="94"/>
      <c r="AE32" s="94"/>
      <c r="AF32" s="94"/>
      <c r="AG32" s="94"/>
      <c r="AH32" s="94"/>
      <c r="AI32" s="94"/>
      <c r="AJ32" s="17">
        <f t="shared" si="2"/>
        <v>1</v>
      </c>
      <c r="AK32" s="333">
        <f t="shared" si="3"/>
        <v>1</v>
      </c>
      <c r="AL32" s="334">
        <f t="shared" si="4"/>
        <v>0</v>
      </c>
    </row>
    <row r="33" spans="1:40"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63</v>
      </c>
      <c r="AK33" s="112">
        <f>SUM(AK7:AK32)</f>
        <v>11</v>
      </c>
      <c r="AL33" s="112">
        <f>SUM(AL7:AL32)</f>
        <v>29</v>
      </c>
    </row>
    <row r="34" spans="1:40"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0" ht="19.5">
      <c r="C35" s="436"/>
      <c r="D35" s="436"/>
      <c r="E35" s="436"/>
      <c r="F35" s="436"/>
      <c r="G35" s="436"/>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36"/>
      <c r="D36" s="436"/>
      <c r="E36" s="436"/>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36"/>
      <c r="D37" s="436"/>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C37:D37"/>
    <mergeCell ref="A33:AI33"/>
    <mergeCell ref="C35:G35"/>
    <mergeCell ref="C36:E3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zoomScaleNormal="100" workbookViewId="0">
      <selection activeCell="X14" sqref="X14"/>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2">
        <v>1</v>
      </c>
      <c r="B7" s="60" t="s">
        <v>132</v>
      </c>
      <c r="C7" s="61" t="s">
        <v>133</v>
      </c>
      <c r="D7" s="62" t="s">
        <v>37</v>
      </c>
      <c r="E7" s="83"/>
      <c r="F7" s="83"/>
      <c r="G7" s="83"/>
      <c r="H7" s="83"/>
      <c r="I7" s="83"/>
      <c r="J7" s="83"/>
      <c r="K7" s="83"/>
      <c r="L7" s="83"/>
      <c r="M7" s="83" t="s">
        <v>8</v>
      </c>
      <c r="N7" s="83"/>
      <c r="O7" s="83"/>
      <c r="P7" s="83"/>
      <c r="Q7" s="83"/>
      <c r="R7" s="83"/>
      <c r="S7" s="83"/>
      <c r="T7" s="83" t="s">
        <v>8</v>
      </c>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t="s">
        <v>6</v>
      </c>
      <c r="N11" s="83" t="s">
        <v>6</v>
      </c>
      <c r="O11" s="83"/>
      <c r="P11" s="83"/>
      <c r="Q11" s="83"/>
      <c r="R11" s="83" t="s">
        <v>6</v>
      </c>
      <c r="S11" s="83"/>
      <c r="T11" s="83" t="s">
        <v>8</v>
      </c>
      <c r="U11" s="83" t="s">
        <v>6</v>
      </c>
      <c r="V11" s="83"/>
      <c r="W11" s="83"/>
      <c r="X11" s="83" t="s">
        <v>8</v>
      </c>
      <c r="Y11" s="83"/>
      <c r="Z11" s="83"/>
      <c r="AA11" s="83" t="s">
        <v>6</v>
      </c>
      <c r="AB11" s="83"/>
      <c r="AC11" s="83"/>
      <c r="AD11" s="83"/>
      <c r="AE11" s="83" t="s">
        <v>6</v>
      </c>
      <c r="AF11" s="83"/>
      <c r="AG11" s="83"/>
      <c r="AH11" s="83"/>
      <c r="AI11" s="83"/>
      <c r="AJ11" s="17">
        <f t="shared" si="2"/>
        <v>6</v>
      </c>
      <c r="AK11" s="308">
        <f t="shared" si="3"/>
        <v>0</v>
      </c>
      <c r="AL11" s="334">
        <f t="shared" si="4"/>
        <v>2</v>
      </c>
    </row>
    <row r="12" spans="1:38" s="67" customFormat="1" ht="21" customHeight="1">
      <c r="A12" s="75">
        <v>6</v>
      </c>
      <c r="B12" s="60" t="s">
        <v>143</v>
      </c>
      <c r="C12" s="61" t="s">
        <v>144</v>
      </c>
      <c r="D12" s="62" t="s">
        <v>14</v>
      </c>
      <c r="E12" s="83"/>
      <c r="F12" s="83" t="s">
        <v>8</v>
      </c>
      <c r="G12" s="83"/>
      <c r="H12" s="83"/>
      <c r="I12" s="83"/>
      <c r="J12" s="83"/>
      <c r="K12" s="83"/>
      <c r="L12" s="83"/>
      <c r="M12" s="83" t="s">
        <v>8</v>
      </c>
      <c r="N12" s="83"/>
      <c r="O12" s="83"/>
      <c r="P12" s="83"/>
      <c r="Q12" s="83" t="s">
        <v>8</v>
      </c>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3</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t="s">
        <v>8</v>
      </c>
      <c r="AF14" s="83"/>
      <c r="AG14" s="83"/>
      <c r="AH14" s="83"/>
      <c r="AI14" s="83"/>
      <c r="AJ14" s="17">
        <f t="shared" si="2"/>
        <v>0</v>
      </c>
      <c r="AK14" s="308">
        <f t="shared" si="3"/>
        <v>0</v>
      </c>
      <c r="AL14" s="334">
        <f t="shared" si="4"/>
        <v>1</v>
      </c>
    </row>
    <row r="15" spans="1:38" s="67" customFormat="1" ht="21" customHeight="1">
      <c r="A15" s="75">
        <v>9</v>
      </c>
      <c r="B15" s="60" t="s">
        <v>149</v>
      </c>
      <c r="C15" s="61" t="s">
        <v>71</v>
      </c>
      <c r="D15" s="62" t="s">
        <v>150</v>
      </c>
      <c r="E15" s="83"/>
      <c r="F15" s="83" t="s">
        <v>2656</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2</v>
      </c>
      <c r="AK15" s="308">
        <f t="shared" si="3"/>
        <v>0</v>
      </c>
      <c r="AL15" s="334">
        <f t="shared" si="4"/>
        <v>0</v>
      </c>
    </row>
    <row r="16" spans="1:38" s="67" customFormat="1" ht="21" customHeight="1">
      <c r="A16" s="75">
        <v>10</v>
      </c>
      <c r="B16" s="60" t="s">
        <v>153</v>
      </c>
      <c r="C16" s="61" t="s">
        <v>154</v>
      </c>
      <c r="D16" s="62" t="s">
        <v>52</v>
      </c>
      <c r="E16" s="83"/>
      <c r="F16" s="83" t="s">
        <v>8</v>
      </c>
      <c r="G16" s="83" t="s">
        <v>8</v>
      </c>
      <c r="H16" s="83"/>
      <c r="I16" s="83"/>
      <c r="J16" s="83"/>
      <c r="K16" s="83"/>
      <c r="L16" s="83"/>
      <c r="M16" s="83" t="s">
        <v>2666</v>
      </c>
      <c r="N16" s="83"/>
      <c r="O16" s="83"/>
      <c r="P16" s="83"/>
      <c r="Q16" s="83"/>
      <c r="R16" s="83"/>
      <c r="S16" s="83"/>
      <c r="T16" s="83" t="s">
        <v>8</v>
      </c>
      <c r="U16" s="83" t="s">
        <v>8</v>
      </c>
      <c r="V16" s="83"/>
      <c r="W16" s="83"/>
      <c r="X16" s="83"/>
      <c r="Y16" s="83"/>
      <c r="Z16" s="83"/>
      <c r="AA16" s="83"/>
      <c r="AB16" s="83" t="s">
        <v>8</v>
      </c>
      <c r="AC16" s="83"/>
      <c r="AD16" s="83"/>
      <c r="AE16" s="83"/>
      <c r="AF16" s="83"/>
      <c r="AG16" s="83"/>
      <c r="AH16" s="83"/>
      <c r="AI16" s="83"/>
      <c r="AJ16" s="17">
        <f t="shared" si="2"/>
        <v>0</v>
      </c>
      <c r="AK16" s="308">
        <f t="shared" si="3"/>
        <v>0</v>
      </c>
      <c r="AL16" s="334">
        <f t="shared" si="4"/>
        <v>7</v>
      </c>
    </row>
    <row r="17" spans="1:38" s="67" customFormat="1" ht="21" customHeight="1">
      <c r="A17" s="75">
        <v>11</v>
      </c>
      <c r="B17" s="60" t="s">
        <v>151</v>
      </c>
      <c r="C17" s="61" t="s">
        <v>152</v>
      </c>
      <c r="D17" s="62" t="s">
        <v>52</v>
      </c>
      <c r="E17" s="83"/>
      <c r="F17" s="83" t="s">
        <v>6</v>
      </c>
      <c r="G17" s="83" t="s">
        <v>8</v>
      </c>
      <c r="H17" s="83"/>
      <c r="I17" s="83"/>
      <c r="J17" s="83" t="s">
        <v>8</v>
      </c>
      <c r="K17" s="83"/>
      <c r="L17" s="83"/>
      <c r="M17" s="83" t="s">
        <v>8</v>
      </c>
      <c r="N17" s="83"/>
      <c r="O17" s="83"/>
      <c r="P17" s="83"/>
      <c r="Q17" s="83" t="s">
        <v>8</v>
      </c>
      <c r="R17" s="83"/>
      <c r="S17" s="83"/>
      <c r="T17" s="83" t="s">
        <v>2656</v>
      </c>
      <c r="U17" s="83"/>
      <c r="V17" s="83"/>
      <c r="W17" s="83"/>
      <c r="X17" s="83"/>
      <c r="Y17" s="83"/>
      <c r="Z17" s="83"/>
      <c r="AA17" s="83" t="s">
        <v>8</v>
      </c>
      <c r="AB17" s="83"/>
      <c r="AC17" s="83"/>
      <c r="AD17" s="83"/>
      <c r="AE17" s="83"/>
      <c r="AF17" s="83"/>
      <c r="AG17" s="83"/>
      <c r="AH17" s="83"/>
      <c r="AI17" s="83"/>
      <c r="AJ17" s="17">
        <f t="shared" si="2"/>
        <v>3</v>
      </c>
      <c r="AK17" s="308">
        <f t="shared" si="3"/>
        <v>0</v>
      </c>
      <c r="AL17" s="334">
        <f t="shared" si="4"/>
        <v>5</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t="s">
        <v>6</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t="s">
        <v>8</v>
      </c>
      <c r="AF19" s="83"/>
      <c r="AG19" s="83"/>
      <c r="AH19" s="83"/>
      <c r="AI19" s="83"/>
      <c r="AJ19" s="17">
        <f t="shared" si="2"/>
        <v>1</v>
      </c>
      <c r="AK19" s="308">
        <f t="shared" si="3"/>
        <v>0</v>
      </c>
      <c r="AL19" s="334">
        <f t="shared" si="4"/>
        <v>1</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c r="J21" s="110"/>
      <c r="K21" s="110"/>
      <c r="L21" s="110"/>
      <c r="M21" s="110" t="s">
        <v>8</v>
      </c>
      <c r="N21" s="110"/>
      <c r="O21" s="110"/>
      <c r="P21" s="110"/>
      <c r="Q21" s="110"/>
      <c r="R21" s="110"/>
      <c r="S21" s="110"/>
      <c r="T21" s="110"/>
      <c r="U21" s="110"/>
      <c r="V21" s="110"/>
      <c r="W21" s="110"/>
      <c r="X21" s="110"/>
      <c r="Y21" s="110"/>
      <c r="Z21" s="110"/>
      <c r="AA21" s="110"/>
      <c r="AB21" s="110" t="s">
        <v>8</v>
      </c>
      <c r="AC21" s="110"/>
      <c r="AD21" s="110"/>
      <c r="AE21" s="110"/>
      <c r="AF21" s="110"/>
      <c r="AG21" s="110"/>
      <c r="AH21" s="110"/>
      <c r="AI21" s="110"/>
      <c r="AJ21" s="17">
        <f t="shared" si="2"/>
        <v>0</v>
      </c>
      <c r="AK21" s="308">
        <f t="shared" si="3"/>
        <v>0</v>
      </c>
      <c r="AL21" s="334">
        <f t="shared" si="4"/>
        <v>2</v>
      </c>
    </row>
    <row r="22" spans="1:38" s="67" customFormat="1" ht="21" customHeight="1">
      <c r="A22" s="75">
        <v>16</v>
      </c>
      <c r="B22" s="60" t="s">
        <v>166</v>
      </c>
      <c r="C22" s="61" t="s">
        <v>167</v>
      </c>
      <c r="D22" s="62" t="s">
        <v>168</v>
      </c>
      <c r="E22" s="83"/>
      <c r="F22" s="83"/>
      <c r="G22" s="83"/>
      <c r="H22" s="83"/>
      <c r="I22" s="83"/>
      <c r="J22" s="83"/>
      <c r="K22" s="83"/>
      <c r="L22" s="83"/>
      <c r="M22" s="83" t="s">
        <v>8</v>
      </c>
      <c r="N22" s="83"/>
      <c r="O22" s="83"/>
      <c r="P22" s="83"/>
      <c r="Q22" s="83"/>
      <c r="R22" s="83" t="s">
        <v>8</v>
      </c>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2</v>
      </c>
    </row>
    <row r="23" spans="1:38" s="67" customFormat="1" ht="21" customHeight="1">
      <c r="A23" s="75">
        <v>17</v>
      </c>
      <c r="B23" s="60" t="s">
        <v>169</v>
      </c>
      <c r="C23" s="61" t="s">
        <v>64</v>
      </c>
      <c r="D23" s="62" t="s">
        <v>55</v>
      </c>
      <c r="E23" s="83"/>
      <c r="F23" s="83" t="s">
        <v>8</v>
      </c>
      <c r="G23" s="83"/>
      <c r="H23" s="83"/>
      <c r="I23" s="83"/>
      <c r="J23" s="83"/>
      <c r="K23" s="83"/>
      <c r="L23" s="83"/>
      <c r="M23" s="83" t="s">
        <v>8</v>
      </c>
      <c r="N23" s="83" t="s">
        <v>8</v>
      </c>
      <c r="O23" s="83"/>
      <c r="P23" s="83"/>
      <c r="Q23" s="83" t="s">
        <v>6</v>
      </c>
      <c r="R23" s="83" t="s">
        <v>8</v>
      </c>
      <c r="S23" s="83"/>
      <c r="T23" s="83" t="s">
        <v>8</v>
      </c>
      <c r="U23" s="83" t="s">
        <v>8</v>
      </c>
      <c r="V23" s="83"/>
      <c r="W23" s="83"/>
      <c r="X23" s="83" t="s">
        <v>8</v>
      </c>
      <c r="Y23" s="83"/>
      <c r="Z23" s="83"/>
      <c r="AA23" s="83"/>
      <c r="AB23" s="83" t="s">
        <v>6</v>
      </c>
      <c r="AC23" s="83"/>
      <c r="AD23" s="83"/>
      <c r="AE23" s="83" t="s">
        <v>8</v>
      </c>
      <c r="AF23" s="83"/>
      <c r="AG23" s="83"/>
      <c r="AH23" s="83"/>
      <c r="AI23" s="83"/>
      <c r="AJ23" s="17">
        <f t="shared" si="2"/>
        <v>2</v>
      </c>
      <c r="AK23" s="308">
        <f t="shared" si="3"/>
        <v>0</v>
      </c>
      <c r="AL23" s="334">
        <f t="shared" si="4"/>
        <v>8</v>
      </c>
    </row>
    <row r="24" spans="1:38" s="1" customFormat="1" ht="21" customHeight="1">
      <c r="A24" s="75">
        <v>18</v>
      </c>
      <c r="B24" s="60" t="s">
        <v>170</v>
      </c>
      <c r="C24" s="61" t="s">
        <v>171</v>
      </c>
      <c r="D24" s="62" t="s">
        <v>56</v>
      </c>
      <c r="E24" s="83"/>
      <c r="F24" s="83"/>
      <c r="G24" s="83"/>
      <c r="H24" s="83"/>
      <c r="I24" s="83"/>
      <c r="J24" s="83"/>
      <c r="K24" s="83"/>
      <c r="L24" s="83"/>
      <c r="M24" s="83" t="s">
        <v>8</v>
      </c>
      <c r="N24" s="83"/>
      <c r="O24" s="83"/>
      <c r="P24" s="83"/>
      <c r="Q24" s="83"/>
      <c r="R24" s="83"/>
      <c r="S24" s="83"/>
      <c r="T24" s="83"/>
      <c r="U24" s="136"/>
      <c r="V24" s="83"/>
      <c r="W24" s="83"/>
      <c r="X24" s="83" t="s">
        <v>6</v>
      </c>
      <c r="Y24" s="83"/>
      <c r="Z24" s="83"/>
      <c r="AA24" s="83"/>
      <c r="AB24" s="83"/>
      <c r="AC24" s="83"/>
      <c r="AD24" s="83"/>
      <c r="AE24" s="83"/>
      <c r="AF24" s="83"/>
      <c r="AG24" s="83"/>
      <c r="AH24" s="83"/>
      <c r="AI24" s="83"/>
      <c r="AJ24" s="17">
        <f t="shared" si="2"/>
        <v>1</v>
      </c>
      <c r="AK24" s="308">
        <f t="shared" si="3"/>
        <v>0</v>
      </c>
      <c r="AL24" s="334">
        <f t="shared" si="4"/>
        <v>1</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t="s">
        <v>8</v>
      </c>
      <c r="G26" s="83"/>
      <c r="H26" s="83"/>
      <c r="I26" s="83"/>
      <c r="J26" s="83"/>
      <c r="K26" s="83"/>
      <c r="L26" s="83"/>
      <c r="M26" s="83" t="s">
        <v>2656</v>
      </c>
      <c r="N26" s="83"/>
      <c r="O26" s="83"/>
      <c r="P26" s="83"/>
      <c r="Q26" s="83"/>
      <c r="R26" s="83"/>
      <c r="S26" s="83"/>
      <c r="T26" s="83" t="s">
        <v>8</v>
      </c>
      <c r="U26" s="136"/>
      <c r="V26" s="83"/>
      <c r="W26" s="83"/>
      <c r="X26" s="83"/>
      <c r="Y26" s="83"/>
      <c r="Z26" s="83"/>
      <c r="AA26" s="83"/>
      <c r="AB26" s="83"/>
      <c r="AC26" s="83"/>
      <c r="AD26" s="83"/>
      <c r="AE26" s="83"/>
      <c r="AF26" s="83"/>
      <c r="AG26" s="83"/>
      <c r="AH26" s="83"/>
      <c r="AI26" s="83"/>
      <c r="AJ26" s="17">
        <f t="shared" si="2"/>
        <v>2</v>
      </c>
      <c r="AK26" s="308">
        <f t="shared" si="3"/>
        <v>0</v>
      </c>
      <c r="AL26" s="334">
        <f t="shared" si="4"/>
        <v>2</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t="s">
        <v>8</v>
      </c>
      <c r="G29" s="83"/>
      <c r="H29" s="83"/>
      <c r="I29" s="83"/>
      <c r="J29" s="83"/>
      <c r="K29" s="83"/>
      <c r="L29" s="83"/>
      <c r="M29" s="83" t="s">
        <v>8</v>
      </c>
      <c r="N29" s="83"/>
      <c r="O29" s="83"/>
      <c r="P29" s="83"/>
      <c r="Q29" s="83" t="s">
        <v>8</v>
      </c>
      <c r="R29" s="83"/>
      <c r="S29" s="83"/>
      <c r="T29" s="83" t="s">
        <v>6</v>
      </c>
      <c r="U29" s="136"/>
      <c r="V29" s="83"/>
      <c r="W29" s="83"/>
      <c r="X29" s="83"/>
      <c r="Y29" s="83"/>
      <c r="Z29" s="83"/>
      <c r="AA29" s="83"/>
      <c r="AB29" s="83"/>
      <c r="AC29" s="83"/>
      <c r="AD29" s="83"/>
      <c r="AE29" s="83"/>
      <c r="AF29" s="83"/>
      <c r="AG29" s="83"/>
      <c r="AH29" s="83"/>
      <c r="AI29" s="83"/>
      <c r="AJ29" s="17">
        <f t="shared" si="2"/>
        <v>1</v>
      </c>
      <c r="AK29" s="308">
        <f t="shared" si="3"/>
        <v>0</v>
      </c>
      <c r="AL29" s="334">
        <f t="shared" si="4"/>
        <v>3</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t="s">
        <v>8</v>
      </c>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1</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18</v>
      </c>
      <c r="AK33" s="112">
        <f>SUM(AK7:AK32)</f>
        <v>0</v>
      </c>
      <c r="AL33" s="112">
        <f>SUM(AL7:AL32)</f>
        <v>40</v>
      </c>
      <c r="AM33" s="15"/>
      <c r="AN33"/>
      <c r="AO33"/>
    </row>
    <row r="34" spans="1:41"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36"/>
      <c r="D37" s="436"/>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36"/>
      <c r="D38" s="436"/>
      <c r="E38" s="436"/>
      <c r="F38" s="436"/>
      <c r="G38" s="43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36"/>
      <c r="D39" s="436"/>
      <c r="E39" s="43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36"/>
      <c r="D40" s="436"/>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C37:D37"/>
    <mergeCell ref="A33:AI33"/>
    <mergeCell ref="C39:E39"/>
    <mergeCell ref="C40:D40"/>
    <mergeCell ref="C38:G38"/>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s>
  <conditionalFormatting sqref="E6:AI3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zoomScaleNormal="100" workbookViewId="0">
      <selection activeCell="AF13" sqref="AF13"/>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74">
        <v>1</v>
      </c>
      <c r="B7" s="113" t="s">
        <v>188</v>
      </c>
      <c r="C7" s="114" t="s">
        <v>189</v>
      </c>
      <c r="D7" s="115" t="s">
        <v>61</v>
      </c>
      <c r="E7" s="92"/>
      <c r="F7" s="94"/>
      <c r="G7" s="94"/>
      <c r="H7" s="94"/>
      <c r="I7" s="94"/>
      <c r="J7" s="94"/>
      <c r="K7" s="94"/>
      <c r="L7" s="94"/>
      <c r="M7" s="97"/>
      <c r="N7" s="94"/>
      <c r="O7" s="94"/>
      <c r="P7" s="94"/>
      <c r="Q7" s="94" t="s">
        <v>8</v>
      </c>
      <c r="R7" s="94" t="s">
        <v>8</v>
      </c>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t="s">
        <v>6</v>
      </c>
      <c r="F14" s="117"/>
      <c r="G14" s="117"/>
      <c r="H14" s="117"/>
      <c r="I14" s="117" t="s">
        <v>6</v>
      </c>
      <c r="J14" s="117" t="s">
        <v>6</v>
      </c>
      <c r="K14" s="117" t="s">
        <v>6</v>
      </c>
      <c r="L14" s="117" t="s">
        <v>6</v>
      </c>
      <c r="M14" s="99"/>
      <c r="N14" s="117"/>
      <c r="O14" s="117"/>
      <c r="P14" s="117" t="s">
        <v>6</v>
      </c>
      <c r="Q14" s="117" t="s">
        <v>6</v>
      </c>
      <c r="R14" s="117" t="s">
        <v>7</v>
      </c>
      <c r="S14" s="117" t="s">
        <v>6</v>
      </c>
      <c r="T14" s="117"/>
      <c r="U14" s="117"/>
      <c r="V14" s="117"/>
      <c r="W14" s="117" t="s">
        <v>6</v>
      </c>
      <c r="X14" s="117" t="s">
        <v>2656</v>
      </c>
      <c r="Y14" s="117"/>
      <c r="Z14" s="117" t="s">
        <v>6</v>
      </c>
      <c r="AA14" s="117"/>
      <c r="AB14" s="117"/>
      <c r="AC14" s="117"/>
      <c r="AD14" s="117" t="s">
        <v>6</v>
      </c>
      <c r="AE14" s="117" t="s">
        <v>6</v>
      </c>
      <c r="AF14" s="117"/>
      <c r="AG14" s="117"/>
      <c r="AH14" s="117"/>
      <c r="AI14" s="117"/>
      <c r="AJ14" s="17">
        <f t="shared" si="2"/>
        <v>14</v>
      </c>
      <c r="AK14" s="308">
        <f t="shared" si="3"/>
        <v>1</v>
      </c>
      <c r="AL14" s="334">
        <f t="shared" si="4"/>
        <v>0</v>
      </c>
    </row>
    <row r="15" spans="1:38" s="1" customFormat="1" ht="21" customHeight="1">
      <c r="A15" s="74">
        <v>9</v>
      </c>
      <c r="B15" s="113" t="s">
        <v>201</v>
      </c>
      <c r="C15" s="114" t="s">
        <v>202</v>
      </c>
      <c r="D15" s="115" t="s">
        <v>70</v>
      </c>
      <c r="E15" s="116"/>
      <c r="F15" s="117"/>
      <c r="G15" s="117"/>
      <c r="H15" s="117"/>
      <c r="I15" s="117"/>
      <c r="J15" s="117"/>
      <c r="K15" s="117"/>
      <c r="L15" s="117"/>
      <c r="M15" s="99"/>
      <c r="N15" s="117"/>
      <c r="O15" s="117"/>
      <c r="P15" s="117"/>
      <c r="Q15" s="117"/>
      <c r="R15" s="117"/>
      <c r="S15" s="117"/>
      <c r="T15" s="117"/>
      <c r="U15" s="117"/>
      <c r="V15" s="117"/>
      <c r="W15" s="117"/>
      <c r="X15" s="117" t="s">
        <v>6</v>
      </c>
      <c r="Y15" s="117"/>
      <c r="Z15" s="117"/>
      <c r="AA15" s="117"/>
      <c r="AB15" s="117"/>
      <c r="AC15" s="117"/>
      <c r="AD15" s="117"/>
      <c r="AE15" s="117"/>
      <c r="AF15" s="117"/>
      <c r="AG15" s="117"/>
      <c r="AH15" s="117"/>
      <c r="AI15" s="117"/>
      <c r="AJ15" s="17">
        <f t="shared" si="2"/>
        <v>1</v>
      </c>
      <c r="AK15" s="308">
        <f t="shared" si="3"/>
        <v>0</v>
      </c>
      <c r="AL15" s="334">
        <f t="shared" si="4"/>
        <v>0</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t="s">
        <v>8</v>
      </c>
      <c r="S16" s="94"/>
      <c r="T16" s="94"/>
      <c r="U16" s="94"/>
      <c r="V16" s="94"/>
      <c r="W16" s="94"/>
      <c r="X16" s="94"/>
      <c r="Y16" s="94"/>
      <c r="Z16" s="94"/>
      <c r="AA16" s="94"/>
      <c r="AB16" s="94"/>
      <c r="AC16" s="94"/>
      <c r="AD16" s="94" t="s">
        <v>7</v>
      </c>
      <c r="AE16" s="94"/>
      <c r="AF16" s="94"/>
      <c r="AG16" s="94"/>
      <c r="AH16" s="94"/>
      <c r="AI16" s="94"/>
      <c r="AJ16" s="17">
        <f t="shared" si="2"/>
        <v>0</v>
      </c>
      <c r="AK16" s="308">
        <f t="shared" si="3"/>
        <v>1</v>
      </c>
      <c r="AL16" s="334">
        <f t="shared" si="4"/>
        <v>1</v>
      </c>
    </row>
    <row r="17" spans="1:41" s="1" customFormat="1" ht="21" customHeight="1">
      <c r="A17" s="74">
        <v>11</v>
      </c>
      <c r="B17" s="113" t="s">
        <v>206</v>
      </c>
      <c r="C17" s="114" t="s">
        <v>207</v>
      </c>
      <c r="D17" s="115" t="s">
        <v>92</v>
      </c>
      <c r="E17" s="92"/>
      <c r="F17" s="94"/>
      <c r="G17" s="94"/>
      <c r="H17" s="94"/>
      <c r="I17" s="94"/>
      <c r="J17" s="94"/>
      <c r="K17" s="94"/>
      <c r="L17" s="94"/>
      <c r="M17" s="97"/>
      <c r="N17" s="94"/>
      <c r="O17" s="94"/>
      <c r="P17" s="94"/>
      <c r="Q17" s="94" t="s">
        <v>7</v>
      </c>
      <c r="R17" s="94"/>
      <c r="S17" s="94" t="s">
        <v>8</v>
      </c>
      <c r="T17" s="94"/>
      <c r="U17" s="94"/>
      <c r="V17" s="94"/>
      <c r="W17" s="94"/>
      <c r="X17" s="94"/>
      <c r="Y17" s="94"/>
      <c r="Z17" s="94"/>
      <c r="AA17" s="94"/>
      <c r="AB17" s="94"/>
      <c r="AC17" s="94"/>
      <c r="AD17" s="94"/>
      <c r="AE17" s="94"/>
      <c r="AF17" s="94"/>
      <c r="AG17" s="94"/>
      <c r="AH17" s="94"/>
      <c r="AI17" s="94"/>
      <c r="AJ17" s="17">
        <f t="shared" si="2"/>
        <v>0</v>
      </c>
      <c r="AK17" s="308">
        <f t="shared" si="3"/>
        <v>1</v>
      </c>
      <c r="AL17" s="334">
        <f t="shared" si="4"/>
        <v>1</v>
      </c>
    </row>
    <row r="18" spans="1:41" s="1" customFormat="1" ht="21" customHeight="1">
      <c r="A18" s="74">
        <v>12</v>
      </c>
      <c r="B18" s="113" t="s">
        <v>208</v>
      </c>
      <c r="C18" s="114" t="s">
        <v>209</v>
      </c>
      <c r="D18" s="115" t="s">
        <v>210</v>
      </c>
      <c r="E18" s="92" t="s">
        <v>6</v>
      </c>
      <c r="F18" s="94"/>
      <c r="G18" s="94"/>
      <c r="H18" s="94"/>
      <c r="I18" s="94"/>
      <c r="J18" s="94"/>
      <c r="K18" s="94"/>
      <c r="L18" s="94"/>
      <c r="M18" s="97"/>
      <c r="N18" s="94"/>
      <c r="O18" s="94"/>
      <c r="P18" s="94"/>
      <c r="Q18" s="94"/>
      <c r="R18" s="94"/>
      <c r="S18" s="94"/>
      <c r="T18" s="94"/>
      <c r="U18" s="94"/>
      <c r="V18" s="94"/>
      <c r="W18" s="94"/>
      <c r="X18" s="94"/>
      <c r="Y18" s="94"/>
      <c r="Z18" s="94" t="s">
        <v>8</v>
      </c>
      <c r="AA18" s="94"/>
      <c r="AB18" s="94"/>
      <c r="AC18" s="94"/>
      <c r="AD18" s="94"/>
      <c r="AE18" s="94"/>
      <c r="AF18" s="94"/>
      <c r="AG18" s="94"/>
      <c r="AH18" s="94"/>
      <c r="AI18" s="94"/>
      <c r="AJ18" s="17">
        <f t="shared" si="2"/>
        <v>1</v>
      </c>
      <c r="AK18" s="308">
        <f t="shared" si="3"/>
        <v>0</v>
      </c>
      <c r="AL18" s="334">
        <f t="shared" si="4"/>
        <v>1</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t="s">
        <v>7</v>
      </c>
      <c r="AA19" s="118"/>
      <c r="AB19" s="118"/>
      <c r="AC19" s="118"/>
      <c r="AD19" s="118"/>
      <c r="AE19" s="118"/>
      <c r="AF19" s="118"/>
      <c r="AG19" s="118"/>
      <c r="AH19" s="118"/>
      <c r="AI19" s="118"/>
      <c r="AJ19" s="17">
        <f t="shared" si="2"/>
        <v>0</v>
      </c>
      <c r="AK19" s="308">
        <f t="shared" si="3"/>
        <v>1</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c r="J21" s="94"/>
      <c r="K21" s="94" t="s">
        <v>6</v>
      </c>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1</v>
      </c>
      <c r="AK21" s="308">
        <f t="shared" si="3"/>
        <v>0</v>
      </c>
      <c r="AL21" s="334">
        <f t="shared" si="4"/>
        <v>0</v>
      </c>
    </row>
    <row r="22" spans="1:41" s="1" customFormat="1" ht="21" customHeight="1">
      <c r="A22" s="74">
        <v>16</v>
      </c>
      <c r="B22" s="113" t="s">
        <v>217</v>
      </c>
      <c r="C22" s="114" t="s">
        <v>218</v>
      </c>
      <c r="D22" s="115" t="s">
        <v>42</v>
      </c>
      <c r="E22" s="92"/>
      <c r="F22" s="94"/>
      <c r="G22" s="94"/>
      <c r="H22" s="94"/>
      <c r="I22" s="94"/>
      <c r="J22" s="94"/>
      <c r="K22" s="94" t="s">
        <v>6</v>
      </c>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1</v>
      </c>
      <c r="AK22" s="308">
        <f t="shared" si="3"/>
        <v>0</v>
      </c>
      <c r="AL22" s="334">
        <f t="shared" si="4"/>
        <v>0</v>
      </c>
    </row>
    <row r="23" spans="1:41" s="1" customFormat="1" ht="21" customHeight="1">
      <c r="A23" s="74">
        <v>17</v>
      </c>
      <c r="B23" s="113" t="s">
        <v>219</v>
      </c>
      <c r="C23" s="114" t="s">
        <v>220</v>
      </c>
      <c r="D23" s="115" t="s">
        <v>87</v>
      </c>
      <c r="E23" s="92"/>
      <c r="F23" s="94"/>
      <c r="G23" s="94"/>
      <c r="H23" s="94"/>
      <c r="I23" s="94"/>
      <c r="J23" s="94"/>
      <c r="K23" s="94"/>
      <c r="L23" s="94" t="s">
        <v>8</v>
      </c>
      <c r="M23" s="97"/>
      <c r="N23" s="94"/>
      <c r="O23" s="94"/>
      <c r="P23" s="94" t="s">
        <v>8</v>
      </c>
      <c r="Q23" s="94"/>
      <c r="R23" s="94"/>
      <c r="S23" s="94" t="s">
        <v>6</v>
      </c>
      <c r="T23" s="94"/>
      <c r="U23" s="94"/>
      <c r="V23" s="94"/>
      <c r="W23" s="94"/>
      <c r="X23" s="94"/>
      <c r="Y23" s="94"/>
      <c r="Z23" s="94"/>
      <c r="AA23" s="94"/>
      <c r="AB23" s="94"/>
      <c r="AC23" s="94"/>
      <c r="AD23" s="94"/>
      <c r="AE23" s="94"/>
      <c r="AF23" s="94"/>
      <c r="AG23" s="94"/>
      <c r="AH23" s="94"/>
      <c r="AI23" s="94"/>
      <c r="AJ23" s="17">
        <f t="shared" si="2"/>
        <v>1</v>
      </c>
      <c r="AK23" s="308">
        <f t="shared" si="3"/>
        <v>0</v>
      </c>
      <c r="AL23" s="334">
        <f t="shared" si="4"/>
        <v>2</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t="s">
        <v>8</v>
      </c>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1</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c r="J31" s="94"/>
      <c r="K31" s="94"/>
      <c r="L31" s="94"/>
      <c r="M31" s="97"/>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38" t="s">
        <v>10</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112">
        <f>SUM(AJ7:AJ31)</f>
        <v>19</v>
      </c>
      <c r="AK32" s="112">
        <f>SUM(AK7:AK31)</f>
        <v>4</v>
      </c>
      <c r="AL32" s="112">
        <f>SUM(AL7:AL31)</f>
        <v>9</v>
      </c>
      <c r="AM32" s="15"/>
      <c r="AN32"/>
      <c r="AO32"/>
    </row>
    <row r="33" spans="1:40" s="23" customFormat="1" ht="21" customHeight="1">
      <c r="A33" s="433" t="s">
        <v>2598</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5"/>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6"/>
      <c r="D36" s="436"/>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36"/>
      <c r="D37" s="436"/>
      <c r="E37" s="436"/>
      <c r="F37" s="436"/>
      <c r="G37" s="43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36"/>
      <c r="D38" s="436"/>
      <c r="E38" s="43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36"/>
      <c r="D39" s="436"/>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6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6" zoomScaleNormal="100" workbookViewId="0">
      <selection activeCell="AD25" sqref="AD25"/>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860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t="s">
        <v>8</v>
      </c>
      <c r="K8" s="97"/>
      <c r="L8" s="97"/>
      <c r="M8" s="97"/>
      <c r="N8" s="97"/>
      <c r="O8" s="97"/>
      <c r="P8" s="97"/>
      <c r="Q8" s="97"/>
      <c r="R8" s="97" t="s">
        <v>6</v>
      </c>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120" t="s">
        <v>243</v>
      </c>
      <c r="C9" s="121" t="s">
        <v>244</v>
      </c>
      <c r="D9" s="122" t="s">
        <v>245</v>
      </c>
      <c r="E9" s="110"/>
      <c r="F9" s="97" t="s">
        <v>6</v>
      </c>
      <c r="G9" s="97"/>
      <c r="H9" s="97"/>
      <c r="I9" s="97"/>
      <c r="J9" s="97"/>
      <c r="K9" s="97"/>
      <c r="L9" s="97"/>
      <c r="M9" s="97"/>
      <c r="N9" s="97"/>
      <c r="O9" s="97"/>
      <c r="P9" s="97"/>
      <c r="Q9" s="97"/>
      <c r="R9" s="97"/>
      <c r="S9" s="97" t="s">
        <v>6</v>
      </c>
      <c r="T9" s="97" t="s">
        <v>6</v>
      </c>
      <c r="U9" s="97"/>
      <c r="V9" s="97"/>
      <c r="W9" s="97"/>
      <c r="X9" s="97"/>
      <c r="Y9" s="97"/>
      <c r="Z9" s="97"/>
      <c r="AA9" s="97"/>
      <c r="AB9" s="97"/>
      <c r="AC9" s="97"/>
      <c r="AD9" s="97"/>
      <c r="AE9" s="97"/>
      <c r="AF9" s="97"/>
      <c r="AG9" s="97"/>
      <c r="AH9" s="97"/>
      <c r="AI9" s="97"/>
      <c r="AJ9" s="17">
        <f t="shared" si="2"/>
        <v>3</v>
      </c>
      <c r="AK9" s="308">
        <f t="shared" si="3"/>
        <v>0</v>
      </c>
      <c r="AL9" s="334">
        <f t="shared" si="4"/>
        <v>0</v>
      </c>
    </row>
    <row r="10" spans="1:38" s="1" customFormat="1" ht="21" customHeight="1">
      <c r="A10" s="4">
        <v>4</v>
      </c>
      <c r="B10" s="120" t="s">
        <v>246</v>
      </c>
      <c r="C10" s="121" t="s">
        <v>247</v>
      </c>
      <c r="D10" s="122" t="s">
        <v>248</v>
      </c>
      <c r="E10" s="110" t="s">
        <v>6</v>
      </c>
      <c r="F10" s="97" t="s">
        <v>6</v>
      </c>
      <c r="G10" s="97"/>
      <c r="H10" s="97"/>
      <c r="I10" s="97"/>
      <c r="J10" s="97" t="s">
        <v>6</v>
      </c>
      <c r="K10" s="97" t="s">
        <v>6</v>
      </c>
      <c r="L10" s="97" t="s">
        <v>6</v>
      </c>
      <c r="M10" s="97" t="s">
        <v>6</v>
      </c>
      <c r="N10" s="97"/>
      <c r="O10" s="97"/>
      <c r="P10" s="97"/>
      <c r="Q10" s="97"/>
      <c r="R10" s="97" t="s">
        <v>6</v>
      </c>
      <c r="S10" s="97" t="s">
        <v>6</v>
      </c>
      <c r="T10" s="97" t="s">
        <v>6</v>
      </c>
      <c r="U10" s="97"/>
      <c r="V10" s="97"/>
      <c r="W10" s="97"/>
      <c r="X10" s="97"/>
      <c r="Y10" s="97"/>
      <c r="Z10" s="97" t="s">
        <v>6</v>
      </c>
      <c r="AA10" s="97" t="s">
        <v>6</v>
      </c>
      <c r="AB10" s="97"/>
      <c r="AC10" s="97"/>
      <c r="AD10" s="97"/>
      <c r="AE10" s="97"/>
      <c r="AF10" s="97"/>
      <c r="AG10" s="97"/>
      <c r="AH10" s="97"/>
      <c r="AI10" s="97"/>
      <c r="AJ10" s="17">
        <f t="shared" si="2"/>
        <v>11</v>
      </c>
      <c r="AK10" s="308">
        <f t="shared" si="3"/>
        <v>0</v>
      </c>
      <c r="AL10" s="334">
        <f t="shared" si="4"/>
        <v>0</v>
      </c>
    </row>
    <row r="11" spans="1:38" s="1" customFormat="1" ht="21" customHeight="1">
      <c r="A11" s="4">
        <v>5</v>
      </c>
      <c r="B11" s="123">
        <v>1910110117</v>
      </c>
      <c r="C11" s="121" t="s">
        <v>467</v>
      </c>
      <c r="D11" s="122" t="s">
        <v>83</v>
      </c>
      <c r="E11" s="110"/>
      <c r="F11" s="97"/>
      <c r="G11" s="97"/>
      <c r="H11" s="97"/>
      <c r="I11" s="97"/>
      <c r="J11" s="97" t="s">
        <v>6</v>
      </c>
      <c r="K11" s="97"/>
      <c r="L11" s="97"/>
      <c r="M11" s="97" t="s">
        <v>8</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1</v>
      </c>
    </row>
    <row r="12" spans="1:38" s="1" customFormat="1" ht="21" customHeight="1">
      <c r="A12" s="4">
        <v>6</v>
      </c>
      <c r="B12" s="120" t="s">
        <v>250</v>
      </c>
      <c r="C12" s="121" t="s">
        <v>251</v>
      </c>
      <c r="D12" s="122" t="s">
        <v>40</v>
      </c>
      <c r="E12" s="110"/>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252</v>
      </c>
      <c r="C13" s="121" t="s">
        <v>253</v>
      </c>
      <c r="D13" s="122" t="s">
        <v>48</v>
      </c>
      <c r="E13" s="110"/>
      <c r="F13" s="97" t="s">
        <v>6</v>
      </c>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t="s">
        <v>6</v>
      </c>
      <c r="F15" s="99" t="s">
        <v>8</v>
      </c>
      <c r="G15" s="99"/>
      <c r="H15" s="99"/>
      <c r="I15" s="97"/>
      <c r="J15" s="99"/>
      <c r="K15" s="99"/>
      <c r="L15" s="99"/>
      <c r="M15" s="99"/>
      <c r="N15" s="99"/>
      <c r="O15" s="97"/>
      <c r="P15" s="99"/>
      <c r="Q15" s="99"/>
      <c r="R15" s="99"/>
      <c r="S15" s="99" t="s">
        <v>8</v>
      </c>
      <c r="T15" s="99"/>
      <c r="U15" s="99"/>
      <c r="V15" s="99"/>
      <c r="W15" s="99"/>
      <c r="X15" s="99"/>
      <c r="Y15" s="99"/>
      <c r="Z15" s="99" t="s">
        <v>8</v>
      </c>
      <c r="AA15" s="99"/>
      <c r="AB15" s="97"/>
      <c r="AC15" s="99"/>
      <c r="AD15" s="99"/>
      <c r="AE15" s="99"/>
      <c r="AF15" s="99"/>
      <c r="AG15" s="99"/>
      <c r="AH15" s="99"/>
      <c r="AI15" s="99"/>
      <c r="AJ15" s="17">
        <f t="shared" si="2"/>
        <v>1</v>
      </c>
      <c r="AK15" s="308">
        <f t="shared" si="3"/>
        <v>0</v>
      </c>
      <c r="AL15" s="334">
        <f t="shared" si="4"/>
        <v>3</v>
      </c>
    </row>
    <row r="16" spans="1:38" s="1" customFormat="1" ht="21" customHeight="1">
      <c r="A16" s="4">
        <v>10</v>
      </c>
      <c r="B16" s="120" t="s">
        <v>256</v>
      </c>
      <c r="C16" s="121" t="s">
        <v>111</v>
      </c>
      <c r="D16" s="122" t="s">
        <v>50</v>
      </c>
      <c r="E16" s="110"/>
      <c r="F16" s="97"/>
      <c r="G16" s="97"/>
      <c r="H16" s="97"/>
      <c r="I16" s="97"/>
      <c r="J16" s="97" t="s">
        <v>8</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1</v>
      </c>
    </row>
    <row r="17" spans="1:38" s="1" customFormat="1" ht="21" customHeight="1">
      <c r="A17" s="4">
        <v>11</v>
      </c>
      <c r="B17" s="120" t="s">
        <v>257</v>
      </c>
      <c r="C17" s="121" t="s">
        <v>258</v>
      </c>
      <c r="D17" s="122" t="s">
        <v>75</v>
      </c>
      <c r="E17" s="110" t="s">
        <v>6</v>
      </c>
      <c r="F17" s="97" t="s">
        <v>6</v>
      </c>
      <c r="G17" s="97"/>
      <c r="H17" s="97"/>
      <c r="I17" s="97"/>
      <c r="J17" s="97" t="s">
        <v>6</v>
      </c>
      <c r="K17" s="97" t="s">
        <v>6</v>
      </c>
      <c r="L17" s="97" t="s">
        <v>6</v>
      </c>
      <c r="M17" s="97" t="s">
        <v>6</v>
      </c>
      <c r="N17" s="97"/>
      <c r="O17" s="97"/>
      <c r="P17" s="97"/>
      <c r="Q17" s="97"/>
      <c r="R17" s="97" t="s">
        <v>6</v>
      </c>
      <c r="S17" s="97" t="s">
        <v>6</v>
      </c>
      <c r="T17" s="97" t="s">
        <v>6</v>
      </c>
      <c r="U17" s="97"/>
      <c r="V17" s="97"/>
      <c r="W17" s="97"/>
      <c r="X17" s="97"/>
      <c r="Y17" s="97"/>
      <c r="Z17" s="97" t="s">
        <v>6</v>
      </c>
      <c r="AA17" s="97" t="s">
        <v>6</v>
      </c>
      <c r="AB17" s="97"/>
      <c r="AC17" s="97"/>
      <c r="AD17" s="97"/>
      <c r="AE17" s="97"/>
      <c r="AF17" s="97"/>
      <c r="AG17" s="97"/>
      <c r="AH17" s="97"/>
      <c r="AI17" s="97"/>
      <c r="AJ17" s="17">
        <f t="shared" si="2"/>
        <v>11</v>
      </c>
      <c r="AK17" s="308">
        <f t="shared" si="3"/>
        <v>0</v>
      </c>
      <c r="AL17" s="334">
        <f t="shared" si="4"/>
        <v>0</v>
      </c>
    </row>
    <row r="18" spans="1:38" s="1" customFormat="1" ht="21" customHeight="1">
      <c r="A18" s="4">
        <v>12</v>
      </c>
      <c r="B18" s="120" t="s">
        <v>259</v>
      </c>
      <c r="C18" s="121" t="s">
        <v>209</v>
      </c>
      <c r="D18" s="122" t="s">
        <v>92</v>
      </c>
      <c r="E18" s="110"/>
      <c r="F18" s="97"/>
      <c r="G18" s="97"/>
      <c r="H18" s="97"/>
      <c r="I18" s="97"/>
      <c r="J18" s="97" t="s">
        <v>6</v>
      </c>
      <c r="K18" s="97" t="s">
        <v>6</v>
      </c>
      <c r="L18" s="97" t="s">
        <v>6</v>
      </c>
      <c r="M18" s="97" t="s">
        <v>6</v>
      </c>
      <c r="N18" s="97"/>
      <c r="O18" s="97"/>
      <c r="P18" s="97"/>
      <c r="Q18" s="97"/>
      <c r="R18" s="97" t="s">
        <v>6</v>
      </c>
      <c r="S18" s="97" t="s">
        <v>6</v>
      </c>
      <c r="T18" s="97" t="s">
        <v>6</v>
      </c>
      <c r="U18" s="97"/>
      <c r="V18" s="97"/>
      <c r="W18" s="97"/>
      <c r="X18" s="97"/>
      <c r="Y18" s="97"/>
      <c r="Z18" s="97" t="s">
        <v>6</v>
      </c>
      <c r="AA18" s="97" t="s">
        <v>6</v>
      </c>
      <c r="AB18" s="97"/>
      <c r="AC18" s="97"/>
      <c r="AD18" s="97"/>
      <c r="AE18" s="97"/>
      <c r="AF18" s="97"/>
      <c r="AG18" s="97"/>
      <c r="AH18" s="97"/>
      <c r="AI18" s="97"/>
      <c r="AJ18" s="17">
        <f t="shared" si="2"/>
        <v>9</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t="s">
        <v>8</v>
      </c>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1</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t="s">
        <v>8</v>
      </c>
      <c r="F21" s="97"/>
      <c r="G21" s="97"/>
      <c r="H21" s="97"/>
      <c r="I21" s="97"/>
      <c r="J21" s="97"/>
      <c r="K21" s="97"/>
      <c r="L21" s="97" t="s">
        <v>8</v>
      </c>
      <c r="M21" s="97"/>
      <c r="N21" s="97"/>
      <c r="O21" s="97"/>
      <c r="P21" s="97"/>
      <c r="Q21" s="97"/>
      <c r="R21" s="97" t="s">
        <v>6</v>
      </c>
      <c r="S21" s="97" t="s">
        <v>6</v>
      </c>
      <c r="T21" s="97" t="s">
        <v>6</v>
      </c>
      <c r="U21" s="97"/>
      <c r="V21" s="97"/>
      <c r="W21" s="97"/>
      <c r="X21" s="97"/>
      <c r="Y21" s="97"/>
      <c r="Z21" s="97"/>
      <c r="AA21" s="97"/>
      <c r="AB21" s="97"/>
      <c r="AC21" s="97"/>
      <c r="AD21" s="97"/>
      <c r="AE21" s="97"/>
      <c r="AF21" s="97"/>
      <c r="AG21" s="97"/>
      <c r="AH21" s="97"/>
      <c r="AI21" s="97"/>
      <c r="AJ21" s="17">
        <f t="shared" si="2"/>
        <v>3</v>
      </c>
      <c r="AK21" s="308">
        <f t="shared" si="3"/>
        <v>0</v>
      </c>
      <c r="AL21" s="334">
        <f t="shared" si="4"/>
        <v>2</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c r="J23" s="97" t="s">
        <v>6</v>
      </c>
      <c r="K23" s="97" t="s">
        <v>6</v>
      </c>
      <c r="L23" s="97" t="s">
        <v>6</v>
      </c>
      <c r="M23" s="97" t="s">
        <v>6</v>
      </c>
      <c r="N23" s="97"/>
      <c r="O23" s="97"/>
      <c r="P23" s="97"/>
      <c r="Q23" s="97"/>
      <c r="R23" s="97"/>
      <c r="S23" s="97" t="s">
        <v>6</v>
      </c>
      <c r="T23" s="97"/>
      <c r="U23" s="97"/>
      <c r="V23" s="97"/>
      <c r="W23" s="97"/>
      <c r="X23" s="97"/>
      <c r="Y23" s="97"/>
      <c r="Z23" s="97" t="s">
        <v>6</v>
      </c>
      <c r="AA23" s="97"/>
      <c r="AB23" s="97"/>
      <c r="AC23" s="97"/>
      <c r="AD23" s="97"/>
      <c r="AE23" s="97"/>
      <c r="AF23" s="97"/>
      <c r="AG23" s="97"/>
      <c r="AH23" s="97"/>
      <c r="AI23" s="97"/>
      <c r="AJ23" s="17">
        <f t="shared" si="2"/>
        <v>6</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38" s="1" customFormat="1" ht="21" customHeight="1">
      <c r="A27" s="4">
        <v>21</v>
      </c>
      <c r="B27" s="120" t="s">
        <v>277</v>
      </c>
      <c r="C27" s="121" t="s">
        <v>130</v>
      </c>
      <c r="D27" s="122" t="s">
        <v>44</v>
      </c>
      <c r="E27" s="110"/>
      <c r="F27" s="97"/>
      <c r="G27" s="97"/>
      <c r="H27" s="97"/>
      <c r="I27" s="97"/>
      <c r="J27" s="97" t="s">
        <v>8</v>
      </c>
      <c r="K27" s="97"/>
      <c r="L27" s="97"/>
      <c r="M27" s="97" t="s">
        <v>8</v>
      </c>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2</v>
      </c>
    </row>
    <row r="28" spans="1:38" s="1" customFormat="1" ht="21" customHeight="1">
      <c r="A28" s="4">
        <v>22</v>
      </c>
      <c r="B28" s="120">
        <v>1910110118</v>
      </c>
      <c r="C28" s="121" t="s">
        <v>466</v>
      </c>
      <c r="D28" s="124" t="s">
        <v>44</v>
      </c>
      <c r="E28" s="110"/>
      <c r="F28" s="97"/>
      <c r="G28" s="97"/>
      <c r="H28" s="97"/>
      <c r="I28" s="97"/>
      <c r="J28" s="97" t="s">
        <v>6</v>
      </c>
      <c r="K28" s="97"/>
      <c r="L28" s="97"/>
      <c r="M28" s="97" t="s">
        <v>8</v>
      </c>
      <c r="N28" s="97"/>
      <c r="O28" s="97"/>
      <c r="P28" s="97"/>
      <c r="Q28" s="97"/>
      <c r="R28" s="97"/>
      <c r="S28" s="97"/>
      <c r="T28" s="97"/>
      <c r="U28" s="97"/>
      <c r="V28" s="97"/>
      <c r="W28" s="97"/>
      <c r="X28" s="97"/>
      <c r="Y28" s="97"/>
      <c r="Z28" s="97"/>
      <c r="AA28" s="97" t="s">
        <v>8</v>
      </c>
      <c r="AB28" s="97"/>
      <c r="AC28" s="97"/>
      <c r="AD28" s="97"/>
      <c r="AE28" s="97"/>
      <c r="AF28" s="97"/>
      <c r="AG28" s="97"/>
      <c r="AH28" s="97"/>
      <c r="AI28" s="97"/>
      <c r="AJ28" s="17">
        <f t="shared" si="2"/>
        <v>1</v>
      </c>
      <c r="AK28" s="308">
        <f t="shared" si="3"/>
        <v>0</v>
      </c>
      <c r="AL28" s="334">
        <f t="shared" si="4"/>
        <v>2</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c r="J31" s="97" t="s">
        <v>8</v>
      </c>
      <c r="K31" s="97"/>
      <c r="L31" s="97"/>
      <c r="M31" s="97"/>
      <c r="N31" s="97"/>
      <c r="O31" s="97"/>
      <c r="P31" s="97"/>
      <c r="Q31" s="97"/>
      <c r="R31" s="97"/>
      <c r="S31" s="97"/>
      <c r="T31" s="97"/>
      <c r="U31" s="97"/>
      <c r="V31" s="97"/>
      <c r="W31" s="97"/>
      <c r="X31" s="97"/>
      <c r="Y31" s="97"/>
      <c r="Z31" s="97"/>
      <c r="AA31" s="97" t="s">
        <v>7</v>
      </c>
      <c r="AB31" s="97"/>
      <c r="AC31" s="97"/>
      <c r="AD31" s="97"/>
      <c r="AE31" s="97"/>
      <c r="AF31" s="97"/>
      <c r="AG31" s="97"/>
      <c r="AH31" s="97"/>
      <c r="AI31" s="97"/>
      <c r="AJ31" s="17">
        <f t="shared" si="2"/>
        <v>0</v>
      </c>
      <c r="AK31" s="308">
        <f t="shared" si="3"/>
        <v>1</v>
      </c>
      <c r="AL31" s="334">
        <f t="shared" si="4"/>
        <v>1</v>
      </c>
    </row>
    <row r="32" spans="1:38" s="1" customFormat="1" ht="21" customHeight="1">
      <c r="A32" s="4">
        <v>26</v>
      </c>
      <c r="B32" s="120" t="s">
        <v>283</v>
      </c>
      <c r="C32" s="121" t="s">
        <v>24</v>
      </c>
      <c r="D32" s="122" t="s">
        <v>125</v>
      </c>
      <c r="E32" s="110"/>
      <c r="F32" s="97" t="s">
        <v>6</v>
      </c>
      <c r="G32" s="97"/>
      <c r="H32" s="97"/>
      <c r="I32" s="97"/>
      <c r="J32" s="97"/>
      <c r="K32" s="97"/>
      <c r="L32" s="97"/>
      <c r="M32" s="97"/>
      <c r="N32" s="97"/>
      <c r="O32" s="97"/>
      <c r="P32" s="97"/>
      <c r="Q32" s="97"/>
      <c r="R32" s="97"/>
      <c r="S32" s="97" t="s">
        <v>6</v>
      </c>
      <c r="T32" s="97" t="s">
        <v>6</v>
      </c>
      <c r="U32" s="97"/>
      <c r="V32" s="97"/>
      <c r="W32" s="97"/>
      <c r="X32" s="97"/>
      <c r="Y32" s="97"/>
      <c r="Z32" s="97"/>
      <c r="AA32" s="97"/>
      <c r="AB32" s="97"/>
      <c r="AC32" s="97"/>
      <c r="AD32" s="97"/>
      <c r="AE32" s="97"/>
      <c r="AF32" s="97"/>
      <c r="AG32" s="97"/>
      <c r="AH32" s="97"/>
      <c r="AI32" s="97"/>
      <c r="AJ32" s="17">
        <f t="shared" si="2"/>
        <v>3</v>
      </c>
      <c r="AK32" s="308">
        <f t="shared" si="3"/>
        <v>0</v>
      </c>
      <c r="AL32" s="334">
        <f t="shared" si="4"/>
        <v>0</v>
      </c>
    </row>
    <row r="33" spans="1:40"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51</v>
      </c>
      <c r="AK33" s="112">
        <f>SUM(AK7:AK32)</f>
        <v>1</v>
      </c>
      <c r="AL33" s="112">
        <f>SUM(AL7:AL32)</f>
        <v>14</v>
      </c>
    </row>
    <row r="34" spans="1:40"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0" ht="15.75" customHeight="1">
      <c r="C35" s="436"/>
      <c r="D35" s="436"/>
      <c r="E35" s="436"/>
      <c r="F35" s="436"/>
      <c r="G35" s="43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6"/>
      <c r="D36" s="436"/>
      <c r="E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36"/>
      <c r="D37" s="436"/>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2">
    <cfRule type="expression" dxfId="164" priority="3">
      <formula>IF(E$5="CN",1,0)</formula>
    </cfRule>
  </conditionalFormatting>
  <conditionalFormatting sqref="E6:AI32">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5" zoomScaleNormal="100" workbookViewId="0">
      <selection activeCell="AD25" sqref="AD25"/>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0"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0" s="22" customFormat="1" ht="31.5" customHeight="1">
      <c r="A3" s="429" t="s">
        <v>861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N3" s="22" t="s">
        <v>2646</v>
      </c>
    </row>
    <row r="4" spans="1:40"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0"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0"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t="s">
        <v>6</v>
      </c>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t="s">
        <v>6</v>
      </c>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t="s">
        <v>6</v>
      </c>
      <c r="K12" s="94" t="s">
        <v>6</v>
      </c>
      <c r="L12" s="94"/>
      <c r="M12" s="97"/>
      <c r="N12" s="94"/>
      <c r="O12" s="94"/>
      <c r="P12" s="94"/>
      <c r="Q12" s="94"/>
      <c r="R12" s="94"/>
      <c r="S12" s="94"/>
      <c r="T12" s="94"/>
      <c r="U12" s="94"/>
      <c r="V12" s="94"/>
      <c r="W12" s="94" t="s">
        <v>6</v>
      </c>
      <c r="X12" s="94"/>
      <c r="Y12" s="94"/>
      <c r="Z12" s="94"/>
      <c r="AA12" s="94"/>
      <c r="AB12" s="94"/>
      <c r="AC12" s="94"/>
      <c r="AD12" s="94"/>
      <c r="AE12" s="94"/>
      <c r="AF12" s="94"/>
      <c r="AG12" s="94"/>
      <c r="AH12" s="94"/>
      <c r="AI12" s="94"/>
      <c r="AJ12" s="17">
        <f t="shared" si="2"/>
        <v>4</v>
      </c>
      <c r="AK12" s="308">
        <f t="shared" si="3"/>
        <v>0</v>
      </c>
      <c r="AL12" s="334">
        <f t="shared" si="4"/>
        <v>0</v>
      </c>
    </row>
    <row r="13" spans="1:40" s="1" customFormat="1" ht="21" customHeight="1">
      <c r="A13" s="4">
        <v>7</v>
      </c>
      <c r="B13" s="77" t="s">
        <v>298</v>
      </c>
      <c r="C13" s="78" t="s">
        <v>128</v>
      </c>
      <c r="D13" s="79" t="s">
        <v>150</v>
      </c>
      <c r="E13" s="92"/>
      <c r="F13" s="94" t="s">
        <v>2656</v>
      </c>
      <c r="G13" s="94"/>
      <c r="H13" s="94"/>
      <c r="I13" s="94" t="s">
        <v>6</v>
      </c>
      <c r="J13" s="94" t="s">
        <v>6</v>
      </c>
      <c r="K13" s="94" t="s">
        <v>6</v>
      </c>
      <c r="L13" s="94"/>
      <c r="M13" s="97" t="s">
        <v>6</v>
      </c>
      <c r="N13" s="94"/>
      <c r="O13" s="94"/>
      <c r="P13" s="94" t="s">
        <v>6</v>
      </c>
      <c r="Q13" s="94" t="s">
        <v>6</v>
      </c>
      <c r="R13" s="94" t="s">
        <v>6</v>
      </c>
      <c r="S13" s="94"/>
      <c r="T13" s="94" t="s">
        <v>6</v>
      </c>
      <c r="U13" s="94"/>
      <c r="V13" s="94"/>
      <c r="W13" s="94" t="s">
        <v>6</v>
      </c>
      <c r="X13" s="94" t="s">
        <v>6</v>
      </c>
      <c r="Y13" s="94"/>
      <c r="Z13" s="94"/>
      <c r="AA13" s="94" t="s">
        <v>6</v>
      </c>
      <c r="AB13" s="94"/>
      <c r="AC13" s="94"/>
      <c r="AD13" s="94" t="s">
        <v>6</v>
      </c>
      <c r="AE13" s="94"/>
      <c r="AF13" s="94"/>
      <c r="AG13" s="94"/>
      <c r="AH13" s="94"/>
      <c r="AI13" s="94"/>
      <c r="AJ13" s="17">
        <f t="shared" si="2"/>
        <v>14</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t="s">
        <v>2656</v>
      </c>
      <c r="G15" s="117" t="s">
        <v>6</v>
      </c>
      <c r="H15" s="117"/>
      <c r="I15" s="117" t="s">
        <v>6</v>
      </c>
      <c r="J15" s="117" t="s">
        <v>6</v>
      </c>
      <c r="K15" s="117" t="s">
        <v>6</v>
      </c>
      <c r="L15" s="117"/>
      <c r="M15" s="99" t="s">
        <v>2656</v>
      </c>
      <c r="N15" s="117" t="s">
        <v>6</v>
      </c>
      <c r="O15" s="117"/>
      <c r="P15" s="117" t="s">
        <v>6</v>
      </c>
      <c r="Q15" s="117"/>
      <c r="R15" s="117" t="s">
        <v>6</v>
      </c>
      <c r="S15" s="117"/>
      <c r="T15" s="117" t="s">
        <v>6</v>
      </c>
      <c r="U15" s="117"/>
      <c r="V15" s="117"/>
      <c r="W15" s="117" t="s">
        <v>6</v>
      </c>
      <c r="X15" s="117" t="s">
        <v>6</v>
      </c>
      <c r="Y15" s="117"/>
      <c r="Z15" s="117"/>
      <c r="AA15" s="117" t="s">
        <v>6</v>
      </c>
      <c r="AB15" s="117"/>
      <c r="AC15" s="117"/>
      <c r="AD15" s="117" t="s">
        <v>6</v>
      </c>
      <c r="AE15" s="117"/>
      <c r="AF15" s="117"/>
      <c r="AG15" s="117"/>
      <c r="AH15" s="117"/>
      <c r="AI15" s="117"/>
      <c r="AJ15" s="17">
        <f t="shared" si="2"/>
        <v>16</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t="s">
        <v>2656</v>
      </c>
      <c r="N16" s="94"/>
      <c r="O16" s="94"/>
      <c r="P16" s="94"/>
      <c r="Q16" s="94"/>
      <c r="R16" s="94"/>
      <c r="S16" s="94"/>
      <c r="T16" s="94"/>
      <c r="U16" s="94"/>
      <c r="V16" s="94"/>
      <c r="W16" s="94"/>
      <c r="X16" s="94"/>
      <c r="Y16" s="94"/>
      <c r="Z16" s="94"/>
      <c r="AA16" s="94"/>
      <c r="AB16" s="94"/>
      <c r="AC16" s="94"/>
      <c r="AD16" s="94"/>
      <c r="AE16" s="94"/>
      <c r="AF16" s="94"/>
      <c r="AG16" s="94"/>
      <c r="AH16" s="94"/>
      <c r="AI16" s="94"/>
      <c r="AJ16" s="17">
        <f t="shared" si="2"/>
        <v>2</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t="s">
        <v>6</v>
      </c>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t="s">
        <v>6</v>
      </c>
      <c r="X20" s="98"/>
      <c r="Y20" s="98"/>
      <c r="Z20" s="98"/>
      <c r="AA20" s="98"/>
      <c r="AB20" s="98"/>
      <c r="AC20" s="98"/>
      <c r="AD20" s="98"/>
      <c r="AE20" s="98"/>
      <c r="AF20" s="98"/>
      <c r="AG20" s="98"/>
      <c r="AH20" s="98"/>
      <c r="AI20" s="98"/>
      <c r="AJ20" s="17">
        <f t="shared" si="2"/>
        <v>1</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t="s">
        <v>6</v>
      </c>
      <c r="X22" s="94"/>
      <c r="Y22" s="94"/>
      <c r="Z22" s="94"/>
      <c r="AA22" s="94"/>
      <c r="AB22" s="94"/>
      <c r="AC22" s="94"/>
      <c r="AD22" s="94"/>
      <c r="AE22" s="94"/>
      <c r="AF22" s="94"/>
      <c r="AG22" s="94"/>
      <c r="AH22" s="94"/>
      <c r="AI22" s="94"/>
      <c r="AJ22" s="17">
        <f t="shared" si="2"/>
        <v>1</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t="s">
        <v>2656</v>
      </c>
      <c r="G24" s="117" t="s">
        <v>6</v>
      </c>
      <c r="H24" s="117"/>
      <c r="I24" s="117" t="s">
        <v>6</v>
      </c>
      <c r="J24" s="117" t="s">
        <v>6</v>
      </c>
      <c r="K24" s="117" t="s">
        <v>6</v>
      </c>
      <c r="L24" s="188"/>
      <c r="M24" s="188" t="s">
        <v>2656</v>
      </c>
      <c r="N24" s="188" t="s">
        <v>6</v>
      </c>
      <c r="O24" s="94"/>
      <c r="P24" s="188" t="s">
        <v>6</v>
      </c>
      <c r="Q24" s="188" t="s">
        <v>6</v>
      </c>
      <c r="R24" s="188" t="s">
        <v>6</v>
      </c>
      <c r="S24" s="188"/>
      <c r="T24" s="188" t="s">
        <v>6</v>
      </c>
      <c r="U24" s="188"/>
      <c r="V24" s="94"/>
      <c r="W24" s="188" t="s">
        <v>6</v>
      </c>
      <c r="X24" s="188" t="s">
        <v>6</v>
      </c>
      <c r="Y24" s="188"/>
      <c r="Z24" s="188"/>
      <c r="AA24" s="188" t="s">
        <v>6</v>
      </c>
      <c r="AB24" s="188"/>
      <c r="AC24" s="94"/>
      <c r="AD24" s="188" t="s">
        <v>6</v>
      </c>
      <c r="AE24" s="188"/>
      <c r="AF24" s="188"/>
      <c r="AG24" s="188"/>
      <c r="AH24" s="188"/>
      <c r="AI24" s="188"/>
      <c r="AJ24" s="17">
        <f t="shared" si="2"/>
        <v>17</v>
      </c>
      <c r="AK24" s="308">
        <f t="shared" si="3"/>
        <v>0</v>
      </c>
      <c r="AL24" s="334">
        <f t="shared" si="4"/>
        <v>0</v>
      </c>
    </row>
    <row r="25" spans="1:38" s="1" customFormat="1" ht="21" customHeight="1">
      <c r="A25" s="4">
        <v>19</v>
      </c>
      <c r="B25" s="77" t="s">
        <v>318</v>
      </c>
      <c r="C25" s="78" t="s">
        <v>80</v>
      </c>
      <c r="D25" s="79" t="s">
        <v>319</v>
      </c>
      <c r="E25" s="92"/>
      <c r="F25" s="94" t="s">
        <v>6</v>
      </c>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c r="J27" s="94"/>
      <c r="K27" s="94"/>
      <c r="L27" s="94"/>
      <c r="M27" s="97" t="s">
        <v>6</v>
      </c>
      <c r="N27" s="94"/>
      <c r="O27" s="94"/>
      <c r="P27" s="94"/>
      <c r="Q27" s="94"/>
      <c r="R27" s="94" t="s">
        <v>6</v>
      </c>
      <c r="S27" s="94"/>
      <c r="T27" s="94"/>
      <c r="U27" s="94"/>
      <c r="V27" s="94"/>
      <c r="W27" s="94"/>
      <c r="X27" s="94" t="s">
        <v>6</v>
      </c>
      <c r="Y27" s="94"/>
      <c r="Z27" s="94"/>
      <c r="AA27" s="94"/>
      <c r="AB27" s="94"/>
      <c r="AC27" s="94"/>
      <c r="AD27" s="94"/>
      <c r="AE27" s="94"/>
      <c r="AF27" s="94"/>
      <c r="AG27" s="94"/>
      <c r="AH27" s="94"/>
      <c r="AI27" s="94"/>
      <c r="AJ27" s="17">
        <f t="shared" si="2"/>
        <v>3</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t="s">
        <v>7</v>
      </c>
      <c r="K29" s="94"/>
      <c r="L29" s="94"/>
      <c r="M29" s="97"/>
      <c r="N29" s="94"/>
      <c r="O29" s="94"/>
      <c r="P29" s="94"/>
      <c r="Q29" s="94"/>
      <c r="R29" s="94"/>
      <c r="S29" s="94"/>
      <c r="T29" s="94"/>
      <c r="U29" s="94"/>
      <c r="V29" s="94"/>
      <c r="W29" s="94"/>
      <c r="X29" s="94" t="s">
        <v>7</v>
      </c>
      <c r="Y29" s="94"/>
      <c r="Z29" s="94"/>
      <c r="AA29" s="94"/>
      <c r="AB29" s="94"/>
      <c r="AC29" s="94"/>
      <c r="AD29" s="94"/>
      <c r="AE29" s="94"/>
      <c r="AF29" s="94"/>
      <c r="AG29" s="94"/>
      <c r="AH29" s="94"/>
      <c r="AI29" s="94"/>
      <c r="AJ29" s="17">
        <f t="shared" si="2"/>
        <v>0</v>
      </c>
      <c r="AK29" s="308">
        <f t="shared" si="3"/>
        <v>2</v>
      </c>
      <c r="AL29" s="334">
        <f t="shared" si="4"/>
        <v>0</v>
      </c>
    </row>
    <row r="30" spans="1:38" s="1" customFormat="1" ht="21" customHeight="1">
      <c r="A30" s="4">
        <v>24</v>
      </c>
      <c r="B30" s="77" t="s">
        <v>328</v>
      </c>
      <c r="C30" s="78" t="s">
        <v>457</v>
      </c>
      <c r="D30" s="79" t="s">
        <v>73</v>
      </c>
      <c r="E30" s="92"/>
      <c r="F30" s="94"/>
      <c r="G30" s="94" t="s">
        <v>6</v>
      </c>
      <c r="H30" s="94"/>
      <c r="I30" s="94" t="s">
        <v>6</v>
      </c>
      <c r="J30" s="94"/>
      <c r="K30" s="94"/>
      <c r="L30" s="94"/>
      <c r="M30" s="97" t="s">
        <v>6</v>
      </c>
      <c r="N30" s="94"/>
      <c r="O30" s="94"/>
      <c r="P30" s="94" t="s">
        <v>6</v>
      </c>
      <c r="Q30" s="94"/>
      <c r="R30" s="94"/>
      <c r="S30" s="94"/>
      <c r="T30" s="94" t="s">
        <v>6</v>
      </c>
      <c r="U30" s="94"/>
      <c r="V30" s="94"/>
      <c r="W30" s="94"/>
      <c r="X30" s="94"/>
      <c r="Y30" s="94"/>
      <c r="Z30" s="94"/>
      <c r="AA30" s="94" t="s">
        <v>6</v>
      </c>
      <c r="AB30" s="94"/>
      <c r="AC30" s="94"/>
      <c r="AD30" s="94" t="s">
        <v>6</v>
      </c>
      <c r="AE30" s="94"/>
      <c r="AF30" s="94"/>
      <c r="AG30" s="94"/>
      <c r="AH30" s="94"/>
      <c r="AI30" s="94"/>
      <c r="AJ30" s="17">
        <f t="shared" si="2"/>
        <v>7</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t="s">
        <v>6</v>
      </c>
      <c r="K32" s="94" t="s">
        <v>6</v>
      </c>
      <c r="L32" s="94"/>
      <c r="M32" s="97" t="s">
        <v>2661</v>
      </c>
      <c r="N32" s="94" t="s">
        <v>6</v>
      </c>
      <c r="O32" s="94"/>
      <c r="P32" s="94" t="s">
        <v>6</v>
      </c>
      <c r="Q32" s="94" t="s">
        <v>6</v>
      </c>
      <c r="R32" s="94" t="s">
        <v>6</v>
      </c>
      <c r="S32" s="94"/>
      <c r="T32" s="94" t="s">
        <v>6</v>
      </c>
      <c r="U32" s="94"/>
      <c r="V32" s="94"/>
      <c r="W32" s="94"/>
      <c r="X32" s="94"/>
      <c r="Y32" s="94"/>
      <c r="Z32" s="94"/>
      <c r="AA32" s="94" t="s">
        <v>6</v>
      </c>
      <c r="AB32" s="94"/>
      <c r="AC32" s="94"/>
      <c r="AD32" s="94" t="s">
        <v>6</v>
      </c>
      <c r="AE32" s="94"/>
      <c r="AF32" s="94"/>
      <c r="AG32" s="94"/>
      <c r="AH32" s="94"/>
      <c r="AI32" s="94"/>
      <c r="AJ32" s="17">
        <f t="shared" si="2"/>
        <v>11</v>
      </c>
      <c r="AK32" s="308">
        <f t="shared" si="3"/>
        <v>0</v>
      </c>
      <c r="AL32" s="334">
        <f t="shared" si="4"/>
        <v>1</v>
      </c>
    </row>
    <row r="33" spans="1:40"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26">
        <f>SUM(AJ7:AJ32)</f>
        <v>80</v>
      </c>
      <c r="AK33" s="126">
        <f>SUM(AK7:AK32)</f>
        <v>2</v>
      </c>
      <c r="AL33" s="126">
        <f>SUM(AL7:AL32)</f>
        <v>1</v>
      </c>
      <c r="AM33"/>
      <c r="AN33"/>
    </row>
    <row r="34" spans="1:40"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row>
    <row r="35" spans="1:40" ht="15.75" customHeight="1">
      <c r="C35" s="436"/>
      <c r="D35" s="436"/>
      <c r="E35" s="436"/>
      <c r="F35" s="436"/>
      <c r="G35" s="43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6"/>
      <c r="D36" s="436"/>
      <c r="E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36"/>
      <c r="D37" s="436"/>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3 E25:AI32 E24:L24">
    <cfRule type="expression" dxfId="159" priority="4">
      <formula>IF(E$6="CN",1,0)</formula>
    </cfRule>
  </conditionalFormatting>
  <conditionalFormatting sqref="O24">
    <cfRule type="expression" dxfId="158" priority="3">
      <formula>IF(O$6="CN",1,0)</formula>
    </cfRule>
  </conditionalFormatting>
  <conditionalFormatting sqref="V24">
    <cfRule type="expression" dxfId="157" priority="2">
      <formula>IF(V$6="CN",1,0)</formula>
    </cfRule>
  </conditionalFormatting>
  <conditionalFormatting sqref="AC24">
    <cfRule type="expression" dxfId="156"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5"/>
  <sheetViews>
    <sheetView topLeftCell="A2" zoomScaleNormal="100" workbookViewId="0">
      <selection activeCell="A28" sqref="A28:AI28"/>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862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7" t="s">
        <v>458</v>
      </c>
      <c r="C7" s="78" t="s">
        <v>459</v>
      </c>
      <c r="D7" s="79" t="s">
        <v>61</v>
      </c>
      <c r="E7" s="20" t="s">
        <v>2656</v>
      </c>
      <c r="F7" s="5" t="s">
        <v>6</v>
      </c>
      <c r="G7" s="5" t="s">
        <v>6</v>
      </c>
      <c r="H7" s="5"/>
      <c r="I7" s="5" t="s">
        <v>6</v>
      </c>
      <c r="J7" s="5"/>
      <c r="K7" s="5" t="s">
        <v>6</v>
      </c>
      <c r="L7" s="5" t="s">
        <v>2656</v>
      </c>
      <c r="M7" s="47" t="s">
        <v>6</v>
      </c>
      <c r="N7" s="5" t="s">
        <v>6</v>
      </c>
      <c r="O7" s="5"/>
      <c r="P7" s="5" t="s">
        <v>6</v>
      </c>
      <c r="Q7" s="5"/>
      <c r="R7" s="5" t="s">
        <v>6</v>
      </c>
      <c r="S7" s="5" t="s">
        <v>6</v>
      </c>
      <c r="T7" s="5"/>
      <c r="U7" s="5" t="s">
        <v>6</v>
      </c>
      <c r="V7" s="5"/>
      <c r="W7" s="5" t="s">
        <v>6</v>
      </c>
      <c r="X7" s="5"/>
      <c r="Y7" s="5"/>
      <c r="Z7" s="5" t="s">
        <v>6</v>
      </c>
      <c r="AA7" s="5"/>
      <c r="AB7" s="5"/>
      <c r="AC7" s="5"/>
      <c r="AD7" s="5" t="s">
        <v>6</v>
      </c>
      <c r="AE7" s="5"/>
      <c r="AF7" s="5"/>
      <c r="AG7" s="5"/>
      <c r="AH7" s="5"/>
      <c r="AI7" s="5"/>
      <c r="AJ7" s="17">
        <f>COUNTIF(E7:AI7,"K")+2*COUNTIF(E7:AI7,"2K")+COUNTIF(E7:AI7,"TK")+COUNTIF(E7:AI7,"KT")+COUNTIF(E7:AI7,"PK")+COUNTIF(E7:AI7,"KP")+2*COUNTIF(E7:AI7,"K2")</f>
        <v>17</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t="s">
        <v>6</v>
      </c>
      <c r="H8" s="5"/>
      <c r="I8" s="5"/>
      <c r="J8" s="5"/>
      <c r="K8" s="5"/>
      <c r="L8" s="5"/>
      <c r="M8" s="47"/>
      <c r="N8" s="5"/>
      <c r="O8" s="5"/>
      <c r="P8" s="5" t="s">
        <v>6</v>
      </c>
      <c r="Q8" s="5"/>
      <c r="R8" s="5"/>
      <c r="S8" s="5"/>
      <c r="T8" s="5"/>
      <c r="U8" s="5"/>
      <c r="V8" s="5"/>
      <c r="W8" s="5"/>
      <c r="X8" s="5"/>
      <c r="Y8" s="5"/>
      <c r="Z8" s="5"/>
      <c r="AA8" s="5"/>
      <c r="AB8" s="5"/>
      <c r="AC8" s="5"/>
      <c r="AD8" s="5"/>
      <c r="AE8" s="5"/>
      <c r="AF8" s="5"/>
      <c r="AG8" s="5"/>
      <c r="AH8" s="5"/>
      <c r="AI8" s="5"/>
      <c r="AJ8" s="17">
        <f t="shared" ref="AJ8:AJ27" si="2">COUNTIF(E8:AI8,"K")+2*COUNTIF(E8:AI8,"2K")+COUNTIF(E8:AI8,"TK")+COUNTIF(E8:AI8,"KT")+COUNTIF(E8:AI8,"PK")+COUNTIF(E8:AI8,"KP")+2*COUNTIF(E8:AI8,"K2")</f>
        <v>2</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1" customFormat="1" ht="21" customHeight="1">
      <c r="A9" s="4">
        <v>3</v>
      </c>
      <c r="B9" s="77" t="s">
        <v>333</v>
      </c>
      <c r="C9" s="78" t="s">
        <v>460</v>
      </c>
      <c r="D9" s="79" t="s">
        <v>19</v>
      </c>
      <c r="E9" s="20"/>
      <c r="F9" s="5" t="s">
        <v>6</v>
      </c>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1</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t="s">
        <v>6</v>
      </c>
      <c r="S11" s="5"/>
      <c r="T11" s="5"/>
      <c r="U11" s="5"/>
      <c r="V11" s="5"/>
      <c r="W11" s="5"/>
      <c r="X11" s="5"/>
      <c r="Y11" s="5"/>
      <c r="Z11" s="5"/>
      <c r="AA11" s="5"/>
      <c r="AB11" s="5"/>
      <c r="AC11" s="5"/>
      <c r="AD11" s="5"/>
      <c r="AE11" s="5"/>
      <c r="AF11" s="5"/>
      <c r="AG11" s="5"/>
      <c r="AH11" s="5"/>
      <c r="AI11" s="5"/>
      <c r="AJ11" s="17">
        <f t="shared" si="2"/>
        <v>1</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t="s">
        <v>6</v>
      </c>
      <c r="S12" s="5"/>
      <c r="T12" s="5"/>
      <c r="U12" s="5"/>
      <c r="V12" s="5"/>
      <c r="W12" s="5"/>
      <c r="X12" s="5"/>
      <c r="Y12" s="5"/>
      <c r="Z12" s="5"/>
      <c r="AA12" s="5"/>
      <c r="AB12" s="5"/>
      <c r="AC12" s="5"/>
      <c r="AD12" s="5"/>
      <c r="AE12" s="5"/>
      <c r="AF12" s="5"/>
      <c r="AG12" s="5"/>
      <c r="AH12" s="5"/>
      <c r="AI12" s="5"/>
      <c r="AJ12" s="17">
        <f t="shared" si="2"/>
        <v>1</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t="s">
        <v>6</v>
      </c>
      <c r="G14" s="5"/>
      <c r="H14" s="5"/>
      <c r="I14" s="5"/>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t="s">
        <v>7</v>
      </c>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1</v>
      </c>
      <c r="AL15" s="334">
        <f t="shared" si="4"/>
        <v>0</v>
      </c>
    </row>
    <row r="16" spans="1:38" s="1" customFormat="1" ht="21" customHeight="1">
      <c r="A16" s="4">
        <v>10</v>
      </c>
      <c r="B16" s="77" t="s">
        <v>347</v>
      </c>
      <c r="C16" s="78" t="s">
        <v>348</v>
      </c>
      <c r="D16" s="79" t="s">
        <v>55</v>
      </c>
      <c r="E16" s="34"/>
      <c r="F16" s="18" t="s">
        <v>6</v>
      </c>
      <c r="G16" s="18"/>
      <c r="H16" s="18"/>
      <c r="I16" s="18"/>
      <c r="J16" s="18"/>
      <c r="K16" s="18"/>
      <c r="L16" s="18"/>
      <c r="M16" s="48"/>
      <c r="N16" s="18"/>
      <c r="O16" s="18"/>
      <c r="P16" s="18" t="s">
        <v>6</v>
      </c>
      <c r="Q16" s="18"/>
      <c r="R16" s="18" t="s">
        <v>6</v>
      </c>
      <c r="S16" s="18"/>
      <c r="T16" s="18"/>
      <c r="U16" s="18"/>
      <c r="V16" s="18"/>
      <c r="W16" s="18"/>
      <c r="X16" s="18"/>
      <c r="Y16" s="18"/>
      <c r="Z16" s="18"/>
      <c r="AA16" s="56"/>
      <c r="AB16" s="18"/>
      <c r="AC16" s="18"/>
      <c r="AD16" s="18"/>
      <c r="AE16" s="18"/>
      <c r="AF16" s="18"/>
      <c r="AG16" s="18"/>
      <c r="AH16" s="18"/>
      <c r="AI16" s="18"/>
      <c r="AJ16" s="17">
        <f t="shared" si="2"/>
        <v>3</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t="s">
        <v>6</v>
      </c>
      <c r="AA18" s="5"/>
      <c r="AB18" s="5"/>
      <c r="AC18" s="5"/>
      <c r="AD18" s="5"/>
      <c r="AE18" s="5"/>
      <c r="AF18" s="5"/>
      <c r="AG18" s="5"/>
      <c r="AH18" s="5"/>
      <c r="AI18" s="5"/>
      <c r="AJ18" s="17">
        <f t="shared" si="2"/>
        <v>1</v>
      </c>
      <c r="AK18" s="308">
        <f t="shared" si="3"/>
        <v>0</v>
      </c>
      <c r="AL18" s="334">
        <f t="shared" si="4"/>
        <v>0</v>
      </c>
    </row>
    <row r="19" spans="1:40" s="55" customFormat="1" ht="21" customHeight="1">
      <c r="A19" s="4">
        <v>13</v>
      </c>
      <c r="B19" s="77" t="s">
        <v>354</v>
      </c>
      <c r="C19" s="78" t="s">
        <v>355</v>
      </c>
      <c r="D19" s="79" t="s">
        <v>21</v>
      </c>
      <c r="E19" s="53"/>
      <c r="F19" s="54" t="s">
        <v>6</v>
      </c>
      <c r="G19" s="54"/>
      <c r="H19" s="54"/>
      <c r="I19" s="54"/>
      <c r="J19" s="54"/>
      <c r="K19" s="54" t="s">
        <v>6</v>
      </c>
      <c r="L19" s="54"/>
      <c r="M19" s="57"/>
      <c r="N19" s="54"/>
      <c r="O19" s="54"/>
      <c r="P19" s="54"/>
      <c r="Q19" s="54"/>
      <c r="R19" s="54" t="s">
        <v>6</v>
      </c>
      <c r="S19" s="54"/>
      <c r="T19" s="54"/>
      <c r="U19" s="54"/>
      <c r="V19" s="54"/>
      <c r="W19" s="54"/>
      <c r="X19" s="54"/>
      <c r="Y19" s="54"/>
      <c r="Z19" s="54"/>
      <c r="AA19" s="54"/>
      <c r="AB19" s="54"/>
      <c r="AC19" s="54"/>
      <c r="AD19" s="54"/>
      <c r="AE19" s="54"/>
      <c r="AF19" s="54"/>
      <c r="AG19" s="54"/>
      <c r="AH19" s="54"/>
      <c r="AI19" s="54"/>
      <c r="AJ19" s="17">
        <f t="shared" si="2"/>
        <v>3</v>
      </c>
      <c r="AK19" s="308">
        <f t="shared" si="3"/>
        <v>0</v>
      </c>
      <c r="AL19" s="334">
        <f t="shared" si="4"/>
        <v>0</v>
      </c>
    </row>
    <row r="20" spans="1:40" s="1" customFormat="1" ht="21" customHeight="1">
      <c r="A20" s="4">
        <v>14</v>
      </c>
      <c r="B20" s="77" t="s">
        <v>356</v>
      </c>
      <c r="C20" s="78" t="s">
        <v>357</v>
      </c>
      <c r="D20" s="79" t="s">
        <v>98</v>
      </c>
      <c r="E20" s="35"/>
      <c r="F20" s="35" t="s">
        <v>8</v>
      </c>
      <c r="G20" s="35"/>
      <c r="H20" s="35"/>
      <c r="I20" s="35"/>
      <c r="J20" s="35"/>
      <c r="K20" s="35" t="s">
        <v>6</v>
      </c>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1</v>
      </c>
      <c r="AK20" s="308">
        <f t="shared" si="3"/>
        <v>0</v>
      </c>
      <c r="AL20" s="334">
        <f t="shared" si="4"/>
        <v>1</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t="s">
        <v>6</v>
      </c>
      <c r="AE23" s="5"/>
      <c r="AF23" s="5"/>
      <c r="AG23" s="5"/>
      <c r="AH23" s="5"/>
      <c r="AI23" s="5"/>
      <c r="AJ23" s="17">
        <f t="shared" si="2"/>
        <v>1</v>
      </c>
      <c r="AK23" s="308">
        <f t="shared" si="3"/>
        <v>0</v>
      </c>
      <c r="AL23" s="334">
        <f t="shared" si="4"/>
        <v>0</v>
      </c>
    </row>
    <row r="24" spans="1:40" s="1" customFormat="1" ht="21" customHeight="1">
      <c r="A24" s="4">
        <v>18</v>
      </c>
      <c r="B24" s="77" t="s">
        <v>366</v>
      </c>
      <c r="C24" s="78" t="s">
        <v>367</v>
      </c>
      <c r="D24" s="79" t="s">
        <v>368</v>
      </c>
      <c r="E24" s="20"/>
      <c r="F24" s="5"/>
      <c r="G24" s="5" t="s">
        <v>6</v>
      </c>
      <c r="H24" s="5"/>
      <c r="I24" s="5" t="s">
        <v>6</v>
      </c>
      <c r="J24" s="5"/>
      <c r="K24" s="5"/>
      <c r="L24" s="5" t="s">
        <v>8</v>
      </c>
      <c r="M24" s="47"/>
      <c r="N24" s="5"/>
      <c r="O24" s="5"/>
      <c r="P24" s="5" t="s">
        <v>6</v>
      </c>
      <c r="Q24" s="5"/>
      <c r="R24" s="5"/>
      <c r="S24" s="5"/>
      <c r="T24" s="5"/>
      <c r="U24" s="5"/>
      <c r="V24" s="5"/>
      <c r="W24" s="5"/>
      <c r="X24" s="5"/>
      <c r="Y24" s="5"/>
      <c r="Z24" s="5"/>
      <c r="AA24" s="5"/>
      <c r="AB24" s="5"/>
      <c r="AC24" s="5"/>
      <c r="AD24" s="5"/>
      <c r="AE24" s="5"/>
      <c r="AF24" s="5"/>
      <c r="AG24" s="5"/>
      <c r="AH24" s="5"/>
      <c r="AI24" s="5"/>
      <c r="AJ24" s="17">
        <f t="shared" si="2"/>
        <v>3</v>
      </c>
      <c r="AK24" s="308">
        <f t="shared" si="3"/>
        <v>0</v>
      </c>
      <c r="AL24" s="334">
        <f t="shared" si="4"/>
        <v>1</v>
      </c>
    </row>
    <row r="25" spans="1:40" s="1" customFormat="1" ht="21" customHeight="1">
      <c r="A25" s="4">
        <v>19</v>
      </c>
      <c r="B25" s="77" t="s">
        <v>369</v>
      </c>
      <c r="C25" s="78" t="s">
        <v>370</v>
      </c>
      <c r="D25" s="79" t="s">
        <v>371</v>
      </c>
      <c r="E25" s="20"/>
      <c r="F25" s="5" t="s">
        <v>6</v>
      </c>
      <c r="G25" s="5"/>
      <c r="H25" s="5"/>
      <c r="I25" s="5"/>
      <c r="J25" s="5"/>
      <c r="K25" s="5" t="s">
        <v>6</v>
      </c>
      <c r="L25" s="5"/>
      <c r="M25" s="47"/>
      <c r="N25" s="5"/>
      <c r="O25" s="5"/>
      <c r="P25" s="5"/>
      <c r="Q25" s="5"/>
      <c r="R25" s="5" t="s">
        <v>6</v>
      </c>
      <c r="S25" s="5"/>
      <c r="T25" s="5"/>
      <c r="U25" s="5"/>
      <c r="V25" s="5"/>
      <c r="W25" s="5"/>
      <c r="X25" s="5"/>
      <c r="Y25" s="5"/>
      <c r="Z25" s="5"/>
      <c r="AA25" s="5"/>
      <c r="AB25" s="5"/>
      <c r="AC25" s="5"/>
      <c r="AD25" s="5"/>
      <c r="AE25" s="5"/>
      <c r="AF25" s="5"/>
      <c r="AG25" s="5"/>
      <c r="AH25" s="5"/>
      <c r="AI25" s="5"/>
      <c r="AJ25" s="17">
        <f t="shared" si="2"/>
        <v>3</v>
      </c>
      <c r="AK25" s="308">
        <f t="shared" si="3"/>
        <v>0</v>
      </c>
      <c r="AL25" s="334">
        <f t="shared" si="4"/>
        <v>0</v>
      </c>
    </row>
    <row r="26" spans="1:40" s="1" customFormat="1" ht="21" customHeight="1">
      <c r="A26" s="4">
        <v>20</v>
      </c>
      <c r="B26" s="77" t="s">
        <v>372</v>
      </c>
      <c r="C26" s="78" t="s">
        <v>373</v>
      </c>
      <c r="D26" s="79" t="s">
        <v>105</v>
      </c>
      <c r="E26" s="20"/>
      <c r="F26" s="5" t="s">
        <v>8</v>
      </c>
      <c r="G26" s="5"/>
      <c r="H26" s="5"/>
      <c r="I26" s="5"/>
      <c r="J26" s="5"/>
      <c r="K26" s="5"/>
      <c r="L26" s="5"/>
      <c r="M26" s="47"/>
      <c r="N26" s="5"/>
      <c r="O26" s="5"/>
      <c r="P26" s="5"/>
      <c r="Q26" s="5"/>
      <c r="R26" s="5"/>
      <c r="S26" s="5"/>
      <c r="T26" s="5"/>
      <c r="U26" s="5"/>
      <c r="V26" s="5"/>
      <c r="W26" s="5"/>
      <c r="X26" s="5"/>
      <c r="Y26" s="5"/>
      <c r="Z26" s="5" t="s">
        <v>6</v>
      </c>
      <c r="AA26" s="5"/>
      <c r="AB26" s="5"/>
      <c r="AC26" s="5"/>
      <c r="AD26" s="5"/>
      <c r="AE26" s="5"/>
      <c r="AF26" s="5"/>
      <c r="AG26" s="5"/>
      <c r="AH26" s="5"/>
      <c r="AI26" s="5"/>
      <c r="AJ26" s="17">
        <f t="shared" si="2"/>
        <v>1</v>
      </c>
      <c r="AK26" s="308">
        <f t="shared" si="3"/>
        <v>0</v>
      </c>
      <c r="AL26" s="334">
        <f t="shared" si="4"/>
        <v>1</v>
      </c>
    </row>
    <row r="27" spans="1:40" s="1" customFormat="1" ht="21" customHeight="1">
      <c r="A27" s="4">
        <v>21</v>
      </c>
      <c r="B27" s="77">
        <v>1910120074</v>
      </c>
      <c r="C27" s="78" t="s">
        <v>464</v>
      </c>
      <c r="D27" s="79" t="s">
        <v>465</v>
      </c>
      <c r="E27" s="20"/>
      <c r="F27" s="5" t="s">
        <v>6</v>
      </c>
      <c r="G27" s="5"/>
      <c r="H27" s="5"/>
      <c r="I27" s="5"/>
      <c r="J27" s="5"/>
      <c r="K27" s="5"/>
      <c r="L27" s="5"/>
      <c r="M27" s="47"/>
      <c r="N27" s="5"/>
      <c r="O27" s="5"/>
      <c r="P27" s="5"/>
      <c r="Q27" s="5"/>
      <c r="R27" s="5" t="s">
        <v>6</v>
      </c>
      <c r="S27" s="5"/>
      <c r="T27" s="5"/>
      <c r="U27" s="5" t="s">
        <v>7</v>
      </c>
      <c r="V27" s="5"/>
      <c r="W27" s="5"/>
      <c r="X27" s="5"/>
      <c r="Y27" s="5"/>
      <c r="Z27" s="5"/>
      <c r="AA27" s="5"/>
      <c r="AB27" s="5"/>
      <c r="AC27" s="5"/>
      <c r="AD27" s="5" t="s">
        <v>6</v>
      </c>
      <c r="AE27" s="5"/>
      <c r="AF27" s="5"/>
      <c r="AG27" s="5"/>
      <c r="AH27" s="5"/>
      <c r="AI27" s="5"/>
      <c r="AJ27" s="17">
        <f t="shared" si="2"/>
        <v>3</v>
      </c>
      <c r="AK27" s="308">
        <f t="shared" si="3"/>
        <v>1</v>
      </c>
      <c r="AL27" s="334">
        <f t="shared" si="4"/>
        <v>0</v>
      </c>
    </row>
    <row r="28" spans="1:40" s="1" customFormat="1" ht="21" customHeight="1">
      <c r="A28" s="438" t="s">
        <v>10</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112">
        <f>SUM(AJ7:AJ27)</f>
        <v>42</v>
      </c>
      <c r="AK28" s="112">
        <f>SUM(AK7:AK27)</f>
        <v>2</v>
      </c>
      <c r="AL28" s="112">
        <f>SUM(AL7:AL27)</f>
        <v>3</v>
      </c>
      <c r="AM28"/>
      <c r="AN28"/>
    </row>
    <row r="29" spans="1:40" s="23" customFormat="1" ht="21" customHeight="1">
      <c r="A29" s="433" t="s">
        <v>2598</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5"/>
      <c r="AM29" s="310"/>
    </row>
    <row r="30" spans="1:40" ht="15.75" customHeight="1">
      <c r="C30" s="41"/>
      <c r="D30" s="15"/>
      <c r="E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36"/>
      <c r="D32" s="436"/>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6"/>
      <c r="D33" s="436"/>
      <c r="E33" s="436"/>
      <c r="F33" s="436"/>
      <c r="G33" s="43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6"/>
      <c r="D34" s="436"/>
      <c r="E34" s="43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6"/>
      <c r="D35" s="436"/>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C32:D32"/>
    <mergeCell ref="A28:AI28"/>
    <mergeCell ref="C34:E34"/>
    <mergeCell ref="C35:D35"/>
    <mergeCell ref="C33:G33"/>
    <mergeCell ref="A29:AL2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7" zoomScaleNormal="100" workbookViewId="0">
      <selection activeCell="AD17" sqref="AD17"/>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863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t="s">
        <v>7</v>
      </c>
      <c r="F8" s="97"/>
      <c r="G8" s="97"/>
      <c r="H8" s="97"/>
      <c r="I8" s="97"/>
      <c r="J8" s="97"/>
      <c r="K8" s="97"/>
      <c r="L8" s="97"/>
      <c r="M8" s="97"/>
      <c r="N8" s="97"/>
      <c r="O8" s="97"/>
      <c r="P8" s="97"/>
      <c r="Q8" s="97"/>
      <c r="R8" s="97"/>
      <c r="S8" s="97"/>
      <c r="T8" s="97"/>
      <c r="U8" s="97"/>
      <c r="V8" s="97"/>
      <c r="W8" s="97"/>
      <c r="X8" s="97" t="s">
        <v>6</v>
      </c>
      <c r="Y8" s="97"/>
      <c r="Z8" s="97"/>
      <c r="AA8" s="97"/>
      <c r="AB8" s="97"/>
      <c r="AC8" s="97"/>
      <c r="AD8" s="97"/>
      <c r="AE8" s="97"/>
      <c r="AF8" s="97"/>
      <c r="AG8" s="97"/>
      <c r="AH8" s="97"/>
      <c r="AI8" s="97"/>
      <c r="AJ8" s="17">
        <f t="shared" ref="AJ8:AJ31" si="2">COUNTIF(E8:AI8,"K")+2*COUNTIF(E8:AI8,"2K")+COUNTIF(E8:AI8,"TK")+COUNTIF(E8:AI8,"KT")+COUNTIF(E8:AI8,"PK")+COUNTIF(E8:AI8,"KP")+2*COUNTIF(E8:AI8,"K2")</f>
        <v>1</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t="s">
        <v>6</v>
      </c>
      <c r="L9" s="97"/>
      <c r="M9" s="97"/>
      <c r="N9" s="97"/>
      <c r="O9" s="97"/>
      <c r="P9" s="97"/>
      <c r="Q9" s="97"/>
      <c r="R9" s="97"/>
      <c r="S9" s="97" t="s">
        <v>7</v>
      </c>
      <c r="T9" s="97"/>
      <c r="U9" s="97"/>
      <c r="V9" s="97"/>
      <c r="W9" s="97"/>
      <c r="X9" s="97"/>
      <c r="Y9" s="97"/>
      <c r="Z9" s="97"/>
      <c r="AA9" s="97"/>
      <c r="AB9" s="97"/>
      <c r="AC9" s="97"/>
      <c r="AD9" s="97"/>
      <c r="AE9" s="97"/>
      <c r="AF9" s="97"/>
      <c r="AG9" s="97"/>
      <c r="AH9" s="97"/>
      <c r="AI9" s="97"/>
      <c r="AJ9" s="17">
        <f t="shared" si="2"/>
        <v>1</v>
      </c>
      <c r="AK9" s="308">
        <f t="shared" si="3"/>
        <v>1</v>
      </c>
      <c r="AL9" s="334">
        <f t="shared" si="4"/>
        <v>0</v>
      </c>
    </row>
    <row r="10" spans="1:38" s="1" customFormat="1" ht="21" customHeight="1">
      <c r="A10" s="4">
        <v>4</v>
      </c>
      <c r="B10" s="120" t="s">
        <v>379</v>
      </c>
      <c r="C10" s="121" t="s">
        <v>380</v>
      </c>
      <c r="D10" s="122" t="s">
        <v>19</v>
      </c>
      <c r="E10" s="103" t="s">
        <v>7</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t="s">
        <v>7</v>
      </c>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t="s">
        <v>7</v>
      </c>
      <c r="R12" s="97"/>
      <c r="S12" s="97"/>
      <c r="T12" s="97"/>
      <c r="U12" s="97"/>
      <c r="V12" s="97"/>
      <c r="W12" s="97"/>
      <c r="X12" s="97"/>
      <c r="Y12" s="97"/>
      <c r="Z12" s="97"/>
      <c r="AA12" s="97"/>
      <c r="AB12" s="97"/>
      <c r="AC12" s="97"/>
      <c r="AD12" s="97"/>
      <c r="AE12" s="97"/>
      <c r="AF12" s="97"/>
      <c r="AG12" s="97"/>
      <c r="AH12" s="97"/>
      <c r="AI12" s="97"/>
      <c r="AJ12" s="17">
        <f t="shared" si="2"/>
        <v>0</v>
      </c>
      <c r="AK12" s="308">
        <f t="shared" si="3"/>
        <v>1</v>
      </c>
      <c r="AL12" s="334">
        <f t="shared" si="4"/>
        <v>0</v>
      </c>
    </row>
    <row r="13" spans="1:38" s="1" customFormat="1" ht="21" customHeight="1">
      <c r="A13" s="4">
        <v>7</v>
      </c>
      <c r="B13" s="120" t="s">
        <v>383</v>
      </c>
      <c r="C13" s="121" t="s">
        <v>34</v>
      </c>
      <c r="D13" s="122" t="s">
        <v>40</v>
      </c>
      <c r="E13" s="103" t="s">
        <v>7</v>
      </c>
      <c r="F13" s="97"/>
      <c r="G13" s="97"/>
      <c r="H13" s="97"/>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384</v>
      </c>
      <c r="C14" s="121" t="s">
        <v>385</v>
      </c>
      <c r="D14" s="122" t="s">
        <v>50</v>
      </c>
      <c r="E14" s="104" t="s">
        <v>7</v>
      </c>
      <c r="F14" s="99"/>
      <c r="G14" s="99" t="s">
        <v>7</v>
      </c>
      <c r="H14" s="97"/>
      <c r="I14" s="99"/>
      <c r="J14" s="99" t="s">
        <v>8</v>
      </c>
      <c r="K14" s="99" t="s">
        <v>6</v>
      </c>
      <c r="L14" s="99"/>
      <c r="M14" s="99"/>
      <c r="N14" s="99"/>
      <c r="O14" s="99"/>
      <c r="P14" s="99"/>
      <c r="Q14" s="99"/>
      <c r="R14" s="99"/>
      <c r="S14" s="99"/>
      <c r="T14" s="99"/>
      <c r="U14" s="99"/>
      <c r="V14" s="99"/>
      <c r="W14" s="99"/>
      <c r="X14" s="99" t="s">
        <v>8</v>
      </c>
      <c r="Y14" s="99"/>
      <c r="Z14" s="99"/>
      <c r="AA14" s="99"/>
      <c r="AB14" s="99"/>
      <c r="AC14" s="97"/>
      <c r="AD14" s="99"/>
      <c r="AE14" s="99"/>
      <c r="AF14" s="99"/>
      <c r="AG14" s="99"/>
      <c r="AH14" s="99"/>
      <c r="AI14" s="99"/>
      <c r="AJ14" s="17">
        <f t="shared" si="2"/>
        <v>1</v>
      </c>
      <c r="AK14" s="308">
        <f t="shared" si="3"/>
        <v>1</v>
      </c>
      <c r="AL14" s="334">
        <f t="shared" si="4"/>
        <v>2</v>
      </c>
    </row>
    <row r="15" spans="1:38" s="1" customFormat="1" ht="21" customHeight="1">
      <c r="A15" s="4">
        <v>9</v>
      </c>
      <c r="B15" s="120" t="s">
        <v>387</v>
      </c>
      <c r="C15" s="121" t="s">
        <v>388</v>
      </c>
      <c r="D15" s="122" t="s">
        <v>92</v>
      </c>
      <c r="E15" s="104" t="s">
        <v>7</v>
      </c>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t="s">
        <v>7</v>
      </c>
      <c r="F16" s="97"/>
      <c r="G16" s="97"/>
      <c r="H16" s="97"/>
      <c r="I16" s="97"/>
      <c r="J16" s="97"/>
      <c r="K16" s="97"/>
      <c r="L16" s="97"/>
      <c r="M16" s="97"/>
      <c r="N16" s="97"/>
      <c r="O16" s="97"/>
      <c r="P16" s="97"/>
      <c r="Q16" s="97"/>
      <c r="R16" s="97"/>
      <c r="S16" s="97"/>
      <c r="T16" s="97"/>
      <c r="U16" s="97"/>
      <c r="V16" s="97"/>
      <c r="W16" s="97"/>
      <c r="X16" s="97"/>
      <c r="Y16" s="97"/>
      <c r="Z16" s="97" t="s">
        <v>7</v>
      </c>
      <c r="AA16" s="97"/>
      <c r="AB16" s="97"/>
      <c r="AC16" s="97"/>
      <c r="AD16" s="97"/>
      <c r="AE16" s="97" t="s">
        <v>7</v>
      </c>
      <c r="AF16" s="97"/>
      <c r="AG16" s="97"/>
      <c r="AH16" s="97"/>
      <c r="AI16" s="97"/>
      <c r="AJ16" s="17">
        <f t="shared" si="2"/>
        <v>0</v>
      </c>
      <c r="AK16" s="308">
        <f t="shared" si="3"/>
        <v>2</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t="s">
        <v>6</v>
      </c>
      <c r="Y17" s="97"/>
      <c r="Z17" s="97"/>
      <c r="AA17" s="97"/>
      <c r="AB17" s="97"/>
      <c r="AC17" s="97"/>
      <c r="AD17" s="97"/>
      <c r="AE17" s="97"/>
      <c r="AF17" s="97"/>
      <c r="AG17" s="97"/>
      <c r="AH17" s="97"/>
      <c r="AI17" s="97"/>
      <c r="AJ17" s="17">
        <f t="shared" si="2"/>
        <v>1</v>
      </c>
      <c r="AK17" s="308">
        <f t="shared" si="3"/>
        <v>0</v>
      </c>
      <c r="AL17" s="334">
        <f t="shared" si="4"/>
        <v>0</v>
      </c>
    </row>
    <row r="18" spans="1:40" s="1" customFormat="1" ht="21" customHeight="1">
      <c r="A18" s="4">
        <v>12</v>
      </c>
      <c r="B18" s="120" t="s">
        <v>392</v>
      </c>
      <c r="C18" s="121" t="s">
        <v>393</v>
      </c>
      <c r="D18" s="122" t="s">
        <v>94</v>
      </c>
      <c r="E18" s="103"/>
      <c r="F18" s="97"/>
      <c r="G18" s="97" t="s">
        <v>7</v>
      </c>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t="s">
        <v>7</v>
      </c>
      <c r="K20" s="97" t="s">
        <v>2657</v>
      </c>
      <c r="L20" s="97"/>
      <c r="M20" s="97"/>
      <c r="N20" s="97"/>
      <c r="O20" s="97"/>
      <c r="P20" s="97"/>
      <c r="Q20" s="97"/>
      <c r="R20" s="97" t="s">
        <v>6</v>
      </c>
      <c r="S20" s="97" t="s">
        <v>7</v>
      </c>
      <c r="T20" s="97"/>
      <c r="U20" s="97"/>
      <c r="V20" s="97"/>
      <c r="W20" s="97"/>
      <c r="X20" s="97"/>
      <c r="Y20" s="97"/>
      <c r="Z20" s="97"/>
      <c r="AA20" s="97"/>
      <c r="AB20" s="97"/>
      <c r="AC20" s="97"/>
      <c r="AD20" s="97"/>
      <c r="AE20" s="97"/>
      <c r="AF20" s="97"/>
      <c r="AG20" s="97"/>
      <c r="AH20" s="97"/>
      <c r="AI20" s="97"/>
      <c r="AJ20" s="17">
        <f t="shared" si="2"/>
        <v>2</v>
      </c>
      <c r="AK20" s="308">
        <f t="shared" si="3"/>
        <v>3</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c r="J23" s="97"/>
      <c r="K23" s="97"/>
      <c r="L23" s="97" t="s">
        <v>7</v>
      </c>
      <c r="M23" s="97"/>
      <c r="N23" s="97"/>
      <c r="O23" s="97"/>
      <c r="P23" s="97"/>
      <c r="Q23" s="97"/>
      <c r="R23" s="97"/>
      <c r="S23" s="97" t="s">
        <v>7</v>
      </c>
      <c r="T23" s="97"/>
      <c r="U23" s="97"/>
      <c r="V23" s="97"/>
      <c r="W23" s="97"/>
      <c r="X23" s="97" t="s">
        <v>7</v>
      </c>
      <c r="Y23" s="97"/>
      <c r="Z23" s="97"/>
      <c r="AA23" s="97"/>
      <c r="AB23" s="97"/>
      <c r="AC23" s="97"/>
      <c r="AD23" s="97"/>
      <c r="AE23" s="97" t="s">
        <v>7</v>
      </c>
      <c r="AF23" s="97"/>
      <c r="AG23" s="97"/>
      <c r="AH23" s="97"/>
      <c r="AI23" s="97"/>
      <c r="AJ23" s="17">
        <f t="shared" si="2"/>
        <v>0</v>
      </c>
      <c r="AK23" s="308">
        <f t="shared" si="3"/>
        <v>4</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t="s">
        <v>6</v>
      </c>
      <c r="L26" s="97"/>
      <c r="M26" s="97"/>
      <c r="N26" s="97"/>
      <c r="O26" s="97"/>
      <c r="P26" s="97"/>
      <c r="Q26" s="97"/>
      <c r="R26" s="97" t="s">
        <v>6</v>
      </c>
      <c r="S26" s="97"/>
      <c r="T26" s="97"/>
      <c r="U26" s="97"/>
      <c r="V26" s="97"/>
      <c r="W26" s="97"/>
      <c r="X26" s="97"/>
      <c r="Y26" s="97"/>
      <c r="Z26" s="97"/>
      <c r="AA26" s="97"/>
      <c r="AB26" s="97"/>
      <c r="AC26" s="97"/>
      <c r="AD26" s="97"/>
      <c r="AE26" s="97"/>
      <c r="AF26" s="97"/>
      <c r="AG26" s="97"/>
      <c r="AH26" s="97"/>
      <c r="AI26" s="97"/>
      <c r="AJ26" s="17">
        <f t="shared" si="2"/>
        <v>2</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t="s">
        <v>7</v>
      </c>
      <c r="H28" s="97"/>
      <c r="I28" s="97"/>
      <c r="J28" s="97"/>
      <c r="K28" s="97"/>
      <c r="L28" s="97"/>
      <c r="M28" s="97"/>
      <c r="N28" s="97"/>
      <c r="O28" s="97"/>
      <c r="P28" s="97"/>
      <c r="Q28" s="97"/>
      <c r="R28" s="97"/>
      <c r="S28" s="97"/>
      <c r="T28" s="97"/>
      <c r="U28" s="97"/>
      <c r="V28" s="97"/>
      <c r="W28" s="97"/>
      <c r="X28" s="97" t="s">
        <v>6</v>
      </c>
      <c r="Y28" s="97"/>
      <c r="Z28" s="97"/>
      <c r="AA28" s="97"/>
      <c r="AB28" s="97" t="s">
        <v>6</v>
      </c>
      <c r="AC28" s="97"/>
      <c r="AD28" s="97"/>
      <c r="AE28" s="97"/>
      <c r="AF28" s="97"/>
      <c r="AG28" s="97"/>
      <c r="AH28" s="97"/>
      <c r="AI28" s="97"/>
      <c r="AJ28" s="17">
        <f t="shared" si="2"/>
        <v>2</v>
      </c>
      <c r="AK28" s="308">
        <f t="shared" si="3"/>
        <v>1</v>
      </c>
      <c r="AL28" s="334">
        <f t="shared" si="4"/>
        <v>0</v>
      </c>
    </row>
    <row r="29" spans="1:40" s="1" customFormat="1" ht="21" customHeight="1">
      <c r="A29" s="4">
        <v>23</v>
      </c>
      <c r="B29" s="120" t="s">
        <v>410</v>
      </c>
      <c r="C29" s="121" t="s">
        <v>18</v>
      </c>
      <c r="D29" s="127" t="s">
        <v>81</v>
      </c>
      <c r="E29" s="103"/>
      <c r="F29" s="97"/>
      <c r="G29" s="97"/>
      <c r="H29" s="97"/>
      <c r="I29" s="97"/>
      <c r="J29" s="97"/>
      <c r="K29" s="97" t="s">
        <v>6</v>
      </c>
      <c r="L29" s="97"/>
      <c r="M29" s="97"/>
      <c r="N29" s="97"/>
      <c r="O29" s="97"/>
      <c r="P29" s="97"/>
      <c r="Q29" s="97" t="s">
        <v>8</v>
      </c>
      <c r="R29" s="97" t="s">
        <v>8</v>
      </c>
      <c r="S29" s="97"/>
      <c r="T29" s="97"/>
      <c r="U29" s="97"/>
      <c r="V29" s="97"/>
      <c r="W29" s="97"/>
      <c r="X29" s="97"/>
      <c r="Y29" s="97"/>
      <c r="Z29" s="97"/>
      <c r="AA29" s="97"/>
      <c r="AB29" s="97"/>
      <c r="AC29" s="97"/>
      <c r="AD29" s="97"/>
      <c r="AE29" s="97"/>
      <c r="AF29" s="97"/>
      <c r="AG29" s="97"/>
      <c r="AH29" s="97"/>
      <c r="AI29" s="97"/>
      <c r="AJ29" s="17">
        <f t="shared" si="2"/>
        <v>1</v>
      </c>
      <c r="AK29" s="308">
        <f t="shared" si="3"/>
        <v>0</v>
      </c>
      <c r="AL29" s="334">
        <f t="shared" si="4"/>
        <v>2</v>
      </c>
    </row>
    <row r="30" spans="1:40" s="1" customFormat="1" ht="21" customHeight="1">
      <c r="A30" s="4">
        <v>24</v>
      </c>
      <c r="B30" s="128" t="s">
        <v>468</v>
      </c>
      <c r="C30" s="129" t="s">
        <v>57</v>
      </c>
      <c r="D30" s="130" t="s">
        <v>104</v>
      </c>
      <c r="E30" s="103"/>
      <c r="F30" s="97"/>
      <c r="G30" s="97"/>
      <c r="H30" s="97"/>
      <c r="I30" s="97"/>
      <c r="J30" s="97"/>
      <c r="K30" s="97" t="s">
        <v>6</v>
      </c>
      <c r="L30" s="97"/>
      <c r="M30" s="97"/>
      <c r="N30" s="97"/>
      <c r="O30" s="97"/>
      <c r="P30" s="97"/>
      <c r="Q30" s="97"/>
      <c r="R30" s="97" t="s">
        <v>6</v>
      </c>
      <c r="S30" s="97"/>
      <c r="T30" s="97"/>
      <c r="U30" s="97"/>
      <c r="V30" s="97"/>
      <c r="W30" s="97"/>
      <c r="X30" s="97"/>
      <c r="Y30" s="97"/>
      <c r="Z30" s="97"/>
      <c r="AA30" s="97"/>
      <c r="AB30" s="97"/>
      <c r="AC30" s="97"/>
      <c r="AD30" s="97"/>
      <c r="AE30" s="97"/>
      <c r="AF30" s="97"/>
      <c r="AG30" s="97"/>
      <c r="AH30" s="97"/>
      <c r="AI30" s="97"/>
      <c r="AJ30" s="17">
        <f t="shared" si="2"/>
        <v>2</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38" t="s">
        <v>10</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112">
        <f>SUM(AJ7:AJ31)</f>
        <v>14</v>
      </c>
      <c r="AK32" s="112">
        <f>SUM(AK7:AK31)</f>
        <v>15</v>
      </c>
      <c r="AL32" s="112">
        <f>SUM(AL7:AL31)</f>
        <v>4</v>
      </c>
      <c r="AM32"/>
      <c r="AN32"/>
    </row>
    <row r="33" spans="1:39" s="23" customFormat="1" ht="21" customHeight="1">
      <c r="A33" s="433" t="s">
        <v>2598</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5"/>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36"/>
      <c r="D35" s="436"/>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36"/>
      <c r="D36" s="436"/>
      <c r="E36" s="436"/>
      <c r="F36" s="436"/>
      <c r="G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36"/>
      <c r="D37" s="436"/>
      <c r="E37" s="43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36"/>
      <c r="D38" s="436"/>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7"/>
  <sheetViews>
    <sheetView zoomScaleNormal="100" workbookViewId="0">
      <selection activeCell="AF13" sqref="AF13"/>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864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318"/>
      <c r="AL3" s="318"/>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7" t="s">
        <v>2649</v>
      </c>
      <c r="C7" s="78" t="s">
        <v>412</v>
      </c>
      <c r="D7" s="79" t="s">
        <v>36</v>
      </c>
      <c r="E7" s="103"/>
      <c r="F7" s="97" t="s">
        <v>6</v>
      </c>
      <c r="G7" s="97"/>
      <c r="H7" s="97"/>
      <c r="I7" s="97"/>
      <c r="J7" s="97"/>
      <c r="K7" s="97"/>
      <c r="L7" s="97"/>
      <c r="M7" s="97" t="s">
        <v>2666</v>
      </c>
      <c r="N7" s="97"/>
      <c r="O7" s="97"/>
      <c r="P7" s="97"/>
      <c r="Q7" s="97"/>
      <c r="R7" s="97"/>
      <c r="S7" s="97"/>
      <c r="T7" s="97"/>
      <c r="U7" s="97"/>
      <c r="V7" s="97"/>
      <c r="W7" s="97"/>
      <c r="X7" s="97"/>
      <c r="Y7" s="97"/>
      <c r="Z7" s="97" t="s">
        <v>6</v>
      </c>
      <c r="AA7" s="97"/>
      <c r="AB7" s="97"/>
      <c r="AC7" s="97"/>
      <c r="AD7" s="97"/>
      <c r="AE7" s="97"/>
      <c r="AF7" s="97"/>
      <c r="AG7" s="97"/>
      <c r="AH7" s="97"/>
      <c r="AI7" s="97"/>
      <c r="AJ7" s="17">
        <f>COUNTIF(E7:AI7,"K")+2*COUNTIF(E7:AI7,"2K")+COUNTIF(E7:AI7,"TK")+COUNTIF(E7:AI7,"KT")+COUNTIF(E7:AI7,"PK")+COUNTIF(E7:AI7,"KP")+2*COUNTIF(E7:AI7,"K2")</f>
        <v>2</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77" t="s">
        <v>413</v>
      </c>
      <c r="C8" s="78" t="s">
        <v>292</v>
      </c>
      <c r="D8" s="79" t="s">
        <v>37</v>
      </c>
      <c r="E8" s="103"/>
      <c r="F8" s="97" t="s">
        <v>6</v>
      </c>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1</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t="s">
        <v>6</v>
      </c>
      <c r="G10" s="97"/>
      <c r="H10" s="97"/>
      <c r="I10" s="97"/>
      <c r="J10" s="97"/>
      <c r="K10" s="97"/>
      <c r="L10" s="97"/>
      <c r="M10" s="97" t="s">
        <v>6</v>
      </c>
      <c r="N10" s="97"/>
      <c r="O10" s="97"/>
      <c r="P10" s="97"/>
      <c r="Q10" s="97"/>
      <c r="R10" s="97"/>
      <c r="S10" s="97"/>
      <c r="T10" s="97"/>
      <c r="U10" s="97"/>
      <c r="V10" s="97"/>
      <c r="W10" s="97"/>
      <c r="X10" s="97"/>
      <c r="Y10" s="97"/>
      <c r="Z10" s="97" t="s">
        <v>6</v>
      </c>
      <c r="AA10" s="97"/>
      <c r="AB10" s="97"/>
      <c r="AC10" s="97"/>
      <c r="AD10" s="97"/>
      <c r="AE10" s="97"/>
      <c r="AF10" s="97"/>
      <c r="AG10" s="97"/>
      <c r="AH10" s="97"/>
      <c r="AI10" s="97"/>
      <c r="AJ10" s="17">
        <f t="shared" si="2"/>
        <v>3</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t="s">
        <v>6</v>
      </c>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77" t="s">
        <v>419</v>
      </c>
      <c r="C13" s="78" t="s">
        <v>18</v>
      </c>
      <c r="D13" s="79" t="s">
        <v>75</v>
      </c>
      <c r="E13" s="103"/>
      <c r="F13" s="97" t="s">
        <v>6</v>
      </c>
      <c r="G13" s="97"/>
      <c r="H13" s="97"/>
      <c r="I13" s="97" t="s">
        <v>8</v>
      </c>
      <c r="J13" s="97"/>
      <c r="K13" s="97"/>
      <c r="L13" s="97"/>
      <c r="M13" s="97" t="s">
        <v>8</v>
      </c>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2</v>
      </c>
    </row>
    <row r="14" spans="1:38" s="1" customFormat="1" ht="21" customHeight="1">
      <c r="A14" s="4">
        <v>8</v>
      </c>
      <c r="B14" s="77" t="s">
        <v>420</v>
      </c>
      <c r="C14" s="78" t="s">
        <v>421</v>
      </c>
      <c r="D14" s="79" t="s">
        <v>14</v>
      </c>
      <c r="E14" s="104"/>
      <c r="F14" s="97" t="s">
        <v>6</v>
      </c>
      <c r="G14" s="99"/>
      <c r="H14" s="97"/>
      <c r="I14" s="99"/>
      <c r="J14" s="99"/>
      <c r="K14" s="99"/>
      <c r="L14" s="99"/>
      <c r="M14" s="97" t="s">
        <v>6</v>
      </c>
      <c r="N14" s="99"/>
      <c r="O14" s="97"/>
      <c r="P14" s="97"/>
      <c r="Q14" s="99"/>
      <c r="R14" s="99"/>
      <c r="S14" s="99"/>
      <c r="T14" s="97"/>
      <c r="U14" s="97"/>
      <c r="V14" s="97"/>
      <c r="W14" s="97"/>
      <c r="X14" s="97"/>
      <c r="Y14" s="97"/>
      <c r="Z14" s="97" t="s">
        <v>6</v>
      </c>
      <c r="AA14" s="97"/>
      <c r="AB14" s="97"/>
      <c r="AC14" s="97"/>
      <c r="AD14" s="99"/>
      <c r="AE14" s="99"/>
      <c r="AF14" s="99"/>
      <c r="AG14" s="99"/>
      <c r="AH14" s="99"/>
      <c r="AI14" s="99"/>
      <c r="AJ14" s="17">
        <f t="shared" si="2"/>
        <v>3</v>
      </c>
      <c r="AK14" s="308">
        <f t="shared" si="3"/>
        <v>0</v>
      </c>
      <c r="AL14" s="334">
        <f t="shared" si="4"/>
        <v>0</v>
      </c>
    </row>
    <row r="15" spans="1:38" s="1" customFormat="1" ht="21" customHeight="1">
      <c r="A15" s="4">
        <v>9</v>
      </c>
      <c r="B15" s="77" t="s">
        <v>422</v>
      </c>
      <c r="C15" s="78" t="s">
        <v>222</v>
      </c>
      <c r="D15" s="79" t="s">
        <v>41</v>
      </c>
      <c r="E15" s="104"/>
      <c r="F15" s="97" t="s">
        <v>6</v>
      </c>
      <c r="G15" s="99"/>
      <c r="H15" s="97"/>
      <c r="I15" s="99"/>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t="s">
        <v>6</v>
      </c>
      <c r="G16" s="97"/>
      <c r="H16" s="97"/>
      <c r="I16" s="97"/>
      <c r="J16" s="97"/>
      <c r="K16" s="97"/>
      <c r="L16" s="97"/>
      <c r="M16" s="97" t="s">
        <v>2661</v>
      </c>
      <c r="N16" s="97"/>
      <c r="O16" s="97"/>
      <c r="P16" s="97"/>
      <c r="Q16" s="97"/>
      <c r="R16" s="97"/>
      <c r="S16" s="97"/>
      <c r="T16" s="97"/>
      <c r="U16" s="97"/>
      <c r="V16" s="97"/>
      <c r="W16" s="97"/>
      <c r="X16" s="97"/>
      <c r="Y16" s="97"/>
      <c r="Z16" s="97" t="s">
        <v>6</v>
      </c>
      <c r="AA16" s="97"/>
      <c r="AB16" s="97"/>
      <c r="AC16" s="97"/>
      <c r="AD16" s="97"/>
      <c r="AE16" s="97"/>
      <c r="AF16" s="97"/>
      <c r="AG16" s="97"/>
      <c r="AH16" s="97"/>
      <c r="AI16" s="97"/>
      <c r="AJ16" s="17">
        <f t="shared" si="2"/>
        <v>3</v>
      </c>
      <c r="AK16" s="308">
        <f t="shared" si="3"/>
        <v>0</v>
      </c>
      <c r="AL16" s="334">
        <f t="shared" si="4"/>
        <v>1</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c r="I19" s="103"/>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0</v>
      </c>
      <c r="AK19" s="308">
        <f t="shared" si="3"/>
        <v>0</v>
      </c>
      <c r="AL19" s="334">
        <f t="shared" si="4"/>
        <v>0</v>
      </c>
    </row>
    <row r="20" spans="1:40" s="1" customFormat="1" ht="21" customHeight="1">
      <c r="A20" s="4">
        <v>14</v>
      </c>
      <c r="B20" s="77" t="s">
        <v>430</v>
      </c>
      <c r="C20" s="78" t="s">
        <v>431</v>
      </c>
      <c r="D20" s="79" t="s">
        <v>67</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77" t="s">
        <v>432</v>
      </c>
      <c r="C21" s="78" t="s">
        <v>433</v>
      </c>
      <c r="D21" s="79" t="s">
        <v>68</v>
      </c>
      <c r="E21" s="103"/>
      <c r="F21" s="97" t="s">
        <v>6</v>
      </c>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row>
    <row r="22" spans="1:40" s="1" customFormat="1" ht="21" customHeight="1">
      <c r="A22" s="443" t="s">
        <v>10</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112">
        <f>SUM(AJ7:AJ21)</f>
        <v>16</v>
      </c>
      <c r="AK22" s="112">
        <f>SUM(AK7:AK21)</f>
        <v>0</v>
      </c>
      <c r="AL22" s="112">
        <f>SUM(AL7:AL21)</f>
        <v>5</v>
      </c>
      <c r="AM22"/>
      <c r="AN22"/>
    </row>
    <row r="23" spans="1:40" s="23" customFormat="1" ht="21" customHeight="1">
      <c r="A23" s="433" t="s">
        <v>2598</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5"/>
      <c r="AM23" s="310"/>
    </row>
    <row r="24" spans="1:40" ht="15.75" customHeight="1">
      <c r="C24" s="436"/>
      <c r="D24" s="436"/>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36"/>
      <c r="D25" s="436"/>
      <c r="E25" s="436"/>
      <c r="F25" s="436"/>
      <c r="G25" s="43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36"/>
      <c r="D26" s="436"/>
      <c r="E26" s="43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36"/>
      <c r="D27" s="436"/>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C24:D24"/>
    <mergeCell ref="A22:AI22"/>
    <mergeCell ref="C26:E26"/>
    <mergeCell ref="C27:D27"/>
    <mergeCell ref="C25:G25"/>
    <mergeCell ref="A23:AL23"/>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tabSelected="1" topLeftCell="A4" zoomScaleNormal="100" workbookViewId="0">
      <selection activeCell="AG11" sqref="AG11"/>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18.75"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31.5" customHeight="1">
      <c r="A3" s="429" t="s">
        <v>865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t="s">
        <v>7</v>
      </c>
      <c r="AF7" s="97"/>
      <c r="AG7" s="97"/>
      <c r="AH7" s="97"/>
      <c r="AI7" s="97"/>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41" s="1" customFormat="1" ht="30.75" customHeight="1">
      <c r="A8" s="32">
        <v>2</v>
      </c>
      <c r="B8" s="37" t="s">
        <v>444</v>
      </c>
      <c r="C8" s="38" t="s">
        <v>445</v>
      </c>
      <c r="D8" s="39" t="s">
        <v>82</v>
      </c>
      <c r="E8" s="103" t="s">
        <v>6</v>
      </c>
      <c r="F8" s="97" t="s">
        <v>2659</v>
      </c>
      <c r="G8" s="98" t="s">
        <v>6</v>
      </c>
      <c r="H8" s="97"/>
      <c r="I8" s="97"/>
      <c r="J8" s="97" t="s">
        <v>6</v>
      </c>
      <c r="K8" s="97" t="s">
        <v>6</v>
      </c>
      <c r="L8" s="97"/>
      <c r="M8" s="97"/>
      <c r="N8" s="97"/>
      <c r="O8" s="97"/>
      <c r="P8" s="97"/>
      <c r="Q8" s="97"/>
      <c r="R8" s="97"/>
      <c r="S8" s="97" t="s">
        <v>6</v>
      </c>
      <c r="T8" s="97"/>
      <c r="U8" s="97"/>
      <c r="V8" s="97"/>
      <c r="W8" s="97"/>
      <c r="X8" s="98"/>
      <c r="Y8" s="98"/>
      <c r="Z8" s="97"/>
      <c r="AA8" s="97"/>
      <c r="AB8" s="97"/>
      <c r="AC8" s="97"/>
      <c r="AD8" s="97"/>
      <c r="AE8" s="97" t="s">
        <v>6</v>
      </c>
      <c r="AF8" s="97"/>
      <c r="AG8" s="97"/>
      <c r="AH8" s="97"/>
      <c r="AI8" s="97"/>
      <c r="AJ8" s="17">
        <f t="shared" ref="AJ8:AJ15" si="2">COUNTIF(E8:AI8,"K")+2*COUNTIF(E8:AI8,"2K")+COUNTIF(E8:AI8,"TK")+COUNTIF(E8:AI8,"KT")+COUNTIF(E8:AI8,"PK")+COUNTIF(E8:AI8,"KP")+2*COUNTIF(E8:AI8,"K2")</f>
        <v>7</v>
      </c>
      <c r="AK8" s="308">
        <f t="shared" ref="AK8:AK15" si="3">COUNTIF(F8:AJ8,"P")+2*COUNTIF(F8:AJ8,"2P")+COUNTIF(F8:AJ8,"TP")+COUNTIF(F8:AJ8,"PT")+COUNTIF(F8:AJ8,"PK")+COUNTIF(F8:AJ8,"KP")+2*COUNTIF(F8:AJ8,"P2")</f>
        <v>1</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t="s">
        <v>8</v>
      </c>
      <c r="Y12" s="98"/>
      <c r="Z12" s="97"/>
      <c r="AA12" s="97"/>
      <c r="AB12" s="97"/>
      <c r="AC12" s="97"/>
      <c r="AD12" s="97"/>
      <c r="AE12" s="97"/>
      <c r="AF12" s="97"/>
      <c r="AG12" s="97"/>
      <c r="AH12" s="97"/>
      <c r="AI12" s="97"/>
      <c r="AJ12" s="17">
        <f t="shared" si="2"/>
        <v>0</v>
      </c>
      <c r="AK12" s="308">
        <f t="shared" si="3"/>
        <v>0</v>
      </c>
      <c r="AL12" s="334">
        <f t="shared" si="4"/>
        <v>1</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t="s">
        <v>6</v>
      </c>
      <c r="AF14" s="99"/>
      <c r="AG14" s="99"/>
      <c r="AH14" s="99"/>
      <c r="AI14" s="99"/>
      <c r="AJ14" s="17">
        <f t="shared" si="2"/>
        <v>1</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t="s">
        <v>6</v>
      </c>
      <c r="T15" s="99"/>
      <c r="U15" s="99"/>
      <c r="V15" s="99"/>
      <c r="W15" s="99"/>
      <c r="X15" s="98"/>
      <c r="Y15" s="98"/>
      <c r="Z15" s="99"/>
      <c r="AA15" s="99"/>
      <c r="AB15" s="99"/>
      <c r="AC15" s="99"/>
      <c r="AD15" s="99"/>
      <c r="AE15" s="99"/>
      <c r="AF15" s="99"/>
      <c r="AG15" s="99"/>
      <c r="AH15" s="99"/>
      <c r="AI15" s="99"/>
      <c r="AJ15" s="17">
        <f t="shared" si="2"/>
        <v>1</v>
      </c>
      <c r="AK15" s="308">
        <f t="shared" si="3"/>
        <v>0</v>
      </c>
      <c r="AL15" s="334">
        <f t="shared" si="4"/>
        <v>0</v>
      </c>
    </row>
    <row r="16" spans="1:41" s="1" customFormat="1" ht="30.75" customHeight="1">
      <c r="A16" s="438" t="s">
        <v>10</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112">
        <f>SUM(AJ7:AJ15)</f>
        <v>9</v>
      </c>
      <c r="AK16" s="112">
        <f>SUM(AK7:AK15)</f>
        <v>2</v>
      </c>
      <c r="AL16" s="112">
        <f>SUM(AL7:AL15)</f>
        <v>1</v>
      </c>
      <c r="AM16" s="15"/>
      <c r="AN16"/>
      <c r="AO16"/>
    </row>
    <row r="17" spans="1:40" s="23" customFormat="1" ht="21" customHeight="1">
      <c r="A17" s="433" t="s">
        <v>2598</v>
      </c>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5"/>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36"/>
      <c r="D20" s="436"/>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36"/>
      <c r="D21" s="436"/>
      <c r="E21" s="436"/>
      <c r="F21" s="436"/>
      <c r="G21" s="43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36"/>
      <c r="D22" s="436"/>
      <c r="E22" s="43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36"/>
      <c r="D23" s="436"/>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C22:E22"/>
    <mergeCell ref="C23:D23"/>
    <mergeCell ref="C21:G21"/>
    <mergeCell ref="C20:D20"/>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6:AI16"/>
    <mergeCell ref="A17:AL17"/>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0"/>
  <sheetViews>
    <sheetView zoomScaleNormal="100" workbookViewId="0">
      <selection activeCell="AD18" sqref="AD18"/>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22.5">
      <c r="A3" s="429" t="s">
        <v>866</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t="s">
        <v>8</v>
      </c>
      <c r="K8" s="97"/>
      <c r="L8" s="97" t="s">
        <v>8</v>
      </c>
      <c r="M8" s="97" t="s">
        <v>8</v>
      </c>
      <c r="N8" s="97" t="s">
        <v>8</v>
      </c>
      <c r="O8" s="97"/>
      <c r="P8" s="97"/>
      <c r="Q8" s="97"/>
      <c r="R8" s="97"/>
      <c r="S8" s="97" t="s">
        <v>7</v>
      </c>
      <c r="T8" s="97"/>
      <c r="U8" s="97"/>
      <c r="V8" s="97"/>
      <c r="W8" s="97" t="s">
        <v>7</v>
      </c>
      <c r="X8" s="97" t="s">
        <v>6</v>
      </c>
      <c r="Y8" s="97"/>
      <c r="Z8" s="97" t="s">
        <v>7</v>
      </c>
      <c r="AA8" s="97"/>
      <c r="AB8" s="97"/>
      <c r="AC8" s="97"/>
      <c r="AD8" s="97"/>
      <c r="AE8" s="97" t="s">
        <v>7</v>
      </c>
      <c r="AF8" s="97"/>
      <c r="AG8" s="97"/>
      <c r="AH8" s="97"/>
      <c r="AI8" s="97"/>
      <c r="AJ8" s="17">
        <f t="shared" ref="AJ8:AJ27" si="2">COUNTIF(E8:AI8,"K")+2*COUNTIF(E8:AI8,"2K")+COUNTIF(E8:AI8,"TK")+COUNTIF(E8:AI8,"KT")+COUNTIF(E8:AI8,"PK")+COUNTIF(E8:AI8,"KP")+2*COUNTIF(E8:AI8,"K2")</f>
        <v>1</v>
      </c>
      <c r="AK8" s="308">
        <f t="shared" ref="AK8:AK27" si="3">COUNTIF(F8:AJ8,"P")+2*COUNTIF(F8:AJ8,"2P")+COUNTIF(F8:AJ8,"TP")+COUNTIF(F8:AJ8,"PT")+COUNTIF(F8:AJ8,"PK")+COUNTIF(F8:AJ8,"KP")+2*COUNTIF(F8:AJ8,"P2")</f>
        <v>4</v>
      </c>
      <c r="AL8" s="334">
        <f t="shared" ref="AL8:AL28" si="4">COUNTIF(E8:AI8,"T")+2*COUNTIF(E8:AI8,"2T")+2*COUNTIF(E8:AI8,"T2")+COUNTIF(E8:AI8,"PT")+COUNTIF(E8:AI8,"TP")+COUNTIF(E8:AI8,"TK")+COUNTIF(E8:AI8,"KT")</f>
        <v>4</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t="s">
        <v>7</v>
      </c>
      <c r="V9" s="97"/>
      <c r="W9" s="97"/>
      <c r="X9" s="97"/>
      <c r="Y9" s="97"/>
      <c r="Z9" s="97"/>
      <c r="AA9" s="97"/>
      <c r="AB9" s="97"/>
      <c r="AC9" s="97"/>
      <c r="AD9" s="97"/>
      <c r="AE9" s="97"/>
      <c r="AF9" s="97"/>
      <c r="AG9" s="97"/>
      <c r="AH9" s="97"/>
      <c r="AI9" s="97"/>
      <c r="AJ9" s="17">
        <f t="shared" si="2"/>
        <v>0</v>
      </c>
      <c r="AK9" s="308">
        <f t="shared" si="3"/>
        <v>1</v>
      </c>
      <c r="AL9" s="334">
        <f t="shared" si="4"/>
        <v>0</v>
      </c>
    </row>
    <row r="10" spans="1:38" s="141" customFormat="1">
      <c r="A10" s="50">
        <v>4</v>
      </c>
      <c r="B10" s="77" t="s">
        <v>873</v>
      </c>
      <c r="C10" s="78" t="s">
        <v>57</v>
      </c>
      <c r="D10" s="3" t="s">
        <v>50</v>
      </c>
      <c r="E10" s="96"/>
      <c r="F10" s="97" t="s">
        <v>6</v>
      </c>
      <c r="G10" s="97" t="s">
        <v>8</v>
      </c>
      <c r="H10" s="97"/>
      <c r="I10" s="97" t="s">
        <v>7</v>
      </c>
      <c r="J10" s="97"/>
      <c r="K10" s="97"/>
      <c r="L10" s="97" t="s">
        <v>6</v>
      </c>
      <c r="M10" s="97"/>
      <c r="N10" s="97" t="s">
        <v>8</v>
      </c>
      <c r="O10" s="97"/>
      <c r="P10" s="97"/>
      <c r="Q10" s="97"/>
      <c r="R10" s="97"/>
      <c r="S10" s="97"/>
      <c r="T10" s="97" t="s">
        <v>7</v>
      </c>
      <c r="U10" s="97" t="s">
        <v>7</v>
      </c>
      <c r="V10" s="97"/>
      <c r="W10" s="97"/>
      <c r="X10" s="97"/>
      <c r="Y10" s="97"/>
      <c r="Z10" s="97"/>
      <c r="AA10" s="97"/>
      <c r="AB10" s="97" t="s">
        <v>8</v>
      </c>
      <c r="AC10" s="97"/>
      <c r="AD10" s="97"/>
      <c r="AE10" s="97" t="s">
        <v>8</v>
      </c>
      <c r="AF10" s="97"/>
      <c r="AG10" s="97"/>
      <c r="AH10" s="97"/>
      <c r="AI10" s="97"/>
      <c r="AJ10" s="17">
        <f t="shared" si="2"/>
        <v>2</v>
      </c>
      <c r="AK10" s="308">
        <f t="shared" si="3"/>
        <v>3</v>
      </c>
      <c r="AL10" s="334">
        <f t="shared" si="4"/>
        <v>4</v>
      </c>
    </row>
    <row r="11" spans="1:38" s="141" customFormat="1">
      <c r="A11" s="50">
        <v>5</v>
      </c>
      <c r="B11" s="77">
        <v>2010060056</v>
      </c>
      <c r="C11" s="78" t="s">
        <v>874</v>
      </c>
      <c r="D11" s="3" t="s">
        <v>50</v>
      </c>
      <c r="E11" s="96"/>
      <c r="F11" s="97"/>
      <c r="G11" s="97"/>
      <c r="H11" s="97"/>
      <c r="I11" s="97" t="s">
        <v>7</v>
      </c>
      <c r="J11" s="97" t="s">
        <v>6</v>
      </c>
      <c r="K11" s="97"/>
      <c r="L11" s="97" t="s">
        <v>8</v>
      </c>
      <c r="M11" s="97" t="s">
        <v>8</v>
      </c>
      <c r="N11" s="97"/>
      <c r="O11" s="97"/>
      <c r="P11" s="97"/>
      <c r="Q11" s="97" t="s">
        <v>6</v>
      </c>
      <c r="R11" s="97" t="s">
        <v>6</v>
      </c>
      <c r="S11" s="97" t="s">
        <v>8</v>
      </c>
      <c r="T11" s="97" t="s">
        <v>6</v>
      </c>
      <c r="U11" s="97"/>
      <c r="V11" s="97"/>
      <c r="W11" s="97" t="s">
        <v>8</v>
      </c>
      <c r="X11" s="97" t="s">
        <v>8</v>
      </c>
      <c r="Y11" s="97"/>
      <c r="Z11" s="97" t="s">
        <v>8</v>
      </c>
      <c r="AA11" s="97" t="s">
        <v>6</v>
      </c>
      <c r="AB11" s="97" t="s">
        <v>6</v>
      </c>
      <c r="AC11" s="97"/>
      <c r="AD11" s="97" t="s">
        <v>8</v>
      </c>
      <c r="AE11" s="97"/>
      <c r="AF11" s="97"/>
      <c r="AG11" s="97"/>
      <c r="AH11" s="97"/>
      <c r="AI11" s="97"/>
      <c r="AJ11" s="17">
        <f t="shared" si="2"/>
        <v>6</v>
      </c>
      <c r="AK11" s="308">
        <f t="shared" si="3"/>
        <v>1</v>
      </c>
      <c r="AL11" s="334">
        <f t="shared" si="4"/>
        <v>7</v>
      </c>
    </row>
    <row r="12" spans="1:38" s="141" customFormat="1">
      <c r="A12" s="50">
        <v>6</v>
      </c>
      <c r="B12" s="77">
        <v>2010060045</v>
      </c>
      <c r="C12" s="78" t="s">
        <v>875</v>
      </c>
      <c r="D12" s="3" t="s">
        <v>876</v>
      </c>
      <c r="E12" s="97"/>
      <c r="F12" s="97" t="s">
        <v>6</v>
      </c>
      <c r="G12" s="97" t="s">
        <v>6</v>
      </c>
      <c r="H12" s="97"/>
      <c r="I12" s="97" t="s">
        <v>6</v>
      </c>
      <c r="J12" s="97"/>
      <c r="K12" s="97"/>
      <c r="L12" s="97" t="s">
        <v>6</v>
      </c>
      <c r="M12" s="97"/>
      <c r="N12" s="97" t="s">
        <v>6</v>
      </c>
      <c r="O12" s="97"/>
      <c r="P12" s="97"/>
      <c r="Q12" s="97"/>
      <c r="R12" s="97" t="s">
        <v>8</v>
      </c>
      <c r="S12" s="97" t="s">
        <v>8</v>
      </c>
      <c r="T12" s="97" t="s">
        <v>6</v>
      </c>
      <c r="U12" s="97"/>
      <c r="V12" s="97"/>
      <c r="W12" s="97" t="s">
        <v>6</v>
      </c>
      <c r="X12" s="97" t="s">
        <v>6</v>
      </c>
      <c r="Y12" s="97"/>
      <c r="Z12" s="97"/>
      <c r="AA12" s="97"/>
      <c r="AB12" s="97" t="s">
        <v>8</v>
      </c>
      <c r="AC12" s="97"/>
      <c r="AD12" s="97"/>
      <c r="AE12" s="97"/>
      <c r="AF12" s="97"/>
      <c r="AG12" s="97"/>
      <c r="AH12" s="97"/>
      <c r="AI12" s="97"/>
      <c r="AJ12" s="17">
        <f t="shared" si="2"/>
        <v>8</v>
      </c>
      <c r="AK12" s="308">
        <f t="shared" si="3"/>
        <v>0</v>
      </c>
      <c r="AL12" s="334">
        <f t="shared" si="4"/>
        <v>3</v>
      </c>
    </row>
    <row r="13" spans="1:38" s="141" customFormat="1">
      <c r="A13" s="50">
        <v>7</v>
      </c>
      <c r="B13" s="77" t="s">
        <v>878</v>
      </c>
      <c r="C13" s="78" t="s">
        <v>879</v>
      </c>
      <c r="D13" s="3" t="s">
        <v>15</v>
      </c>
      <c r="E13" s="97"/>
      <c r="F13" s="97"/>
      <c r="G13" s="97" t="s">
        <v>8</v>
      </c>
      <c r="H13" s="97"/>
      <c r="I13" s="97"/>
      <c r="J13" s="97"/>
      <c r="K13" s="97"/>
      <c r="L13" s="97"/>
      <c r="M13" s="97"/>
      <c r="N13" s="97"/>
      <c r="O13" s="97"/>
      <c r="P13" s="97"/>
      <c r="Q13" s="97"/>
      <c r="R13" s="97"/>
      <c r="S13" s="97" t="s">
        <v>6</v>
      </c>
      <c r="T13" s="97" t="s">
        <v>8</v>
      </c>
      <c r="U13" s="97" t="s">
        <v>6</v>
      </c>
      <c r="V13" s="97"/>
      <c r="W13" s="97"/>
      <c r="X13" s="97"/>
      <c r="Y13" s="97"/>
      <c r="Z13" s="97"/>
      <c r="AA13" s="97"/>
      <c r="AB13" s="97"/>
      <c r="AC13" s="97"/>
      <c r="AD13" s="97"/>
      <c r="AE13" s="97"/>
      <c r="AF13" s="97"/>
      <c r="AG13" s="97"/>
      <c r="AH13" s="97"/>
      <c r="AI13" s="97"/>
      <c r="AJ13" s="17">
        <f t="shared" si="2"/>
        <v>2</v>
      </c>
      <c r="AK13" s="308">
        <f t="shared" si="3"/>
        <v>0</v>
      </c>
      <c r="AL13" s="334">
        <f t="shared" si="4"/>
        <v>2</v>
      </c>
    </row>
    <row r="14" spans="1:38" s="141" customFormat="1">
      <c r="A14" s="50">
        <v>8</v>
      </c>
      <c r="B14" s="77" t="s">
        <v>880</v>
      </c>
      <c r="C14" s="78" t="s">
        <v>881</v>
      </c>
      <c r="D14" s="3" t="s">
        <v>15</v>
      </c>
      <c r="E14" s="97"/>
      <c r="F14" s="97"/>
      <c r="G14" s="97" t="s">
        <v>7</v>
      </c>
      <c r="H14" s="97"/>
      <c r="I14" s="97"/>
      <c r="J14" s="97"/>
      <c r="K14" s="97"/>
      <c r="L14" s="97"/>
      <c r="M14" s="97" t="s">
        <v>8</v>
      </c>
      <c r="N14" s="97"/>
      <c r="O14" s="97"/>
      <c r="P14" s="97"/>
      <c r="Q14" s="97"/>
      <c r="R14" s="97"/>
      <c r="S14" s="97"/>
      <c r="T14" s="97"/>
      <c r="U14" s="97" t="s">
        <v>7</v>
      </c>
      <c r="V14" s="97"/>
      <c r="W14" s="97"/>
      <c r="X14" s="97"/>
      <c r="Y14" s="97"/>
      <c r="Z14" s="97"/>
      <c r="AA14" s="97" t="s">
        <v>8</v>
      </c>
      <c r="AB14" s="97"/>
      <c r="AC14" s="97"/>
      <c r="AD14" s="97" t="s">
        <v>8</v>
      </c>
      <c r="AE14" s="97"/>
      <c r="AF14" s="97"/>
      <c r="AG14" s="97"/>
      <c r="AH14" s="97"/>
      <c r="AI14" s="97"/>
      <c r="AJ14" s="17">
        <f t="shared" si="2"/>
        <v>0</v>
      </c>
      <c r="AK14" s="308">
        <f t="shared" si="3"/>
        <v>2</v>
      </c>
      <c r="AL14" s="334">
        <f t="shared" si="4"/>
        <v>3</v>
      </c>
    </row>
    <row r="15" spans="1:38" s="141" customFormat="1">
      <c r="A15" s="50">
        <v>9</v>
      </c>
      <c r="B15" s="77">
        <v>2010060049</v>
      </c>
      <c r="C15" s="78" t="s">
        <v>636</v>
      </c>
      <c r="D15" s="3" t="s">
        <v>15</v>
      </c>
      <c r="E15" s="97" t="s">
        <v>6</v>
      </c>
      <c r="F15" s="97" t="s">
        <v>6</v>
      </c>
      <c r="G15" s="97" t="s">
        <v>6</v>
      </c>
      <c r="H15" s="97"/>
      <c r="I15" s="97"/>
      <c r="J15" s="97" t="s">
        <v>6</v>
      </c>
      <c r="K15" s="97"/>
      <c r="L15" s="97" t="s">
        <v>6</v>
      </c>
      <c r="M15" s="97" t="s">
        <v>6</v>
      </c>
      <c r="N15" s="97" t="s">
        <v>6</v>
      </c>
      <c r="O15" s="97"/>
      <c r="P15" s="97"/>
      <c r="Q15" s="97"/>
      <c r="R15" s="97" t="s">
        <v>6</v>
      </c>
      <c r="S15" s="97" t="s">
        <v>6</v>
      </c>
      <c r="T15" s="97" t="s">
        <v>6</v>
      </c>
      <c r="U15" s="97" t="s">
        <v>6</v>
      </c>
      <c r="V15" s="97"/>
      <c r="W15" s="97" t="s">
        <v>6</v>
      </c>
      <c r="X15" s="97"/>
      <c r="Y15" s="97"/>
      <c r="Z15" s="97"/>
      <c r="AA15" s="97" t="s">
        <v>6</v>
      </c>
      <c r="AB15" s="97" t="s">
        <v>6</v>
      </c>
      <c r="AC15" s="97"/>
      <c r="AD15" s="97"/>
      <c r="AE15" s="97"/>
      <c r="AF15" s="97"/>
      <c r="AG15" s="97"/>
      <c r="AH15" s="97"/>
      <c r="AI15" s="97"/>
      <c r="AJ15" s="17">
        <f t="shared" si="2"/>
        <v>14</v>
      </c>
      <c r="AK15" s="308">
        <f t="shared" si="3"/>
        <v>0</v>
      </c>
      <c r="AL15" s="334">
        <f t="shared" si="4"/>
        <v>0</v>
      </c>
    </row>
    <row r="16" spans="1:38" s="23" customFormat="1">
      <c r="A16" s="65">
        <v>10</v>
      </c>
      <c r="B16" s="77" t="s">
        <v>882</v>
      </c>
      <c r="C16" s="78" t="s">
        <v>883</v>
      </c>
      <c r="D16" s="3" t="s">
        <v>85</v>
      </c>
      <c r="E16" s="97"/>
      <c r="F16" s="97"/>
      <c r="G16" s="97" t="s">
        <v>8</v>
      </c>
      <c r="H16" s="97"/>
      <c r="I16" s="97"/>
      <c r="J16" s="97"/>
      <c r="K16" s="97"/>
      <c r="L16" s="97"/>
      <c r="M16" s="97"/>
      <c r="N16" s="97" t="s">
        <v>8</v>
      </c>
      <c r="O16" s="97"/>
      <c r="P16" s="97" t="s">
        <v>6</v>
      </c>
      <c r="Q16" s="97"/>
      <c r="R16" s="97"/>
      <c r="S16" s="97"/>
      <c r="T16" s="97" t="s">
        <v>6</v>
      </c>
      <c r="U16" s="97" t="s">
        <v>6</v>
      </c>
      <c r="V16" s="97"/>
      <c r="W16" s="97"/>
      <c r="X16" s="97"/>
      <c r="Y16" s="97"/>
      <c r="Z16" s="97"/>
      <c r="AA16" s="97"/>
      <c r="AB16" s="97"/>
      <c r="AC16" s="97"/>
      <c r="AD16" s="97" t="s">
        <v>8</v>
      </c>
      <c r="AE16" s="97" t="s">
        <v>8</v>
      </c>
      <c r="AF16" s="97"/>
      <c r="AG16" s="97"/>
      <c r="AH16" s="97"/>
      <c r="AI16" s="97"/>
      <c r="AJ16" s="17">
        <f t="shared" si="2"/>
        <v>3</v>
      </c>
      <c r="AK16" s="308">
        <f t="shared" si="3"/>
        <v>0</v>
      </c>
      <c r="AL16" s="334">
        <f t="shared" si="4"/>
        <v>4</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t="s">
        <v>8</v>
      </c>
      <c r="H18" s="97"/>
      <c r="I18" s="97"/>
      <c r="J18" s="97"/>
      <c r="K18" s="97"/>
      <c r="L18" s="97"/>
      <c r="M18" s="97"/>
      <c r="N18" s="97"/>
      <c r="O18" s="97"/>
      <c r="P18" s="97"/>
      <c r="Q18" s="97"/>
      <c r="R18" s="97"/>
      <c r="S18" s="97" t="s">
        <v>6</v>
      </c>
      <c r="T18" s="97"/>
      <c r="U18" s="97" t="s">
        <v>7</v>
      </c>
      <c r="V18" s="97"/>
      <c r="W18" s="97"/>
      <c r="X18" s="97"/>
      <c r="Y18" s="97"/>
      <c r="Z18" s="97"/>
      <c r="AA18" s="97"/>
      <c r="AB18" s="97"/>
      <c r="AC18" s="97"/>
      <c r="AD18" s="97"/>
      <c r="AE18" s="97"/>
      <c r="AF18" s="97"/>
      <c r="AG18" s="97"/>
      <c r="AH18" s="97"/>
      <c r="AI18" s="97"/>
      <c r="AJ18" s="17">
        <f t="shared" si="2"/>
        <v>1</v>
      </c>
      <c r="AK18" s="308">
        <f t="shared" si="3"/>
        <v>1</v>
      </c>
      <c r="AL18" s="334">
        <f t="shared" si="4"/>
        <v>1</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t="s">
        <v>8</v>
      </c>
      <c r="U19" s="142"/>
      <c r="V19" s="142"/>
      <c r="W19" s="142"/>
      <c r="X19" s="142"/>
      <c r="Y19" s="142"/>
      <c r="Z19" s="142"/>
      <c r="AA19" s="142"/>
      <c r="AB19" s="142"/>
      <c r="AC19" s="142"/>
      <c r="AD19" s="142"/>
      <c r="AE19" s="142" t="s">
        <v>6</v>
      </c>
      <c r="AF19" s="142"/>
      <c r="AG19" s="142"/>
      <c r="AH19" s="142"/>
      <c r="AI19" s="142"/>
      <c r="AJ19" s="17">
        <f t="shared" si="2"/>
        <v>1</v>
      </c>
      <c r="AK19" s="308">
        <f t="shared" si="3"/>
        <v>0</v>
      </c>
      <c r="AL19" s="334">
        <f t="shared" si="4"/>
        <v>1</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t="s">
        <v>6</v>
      </c>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23" customFormat="1" ht="21" customHeight="1">
      <c r="A21" s="65">
        <v>15</v>
      </c>
      <c r="B21" s="77" t="s">
        <v>890</v>
      </c>
      <c r="C21" s="78" t="s">
        <v>891</v>
      </c>
      <c r="D21" s="3" t="s">
        <v>889</v>
      </c>
      <c r="E21" s="97" t="s">
        <v>6</v>
      </c>
      <c r="F21" s="97"/>
      <c r="G21" s="97"/>
      <c r="H21" s="97"/>
      <c r="I21" s="97" t="s">
        <v>6</v>
      </c>
      <c r="J21" s="97"/>
      <c r="K21" s="97"/>
      <c r="L21" s="97"/>
      <c r="M21" s="97"/>
      <c r="N21" s="97"/>
      <c r="O21" s="97"/>
      <c r="P21" s="97"/>
      <c r="Q21" s="97"/>
      <c r="R21" s="97" t="s">
        <v>6</v>
      </c>
      <c r="S21" s="97"/>
      <c r="T21" s="97" t="s">
        <v>7</v>
      </c>
      <c r="U21" s="97" t="s">
        <v>6</v>
      </c>
      <c r="V21" s="97"/>
      <c r="W21" s="97"/>
      <c r="X21" s="97"/>
      <c r="Y21" s="97"/>
      <c r="Z21" s="97"/>
      <c r="AA21" s="97"/>
      <c r="AB21" s="97"/>
      <c r="AC21" s="97"/>
      <c r="AD21" s="97"/>
      <c r="AE21" s="97"/>
      <c r="AF21" s="97"/>
      <c r="AG21" s="97"/>
      <c r="AH21" s="97"/>
      <c r="AI21" s="97"/>
      <c r="AJ21" s="17">
        <f t="shared" si="2"/>
        <v>4</v>
      </c>
      <c r="AK21" s="308">
        <f t="shared" si="3"/>
        <v>1</v>
      </c>
      <c r="AL21" s="334">
        <f t="shared" si="4"/>
        <v>0</v>
      </c>
    </row>
    <row r="22" spans="1:40" s="23" customFormat="1" ht="21" customHeight="1">
      <c r="A22" s="65">
        <v>16</v>
      </c>
      <c r="B22" s="77" t="s">
        <v>892</v>
      </c>
      <c r="C22" s="78" t="s">
        <v>893</v>
      </c>
      <c r="D22" s="3" t="s">
        <v>889</v>
      </c>
      <c r="E22" s="97"/>
      <c r="F22" s="97"/>
      <c r="G22" s="97"/>
      <c r="H22" s="97"/>
      <c r="I22" s="97"/>
      <c r="J22" s="97"/>
      <c r="K22" s="97"/>
      <c r="L22" s="97"/>
      <c r="M22" s="97"/>
      <c r="N22" s="97"/>
      <c r="O22" s="97"/>
      <c r="P22" s="97"/>
      <c r="Q22" s="97"/>
      <c r="R22" s="97"/>
      <c r="S22" s="97" t="s">
        <v>7</v>
      </c>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t="s">
        <v>7</v>
      </c>
      <c r="H23" s="97"/>
      <c r="I23" s="97"/>
      <c r="J23" s="97"/>
      <c r="K23" s="97"/>
      <c r="L23" s="84"/>
      <c r="M23" s="97"/>
      <c r="N23" s="97"/>
      <c r="O23" s="97"/>
      <c r="P23" s="97"/>
      <c r="Q23" s="97"/>
      <c r="R23" s="97"/>
      <c r="S23" s="97"/>
      <c r="T23" s="97"/>
      <c r="U23" s="97" t="s">
        <v>7</v>
      </c>
      <c r="V23" s="97"/>
      <c r="W23" s="97"/>
      <c r="X23" s="97"/>
      <c r="Y23" s="97"/>
      <c r="Z23" s="97"/>
      <c r="AA23" s="97"/>
      <c r="AB23" s="97"/>
      <c r="AC23" s="97"/>
      <c r="AD23" s="97"/>
      <c r="AE23" s="97"/>
      <c r="AF23" s="97"/>
      <c r="AG23" s="97"/>
      <c r="AH23" s="97"/>
      <c r="AI23" s="97"/>
      <c r="AJ23" s="17">
        <f t="shared" si="2"/>
        <v>0</v>
      </c>
      <c r="AK23" s="308">
        <f t="shared" si="3"/>
        <v>2</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t="s">
        <v>8</v>
      </c>
      <c r="O24" s="97"/>
      <c r="P24" s="97"/>
      <c r="Q24" s="97"/>
      <c r="R24" s="97"/>
      <c r="S24" s="97"/>
      <c r="T24" s="97" t="s">
        <v>7</v>
      </c>
      <c r="U24" s="97"/>
      <c r="V24" s="97"/>
      <c r="W24" s="97"/>
      <c r="X24" s="97" t="s">
        <v>6</v>
      </c>
      <c r="Y24" s="97"/>
      <c r="Z24" s="97"/>
      <c r="AA24" s="97"/>
      <c r="AB24" s="97"/>
      <c r="AC24" s="97"/>
      <c r="AD24" s="97"/>
      <c r="AE24" s="97"/>
      <c r="AF24" s="97"/>
      <c r="AG24" s="97"/>
      <c r="AH24" s="97"/>
      <c r="AI24" s="97"/>
      <c r="AJ24" s="17">
        <f t="shared" si="2"/>
        <v>1</v>
      </c>
      <c r="AK24" s="308">
        <f t="shared" si="3"/>
        <v>1</v>
      </c>
      <c r="AL24" s="334">
        <f t="shared" si="4"/>
        <v>1</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4" t="s">
        <v>10</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312">
        <f>SUM(AJ7:AJ27)</f>
        <v>44</v>
      </c>
      <c r="AK28" s="143">
        <f>SUM(AK7:AK27)</f>
        <v>17</v>
      </c>
      <c r="AL28" s="334">
        <f t="shared" si="4"/>
        <v>0</v>
      </c>
      <c r="AM28" s="22"/>
      <c r="AN28" s="22"/>
    </row>
    <row r="29" spans="1:40" s="23" customFormat="1" ht="21" customHeight="1">
      <c r="A29" s="433" t="s">
        <v>2598</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5"/>
      <c r="AM29" s="310"/>
    </row>
    <row r="30" spans="1:40">
      <c r="C30" s="436"/>
      <c r="D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I4:L4"/>
    <mergeCell ref="M4:N4"/>
    <mergeCell ref="O4:Q4"/>
    <mergeCell ref="R4:T4"/>
    <mergeCell ref="AL5:AL6"/>
    <mergeCell ref="AJ5:AJ6"/>
    <mergeCell ref="AK5:AK6"/>
    <mergeCell ref="A1:P1"/>
    <mergeCell ref="Q1:AL1"/>
    <mergeCell ref="A2:P2"/>
    <mergeCell ref="Q2:AL2"/>
    <mergeCell ref="A3:AL3"/>
    <mergeCell ref="C30:D30"/>
    <mergeCell ref="A28:AI28"/>
    <mergeCell ref="A5:A6"/>
    <mergeCell ref="A29:AL29"/>
    <mergeCell ref="B5:B6"/>
    <mergeCell ref="C5:D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N1" sqref="N1:Y1"/>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62" t="s">
        <v>2522</v>
      </c>
      <c r="C1" s="362"/>
      <c r="D1" s="362"/>
      <c r="E1" s="362"/>
      <c r="F1" s="362"/>
      <c r="G1" s="362"/>
      <c r="H1" s="362"/>
      <c r="I1" s="362"/>
      <c r="J1" s="362"/>
      <c r="K1" s="324"/>
      <c r="L1" s="324"/>
      <c r="M1" s="324"/>
      <c r="N1" s="363" t="s">
        <v>2523</v>
      </c>
      <c r="O1" s="363"/>
      <c r="P1" s="363"/>
      <c r="Q1" s="363"/>
      <c r="R1" s="363"/>
      <c r="S1" s="363"/>
      <c r="T1" s="363"/>
      <c r="U1" s="363"/>
      <c r="V1" s="363"/>
      <c r="W1" s="363"/>
      <c r="X1" s="363"/>
      <c r="Y1" s="363"/>
    </row>
    <row r="2" spans="2:25" ht="20.25" customHeight="1">
      <c r="B2" s="364" t="s">
        <v>2645</v>
      </c>
      <c r="C2" s="364"/>
      <c r="D2" s="364"/>
      <c r="E2" s="364"/>
      <c r="F2" s="364"/>
      <c r="G2" s="364"/>
      <c r="H2" s="364"/>
      <c r="I2" s="364"/>
      <c r="J2" s="364"/>
      <c r="K2" s="364"/>
      <c r="L2" s="364"/>
      <c r="M2" s="364"/>
      <c r="N2" s="364"/>
      <c r="O2" s="364"/>
      <c r="P2" s="364"/>
      <c r="Q2" s="364"/>
      <c r="R2" s="364"/>
      <c r="S2" s="364"/>
      <c r="T2" s="364"/>
      <c r="U2" s="364"/>
      <c r="V2" s="364"/>
      <c r="W2" s="364"/>
      <c r="X2" s="364"/>
      <c r="Y2" s="364"/>
    </row>
    <row r="3" spans="2:25" ht="33" customHeight="1">
      <c r="B3" s="412" t="s">
        <v>2595</v>
      </c>
      <c r="C3" s="412"/>
      <c r="D3" s="412"/>
      <c r="E3" s="412"/>
      <c r="F3" s="412"/>
      <c r="G3" s="412"/>
      <c r="H3" s="412"/>
      <c r="I3" s="412"/>
      <c r="J3" s="412"/>
      <c r="K3" s="412"/>
      <c r="L3" s="412"/>
      <c r="M3" s="412"/>
      <c r="N3" s="412"/>
      <c r="O3" s="412"/>
      <c r="P3" s="412"/>
      <c r="Q3" s="412"/>
      <c r="R3" s="412"/>
      <c r="S3" s="412"/>
      <c r="T3" s="412"/>
      <c r="U3" s="412"/>
      <c r="V3" s="412"/>
      <c r="W3" s="412"/>
      <c r="X3" s="412"/>
      <c r="Y3" s="412"/>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49</v>
      </c>
      <c r="F5" s="290">
        <f>CKCT19.2!AK30</f>
        <v>1</v>
      </c>
      <c r="G5" s="294">
        <f>CKCT19.1!AL30</f>
        <v>2</v>
      </c>
      <c r="H5" s="283">
        <v>1</v>
      </c>
      <c r="I5" s="281" t="s">
        <v>2530</v>
      </c>
      <c r="J5" s="190">
        <v>35</v>
      </c>
      <c r="K5" s="286">
        <f>TBN19.1!AJ39</f>
        <v>41</v>
      </c>
      <c r="L5" s="290">
        <f>TBN19.1!AK39</f>
        <v>12</v>
      </c>
      <c r="M5" s="294">
        <f>TBN19.1!AL39</f>
        <v>11</v>
      </c>
      <c r="N5" s="283">
        <v>1</v>
      </c>
      <c r="O5" s="328" t="s">
        <v>2555</v>
      </c>
      <c r="P5" s="190">
        <v>24</v>
      </c>
      <c r="Q5" s="286">
        <f>KTDN19.1!AJ28</f>
        <v>4</v>
      </c>
      <c r="R5" s="290">
        <f>KTDN19.1!AK28</f>
        <v>11</v>
      </c>
      <c r="S5" s="294">
        <f>KTDN19.1!AL28</f>
        <v>0</v>
      </c>
      <c r="T5" s="283">
        <v>1</v>
      </c>
      <c r="U5" s="281" t="s">
        <v>2548</v>
      </c>
      <c r="V5" s="190">
        <v>27</v>
      </c>
      <c r="W5" s="286">
        <f>THUD19.1!AJ33</f>
        <v>18</v>
      </c>
      <c r="X5" s="290">
        <f>THUD19.1!AK33</f>
        <v>0</v>
      </c>
      <c r="Y5" s="294">
        <f>THUD19.1!AL33</f>
        <v>40</v>
      </c>
    </row>
    <row r="6" spans="2:25" s="275" customFormat="1" ht="20.25" customHeight="1">
      <c r="B6" s="272">
        <v>2</v>
      </c>
      <c r="C6" s="273" t="s">
        <v>2534</v>
      </c>
      <c r="D6" s="276">
        <v>28</v>
      </c>
      <c r="E6" s="286">
        <f>CKCT19.2!AJ30</f>
        <v>21</v>
      </c>
      <c r="F6" s="290">
        <f>CKCT19.2!AK30</f>
        <v>1</v>
      </c>
      <c r="G6" s="294">
        <f>CKCT19.2!AL30</f>
        <v>1</v>
      </c>
      <c r="H6" s="283">
        <v>2</v>
      </c>
      <c r="I6" s="281" t="s">
        <v>2535</v>
      </c>
      <c r="J6" s="190">
        <v>34</v>
      </c>
      <c r="K6" s="286">
        <f>TBN19.2!AJ37</f>
        <v>68</v>
      </c>
      <c r="L6" s="290">
        <f>TBN19.2!AK37</f>
        <v>3</v>
      </c>
      <c r="M6" s="294">
        <f>TBN19.2!AL37</f>
        <v>10</v>
      </c>
      <c r="N6" s="283">
        <v>2</v>
      </c>
      <c r="O6" s="328" t="s">
        <v>2559</v>
      </c>
      <c r="P6" s="190">
        <v>22</v>
      </c>
      <c r="Q6" s="286">
        <f>KTDN19.2!AJ29</f>
        <v>1</v>
      </c>
      <c r="R6" s="290">
        <f>KTDN19.2!AK29</f>
        <v>21</v>
      </c>
      <c r="S6" s="294">
        <f>KTDN19.1!AL28</f>
        <v>0</v>
      </c>
      <c r="T6" s="283">
        <v>2</v>
      </c>
      <c r="U6" s="281" t="s">
        <v>2552</v>
      </c>
      <c r="V6" s="283">
        <v>25</v>
      </c>
      <c r="W6" s="286">
        <f>THUD19.2!AJ32</f>
        <v>19</v>
      </c>
      <c r="X6" s="290">
        <f>THUD19.2!AK32</f>
        <v>4</v>
      </c>
      <c r="Y6" s="294">
        <f>THUD19.2!AL32</f>
        <v>9</v>
      </c>
    </row>
    <row r="7" spans="2:25" s="275" customFormat="1" ht="20.25" customHeight="1">
      <c r="B7" s="272">
        <v>3</v>
      </c>
      <c r="C7" s="273" t="s">
        <v>2538</v>
      </c>
      <c r="D7" s="276">
        <v>29</v>
      </c>
      <c r="E7" s="286">
        <f>'CKĐL 19.1'!AJ33</f>
        <v>28</v>
      </c>
      <c r="F7" s="290">
        <f>'CKĐL 19.1'!AK33</f>
        <v>6</v>
      </c>
      <c r="G7" s="294">
        <f>'CKĐL 19.1'!AL33</f>
        <v>17</v>
      </c>
      <c r="H7" s="283">
        <v>3</v>
      </c>
      <c r="I7" s="281" t="s">
        <v>2539</v>
      </c>
      <c r="J7" s="190">
        <v>28</v>
      </c>
      <c r="K7" s="286">
        <f>ĐCN19!AJ35</f>
        <v>42</v>
      </c>
      <c r="L7" s="290">
        <f>ĐCN19!AK35</f>
        <v>0</v>
      </c>
      <c r="M7" s="294">
        <f>ĐCN19!AL35</f>
        <v>2</v>
      </c>
      <c r="N7" s="283">
        <v>3</v>
      </c>
      <c r="O7" s="328" t="s">
        <v>2562</v>
      </c>
      <c r="P7" s="190">
        <v>25</v>
      </c>
      <c r="Q7" s="286">
        <f>LGT19.1!AJ31</f>
        <v>24</v>
      </c>
      <c r="R7" s="290">
        <f>LGT19.1!AK31</f>
        <v>9</v>
      </c>
      <c r="S7" s="294">
        <f>LGT19.1!AL31</f>
        <v>0</v>
      </c>
      <c r="T7" s="283">
        <v>3</v>
      </c>
      <c r="U7" s="281" t="s">
        <v>2556</v>
      </c>
      <c r="V7" s="190">
        <v>27</v>
      </c>
      <c r="W7" s="287">
        <f>THUD19.3!AJ33</f>
        <v>51</v>
      </c>
      <c r="X7" s="291">
        <f>THUD19.3!AK33</f>
        <v>1</v>
      </c>
      <c r="Y7" s="295">
        <f>THUD19.3!AL33</f>
        <v>14</v>
      </c>
    </row>
    <row r="8" spans="2:25" s="275" customFormat="1" ht="20.25" customHeight="1">
      <c r="B8" s="272">
        <v>4</v>
      </c>
      <c r="C8" s="273" t="s">
        <v>2542</v>
      </c>
      <c r="D8" s="276">
        <v>28</v>
      </c>
      <c r="E8" s="286">
        <f>'CKĐL 19.2'!AJ31</f>
        <v>1</v>
      </c>
      <c r="F8" s="290">
        <f>'CKĐL 19.2'!AK31</f>
        <v>8</v>
      </c>
      <c r="G8" s="294">
        <f>'CKĐL 19.2'!AL31</f>
        <v>1</v>
      </c>
      <c r="H8" s="283">
        <v>4</v>
      </c>
      <c r="I8" s="281" t="s">
        <v>2543</v>
      </c>
      <c r="J8" s="190">
        <v>21</v>
      </c>
      <c r="K8" s="286">
        <f>TKTT19!AJ26</f>
        <v>9</v>
      </c>
      <c r="L8" s="290">
        <f>TKTT19!AK26</f>
        <v>14</v>
      </c>
      <c r="M8" s="294">
        <f>TKTT19!AL26</f>
        <v>8</v>
      </c>
      <c r="N8" s="283">
        <v>4</v>
      </c>
      <c r="O8" s="328" t="s">
        <v>2566</v>
      </c>
      <c r="P8" s="190">
        <v>25</v>
      </c>
      <c r="Q8" s="286" t="e">
        <f>LGT19.2!#REF!</f>
        <v>#REF!</v>
      </c>
      <c r="R8" s="290" t="e">
        <f>LGT19.2!#REF!</f>
        <v>#REF!</v>
      </c>
      <c r="S8" s="294" t="e">
        <f>LGT19.2!#REF!</f>
        <v>#REF!</v>
      </c>
      <c r="T8" s="283">
        <v>4</v>
      </c>
      <c r="U8" s="281" t="s">
        <v>2563</v>
      </c>
      <c r="V8" s="190">
        <v>17</v>
      </c>
      <c r="W8" s="286">
        <f>CĐT19!AJ22</f>
        <v>16</v>
      </c>
      <c r="X8" s="290">
        <f>CĐT19!AK22</f>
        <v>0</v>
      </c>
      <c r="Y8" s="294">
        <f>CĐT19!AL22</f>
        <v>5</v>
      </c>
    </row>
    <row r="9" spans="2:25" s="275" customFormat="1" ht="20.25" customHeight="1">
      <c r="B9" s="272">
        <v>5</v>
      </c>
      <c r="C9" s="273" t="s">
        <v>2547</v>
      </c>
      <c r="D9" s="276">
        <v>25</v>
      </c>
      <c r="E9" s="286">
        <f>'CKĐL 19.3'!AJ30</f>
        <v>46</v>
      </c>
      <c r="F9" s="290">
        <f>'CKĐL 19.3'!AK30</f>
        <v>11</v>
      </c>
      <c r="G9" s="294">
        <f>'CKĐL 19.3'!AL30</f>
        <v>0</v>
      </c>
      <c r="H9" s="283">
        <v>5</v>
      </c>
      <c r="I9" s="325" t="s">
        <v>2569</v>
      </c>
      <c r="J9" s="283">
        <v>26</v>
      </c>
      <c r="K9" s="289">
        <f>'ĐCN 20.1'!AJ33</f>
        <v>16</v>
      </c>
      <c r="L9" s="293">
        <f>'ĐCN 20.1'!AK33</f>
        <v>14</v>
      </c>
      <c r="M9" s="297">
        <f>'ĐCN 20.1'!AL33</f>
        <v>19</v>
      </c>
      <c r="N9" s="283">
        <v>5</v>
      </c>
      <c r="O9" s="328" t="s">
        <v>2570</v>
      </c>
      <c r="P9" s="190">
        <v>18</v>
      </c>
      <c r="Q9" s="286">
        <f>TCNH19!AJ23</f>
        <v>9</v>
      </c>
      <c r="R9" s="290">
        <f>TCNH19!AK23</f>
        <v>20</v>
      </c>
      <c r="S9" s="294">
        <f>TCNH19!AL23</f>
        <v>1</v>
      </c>
      <c r="T9" s="283">
        <v>5</v>
      </c>
      <c r="U9" s="281" t="s">
        <v>2567</v>
      </c>
      <c r="V9" s="190">
        <v>27</v>
      </c>
      <c r="W9" s="286">
        <f>TQW19.1!AJ33</f>
        <v>80</v>
      </c>
      <c r="X9" s="290">
        <f>TQW19.1!AK33</f>
        <v>2</v>
      </c>
      <c r="Y9" s="294">
        <f>TQW19.1!AL33</f>
        <v>1</v>
      </c>
    </row>
    <row r="10" spans="2:25" s="275" customFormat="1" ht="20.25" customHeight="1">
      <c r="B10" s="272">
        <v>6</v>
      </c>
      <c r="C10" s="273" t="s">
        <v>2551</v>
      </c>
      <c r="D10" s="276">
        <v>23</v>
      </c>
      <c r="E10" s="286">
        <f>'CKĐL 19.4'!AJ29</f>
        <v>6</v>
      </c>
      <c r="F10" s="290">
        <f>'CKĐL 19.4'!AK29</f>
        <v>17</v>
      </c>
      <c r="G10" s="294">
        <f>'CKĐL 19.4'!AL29</f>
        <v>15</v>
      </c>
      <c r="H10" s="283">
        <v>6</v>
      </c>
      <c r="I10" s="325" t="s">
        <v>2573</v>
      </c>
      <c r="J10" s="283">
        <v>24</v>
      </c>
      <c r="K10" s="289">
        <f>'ĐCN 20.2'!AJ26</f>
        <v>1</v>
      </c>
      <c r="L10" s="293">
        <f>'ĐCN 20.2'!AK26</f>
        <v>40</v>
      </c>
      <c r="M10" s="297">
        <f>'ĐCN 20.2'!AL26</f>
        <v>3</v>
      </c>
      <c r="N10" s="283">
        <v>6</v>
      </c>
      <c r="O10" s="328" t="s">
        <v>2574</v>
      </c>
      <c r="P10" s="190">
        <v>26</v>
      </c>
      <c r="Q10" s="286">
        <f>BHST19!AJ33</f>
        <v>37</v>
      </c>
      <c r="R10" s="290">
        <f>BHST19!AK33</f>
        <v>27</v>
      </c>
      <c r="S10" s="294">
        <f>BHST19!AL33</f>
        <v>4</v>
      </c>
      <c r="T10" s="283">
        <v>6</v>
      </c>
      <c r="U10" s="281" t="s">
        <v>2571</v>
      </c>
      <c r="V10" s="190">
        <v>22</v>
      </c>
      <c r="W10" s="286">
        <f>TQW19.2!AJ28</f>
        <v>42</v>
      </c>
      <c r="X10" s="290">
        <f>TQW19.2!AK28</f>
        <v>2</v>
      </c>
      <c r="Y10" s="294">
        <f>TQW19.2!AL28</f>
        <v>3</v>
      </c>
    </row>
    <row r="11" spans="2:25" s="275" customFormat="1" ht="20.25" customHeight="1">
      <c r="B11" s="272">
        <v>7</v>
      </c>
      <c r="C11" s="274" t="s">
        <v>2531</v>
      </c>
      <c r="D11" s="272">
        <v>21</v>
      </c>
      <c r="E11" s="287">
        <f>CKCT20.1!AJ25</f>
        <v>15</v>
      </c>
      <c r="F11" s="291">
        <f>CKCT20.1!AK25</f>
        <v>3</v>
      </c>
      <c r="G11" s="326">
        <f>CKCT20.1!AL25</f>
        <v>2</v>
      </c>
      <c r="H11" s="283">
        <v>7</v>
      </c>
      <c r="I11" s="325" t="s">
        <v>2577</v>
      </c>
      <c r="J11" s="283">
        <v>20</v>
      </c>
      <c r="K11" s="289">
        <f>TKTT20!AJ21</f>
        <v>3</v>
      </c>
      <c r="L11" s="293">
        <f>TKTT20!AK21</f>
        <v>8</v>
      </c>
      <c r="M11" s="297">
        <f>TKTT20!AL21</f>
        <v>1</v>
      </c>
      <c r="N11" s="283">
        <v>7</v>
      </c>
      <c r="O11" s="328" t="s">
        <v>2578</v>
      </c>
      <c r="P11" s="190">
        <v>19</v>
      </c>
      <c r="Q11" s="286">
        <f>XNK19.1!AJ26</f>
        <v>7</v>
      </c>
      <c r="R11" s="290">
        <f>XNK19.1!AK26</f>
        <v>20</v>
      </c>
      <c r="S11" s="294">
        <f>XNK19.1!AL26</f>
        <v>0</v>
      </c>
      <c r="T11" s="283">
        <v>7</v>
      </c>
      <c r="U11" s="282" t="s">
        <v>2575</v>
      </c>
      <c r="V11" s="190">
        <v>10</v>
      </c>
      <c r="W11" s="286">
        <f>'ĐTCN 19'!AJ16</f>
        <v>9</v>
      </c>
      <c r="X11" s="290">
        <f>'ĐTCN 19'!AK16</f>
        <v>2</v>
      </c>
      <c r="Y11" s="294">
        <f>'ĐTCN 19'!AL16</f>
        <v>1</v>
      </c>
    </row>
    <row r="12" spans="2:25" s="275" customFormat="1" ht="20.25" customHeight="1">
      <c r="B12" s="272">
        <v>8</v>
      </c>
      <c r="C12" s="274" t="s">
        <v>2536</v>
      </c>
      <c r="D12" s="272">
        <v>24</v>
      </c>
      <c r="E12" s="287">
        <f>CKCT20.2!AJ29</f>
        <v>29</v>
      </c>
      <c r="F12" s="291">
        <f>CKCT20.2!AK29</f>
        <v>29</v>
      </c>
      <c r="G12" s="326">
        <f>CKCT20.2!AL29</f>
        <v>22</v>
      </c>
      <c r="H12" s="283">
        <v>8</v>
      </c>
      <c r="I12" s="325" t="s">
        <v>2580</v>
      </c>
      <c r="J12" s="283">
        <v>33</v>
      </c>
      <c r="K12" s="289">
        <f>TBN20.1!AJ37</f>
        <v>128</v>
      </c>
      <c r="L12" s="293">
        <f>TBN20.1!AK37</f>
        <v>4</v>
      </c>
      <c r="M12" s="297">
        <f>TBN20.1!AL37</f>
        <v>1</v>
      </c>
      <c r="N12" s="283">
        <v>8</v>
      </c>
      <c r="O12" s="328" t="s">
        <v>2581</v>
      </c>
      <c r="P12" s="190">
        <v>19</v>
      </c>
      <c r="Q12" s="286">
        <f>XNK19.2!AJ26</f>
        <v>10</v>
      </c>
      <c r="R12" s="290">
        <f>XNK19.2!AK26</f>
        <v>15</v>
      </c>
      <c r="S12" s="294">
        <f>XNK19.2!AL26</f>
        <v>0</v>
      </c>
      <c r="T12" s="283">
        <v>8</v>
      </c>
      <c r="U12" s="281" t="s">
        <v>2579</v>
      </c>
      <c r="V12" s="190">
        <v>25</v>
      </c>
      <c r="W12" s="286">
        <f>PCMT19!AJ32</f>
        <v>14</v>
      </c>
      <c r="X12" s="290">
        <f>PCMT19!AK32</f>
        <v>15</v>
      </c>
      <c r="Y12" s="294">
        <f>PCMT19!AL32</f>
        <v>4</v>
      </c>
    </row>
    <row r="13" spans="2:25" s="275" customFormat="1" ht="20.25" customHeight="1">
      <c r="B13" s="272">
        <v>9</v>
      </c>
      <c r="C13" s="274" t="s">
        <v>2540</v>
      </c>
      <c r="D13" s="272">
        <v>35</v>
      </c>
      <c r="E13" s="287">
        <f>'CKĐL 20.1'!AJ35</f>
        <v>49</v>
      </c>
      <c r="F13" s="291">
        <f>'CKĐL 20.1'!AK35</f>
        <v>4</v>
      </c>
      <c r="G13" s="326">
        <f>'CKĐL 20.1'!AL35</f>
        <v>3</v>
      </c>
      <c r="H13" s="283">
        <v>9</v>
      </c>
      <c r="I13" s="325" t="s">
        <v>2583</v>
      </c>
      <c r="J13" s="283">
        <v>33</v>
      </c>
      <c r="K13" s="289">
        <f>TBN20.2!AJ36</f>
        <v>119</v>
      </c>
      <c r="L13" s="293">
        <f>TBN20.2!AK36</f>
        <v>10</v>
      </c>
      <c r="M13" s="297">
        <f>TBN20.2!AL36</f>
        <v>11</v>
      </c>
      <c r="N13" s="283">
        <v>9</v>
      </c>
      <c r="O13" s="325" t="s">
        <v>2557</v>
      </c>
      <c r="P13" s="283">
        <v>36</v>
      </c>
      <c r="Q13" s="287">
        <f>BHST20.1!AJ38</f>
        <v>32</v>
      </c>
      <c r="R13" s="291">
        <f>BHST20.1!AK38</f>
        <v>51</v>
      </c>
      <c r="S13" s="295">
        <f>BHST20.1!AL38</f>
        <v>21</v>
      </c>
      <c r="T13" s="283">
        <v>9</v>
      </c>
      <c r="U13" s="325" t="s">
        <v>2582</v>
      </c>
      <c r="V13" s="283">
        <v>36</v>
      </c>
      <c r="W13" s="287">
        <f>'THUD 20.2'!AJ42</f>
        <v>49</v>
      </c>
      <c r="X13" s="291">
        <f>'THUD 20.2'!AK42</f>
        <v>20</v>
      </c>
      <c r="Y13" s="295">
        <f>'THUD 20.2'!AL42</f>
        <v>17</v>
      </c>
    </row>
    <row r="14" spans="2:25" s="275" customFormat="1" ht="20.25" customHeight="1">
      <c r="B14" s="272">
        <v>10</v>
      </c>
      <c r="C14" s="274" t="s">
        <v>2544</v>
      </c>
      <c r="D14" s="272">
        <v>33</v>
      </c>
      <c r="E14" s="287">
        <f>CKĐL20.2!AJ37</f>
        <v>89</v>
      </c>
      <c r="F14" s="291">
        <f>CKĐL20.2!AK37</f>
        <v>15</v>
      </c>
      <c r="G14" s="326">
        <f>CKĐL20.2!AL37</f>
        <v>10</v>
      </c>
      <c r="H14" s="283">
        <v>10</v>
      </c>
      <c r="I14" s="325" t="s">
        <v>2533</v>
      </c>
      <c r="J14" s="283">
        <v>36</v>
      </c>
      <c r="K14" s="289">
        <f>TBN20.3!AJ40</f>
        <v>52</v>
      </c>
      <c r="L14" s="293">
        <f>TBN20.3!AK40</f>
        <v>14</v>
      </c>
      <c r="M14" s="297">
        <f>TBN20.3!AL40</f>
        <v>5</v>
      </c>
      <c r="N14" s="283">
        <v>10</v>
      </c>
      <c r="O14" s="325" t="s">
        <v>2560</v>
      </c>
      <c r="P14" s="283">
        <v>39</v>
      </c>
      <c r="Q14" s="287">
        <f>BHST20.2!AJ42</f>
        <v>112</v>
      </c>
      <c r="R14" s="291">
        <f>BHST20.2!AK42</f>
        <v>11</v>
      </c>
      <c r="S14" s="295">
        <f>BHST20.2!AL42</f>
        <v>49</v>
      </c>
      <c r="T14" s="283">
        <v>10</v>
      </c>
      <c r="U14" s="325" t="s">
        <v>2532</v>
      </c>
      <c r="V14" s="283">
        <v>37</v>
      </c>
      <c r="W14" s="287">
        <f>THUD20.3!AJ40</f>
        <v>56</v>
      </c>
      <c r="X14" s="291">
        <f>THUD20.3!AK40</f>
        <v>14</v>
      </c>
      <c r="Y14" s="295">
        <f>THUD20.3!AL40</f>
        <v>14</v>
      </c>
    </row>
    <row r="15" spans="2:25" s="275" customFormat="1" ht="20.25" customHeight="1">
      <c r="B15" s="272">
        <v>11</v>
      </c>
      <c r="C15" s="274" t="s">
        <v>2549</v>
      </c>
      <c r="D15" s="272">
        <v>28</v>
      </c>
      <c r="E15" s="287">
        <f>'CKĐL 20.3'!AJ35</f>
        <v>29</v>
      </c>
      <c r="F15" s="291">
        <f>'CKĐL 20.3'!AK35</f>
        <v>18</v>
      </c>
      <c r="G15" s="326">
        <f>'CKĐL 20.3'!AL35</f>
        <v>10</v>
      </c>
      <c r="H15" s="283">
        <v>11</v>
      </c>
      <c r="I15" s="325" t="s">
        <v>2537</v>
      </c>
      <c r="J15" s="283">
        <v>25</v>
      </c>
      <c r="K15" s="289">
        <f>CSSD20.1!AJ29</f>
        <v>10</v>
      </c>
      <c r="L15" s="293">
        <f>CSSD20.1!AK29</f>
        <v>36</v>
      </c>
      <c r="M15" s="297">
        <f>CSSD20.1!AL29</f>
        <v>0</v>
      </c>
      <c r="N15" s="283">
        <v>11</v>
      </c>
      <c r="O15" s="325" t="s">
        <v>2564</v>
      </c>
      <c r="P15" s="283">
        <v>24</v>
      </c>
      <c r="Q15" s="287">
        <f>KTDN20.1!AJ28</f>
        <v>44</v>
      </c>
      <c r="R15" s="291">
        <f>KTDN20.1!AK28</f>
        <v>17</v>
      </c>
      <c r="S15" s="295">
        <f>KTDN20.1!AL28</f>
        <v>0</v>
      </c>
      <c r="T15" s="283">
        <v>11</v>
      </c>
      <c r="U15" s="325" t="s">
        <v>2545</v>
      </c>
      <c r="V15" s="283">
        <v>23</v>
      </c>
      <c r="W15" s="287">
        <f>PCMT20!AJ27</f>
        <v>9</v>
      </c>
      <c r="X15" s="291">
        <f>PCMT20!AK27</f>
        <v>1</v>
      </c>
      <c r="Y15" s="295">
        <f>PCMT20!AL27</f>
        <v>6</v>
      </c>
    </row>
    <row r="16" spans="2:25" s="275" customFormat="1" ht="20.25" customHeight="1">
      <c r="B16" s="272">
        <v>12</v>
      </c>
      <c r="C16" s="274" t="s">
        <v>2553</v>
      </c>
      <c r="D16" s="272">
        <v>34</v>
      </c>
      <c r="E16" s="287">
        <f>'CKĐL 20.4'!AJ38</f>
        <v>30</v>
      </c>
      <c r="F16" s="291">
        <f>'CKĐL 20.4'!AK38</f>
        <v>17</v>
      </c>
      <c r="G16" s="326">
        <f>'CKĐL 20.4'!AL38</f>
        <v>31</v>
      </c>
      <c r="H16" s="283">
        <v>12</v>
      </c>
      <c r="I16" s="325" t="s">
        <v>2541</v>
      </c>
      <c r="J16" s="283">
        <v>29</v>
      </c>
      <c r="K16" s="289">
        <f>CSSD20.2!AJ34</f>
        <v>33</v>
      </c>
      <c r="L16" s="293">
        <f>CSSD20.2!AK34</f>
        <v>7</v>
      </c>
      <c r="M16" s="297">
        <f>CSSD20.2!AL34</f>
        <v>4</v>
      </c>
      <c r="N16" s="283">
        <v>12</v>
      </c>
      <c r="O16" s="325" t="s">
        <v>2568</v>
      </c>
      <c r="P16" s="283">
        <v>24</v>
      </c>
      <c r="Q16" s="287">
        <f>KTDN20.2!AJ27</f>
        <v>12</v>
      </c>
      <c r="R16" s="291">
        <f>KTDN20.2!AK27</f>
        <v>16</v>
      </c>
      <c r="S16" s="295">
        <f>KTDN20.2!AL27</f>
        <v>0</v>
      </c>
      <c r="T16" s="283">
        <v>12</v>
      </c>
      <c r="U16" s="325" t="s">
        <v>2550</v>
      </c>
      <c r="V16" s="283">
        <v>32</v>
      </c>
      <c r="W16" s="287">
        <f>'TQW20'!AJ37</f>
        <v>42</v>
      </c>
      <c r="X16" s="291">
        <f>'TQW20'!AK37</f>
        <v>9</v>
      </c>
      <c r="Y16" s="295">
        <f>'TQW20'!AL37</f>
        <v>17</v>
      </c>
    </row>
    <row r="17" spans="1:25" s="275" customFormat="1" ht="21" customHeight="1">
      <c r="B17" s="388" t="s">
        <v>2587</v>
      </c>
      <c r="C17" s="388"/>
      <c r="D17" s="388"/>
      <c r="E17" s="388"/>
      <c r="F17" s="388"/>
      <c r="G17" s="388"/>
      <c r="H17" s="283">
        <v>13</v>
      </c>
      <c r="I17" s="325" t="s">
        <v>2546</v>
      </c>
      <c r="J17" s="283">
        <v>26</v>
      </c>
      <c r="K17" s="289">
        <f>CSSD20.3!AJ37</f>
        <v>44</v>
      </c>
      <c r="L17" s="293">
        <f>CSSD20.3!AK37</f>
        <v>3</v>
      </c>
      <c r="M17" s="297">
        <f>CSSD20.3!AL37</f>
        <v>6</v>
      </c>
      <c r="N17" s="283">
        <v>13</v>
      </c>
      <c r="O17" s="325" t="s">
        <v>2572</v>
      </c>
      <c r="P17" s="283">
        <v>26</v>
      </c>
      <c r="Q17" s="287">
        <f>TCNH20!AJ30</f>
        <v>32</v>
      </c>
      <c r="R17" s="291">
        <f>TCNH20!AK30</f>
        <v>15</v>
      </c>
      <c r="S17" s="295">
        <f>TCNH20!AL30</f>
        <v>30</v>
      </c>
      <c r="T17" s="283">
        <v>13</v>
      </c>
      <c r="U17" s="325" t="s">
        <v>2554</v>
      </c>
      <c r="V17" s="283">
        <v>19</v>
      </c>
      <c r="W17" s="287">
        <f>CĐT20!AJ25</f>
        <v>23</v>
      </c>
      <c r="X17" s="291">
        <f>CĐT20!AK25</f>
        <v>6</v>
      </c>
      <c r="Y17" s="295">
        <f>CĐT20!AL25</f>
        <v>6</v>
      </c>
    </row>
    <row r="18" spans="1:25" s="275" customFormat="1" ht="21" customHeight="1">
      <c r="B18" s="416" t="s">
        <v>2604</v>
      </c>
      <c r="C18" s="417"/>
      <c r="D18" s="417"/>
      <c r="E18" s="417"/>
      <c r="F18" s="406">
        <f>SUM(E5:E16)</f>
        <v>392</v>
      </c>
      <c r="G18" s="407"/>
      <c r="H18" s="413" t="s">
        <v>2590</v>
      </c>
      <c r="I18" s="413"/>
      <c r="J18" s="413"/>
      <c r="K18" s="413"/>
      <c r="L18" s="413"/>
      <c r="M18" s="413"/>
      <c r="N18" s="283">
        <v>14</v>
      </c>
      <c r="O18" s="325" t="s">
        <v>2576</v>
      </c>
      <c r="P18" s="283">
        <v>39</v>
      </c>
      <c r="Q18" s="287">
        <f>'LGT20'!AJ44</f>
        <v>15</v>
      </c>
      <c r="R18" s="291">
        <f>'LGT20'!AK44</f>
        <v>71</v>
      </c>
      <c r="S18" s="295">
        <f>'LGT20'!AL44</f>
        <v>9</v>
      </c>
      <c r="T18" s="283">
        <v>14</v>
      </c>
      <c r="U18" s="325" t="s">
        <v>2558</v>
      </c>
      <c r="V18" s="283">
        <v>33</v>
      </c>
      <c r="W18" s="287">
        <f>'TKĐH 20.1'!AJ38</f>
        <v>17</v>
      </c>
      <c r="X18" s="291">
        <f>'TKĐH 20.1'!AK38</f>
        <v>11</v>
      </c>
      <c r="Y18" s="295">
        <f>'TKĐH 20.1'!AL38</f>
        <v>24</v>
      </c>
    </row>
    <row r="19" spans="1:25" s="275" customFormat="1" ht="21" customHeight="1">
      <c r="B19" s="359" t="str">
        <f>"Tổng HS vắng có phép "&amp;SUM(F5:F16)+SUM(F11:F16)</f>
        <v>Tổng HS vắng có phép 216</v>
      </c>
      <c r="C19" s="360"/>
      <c r="D19" s="360"/>
      <c r="E19" s="360"/>
      <c r="F19" s="360"/>
      <c r="G19" s="361"/>
      <c r="H19" s="404" t="s">
        <v>2604</v>
      </c>
      <c r="I19" s="405"/>
      <c r="J19" s="405"/>
      <c r="K19" s="405"/>
      <c r="L19" s="406">
        <f>SUM(K5:K17)</f>
        <v>566</v>
      </c>
      <c r="M19" s="407"/>
      <c r="N19" s="388" t="s">
        <v>2588</v>
      </c>
      <c r="O19" s="388"/>
      <c r="P19" s="388"/>
      <c r="Q19" s="388"/>
      <c r="R19" s="388"/>
      <c r="S19" s="388"/>
      <c r="T19" s="283">
        <v>15</v>
      </c>
      <c r="U19" s="325" t="s">
        <v>2561</v>
      </c>
      <c r="V19" s="283">
        <v>27</v>
      </c>
      <c r="W19" s="287">
        <f>'TKĐH 20.2'!AJ33</f>
        <v>47</v>
      </c>
      <c r="X19" s="291">
        <f>'TKĐH 20.2'!AK33</f>
        <v>12</v>
      </c>
      <c r="Y19" s="295">
        <f>'TKĐH 20.2'!AL33</f>
        <v>9</v>
      </c>
    </row>
    <row r="20" spans="1:25" s="275" customFormat="1" ht="21" customHeight="1">
      <c r="B20" s="395" t="str">
        <f>"Tổng HS đi học trễ "&amp;SUM(G5:G10)+SUM(G5:G16)</f>
        <v>Tổng HS đi học trễ 150</v>
      </c>
      <c r="C20" s="396"/>
      <c r="D20" s="396"/>
      <c r="E20" s="396"/>
      <c r="F20" s="396"/>
      <c r="G20" s="397"/>
      <c r="H20" s="359" t="str">
        <f>"Tổng HS vắng có phép " &amp;SUM(L5:L17)</f>
        <v>Tổng HS vắng có phép 165</v>
      </c>
      <c r="I20" s="360"/>
      <c r="J20" s="360"/>
      <c r="K20" s="360"/>
      <c r="L20" s="360"/>
      <c r="M20" s="360"/>
      <c r="N20" s="404" t="s">
        <v>2600</v>
      </c>
      <c r="O20" s="405"/>
      <c r="P20" s="405"/>
      <c r="Q20" s="405"/>
      <c r="R20" s="406" t="e">
        <f>SUM(Q5:Q18)</f>
        <v>#REF!</v>
      </c>
      <c r="S20" s="407"/>
      <c r="T20" s="283">
        <v>16</v>
      </c>
      <c r="U20" s="325" t="s">
        <v>2565</v>
      </c>
      <c r="V20" s="283">
        <v>30</v>
      </c>
      <c r="W20" s="289">
        <f>TKĐH20.3!AJ33</f>
        <v>63</v>
      </c>
      <c r="X20" s="293">
        <f>TKĐH20.3!AK33</f>
        <v>11</v>
      </c>
      <c r="Y20" s="297">
        <f>TKĐH20.3!AL33</f>
        <v>29</v>
      </c>
    </row>
    <row r="21" spans="1:25" s="277" customFormat="1" ht="19.5">
      <c r="H21" s="414" t="str">
        <f>"Tổng HS đi học trễ " &amp;SUM(M5:M17)</f>
        <v>Tổng HS đi học trễ 81</v>
      </c>
      <c r="I21" s="415"/>
      <c r="J21" s="415"/>
      <c r="K21" s="415"/>
      <c r="L21" s="415"/>
      <c r="M21" s="415"/>
      <c r="N21" s="393" t="e">
        <f>"Tổng HS vắng có phép "&amp;SUM(R5:R18)</f>
        <v>#REF!</v>
      </c>
      <c r="O21" s="393"/>
      <c r="P21" s="393"/>
      <c r="Q21" s="393"/>
      <c r="R21" s="393"/>
      <c r="S21" s="393"/>
      <c r="T21" s="413" t="s">
        <v>2589</v>
      </c>
      <c r="U21" s="413"/>
      <c r="V21" s="413"/>
      <c r="W21" s="413"/>
      <c r="X21" s="413"/>
      <c r="Y21" s="413"/>
    </row>
    <row r="22" spans="1:25" s="300" customFormat="1" ht="24.75" customHeight="1">
      <c r="A22" s="401" t="s">
        <v>2602</v>
      </c>
      <c r="B22" s="401"/>
      <c r="C22" s="401"/>
      <c r="D22" s="401"/>
      <c r="E22" s="401"/>
      <c r="F22" s="401"/>
      <c r="G22" s="401"/>
      <c r="H22" s="401"/>
      <c r="I22" s="401"/>
      <c r="J22" s="401"/>
      <c r="K22" s="401"/>
      <c r="L22" s="402" t="e">
        <f>SUM(E5:E16)+SUM(K5:K17)+SUM(Q5:Q18)+SUM(W5:W20)</f>
        <v>#REF!</v>
      </c>
      <c r="M22" s="402"/>
      <c r="N22" s="394" t="e">
        <f>"Tổng HS đi học trễ "&amp;SUM(S5:S18)</f>
        <v>#REF!</v>
      </c>
      <c r="O22" s="394"/>
      <c r="P22" s="394"/>
      <c r="Q22" s="394"/>
      <c r="R22" s="394"/>
      <c r="S22" s="394"/>
      <c r="T22" s="404" t="s">
        <v>2600</v>
      </c>
      <c r="U22" s="405"/>
      <c r="V22" s="405"/>
      <c r="W22" s="405"/>
      <c r="X22" s="406">
        <f>SUM(W5:W20)</f>
        <v>555</v>
      </c>
      <c r="Y22" s="407"/>
    </row>
    <row r="23" spans="1:25" ht="24.75" customHeight="1">
      <c r="C23" s="408" t="s">
        <v>2601</v>
      </c>
      <c r="D23" s="409"/>
      <c r="E23" s="409"/>
      <c r="F23" s="409"/>
      <c r="G23" s="409"/>
      <c r="H23" s="409"/>
      <c r="I23" s="409"/>
      <c r="J23" s="409"/>
      <c r="K23" s="409"/>
      <c r="L23" s="409"/>
      <c r="M23" s="409"/>
      <c r="N23" s="409"/>
      <c r="O23" s="403" t="e">
        <f>SUM(F5:F16)+SUM(L5:L17)+SUM(R5:R18)+SUM(X5:X20)</f>
        <v>#REF!</v>
      </c>
      <c r="P23" s="403"/>
      <c r="Q23" s="410"/>
      <c r="R23" s="410"/>
      <c r="S23" s="411"/>
      <c r="T23" s="359" t="str">
        <f>"Tổng HS vắng có phép "&amp; SUM(X5:X20)</f>
        <v>Tổng HS vắng có phép 110</v>
      </c>
      <c r="U23" s="360"/>
      <c r="V23" s="360"/>
      <c r="W23" s="360"/>
      <c r="X23" s="360"/>
      <c r="Y23" s="361"/>
    </row>
    <row r="24" spans="1:25" ht="24.75" customHeight="1">
      <c r="A24" s="331"/>
      <c r="B24" s="331"/>
      <c r="C24" s="330"/>
      <c r="E24" s="400" t="s">
        <v>2603</v>
      </c>
      <c r="F24" s="400"/>
      <c r="G24" s="400"/>
      <c r="H24" s="400"/>
      <c r="I24" s="400"/>
      <c r="J24" s="400"/>
      <c r="K24" s="400"/>
      <c r="L24" s="400"/>
      <c r="M24" s="400"/>
      <c r="N24" s="400"/>
      <c r="O24" s="400"/>
      <c r="P24" s="398" t="e">
        <f>SUM(G5:G16)+SUM(M5:M17)+SUM(S5:S18)+SUM(Y5:Y20)</f>
        <v>#REF!</v>
      </c>
      <c r="Q24" s="398"/>
      <c r="R24" s="398"/>
      <c r="S24" s="399"/>
      <c r="T24" s="395" t="str">
        <f>"Tổng HS đi học trễ "&amp; SUM(Y5:Y20)</f>
        <v>Tổng HS đi học trễ 199</v>
      </c>
      <c r="U24" s="396"/>
      <c r="V24" s="396"/>
      <c r="W24" s="396"/>
      <c r="X24" s="396"/>
      <c r="Y24" s="397"/>
    </row>
    <row r="26" spans="1:25">
      <c r="C26" s="269"/>
      <c r="D26" s="269"/>
      <c r="E26" s="269"/>
      <c r="F26" s="269"/>
      <c r="G26" s="269"/>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4"/>
  <sheetViews>
    <sheetView zoomScaleNormal="100" workbookViewId="0">
      <selection activeCell="AE17" sqref="AE17"/>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0" customHeight="1">
      <c r="A3" s="429" t="s">
        <v>940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t="s">
        <v>7</v>
      </c>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1</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c r="A10" s="4">
        <v>4</v>
      </c>
      <c r="B10" s="145">
        <v>2010060043</v>
      </c>
      <c r="C10" s="2" t="s">
        <v>948</v>
      </c>
      <c r="D10" s="3" t="s">
        <v>949</v>
      </c>
      <c r="E10" s="146"/>
      <c r="F10" s="94"/>
      <c r="G10" s="94"/>
      <c r="H10" s="93"/>
      <c r="I10" s="94" t="s">
        <v>7</v>
      </c>
      <c r="J10" s="93"/>
      <c r="K10" s="94"/>
      <c r="L10" s="94"/>
      <c r="M10" s="94"/>
      <c r="N10" s="94" t="s">
        <v>7</v>
      </c>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2</v>
      </c>
      <c r="AL10" s="334">
        <f t="shared" si="4"/>
        <v>0</v>
      </c>
    </row>
    <row r="11" spans="1:38" s="23" customFormat="1">
      <c r="A11" s="4">
        <v>5</v>
      </c>
      <c r="B11" s="145">
        <v>2010060053</v>
      </c>
      <c r="C11" s="2" t="s">
        <v>950</v>
      </c>
      <c r="D11" s="3" t="s">
        <v>876</v>
      </c>
      <c r="E11" s="146" t="s">
        <v>7</v>
      </c>
      <c r="F11" s="94"/>
      <c r="G11" s="94"/>
      <c r="H11" s="93"/>
      <c r="I11" s="94"/>
      <c r="J11" s="9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4">
        <v>6</v>
      </c>
      <c r="B12" s="145" t="s">
        <v>952</v>
      </c>
      <c r="C12" s="2" t="s">
        <v>953</v>
      </c>
      <c r="D12" s="3" t="s">
        <v>954</v>
      </c>
      <c r="E12" s="94"/>
      <c r="F12" s="94"/>
      <c r="G12" s="94" t="s">
        <v>7</v>
      </c>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2</v>
      </c>
      <c r="AL12" s="334">
        <f t="shared" si="4"/>
        <v>0</v>
      </c>
    </row>
    <row r="13" spans="1:38" s="23" customFormat="1">
      <c r="A13" s="4">
        <v>7</v>
      </c>
      <c r="B13" s="145" t="s">
        <v>955</v>
      </c>
      <c r="C13" s="2" t="s">
        <v>956</v>
      </c>
      <c r="D13" s="3" t="s">
        <v>122</v>
      </c>
      <c r="E13" s="94"/>
      <c r="F13" s="94"/>
      <c r="G13" s="94"/>
      <c r="H13" s="94"/>
      <c r="I13" s="94"/>
      <c r="J13" s="94"/>
      <c r="K13" s="94"/>
      <c r="L13" s="94" t="s">
        <v>6</v>
      </c>
      <c r="M13" s="94"/>
      <c r="N13" s="94"/>
      <c r="O13" s="94"/>
      <c r="P13" s="94"/>
      <c r="Q13" s="94"/>
      <c r="R13" s="94"/>
      <c r="S13" s="94"/>
      <c r="T13" s="94"/>
      <c r="U13" s="94" t="s">
        <v>6</v>
      </c>
      <c r="V13" s="94"/>
      <c r="W13" s="94" t="s">
        <v>6</v>
      </c>
      <c r="X13" s="94" t="s">
        <v>6</v>
      </c>
      <c r="Y13" s="94"/>
      <c r="Z13" s="94"/>
      <c r="AA13" s="94"/>
      <c r="AB13" s="94" t="s">
        <v>6</v>
      </c>
      <c r="AC13" s="94"/>
      <c r="AD13" s="94"/>
      <c r="AE13" s="94"/>
      <c r="AF13" s="94"/>
      <c r="AG13" s="94"/>
      <c r="AH13" s="94"/>
      <c r="AI13" s="94"/>
      <c r="AJ13" s="17">
        <f t="shared" si="2"/>
        <v>5</v>
      </c>
      <c r="AK13" s="308">
        <f t="shared" si="3"/>
        <v>0</v>
      </c>
      <c r="AL13" s="334">
        <f t="shared" si="4"/>
        <v>0</v>
      </c>
    </row>
    <row r="14" spans="1:38" s="23" customFormat="1">
      <c r="A14" s="4">
        <v>8</v>
      </c>
      <c r="B14" s="145">
        <v>2010060052</v>
      </c>
      <c r="C14" s="2" t="s">
        <v>447</v>
      </c>
      <c r="D14" s="3" t="s">
        <v>85</v>
      </c>
      <c r="E14" s="94" t="s">
        <v>7</v>
      </c>
      <c r="F14" s="94"/>
      <c r="G14" s="94"/>
      <c r="H14" s="94"/>
      <c r="I14" s="94"/>
      <c r="J14" s="94"/>
      <c r="K14" s="94"/>
      <c r="L14" s="94"/>
      <c r="M14" s="94"/>
      <c r="N14" s="94"/>
      <c r="O14" s="94"/>
      <c r="P14" s="94"/>
      <c r="Q14" s="94"/>
      <c r="R14" s="94"/>
      <c r="S14" s="94"/>
      <c r="T14" s="94"/>
      <c r="U14" s="94"/>
      <c r="V14" s="94"/>
      <c r="W14" s="94"/>
      <c r="X14" s="94"/>
      <c r="Y14" s="94"/>
      <c r="Z14" s="94"/>
      <c r="AA14" s="94"/>
      <c r="AB14" s="94" t="s">
        <v>7</v>
      </c>
      <c r="AC14" s="94"/>
      <c r="AD14" s="94"/>
      <c r="AE14" s="94"/>
      <c r="AF14" s="94"/>
      <c r="AG14" s="94"/>
      <c r="AH14" s="94"/>
      <c r="AI14" s="94"/>
      <c r="AJ14" s="17">
        <f t="shared" si="2"/>
        <v>0</v>
      </c>
      <c r="AK14" s="308">
        <f t="shared" si="3"/>
        <v>1</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c r="I16" s="94"/>
      <c r="J16" s="94"/>
      <c r="K16" s="94"/>
      <c r="L16" s="94" t="s">
        <v>7</v>
      </c>
      <c r="M16" s="94"/>
      <c r="N16" s="94"/>
      <c r="O16" s="94"/>
      <c r="P16" s="94"/>
      <c r="Q16" s="94"/>
      <c r="R16" s="94"/>
      <c r="S16" s="94"/>
      <c r="T16" s="94"/>
      <c r="U16" s="94"/>
      <c r="V16" s="94"/>
      <c r="W16" s="94"/>
      <c r="X16" s="94"/>
      <c r="Y16" s="94"/>
      <c r="Z16" s="94" t="s">
        <v>7</v>
      </c>
      <c r="AA16" s="94"/>
      <c r="AB16" s="94"/>
      <c r="AC16" s="94"/>
      <c r="AD16" s="94"/>
      <c r="AE16" s="94" t="s">
        <v>6</v>
      </c>
      <c r="AF16" s="94"/>
      <c r="AG16" s="94"/>
      <c r="AH16" s="94"/>
      <c r="AI16" s="94"/>
      <c r="AJ16" s="17">
        <f t="shared" si="2"/>
        <v>1</v>
      </c>
      <c r="AK16" s="308">
        <f t="shared" si="3"/>
        <v>2</v>
      </c>
      <c r="AL16" s="334">
        <f t="shared" si="4"/>
        <v>0</v>
      </c>
    </row>
    <row r="17" spans="1:41" s="23" customFormat="1">
      <c r="A17" s="4">
        <v>11</v>
      </c>
      <c r="B17" s="145" t="s">
        <v>962</v>
      </c>
      <c r="C17" s="2" t="s">
        <v>963</v>
      </c>
      <c r="D17" s="3" t="s">
        <v>106</v>
      </c>
      <c r="E17" s="94"/>
      <c r="F17" s="94"/>
      <c r="G17" s="94"/>
      <c r="H17" s="94"/>
      <c r="I17" s="94"/>
      <c r="J17" s="94"/>
      <c r="K17" s="94"/>
      <c r="L17" s="94" t="s">
        <v>7</v>
      </c>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1</v>
      </c>
      <c r="AL17" s="334">
        <f t="shared" si="4"/>
        <v>0</v>
      </c>
    </row>
    <row r="18" spans="1:41" s="23" customFormat="1" ht="21" customHeight="1">
      <c r="A18" s="4">
        <v>12</v>
      </c>
      <c r="B18" s="145">
        <v>2010060047</v>
      </c>
      <c r="C18" s="2" t="s">
        <v>964</v>
      </c>
      <c r="D18" s="3" t="s">
        <v>796</v>
      </c>
      <c r="E18" s="94"/>
      <c r="F18" s="94"/>
      <c r="G18" s="94"/>
      <c r="H18" s="94"/>
      <c r="I18" s="94"/>
      <c r="J18" s="94"/>
      <c r="K18" s="94"/>
      <c r="L18" s="94"/>
      <c r="M18" s="94"/>
      <c r="N18" s="94"/>
      <c r="O18" s="94"/>
      <c r="P18" s="94"/>
      <c r="Q18" s="94" t="s">
        <v>7</v>
      </c>
      <c r="R18" s="94"/>
      <c r="S18" s="94"/>
      <c r="T18" s="94"/>
      <c r="U18" s="94"/>
      <c r="V18" s="94"/>
      <c r="W18" s="94" t="s">
        <v>7</v>
      </c>
      <c r="X18" s="94"/>
      <c r="Y18" s="94"/>
      <c r="Z18" s="94"/>
      <c r="AA18" s="94"/>
      <c r="AB18" s="94"/>
      <c r="AC18" s="94"/>
      <c r="AD18" s="94"/>
      <c r="AE18" s="94"/>
      <c r="AF18" s="94"/>
      <c r="AG18" s="94"/>
      <c r="AH18" s="94"/>
      <c r="AI18" s="94"/>
      <c r="AJ18" s="17">
        <f t="shared" si="2"/>
        <v>0</v>
      </c>
      <c r="AK18" s="308">
        <f t="shared" si="3"/>
        <v>2</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t="s">
        <v>7</v>
      </c>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t="s">
        <v>6</v>
      </c>
      <c r="AC21" s="94"/>
      <c r="AD21" s="94"/>
      <c r="AE21" s="94"/>
      <c r="AF21" s="94"/>
      <c r="AG21" s="94"/>
      <c r="AH21" s="94"/>
      <c r="AI21" s="94"/>
      <c r="AJ21" s="17">
        <f t="shared" si="2"/>
        <v>1</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c r="I23" s="94" t="s">
        <v>7</v>
      </c>
      <c r="J23" s="94"/>
      <c r="K23" s="94"/>
      <c r="L23" s="94" t="s">
        <v>7</v>
      </c>
      <c r="M23" s="94"/>
      <c r="N23" s="94"/>
      <c r="O23" s="94"/>
      <c r="P23" s="94"/>
      <c r="Q23" s="94"/>
      <c r="R23" s="94"/>
      <c r="S23" s="94"/>
      <c r="T23" s="94"/>
      <c r="U23" s="94" t="s">
        <v>6</v>
      </c>
      <c r="V23" s="94"/>
      <c r="W23" s="94" t="s">
        <v>6</v>
      </c>
      <c r="X23" s="94" t="s">
        <v>6</v>
      </c>
      <c r="Y23" s="94"/>
      <c r="Z23" s="94"/>
      <c r="AA23" s="94"/>
      <c r="AB23" s="94"/>
      <c r="AC23" s="94"/>
      <c r="AD23" s="94"/>
      <c r="AE23" s="94"/>
      <c r="AF23" s="94"/>
      <c r="AG23" s="94"/>
      <c r="AH23" s="94"/>
      <c r="AI23" s="94"/>
      <c r="AJ23" s="17">
        <f t="shared" si="2"/>
        <v>3</v>
      </c>
      <c r="AK23" s="308">
        <f t="shared" si="3"/>
        <v>2</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t="s">
        <v>7</v>
      </c>
      <c r="AC24" s="94"/>
      <c r="AD24" s="94"/>
      <c r="AE24" s="94"/>
      <c r="AF24" s="94"/>
      <c r="AG24" s="94"/>
      <c r="AH24" s="94"/>
      <c r="AI24" s="94"/>
      <c r="AJ24" s="17">
        <f t="shared" si="2"/>
        <v>0</v>
      </c>
      <c r="AK24" s="308">
        <f t="shared" si="3"/>
        <v>1</v>
      </c>
      <c r="AL24" s="334">
        <f t="shared" si="4"/>
        <v>0</v>
      </c>
    </row>
    <row r="25" spans="1:41" s="23" customFormat="1" ht="21" customHeight="1">
      <c r="A25" s="4">
        <v>19</v>
      </c>
      <c r="B25" s="145" t="s">
        <v>978</v>
      </c>
      <c r="C25" s="2" t="s">
        <v>979</v>
      </c>
      <c r="D25" s="3" t="s">
        <v>672</v>
      </c>
      <c r="E25" s="94"/>
      <c r="F25" s="94"/>
      <c r="G25" s="94"/>
      <c r="H25" s="94"/>
      <c r="I25" s="94"/>
      <c r="J25" s="94"/>
      <c r="K25" s="94"/>
      <c r="L25" s="94"/>
      <c r="M25" s="94"/>
      <c r="N25" s="94"/>
      <c r="O25" s="94"/>
      <c r="P25" s="94"/>
      <c r="Q25" s="94"/>
      <c r="R25" s="94"/>
      <c r="S25" s="94"/>
      <c r="T25" s="94"/>
      <c r="U25" s="94"/>
      <c r="V25" s="94"/>
      <c r="W25" s="94"/>
      <c r="X25" s="94" t="s">
        <v>6</v>
      </c>
      <c r="Y25" s="94"/>
      <c r="Z25" s="94"/>
      <c r="AA25" s="94"/>
      <c r="AB25" s="94" t="s">
        <v>6</v>
      </c>
      <c r="AC25" s="94"/>
      <c r="AD25" s="94"/>
      <c r="AE25" s="94"/>
      <c r="AF25" s="94"/>
      <c r="AG25" s="94"/>
      <c r="AH25" s="94"/>
      <c r="AI25" s="94"/>
      <c r="AJ25" s="17">
        <f t="shared" si="2"/>
        <v>2</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t="s">
        <v>7</v>
      </c>
      <c r="X26" s="94"/>
      <c r="Y26" s="94"/>
      <c r="Z26" s="94"/>
      <c r="AA26" s="94"/>
      <c r="AB26" s="94"/>
      <c r="AC26" s="94"/>
      <c r="AD26" s="94"/>
      <c r="AE26" s="94"/>
      <c r="AF26" s="94"/>
      <c r="AG26" s="94"/>
      <c r="AH26" s="94"/>
      <c r="AI26" s="94"/>
      <c r="AJ26" s="17">
        <f t="shared" si="2"/>
        <v>0</v>
      </c>
      <c r="AK26" s="308">
        <f t="shared" si="3"/>
        <v>1</v>
      </c>
      <c r="AL26" s="334">
        <f t="shared" si="4"/>
        <v>0</v>
      </c>
    </row>
    <row r="27" spans="1:41" s="23" customFormat="1" ht="21" customHeight="1">
      <c r="A27" s="432" t="s">
        <v>10</v>
      </c>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17">
        <f>SUM(AJ7:AJ26)</f>
        <v>12</v>
      </c>
      <c r="AK27" s="17">
        <f>SUM(AK7:AK26)</f>
        <v>16</v>
      </c>
      <c r="AL27" s="17">
        <f>SUM(AL7:AL26)</f>
        <v>0</v>
      </c>
      <c r="AM27" s="22"/>
      <c r="AN27" s="22"/>
      <c r="AO27" s="22"/>
    </row>
    <row r="28" spans="1:41" s="23" customFormat="1" ht="21" customHeight="1">
      <c r="A28" s="433" t="s">
        <v>2598</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5"/>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6"/>
      <c r="D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6"/>
      <c r="D32" s="436"/>
      <c r="E32" s="436"/>
      <c r="F32" s="436"/>
      <c r="G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E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6"/>
      <c r="D34" s="436"/>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5:A6"/>
    <mergeCell ref="A28:AL28"/>
    <mergeCell ref="B5:B6"/>
    <mergeCell ref="C5:D6"/>
    <mergeCell ref="C34:D34"/>
    <mergeCell ref="C31:D31"/>
    <mergeCell ref="C32:G32"/>
    <mergeCell ref="C33:E33"/>
    <mergeCell ref="A27:AI27"/>
    <mergeCell ref="A1:P1"/>
    <mergeCell ref="Q1:AL1"/>
    <mergeCell ref="A2:P2"/>
    <mergeCell ref="Q2:AL2"/>
    <mergeCell ref="A3:AL3"/>
    <mergeCell ref="I4:L4"/>
    <mergeCell ref="M4:N4"/>
    <mergeCell ref="O4:Q4"/>
    <mergeCell ref="R4:T4"/>
    <mergeCell ref="AL5:AL6"/>
    <mergeCell ref="AJ5:AJ6"/>
    <mergeCell ref="AK5:AK6"/>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4" workbookViewId="0">
      <selection activeCell="AE12" sqref="AE12"/>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2.25" customHeight="1">
      <c r="A3" s="429" t="s">
        <v>982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t="s">
        <v>8</v>
      </c>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t="s">
        <v>2665</v>
      </c>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1</v>
      </c>
      <c r="AL8" s="334">
        <f t="shared" ref="AL8:AL29" si="4">COUNTIF(E8:AI8,"T")+2*COUNTIF(E8:AI8,"2T")+2*COUNTIF(E8:AI8,"T2")+COUNTIF(E8:AI8,"PT")+COUNTIF(E8:AI8,"TP")+COUNTIF(E8:AI8,"TK")+COUNTIF(E8:AI8,"KT")</f>
        <v>1</v>
      </c>
    </row>
    <row r="9" spans="1:38" s="160" customFormat="1" ht="21" customHeight="1">
      <c r="A9" s="155">
        <v>3</v>
      </c>
      <c r="B9" s="106" t="s">
        <v>988</v>
      </c>
      <c r="C9" s="107" t="s">
        <v>969</v>
      </c>
      <c r="D9" s="156" t="s">
        <v>989</v>
      </c>
      <c r="E9" s="96"/>
      <c r="F9" s="110"/>
      <c r="G9" s="110"/>
      <c r="H9" s="110"/>
      <c r="I9" s="110"/>
      <c r="J9" s="110"/>
      <c r="K9" s="110"/>
      <c r="L9" s="110"/>
      <c r="M9" s="110" t="s">
        <v>7</v>
      </c>
      <c r="N9" s="110"/>
      <c r="O9" s="110"/>
      <c r="P9" s="110"/>
      <c r="Q9" s="110"/>
      <c r="R9" s="110"/>
      <c r="S9" s="110"/>
      <c r="T9" s="110"/>
      <c r="U9" s="110"/>
      <c r="V9" s="110"/>
      <c r="W9" s="110"/>
      <c r="X9" s="110" t="s">
        <v>7</v>
      </c>
      <c r="Y9" s="110"/>
      <c r="Z9" s="110"/>
      <c r="AA9" s="110"/>
      <c r="AB9" s="110"/>
      <c r="AC9" s="110"/>
      <c r="AD9" s="110"/>
      <c r="AE9" s="110"/>
      <c r="AF9" s="110"/>
      <c r="AG9" s="110"/>
      <c r="AH9" s="110"/>
      <c r="AI9" s="110"/>
      <c r="AJ9" s="17">
        <f t="shared" si="2"/>
        <v>0</v>
      </c>
      <c r="AK9" s="308">
        <f t="shared" si="3"/>
        <v>2</v>
      </c>
      <c r="AL9" s="334">
        <f t="shared" si="4"/>
        <v>0</v>
      </c>
    </row>
    <row r="10" spans="1:38" s="154" customFormat="1" ht="21" customHeight="1">
      <c r="A10" s="155">
        <v>4</v>
      </c>
      <c r="B10" s="106" t="s">
        <v>990</v>
      </c>
      <c r="C10" s="107" t="s">
        <v>991</v>
      </c>
      <c r="D10" s="156" t="s">
        <v>992</v>
      </c>
      <c r="E10" s="96"/>
      <c r="F10" s="110"/>
      <c r="G10" s="110"/>
      <c r="H10" s="110"/>
      <c r="I10" s="110" t="s">
        <v>7</v>
      </c>
      <c r="J10" s="110"/>
      <c r="K10" s="110"/>
      <c r="L10" s="110"/>
      <c r="M10" s="110"/>
      <c r="N10" s="110"/>
      <c r="O10" s="110"/>
      <c r="P10" s="110"/>
      <c r="Q10" s="110"/>
      <c r="R10" s="110"/>
      <c r="S10" s="110" t="s">
        <v>6</v>
      </c>
      <c r="T10" s="110"/>
      <c r="U10" s="110"/>
      <c r="V10" s="110"/>
      <c r="W10" s="110"/>
      <c r="X10" s="110" t="s">
        <v>6</v>
      </c>
      <c r="Y10" s="110"/>
      <c r="Z10" s="110"/>
      <c r="AA10" s="110"/>
      <c r="AB10" s="110"/>
      <c r="AC10" s="110"/>
      <c r="AD10" s="110"/>
      <c r="AE10" s="110"/>
      <c r="AF10" s="110"/>
      <c r="AG10" s="110"/>
      <c r="AH10" s="110"/>
      <c r="AI10" s="110"/>
      <c r="AJ10" s="17">
        <f t="shared" si="2"/>
        <v>2</v>
      </c>
      <c r="AK10" s="308">
        <f t="shared" si="3"/>
        <v>1</v>
      </c>
      <c r="AL10" s="334">
        <f t="shared" si="4"/>
        <v>0</v>
      </c>
    </row>
    <row r="11" spans="1:38" s="154" customFormat="1" ht="21" customHeight="1">
      <c r="A11" s="155">
        <v>5</v>
      </c>
      <c r="B11" s="106" t="s">
        <v>993</v>
      </c>
      <c r="C11" s="107" t="s">
        <v>327</v>
      </c>
      <c r="D11" s="156" t="s">
        <v>136</v>
      </c>
      <c r="E11" s="96"/>
      <c r="F11" s="110"/>
      <c r="G11" s="110"/>
      <c r="H11" s="110"/>
      <c r="I11" s="110"/>
      <c r="J11" s="110"/>
      <c r="K11" s="110"/>
      <c r="L11" s="110" t="s">
        <v>8</v>
      </c>
      <c r="M11" s="110" t="s">
        <v>8</v>
      </c>
      <c r="N11" s="110" t="s">
        <v>8</v>
      </c>
      <c r="O11" s="110"/>
      <c r="P11" s="110"/>
      <c r="Q11" s="110" t="s">
        <v>8</v>
      </c>
      <c r="R11" s="110" t="s">
        <v>8</v>
      </c>
      <c r="S11" s="110" t="s">
        <v>6</v>
      </c>
      <c r="T11" s="110" t="s">
        <v>8</v>
      </c>
      <c r="U11" s="110"/>
      <c r="V11" s="110"/>
      <c r="W11" s="110"/>
      <c r="X11" s="110"/>
      <c r="Y11" s="110"/>
      <c r="Z11" s="110" t="s">
        <v>8</v>
      </c>
      <c r="AA11" s="110" t="s">
        <v>6</v>
      </c>
      <c r="AB11" s="110" t="s">
        <v>8</v>
      </c>
      <c r="AC11" s="110"/>
      <c r="AD11" s="110" t="s">
        <v>8</v>
      </c>
      <c r="AE11" s="110"/>
      <c r="AF11" s="110"/>
      <c r="AG11" s="110"/>
      <c r="AH11" s="110"/>
      <c r="AI11" s="110"/>
      <c r="AJ11" s="17">
        <f t="shared" si="2"/>
        <v>2</v>
      </c>
      <c r="AK11" s="308">
        <f t="shared" si="3"/>
        <v>0</v>
      </c>
      <c r="AL11" s="334">
        <f t="shared" si="4"/>
        <v>9</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t="s">
        <v>6</v>
      </c>
      <c r="AA12" s="110"/>
      <c r="AB12" s="110"/>
      <c r="AC12" s="110"/>
      <c r="AD12" s="110"/>
      <c r="AE12" s="110"/>
      <c r="AF12" s="110"/>
      <c r="AG12" s="110"/>
      <c r="AH12" s="110"/>
      <c r="AI12" s="110"/>
      <c r="AJ12" s="17">
        <f t="shared" si="2"/>
        <v>1</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t="s">
        <v>6</v>
      </c>
      <c r="Q13" s="110"/>
      <c r="R13" s="110"/>
      <c r="S13" s="110"/>
      <c r="T13" s="110"/>
      <c r="U13" s="110"/>
      <c r="V13" s="110"/>
      <c r="W13" s="110"/>
      <c r="X13" s="110" t="s">
        <v>6</v>
      </c>
      <c r="Y13" s="110"/>
      <c r="Z13" s="110"/>
      <c r="AA13" s="110"/>
      <c r="AB13" s="110"/>
      <c r="AC13" s="110"/>
      <c r="AD13" s="110"/>
      <c r="AE13" s="110" t="s">
        <v>6</v>
      </c>
      <c r="AF13" s="110"/>
      <c r="AG13" s="110"/>
      <c r="AH13" s="110"/>
      <c r="AI13" s="110"/>
      <c r="AJ13" s="17">
        <f t="shared" si="2"/>
        <v>3</v>
      </c>
      <c r="AK13" s="308">
        <f t="shared" si="3"/>
        <v>0</v>
      </c>
      <c r="AL13" s="334">
        <f t="shared" si="4"/>
        <v>0</v>
      </c>
    </row>
    <row r="14" spans="1:38" s="154" customFormat="1" ht="21" customHeight="1">
      <c r="A14" s="155">
        <v>8</v>
      </c>
      <c r="B14" s="106">
        <v>2010050026</v>
      </c>
      <c r="C14" s="107" t="s">
        <v>205</v>
      </c>
      <c r="D14" s="156" t="s">
        <v>106</v>
      </c>
      <c r="E14" s="110" t="s">
        <v>6</v>
      </c>
      <c r="F14" s="110" t="s">
        <v>6</v>
      </c>
      <c r="G14" s="110" t="s">
        <v>6</v>
      </c>
      <c r="H14" s="110"/>
      <c r="I14" s="110" t="s">
        <v>6</v>
      </c>
      <c r="J14" s="110" t="s">
        <v>6</v>
      </c>
      <c r="K14" s="110" t="s">
        <v>6</v>
      </c>
      <c r="L14" s="110" t="s">
        <v>6</v>
      </c>
      <c r="M14" s="445" t="s">
        <v>2664</v>
      </c>
      <c r="N14" s="446"/>
      <c r="O14" s="446"/>
      <c r="P14" s="446"/>
      <c r="Q14" s="446"/>
      <c r="R14" s="446"/>
      <c r="S14" s="446"/>
      <c r="T14" s="446"/>
      <c r="U14" s="446"/>
      <c r="V14" s="446"/>
      <c r="W14" s="446"/>
      <c r="X14" s="446"/>
      <c r="Y14" s="446"/>
      <c r="Z14" s="446"/>
      <c r="AA14" s="446"/>
      <c r="AB14" s="446"/>
      <c r="AC14" s="446"/>
      <c r="AD14" s="446"/>
      <c r="AE14" s="446"/>
      <c r="AF14" s="446"/>
      <c r="AG14" s="446"/>
      <c r="AH14" s="446"/>
      <c r="AI14" s="447"/>
      <c r="AJ14" s="17">
        <f t="shared" si="2"/>
        <v>7</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t="s">
        <v>6</v>
      </c>
      <c r="Y15" s="110"/>
      <c r="Z15" s="110"/>
      <c r="AA15" s="110"/>
      <c r="AB15" s="110"/>
      <c r="AC15" s="110"/>
      <c r="AD15" s="110"/>
      <c r="AE15" s="110"/>
      <c r="AF15" s="110"/>
      <c r="AG15" s="110"/>
      <c r="AH15" s="110"/>
      <c r="AI15" s="110"/>
      <c r="AJ15" s="17">
        <f t="shared" si="2"/>
        <v>1</v>
      </c>
      <c r="AK15" s="308">
        <f t="shared" si="3"/>
        <v>0</v>
      </c>
      <c r="AL15" s="334">
        <f t="shared" si="4"/>
        <v>0</v>
      </c>
    </row>
    <row r="16" spans="1:38" s="154" customFormat="1" ht="21" customHeight="1">
      <c r="A16" s="155">
        <v>10</v>
      </c>
      <c r="B16" s="106" t="s">
        <v>1002</v>
      </c>
      <c r="C16" s="107" t="s">
        <v>1003</v>
      </c>
      <c r="D16" s="156" t="s">
        <v>103</v>
      </c>
      <c r="E16" s="110"/>
      <c r="F16" s="110" t="s">
        <v>6</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1</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c r="J18" s="110"/>
      <c r="K18" s="110"/>
      <c r="L18" s="110"/>
      <c r="M18" s="110" t="s">
        <v>6</v>
      </c>
      <c r="N18" s="110"/>
      <c r="O18" s="110"/>
      <c r="P18" s="110"/>
      <c r="Q18" s="110"/>
      <c r="R18" s="110"/>
      <c r="S18" s="110"/>
      <c r="T18" s="110"/>
      <c r="U18" s="110"/>
      <c r="V18" s="110"/>
      <c r="W18" s="110"/>
      <c r="X18" s="110" t="s">
        <v>6</v>
      </c>
      <c r="Y18" s="110"/>
      <c r="Z18" s="110" t="s">
        <v>6</v>
      </c>
      <c r="AA18" s="110"/>
      <c r="AB18" s="110"/>
      <c r="AC18" s="110"/>
      <c r="AD18" s="110"/>
      <c r="AE18" s="110"/>
      <c r="AF18" s="110"/>
      <c r="AG18" s="110"/>
      <c r="AH18" s="110"/>
      <c r="AI18" s="110"/>
      <c r="AJ18" s="17">
        <f t="shared" si="2"/>
        <v>3</v>
      </c>
      <c r="AK18" s="308">
        <f t="shared" si="3"/>
        <v>0</v>
      </c>
      <c r="AL18" s="334">
        <f t="shared" si="4"/>
        <v>0</v>
      </c>
    </row>
    <row r="19" spans="1:41" s="154" customFormat="1" ht="21" customHeight="1">
      <c r="A19" s="155">
        <v>13</v>
      </c>
      <c r="B19" s="106" t="s">
        <v>1007</v>
      </c>
      <c r="C19" s="107" t="s">
        <v>1008</v>
      </c>
      <c r="D19" s="156" t="s">
        <v>78</v>
      </c>
      <c r="E19" s="110"/>
      <c r="F19" s="110"/>
      <c r="G19" s="110"/>
      <c r="H19" s="110"/>
      <c r="I19" s="110"/>
      <c r="J19" s="110"/>
      <c r="K19" s="110"/>
      <c r="L19" s="110"/>
      <c r="M19" s="110"/>
      <c r="N19" s="110"/>
      <c r="O19" s="110"/>
      <c r="P19" s="110"/>
      <c r="Q19" s="110"/>
      <c r="R19" s="110"/>
      <c r="S19" s="110"/>
      <c r="T19" s="110"/>
      <c r="U19" s="110" t="s">
        <v>8</v>
      </c>
      <c r="V19" s="110"/>
      <c r="W19" s="110"/>
      <c r="X19" s="110" t="s">
        <v>6</v>
      </c>
      <c r="Y19" s="110"/>
      <c r="Z19" s="110"/>
      <c r="AA19" s="110"/>
      <c r="AB19" s="110" t="s">
        <v>8</v>
      </c>
      <c r="AC19" s="110"/>
      <c r="AD19" s="110" t="s">
        <v>8</v>
      </c>
      <c r="AE19" s="110"/>
      <c r="AF19" s="110"/>
      <c r="AG19" s="110"/>
      <c r="AH19" s="110"/>
      <c r="AI19" s="110"/>
      <c r="AJ19" s="17">
        <f t="shared" si="2"/>
        <v>1</v>
      </c>
      <c r="AK19" s="308">
        <f t="shared" si="3"/>
        <v>0</v>
      </c>
      <c r="AL19" s="334">
        <f t="shared" si="4"/>
        <v>3</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t="s">
        <v>7</v>
      </c>
      <c r="V20" s="110"/>
      <c r="W20" s="110" t="s">
        <v>7</v>
      </c>
      <c r="X20" s="110" t="s">
        <v>2660</v>
      </c>
      <c r="Y20" s="110"/>
      <c r="Z20" s="110"/>
      <c r="AA20" s="110"/>
      <c r="AB20" s="110"/>
      <c r="AC20" s="110"/>
      <c r="AD20" s="110"/>
      <c r="AE20" s="110"/>
      <c r="AF20" s="110"/>
      <c r="AG20" s="110"/>
      <c r="AH20" s="110"/>
      <c r="AI20" s="110"/>
      <c r="AJ20" s="17">
        <f t="shared" si="2"/>
        <v>0</v>
      </c>
      <c r="AK20" s="308">
        <f t="shared" si="3"/>
        <v>4</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t="s">
        <v>7</v>
      </c>
      <c r="Y21" s="110"/>
      <c r="Z21" s="110"/>
      <c r="AA21" s="110"/>
      <c r="AB21" s="110"/>
      <c r="AC21" s="110"/>
      <c r="AD21" s="110"/>
      <c r="AE21" s="110"/>
      <c r="AF21" s="110"/>
      <c r="AG21" s="110"/>
      <c r="AH21" s="110"/>
      <c r="AI21" s="110"/>
      <c r="AJ21" s="17">
        <f t="shared" si="2"/>
        <v>0</v>
      </c>
      <c r="AK21" s="308">
        <f t="shared" si="3"/>
        <v>1</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t="s">
        <v>7</v>
      </c>
      <c r="Y22" s="110"/>
      <c r="Z22" s="110"/>
      <c r="AA22" s="110"/>
      <c r="AB22" s="110"/>
      <c r="AC22" s="110"/>
      <c r="AD22" s="110"/>
      <c r="AE22" s="110"/>
      <c r="AF22" s="110"/>
      <c r="AG22" s="110"/>
      <c r="AH22" s="110"/>
      <c r="AI22" s="110"/>
      <c r="AJ22" s="17">
        <f t="shared" si="2"/>
        <v>0</v>
      </c>
      <c r="AK22" s="308">
        <f t="shared" si="3"/>
        <v>1</v>
      </c>
      <c r="AL22" s="334">
        <f t="shared" si="4"/>
        <v>0</v>
      </c>
    </row>
    <row r="23" spans="1:41" s="154" customFormat="1" ht="21" customHeight="1">
      <c r="A23" s="155">
        <v>17</v>
      </c>
      <c r="B23" s="106" t="s">
        <v>1016</v>
      </c>
      <c r="C23" s="107" t="s">
        <v>1017</v>
      </c>
      <c r="D23" s="156" t="s">
        <v>931</v>
      </c>
      <c r="E23" s="110"/>
      <c r="F23" s="110" t="s">
        <v>8</v>
      </c>
      <c r="G23" s="110"/>
      <c r="H23" s="110"/>
      <c r="I23" s="110"/>
      <c r="J23" s="110"/>
      <c r="K23" s="110"/>
      <c r="L23" s="110"/>
      <c r="M23" s="110" t="s">
        <v>8</v>
      </c>
      <c r="N23" s="110"/>
      <c r="O23" s="110"/>
      <c r="P23" s="110"/>
      <c r="Q23" s="110" t="s">
        <v>6</v>
      </c>
      <c r="R23" s="110" t="s">
        <v>7</v>
      </c>
      <c r="S23" s="110"/>
      <c r="T23" s="110" t="s">
        <v>6</v>
      </c>
      <c r="U23" s="110" t="s">
        <v>6</v>
      </c>
      <c r="V23" s="110"/>
      <c r="W23" s="110" t="s">
        <v>6</v>
      </c>
      <c r="X23" s="110"/>
      <c r="Y23" s="110"/>
      <c r="Z23" s="110"/>
      <c r="AA23" s="110" t="s">
        <v>6</v>
      </c>
      <c r="AB23" s="110" t="s">
        <v>6</v>
      </c>
      <c r="AC23" s="110"/>
      <c r="AD23" s="110" t="s">
        <v>6</v>
      </c>
      <c r="AE23" s="110" t="s">
        <v>6</v>
      </c>
      <c r="AF23" s="110"/>
      <c r="AG23" s="110"/>
      <c r="AH23" s="110"/>
      <c r="AI23" s="110"/>
      <c r="AJ23" s="17">
        <f t="shared" si="2"/>
        <v>8</v>
      </c>
      <c r="AK23" s="308">
        <f t="shared" si="3"/>
        <v>1</v>
      </c>
      <c r="AL23" s="334">
        <f t="shared" si="4"/>
        <v>2</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t="s">
        <v>8</v>
      </c>
      <c r="F25" s="110" t="s">
        <v>8</v>
      </c>
      <c r="G25" s="110" t="s">
        <v>8</v>
      </c>
      <c r="H25" s="110"/>
      <c r="I25" s="110"/>
      <c r="J25" s="110"/>
      <c r="K25" s="110"/>
      <c r="L25" s="110" t="s">
        <v>8</v>
      </c>
      <c r="M25" s="110"/>
      <c r="N25" s="110" t="s">
        <v>8</v>
      </c>
      <c r="O25" s="110"/>
      <c r="P25" s="110"/>
      <c r="Q25" s="110"/>
      <c r="R25" s="110"/>
      <c r="S25" s="110" t="s">
        <v>8</v>
      </c>
      <c r="T25" s="110" t="s">
        <v>8</v>
      </c>
      <c r="U25" s="110"/>
      <c r="V25" s="110"/>
      <c r="W25" s="110"/>
      <c r="X25" s="110"/>
      <c r="Y25" s="110"/>
      <c r="Z25" s="110"/>
      <c r="AA25" s="110"/>
      <c r="AB25" s="110"/>
      <c r="AC25" s="110"/>
      <c r="AD25" s="110" t="s">
        <v>6</v>
      </c>
      <c r="AE25" s="110" t="s">
        <v>7</v>
      </c>
      <c r="AF25" s="110"/>
      <c r="AG25" s="110"/>
      <c r="AH25" s="110"/>
      <c r="AI25" s="110"/>
      <c r="AJ25" s="17">
        <f t="shared" si="2"/>
        <v>1</v>
      </c>
      <c r="AK25" s="308">
        <f t="shared" si="3"/>
        <v>1</v>
      </c>
      <c r="AL25" s="334">
        <f t="shared" si="4"/>
        <v>7</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t="s">
        <v>6</v>
      </c>
      <c r="J27" s="110"/>
      <c r="K27" s="110" t="s">
        <v>8</v>
      </c>
      <c r="L27" s="110"/>
      <c r="M27" s="110"/>
      <c r="N27" s="110"/>
      <c r="O27" s="110"/>
      <c r="P27" s="110"/>
      <c r="Q27" s="110"/>
      <c r="R27" s="110"/>
      <c r="S27" s="110" t="s">
        <v>6</v>
      </c>
      <c r="T27" s="110"/>
      <c r="U27" s="110"/>
      <c r="V27" s="110"/>
      <c r="W27" s="110"/>
      <c r="X27" s="110" t="s">
        <v>8</v>
      </c>
      <c r="Y27" s="110"/>
      <c r="Z27" s="110"/>
      <c r="AA27" s="110" t="s">
        <v>8</v>
      </c>
      <c r="AB27" s="110"/>
      <c r="AC27" s="110"/>
      <c r="AD27" s="110" t="s">
        <v>8</v>
      </c>
      <c r="AE27" s="110"/>
      <c r="AF27" s="110"/>
      <c r="AG27" s="110"/>
      <c r="AH27" s="110"/>
      <c r="AI27" s="110"/>
      <c r="AJ27" s="17">
        <f t="shared" si="2"/>
        <v>2</v>
      </c>
      <c r="AK27" s="308">
        <f t="shared" si="3"/>
        <v>0</v>
      </c>
      <c r="AL27" s="334">
        <f t="shared" si="4"/>
        <v>4</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t="s">
        <v>7</v>
      </c>
      <c r="R28" s="110"/>
      <c r="S28" s="110"/>
      <c r="T28" s="110" t="s">
        <v>8</v>
      </c>
      <c r="U28" s="110"/>
      <c r="V28" s="110"/>
      <c r="W28" s="110"/>
      <c r="X28" s="110" t="s">
        <v>7</v>
      </c>
      <c r="Y28" s="110"/>
      <c r="Z28" s="110"/>
      <c r="AA28" s="110"/>
      <c r="AB28" s="110"/>
      <c r="AC28" s="110"/>
      <c r="AD28" s="110"/>
      <c r="AE28" s="110"/>
      <c r="AF28" s="110"/>
      <c r="AG28" s="110"/>
      <c r="AH28" s="110"/>
      <c r="AI28" s="110"/>
      <c r="AJ28" s="17">
        <f t="shared" si="2"/>
        <v>0</v>
      </c>
      <c r="AK28" s="308">
        <f t="shared" si="3"/>
        <v>2</v>
      </c>
      <c r="AL28" s="334">
        <f t="shared" si="4"/>
        <v>1</v>
      </c>
    </row>
    <row r="29" spans="1:41" s="154" customFormat="1" ht="21" customHeight="1">
      <c r="A29" s="155">
        <v>23</v>
      </c>
      <c r="B29" s="106" t="s">
        <v>1028</v>
      </c>
      <c r="C29" s="107" t="s">
        <v>1029</v>
      </c>
      <c r="D29" s="156" t="s">
        <v>1030</v>
      </c>
      <c r="E29" s="96"/>
      <c r="F29" s="110"/>
      <c r="G29" s="110"/>
      <c r="H29" s="110"/>
      <c r="I29" s="110"/>
      <c r="J29" s="110"/>
      <c r="K29" s="110"/>
      <c r="L29" s="110" t="s">
        <v>8</v>
      </c>
      <c r="M29" s="110"/>
      <c r="N29" s="110"/>
      <c r="O29" s="110"/>
      <c r="P29" s="110"/>
      <c r="Q29" s="110"/>
      <c r="R29" s="110"/>
      <c r="S29" s="110" t="s">
        <v>7</v>
      </c>
      <c r="T29" s="110"/>
      <c r="U29" s="110"/>
      <c r="V29" s="110"/>
      <c r="W29" s="110"/>
      <c r="X29" s="110"/>
      <c r="Y29" s="110"/>
      <c r="Z29" s="110"/>
      <c r="AA29" s="110"/>
      <c r="AB29" s="110"/>
      <c r="AC29" s="110"/>
      <c r="AD29" s="110" t="s">
        <v>8</v>
      </c>
      <c r="AE29" s="110"/>
      <c r="AF29" s="110"/>
      <c r="AG29" s="110"/>
      <c r="AH29" s="110"/>
      <c r="AI29" s="110"/>
      <c r="AJ29" s="17">
        <f t="shared" si="2"/>
        <v>0</v>
      </c>
      <c r="AK29" s="308">
        <f t="shared" si="3"/>
        <v>1</v>
      </c>
      <c r="AL29" s="334">
        <f t="shared" si="4"/>
        <v>2</v>
      </c>
    </row>
    <row r="30" spans="1:41" s="154" customFormat="1" ht="21" customHeight="1">
      <c r="A30" s="444" t="s">
        <v>10</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17">
        <f>SUM(AJ7:AJ29)</f>
        <v>32</v>
      </c>
      <c r="AK30" s="17">
        <f>SUM(AK7:AK29)</f>
        <v>15</v>
      </c>
      <c r="AL30" s="17">
        <f>SUM(AL7:AL29)</f>
        <v>30</v>
      </c>
      <c r="AM30" s="153"/>
      <c r="AN30" s="153"/>
      <c r="AO30" s="153"/>
    </row>
    <row r="31" spans="1:41" s="23" customFormat="1" ht="21" customHeight="1">
      <c r="A31" s="433" t="s">
        <v>2598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6"/>
      <c r="D34" s="436"/>
      <c r="E34" s="436"/>
      <c r="F34" s="436"/>
      <c r="G34" s="436"/>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6"/>
      <c r="D35" s="436"/>
      <c r="E35" s="436"/>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6"/>
      <c r="D36" s="436"/>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 ref="Q1:AL1"/>
    <mergeCell ref="A2:P2"/>
    <mergeCell ref="Q2:AL2"/>
    <mergeCell ref="A3:AL3"/>
    <mergeCell ref="I4:L4"/>
    <mergeCell ref="M4:N4"/>
    <mergeCell ref="O4:Q4"/>
    <mergeCell ref="A1:P1"/>
  </mergeCells>
  <conditionalFormatting sqref="E15:AI29 E14:M14 E6:AI13">
    <cfRule type="expression" dxfId="13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zoomScaleNormal="100" workbookViewId="0">
      <selection activeCell="AE11" sqref="AE11"/>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9">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9" ht="22.5">
      <c r="A3" s="429" t="s">
        <v>1031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9"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9"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9"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9" s="31" customFormat="1" ht="23.1" customHeight="1">
      <c r="A7" s="155">
        <v>1</v>
      </c>
      <c r="B7" s="77" t="s">
        <v>1032</v>
      </c>
      <c r="C7" s="78" t="s">
        <v>1033</v>
      </c>
      <c r="D7" s="3" t="s">
        <v>39</v>
      </c>
      <c r="E7" s="96"/>
      <c r="F7" s="97"/>
      <c r="G7" s="97"/>
      <c r="H7" s="97"/>
      <c r="I7" s="97"/>
      <c r="J7" s="97"/>
      <c r="K7" s="97"/>
      <c r="L7" s="97" t="s">
        <v>8</v>
      </c>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9" s="141" customFormat="1" ht="23.1" customHeight="1">
      <c r="A8" s="161">
        <v>2</v>
      </c>
      <c r="B8" s="77">
        <v>2010040008</v>
      </c>
      <c r="C8" s="78" t="s">
        <v>1034</v>
      </c>
      <c r="D8" s="3" t="s">
        <v>117</v>
      </c>
      <c r="E8" s="96"/>
      <c r="F8" s="97"/>
      <c r="G8" s="97"/>
      <c r="H8" s="97"/>
      <c r="I8" s="97"/>
      <c r="J8" s="97"/>
      <c r="K8" s="97"/>
      <c r="L8" s="97"/>
      <c r="M8" s="97" t="s">
        <v>6</v>
      </c>
      <c r="N8" s="97"/>
      <c r="O8" s="97"/>
      <c r="P8" s="97"/>
      <c r="Q8" s="97"/>
      <c r="R8" s="97"/>
      <c r="S8" s="97"/>
      <c r="T8" s="97"/>
      <c r="U8" s="97"/>
      <c r="V8" s="97"/>
      <c r="W8" s="97"/>
      <c r="X8" s="97"/>
      <c r="Y8" s="97"/>
      <c r="Z8" s="97"/>
      <c r="AA8" s="97"/>
      <c r="AB8" s="97" t="s">
        <v>7</v>
      </c>
      <c r="AC8" s="97"/>
      <c r="AD8" s="97"/>
      <c r="AE8" s="97" t="s">
        <v>8</v>
      </c>
      <c r="AF8" s="97"/>
      <c r="AG8" s="97"/>
      <c r="AH8" s="97"/>
      <c r="AI8" s="97"/>
      <c r="AJ8" s="17">
        <f t="shared" ref="AJ8:AJ43" si="2">COUNTIF(E8:AI8,"K")+2*COUNTIF(E8:AI8,"2K")+COUNTIF(E8:AI8,"TK")+COUNTIF(E8:AI8,"KT")+COUNTIF(E8:AI8,"PK")+COUNTIF(E8:AI8,"KP")+2*COUNTIF(E8:AI8,"K2")</f>
        <v>1</v>
      </c>
      <c r="AK8" s="308">
        <f t="shared" ref="AK8:AK43" si="3">COUNTIF(F8:AJ8,"P")+2*COUNTIF(F8:AJ8,"2P")+COUNTIF(F8:AJ8,"TP")+COUNTIF(F8:AJ8,"PT")+COUNTIF(F8:AJ8,"PK")+COUNTIF(F8:AJ8,"KP")+2*COUNTIF(F8:AJ8,"P2")</f>
        <v>1</v>
      </c>
      <c r="AL8" s="308">
        <f t="shared" ref="AL8:AL43" si="4">COUNTIF(E8:AI8,"T")+2*COUNTIF(E8:AI8,"2T")+2*COUNTIF(E8:AI8,"T2")+COUNTIF(E8:AI8,"PT")+COUNTIF(E8:AI8,"TP")</f>
        <v>1</v>
      </c>
    </row>
    <row r="9" spans="1:39" s="141" customFormat="1" ht="23.1" customHeight="1">
      <c r="A9" s="155">
        <v>3</v>
      </c>
      <c r="B9" s="77" t="s">
        <v>1035</v>
      </c>
      <c r="C9" s="78" t="s">
        <v>1036</v>
      </c>
      <c r="D9" s="3" t="s">
        <v>14</v>
      </c>
      <c r="E9" s="96" t="s">
        <v>7</v>
      </c>
      <c r="F9" s="97"/>
      <c r="G9" s="97"/>
      <c r="H9" s="97"/>
      <c r="I9" s="97"/>
      <c r="J9" s="97"/>
      <c r="K9" s="97"/>
      <c r="L9" s="97"/>
      <c r="M9" s="97"/>
      <c r="N9" s="97"/>
      <c r="O9" s="97"/>
      <c r="P9" s="97"/>
      <c r="Q9" s="97"/>
      <c r="R9" s="97"/>
      <c r="S9" s="97"/>
      <c r="T9" s="97" t="s">
        <v>7</v>
      </c>
      <c r="U9" s="97"/>
      <c r="V9" s="97"/>
      <c r="W9" s="97"/>
      <c r="X9" s="97"/>
      <c r="Y9" s="97"/>
      <c r="Z9" s="97" t="s">
        <v>7</v>
      </c>
      <c r="AA9" s="97"/>
      <c r="AB9" s="97"/>
      <c r="AC9" s="97"/>
      <c r="AD9" s="97"/>
      <c r="AE9" s="97"/>
      <c r="AF9" s="97"/>
      <c r="AG9" s="97"/>
      <c r="AH9" s="97"/>
      <c r="AI9" s="97"/>
      <c r="AJ9" s="17">
        <f t="shared" si="2"/>
        <v>0</v>
      </c>
      <c r="AK9" s="308">
        <f t="shared" si="3"/>
        <v>2</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t="s">
        <v>7</v>
      </c>
      <c r="Y10" s="97"/>
      <c r="Z10" s="97"/>
      <c r="AA10" s="97"/>
      <c r="AB10" s="97"/>
      <c r="AC10" s="97"/>
      <c r="AD10" s="97"/>
      <c r="AE10" s="97"/>
      <c r="AF10" s="97"/>
      <c r="AG10" s="97"/>
      <c r="AH10" s="97"/>
      <c r="AI10" s="97"/>
      <c r="AJ10" s="17">
        <f t="shared" si="2"/>
        <v>0</v>
      </c>
      <c r="AK10" s="308">
        <f t="shared" si="3"/>
        <v>1</v>
      </c>
      <c r="AL10" s="308">
        <f t="shared" si="4"/>
        <v>0</v>
      </c>
      <c r="AM10" s="165"/>
    </row>
    <row r="11" spans="1:39" s="31" customFormat="1" ht="23.1" customHeight="1">
      <c r="A11" s="155">
        <v>5</v>
      </c>
      <c r="B11" s="106" t="s">
        <v>1040</v>
      </c>
      <c r="C11" s="107" t="s">
        <v>1041</v>
      </c>
      <c r="D11" s="156" t="s">
        <v>41</v>
      </c>
      <c r="E11" s="96"/>
      <c r="F11" s="97"/>
      <c r="G11" s="97"/>
      <c r="H11" s="97"/>
      <c r="I11" s="97"/>
      <c r="J11" s="97"/>
      <c r="K11" s="97"/>
      <c r="L11" s="97"/>
      <c r="M11" s="97"/>
      <c r="N11" s="97" t="s">
        <v>7</v>
      </c>
      <c r="O11" s="97"/>
      <c r="P11" s="97"/>
      <c r="Q11" s="97"/>
      <c r="R11" s="97"/>
      <c r="S11" s="97"/>
      <c r="T11" s="97"/>
      <c r="U11" s="97"/>
      <c r="V11" s="97"/>
      <c r="W11" s="97"/>
      <c r="X11" s="97"/>
      <c r="Y11" s="97"/>
      <c r="Z11" s="97"/>
      <c r="AA11" s="97"/>
      <c r="AB11" s="97" t="s">
        <v>7</v>
      </c>
      <c r="AC11" s="97"/>
      <c r="AD11" s="97" t="s">
        <v>7</v>
      </c>
      <c r="AE11" s="97" t="s">
        <v>7</v>
      </c>
      <c r="AF11" s="97"/>
      <c r="AG11" s="97"/>
      <c r="AH11" s="97"/>
      <c r="AI11" s="97"/>
      <c r="AJ11" s="17">
        <f t="shared" si="2"/>
        <v>0</v>
      </c>
      <c r="AK11" s="308">
        <f t="shared" si="3"/>
        <v>4</v>
      </c>
      <c r="AL11" s="308">
        <f t="shared" si="4"/>
        <v>0</v>
      </c>
    </row>
    <row r="12" spans="1:39" s="31" customFormat="1" ht="23.1" customHeight="1">
      <c r="A12" s="161">
        <v>6</v>
      </c>
      <c r="B12" s="77" t="s">
        <v>1042</v>
      </c>
      <c r="C12" s="78" t="s">
        <v>205</v>
      </c>
      <c r="D12" s="3" t="s">
        <v>92</v>
      </c>
      <c r="E12" s="97" t="s">
        <v>7</v>
      </c>
      <c r="F12" s="97"/>
      <c r="G12" s="97"/>
      <c r="H12" s="97"/>
      <c r="I12" s="97"/>
      <c r="J12" s="97" t="s">
        <v>7</v>
      </c>
      <c r="K12" s="97"/>
      <c r="L12" s="97"/>
      <c r="M12" s="97" t="s">
        <v>6</v>
      </c>
      <c r="N12" s="97"/>
      <c r="O12" s="97"/>
      <c r="P12" s="97"/>
      <c r="Q12" s="97" t="s">
        <v>7</v>
      </c>
      <c r="R12" s="97"/>
      <c r="S12" s="97" t="s">
        <v>7</v>
      </c>
      <c r="T12" s="97"/>
      <c r="U12" s="97" t="s">
        <v>6</v>
      </c>
      <c r="V12" s="97"/>
      <c r="W12" s="97"/>
      <c r="X12" s="97"/>
      <c r="Y12" s="97"/>
      <c r="Z12" s="97"/>
      <c r="AA12" s="97"/>
      <c r="AB12" s="97"/>
      <c r="AC12" s="97"/>
      <c r="AD12" s="97"/>
      <c r="AE12" s="97"/>
      <c r="AF12" s="97"/>
      <c r="AG12" s="97"/>
      <c r="AH12" s="97"/>
      <c r="AI12" s="97"/>
      <c r="AJ12" s="17">
        <f t="shared" si="2"/>
        <v>2</v>
      </c>
      <c r="AK12" s="308">
        <f t="shared" si="3"/>
        <v>3</v>
      </c>
      <c r="AL12" s="308">
        <f t="shared" si="4"/>
        <v>0</v>
      </c>
    </row>
    <row r="13" spans="1:39" s="23" customFormat="1" ht="23.1" customHeight="1">
      <c r="A13" s="155">
        <v>7</v>
      </c>
      <c r="B13" s="77" t="s">
        <v>1043</v>
      </c>
      <c r="C13" s="78" t="s">
        <v>1044</v>
      </c>
      <c r="D13" s="3" t="s">
        <v>1045</v>
      </c>
      <c r="E13" s="97"/>
      <c r="F13" s="97" t="s">
        <v>6</v>
      </c>
      <c r="G13" s="97"/>
      <c r="H13" s="97"/>
      <c r="I13" s="97"/>
      <c r="J13" s="97" t="s">
        <v>8</v>
      </c>
      <c r="K13" s="97"/>
      <c r="L13" s="97" t="s">
        <v>7</v>
      </c>
      <c r="M13" s="97"/>
      <c r="N13" s="97" t="s">
        <v>7</v>
      </c>
      <c r="O13" s="97"/>
      <c r="P13" s="97"/>
      <c r="Q13" s="97"/>
      <c r="R13" s="97"/>
      <c r="S13" s="97" t="s">
        <v>7</v>
      </c>
      <c r="T13" s="97"/>
      <c r="U13" s="97" t="s">
        <v>6</v>
      </c>
      <c r="V13" s="97"/>
      <c r="W13" s="97"/>
      <c r="X13" s="97" t="s">
        <v>8</v>
      </c>
      <c r="Y13" s="97"/>
      <c r="Z13" s="97" t="s">
        <v>7</v>
      </c>
      <c r="AA13" s="97"/>
      <c r="AB13" s="97" t="s">
        <v>7</v>
      </c>
      <c r="AC13" s="97"/>
      <c r="AD13" s="97" t="s">
        <v>7</v>
      </c>
      <c r="AE13" s="97" t="s">
        <v>7</v>
      </c>
      <c r="AF13" s="97"/>
      <c r="AG13" s="97"/>
      <c r="AH13" s="97"/>
      <c r="AI13" s="97"/>
      <c r="AJ13" s="17">
        <f t="shared" si="2"/>
        <v>2</v>
      </c>
      <c r="AK13" s="308">
        <f t="shared" si="3"/>
        <v>7</v>
      </c>
      <c r="AL13" s="308">
        <f t="shared" si="4"/>
        <v>2</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t="s">
        <v>7</v>
      </c>
      <c r="M15" s="97"/>
      <c r="N15" s="97"/>
      <c r="O15" s="97"/>
      <c r="P15" s="97"/>
      <c r="Q15" s="97" t="s">
        <v>7</v>
      </c>
      <c r="R15" s="97"/>
      <c r="S15" s="97"/>
      <c r="T15" s="97"/>
      <c r="U15" s="97"/>
      <c r="V15" s="97"/>
      <c r="W15" s="97"/>
      <c r="X15" s="97" t="s">
        <v>7</v>
      </c>
      <c r="Y15" s="97"/>
      <c r="Z15" s="97"/>
      <c r="AA15" s="97"/>
      <c r="AB15" s="97"/>
      <c r="AC15" s="97"/>
      <c r="AD15" s="97"/>
      <c r="AE15" s="97"/>
      <c r="AF15" s="97"/>
      <c r="AG15" s="97"/>
      <c r="AH15" s="97"/>
      <c r="AI15" s="97"/>
      <c r="AJ15" s="17">
        <f t="shared" si="2"/>
        <v>0</v>
      </c>
      <c r="AK15" s="308">
        <f t="shared" si="3"/>
        <v>3</v>
      </c>
      <c r="AL15" s="308">
        <f t="shared" si="4"/>
        <v>0</v>
      </c>
    </row>
    <row r="16" spans="1:39" s="31" customFormat="1" ht="23.1" customHeight="1">
      <c r="A16" s="161">
        <v>10</v>
      </c>
      <c r="B16" s="77" t="s">
        <v>1049</v>
      </c>
      <c r="C16" s="78" t="s">
        <v>447</v>
      </c>
      <c r="D16" s="3" t="s">
        <v>32</v>
      </c>
      <c r="E16" s="97"/>
      <c r="F16" s="97"/>
      <c r="G16" s="97"/>
      <c r="H16" s="97"/>
      <c r="I16" s="97"/>
      <c r="J16" s="97"/>
      <c r="K16" s="97"/>
      <c r="L16" s="97" t="s">
        <v>7</v>
      </c>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1</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t="s">
        <v>7</v>
      </c>
      <c r="T21" s="97"/>
      <c r="U21" s="97"/>
      <c r="V21" s="97"/>
      <c r="W21" s="97"/>
      <c r="X21" s="97"/>
      <c r="Y21" s="97"/>
      <c r="Z21" s="97"/>
      <c r="AA21" s="97"/>
      <c r="AB21" s="97"/>
      <c r="AC21" s="97"/>
      <c r="AD21" s="97"/>
      <c r="AE21" s="97"/>
      <c r="AF21" s="97"/>
      <c r="AG21" s="97"/>
      <c r="AH21" s="97"/>
      <c r="AI21" s="97"/>
      <c r="AJ21" s="17">
        <f t="shared" si="2"/>
        <v>0</v>
      </c>
      <c r="AK21" s="308">
        <f t="shared" si="3"/>
        <v>1</v>
      </c>
      <c r="AL21" s="308">
        <f t="shared" si="4"/>
        <v>0</v>
      </c>
    </row>
    <row r="22" spans="1:38" s="23" customFormat="1" ht="23.1" customHeight="1">
      <c r="A22" s="161">
        <v>16</v>
      </c>
      <c r="B22" s="77" t="s">
        <v>1057</v>
      </c>
      <c r="C22" s="78" t="s">
        <v>1058</v>
      </c>
      <c r="D22" s="3" t="s">
        <v>55</v>
      </c>
      <c r="E22" s="97" t="s">
        <v>7</v>
      </c>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t="s">
        <v>7</v>
      </c>
      <c r="AF22" s="97"/>
      <c r="AG22" s="97"/>
      <c r="AH22" s="97"/>
      <c r="AI22" s="97"/>
      <c r="AJ22" s="17">
        <f t="shared" si="2"/>
        <v>0</v>
      </c>
      <c r="AK22" s="308">
        <f t="shared" si="3"/>
        <v>3</v>
      </c>
      <c r="AL22" s="308">
        <f t="shared" si="4"/>
        <v>0</v>
      </c>
    </row>
    <row r="23" spans="1:38" s="23" customFormat="1" ht="23.1" customHeight="1">
      <c r="A23" s="155">
        <v>17</v>
      </c>
      <c r="B23" s="77" t="s">
        <v>1059</v>
      </c>
      <c r="C23" s="78" t="s">
        <v>64</v>
      </c>
      <c r="D23" s="3" t="s">
        <v>55</v>
      </c>
      <c r="E23" s="98"/>
      <c r="F23" s="98"/>
      <c r="G23" s="98"/>
      <c r="H23" s="98"/>
      <c r="I23" s="98"/>
      <c r="J23" s="98"/>
      <c r="K23" s="98"/>
      <c r="L23" s="98"/>
      <c r="M23" s="98"/>
      <c r="N23" s="98"/>
      <c r="O23" s="98"/>
      <c r="P23" s="98"/>
      <c r="Q23" s="98"/>
      <c r="R23" s="98"/>
      <c r="S23" s="98"/>
      <c r="T23" s="98"/>
      <c r="U23" s="98" t="s">
        <v>6</v>
      </c>
      <c r="V23" s="98"/>
      <c r="W23" s="98"/>
      <c r="X23" s="98"/>
      <c r="Y23" s="98"/>
      <c r="Z23" s="98"/>
      <c r="AA23" s="98"/>
      <c r="AB23" s="98"/>
      <c r="AC23" s="98"/>
      <c r="AD23" s="98"/>
      <c r="AE23" s="98"/>
      <c r="AF23" s="97"/>
      <c r="AG23" s="97"/>
      <c r="AH23" s="97"/>
      <c r="AI23" s="97"/>
      <c r="AJ23" s="17">
        <f t="shared" si="2"/>
        <v>1</v>
      </c>
      <c r="AK23" s="308">
        <f t="shared" si="3"/>
        <v>0</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08">
        <f t="shared" si="4"/>
        <v>0</v>
      </c>
    </row>
    <row r="27" spans="1:38" s="23" customFormat="1" ht="23.1" customHeight="1">
      <c r="A27" s="155">
        <v>21</v>
      </c>
      <c r="B27" s="77" t="s">
        <v>1067</v>
      </c>
      <c r="C27" s="78" t="s">
        <v>24</v>
      </c>
      <c r="D27" s="3" t="s">
        <v>112</v>
      </c>
      <c r="E27" s="97"/>
      <c r="F27" s="97"/>
      <c r="G27" s="97"/>
      <c r="H27" s="97"/>
      <c r="I27" s="97"/>
      <c r="J27" s="97" t="s">
        <v>7</v>
      </c>
      <c r="K27" s="97" t="s">
        <v>7</v>
      </c>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2</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t="s">
        <v>7</v>
      </c>
      <c r="F30" s="142" t="s">
        <v>7</v>
      </c>
      <c r="G30" s="142"/>
      <c r="H30" s="97"/>
      <c r="I30" s="97"/>
      <c r="J30" s="97"/>
      <c r="K30" s="97"/>
      <c r="L30" s="97" t="s">
        <v>7</v>
      </c>
      <c r="M30" s="97"/>
      <c r="N30" s="97"/>
      <c r="O30" s="97"/>
      <c r="P30" s="97"/>
      <c r="Q30" s="97"/>
      <c r="R30" s="97"/>
      <c r="S30" s="97"/>
      <c r="T30" s="97" t="s">
        <v>8</v>
      </c>
      <c r="U30" s="97"/>
      <c r="V30" s="97"/>
      <c r="W30" s="97"/>
      <c r="X30" s="97"/>
      <c r="Y30" s="97"/>
      <c r="Z30" s="97"/>
      <c r="AA30" s="97"/>
      <c r="AB30" s="97"/>
      <c r="AC30" s="97"/>
      <c r="AD30" s="97"/>
      <c r="AE30" s="97" t="s">
        <v>7</v>
      </c>
      <c r="AF30" s="97"/>
      <c r="AG30" s="97"/>
      <c r="AH30" s="97"/>
      <c r="AI30" s="97"/>
      <c r="AJ30" s="17">
        <f t="shared" si="2"/>
        <v>0</v>
      </c>
      <c r="AK30" s="308">
        <f t="shared" si="3"/>
        <v>3</v>
      </c>
      <c r="AL30" s="308">
        <f t="shared" si="4"/>
        <v>1</v>
      </c>
    </row>
    <row r="31" spans="1:38" s="23" customFormat="1" ht="23.1" customHeight="1">
      <c r="A31" s="155">
        <v>25</v>
      </c>
      <c r="B31" s="77" t="s">
        <v>1074</v>
      </c>
      <c r="C31" s="78" t="s">
        <v>1075</v>
      </c>
      <c r="D31" s="3" t="s">
        <v>896</v>
      </c>
      <c r="E31" s="96"/>
      <c r="F31" s="97"/>
      <c r="G31" s="97"/>
      <c r="H31" s="97"/>
      <c r="I31" s="97"/>
      <c r="J31" s="97" t="s">
        <v>8</v>
      </c>
      <c r="K31" s="97"/>
      <c r="L31" s="97" t="s">
        <v>7</v>
      </c>
      <c r="M31" s="97"/>
      <c r="N31" s="97" t="s">
        <v>7</v>
      </c>
      <c r="O31" s="97"/>
      <c r="P31" s="97"/>
      <c r="Q31" s="97"/>
      <c r="R31" s="97"/>
      <c r="S31" s="97" t="s">
        <v>7</v>
      </c>
      <c r="T31" s="97"/>
      <c r="U31" s="97" t="s">
        <v>6</v>
      </c>
      <c r="V31" s="97"/>
      <c r="W31" s="97" t="s">
        <v>7</v>
      </c>
      <c r="X31" s="97" t="s">
        <v>8</v>
      </c>
      <c r="Y31" s="97"/>
      <c r="Z31" s="97" t="s">
        <v>7</v>
      </c>
      <c r="AA31" s="97"/>
      <c r="AB31" s="97" t="s">
        <v>7</v>
      </c>
      <c r="AC31" s="97"/>
      <c r="AD31" s="97" t="s">
        <v>7</v>
      </c>
      <c r="AE31" s="97" t="s">
        <v>7</v>
      </c>
      <c r="AF31" s="97"/>
      <c r="AG31" s="97"/>
      <c r="AH31" s="97"/>
      <c r="AI31" s="97"/>
      <c r="AJ31" s="17">
        <f t="shared" si="2"/>
        <v>1</v>
      </c>
      <c r="AK31" s="308">
        <f t="shared" si="3"/>
        <v>8</v>
      </c>
      <c r="AL31" s="308">
        <f t="shared" si="4"/>
        <v>2</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t="s">
        <v>7</v>
      </c>
      <c r="F33" s="97" t="s">
        <v>6</v>
      </c>
      <c r="G33" s="97"/>
      <c r="H33" s="97"/>
      <c r="I33" s="97" t="s">
        <v>7</v>
      </c>
      <c r="J33" s="97" t="s">
        <v>7</v>
      </c>
      <c r="K33" s="97"/>
      <c r="L33" s="97" t="s">
        <v>7</v>
      </c>
      <c r="M33" s="97" t="s">
        <v>6</v>
      </c>
      <c r="N33" s="97" t="s">
        <v>7</v>
      </c>
      <c r="O33" s="97"/>
      <c r="P33" s="97"/>
      <c r="Q33" s="97"/>
      <c r="R33" s="97"/>
      <c r="S33" s="97" t="s">
        <v>7</v>
      </c>
      <c r="T33" s="97"/>
      <c r="U33" s="97"/>
      <c r="V33" s="97"/>
      <c r="W33" s="97" t="s">
        <v>7</v>
      </c>
      <c r="X33" s="97" t="s">
        <v>7</v>
      </c>
      <c r="Y33" s="97"/>
      <c r="Z33" s="97"/>
      <c r="AA33" s="97" t="s">
        <v>7</v>
      </c>
      <c r="AB33" s="97" t="s">
        <v>7</v>
      </c>
      <c r="AC33" s="97"/>
      <c r="AD33" s="97" t="s">
        <v>7</v>
      </c>
      <c r="AE33" s="97" t="s">
        <v>7</v>
      </c>
      <c r="AF33" s="97"/>
      <c r="AG33" s="97"/>
      <c r="AH33" s="97"/>
      <c r="AI33" s="97"/>
      <c r="AJ33" s="17">
        <f t="shared" si="2"/>
        <v>2</v>
      </c>
      <c r="AK33" s="308">
        <f t="shared" si="3"/>
        <v>11</v>
      </c>
      <c r="AL33" s="308">
        <f t="shared" si="4"/>
        <v>0</v>
      </c>
    </row>
    <row r="34" spans="1:41" s="23" customFormat="1" ht="23.1" customHeight="1">
      <c r="A34" s="161">
        <v>28</v>
      </c>
      <c r="B34" s="77" t="s">
        <v>1079</v>
      </c>
      <c r="C34" s="78" t="s">
        <v>1080</v>
      </c>
      <c r="D34" s="3" t="s">
        <v>368</v>
      </c>
      <c r="E34" s="96"/>
      <c r="F34" s="97" t="s">
        <v>6</v>
      </c>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1</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t="s">
        <v>7</v>
      </c>
      <c r="F37" s="97"/>
      <c r="G37" s="97"/>
      <c r="H37" s="97"/>
      <c r="I37" s="97"/>
      <c r="J37" s="97" t="s">
        <v>7</v>
      </c>
      <c r="K37" s="97" t="s">
        <v>7</v>
      </c>
      <c r="L37" s="84"/>
      <c r="M37" s="97" t="s">
        <v>7</v>
      </c>
      <c r="N37" s="97" t="s">
        <v>7</v>
      </c>
      <c r="O37" s="97"/>
      <c r="P37" s="97"/>
      <c r="Q37" s="97" t="s">
        <v>2667</v>
      </c>
      <c r="R37" s="97"/>
      <c r="S37" s="97" t="s">
        <v>7</v>
      </c>
      <c r="T37" s="97"/>
      <c r="U37" s="97"/>
      <c r="V37" s="97"/>
      <c r="W37" s="97" t="s">
        <v>7</v>
      </c>
      <c r="X37" s="97" t="s">
        <v>7</v>
      </c>
      <c r="Y37" s="97"/>
      <c r="Z37" s="97" t="s">
        <v>7</v>
      </c>
      <c r="AA37" s="97" t="s">
        <v>7</v>
      </c>
      <c r="AB37" s="97" t="s">
        <v>7</v>
      </c>
      <c r="AC37" s="97"/>
      <c r="AD37" s="97" t="s">
        <v>7</v>
      </c>
      <c r="AE37" s="97" t="s">
        <v>7</v>
      </c>
      <c r="AF37" s="97"/>
      <c r="AG37" s="97"/>
      <c r="AH37" s="97"/>
      <c r="AI37" s="97"/>
      <c r="AJ37" s="17">
        <f t="shared" si="2"/>
        <v>0</v>
      </c>
      <c r="AK37" s="308">
        <f t="shared" si="3"/>
        <v>12</v>
      </c>
      <c r="AL37" s="308">
        <f t="shared" si="4"/>
        <v>0</v>
      </c>
    </row>
    <row r="38" spans="1:41" s="23" customFormat="1" ht="23.1" customHeight="1">
      <c r="A38" s="161">
        <v>32</v>
      </c>
      <c r="B38" s="77" t="s">
        <v>1086</v>
      </c>
      <c r="C38" s="78" t="s">
        <v>1087</v>
      </c>
      <c r="D38" s="3" t="s">
        <v>931</v>
      </c>
      <c r="E38" s="96"/>
      <c r="F38" s="97"/>
      <c r="G38" s="97"/>
      <c r="H38" s="97"/>
      <c r="I38" s="97"/>
      <c r="J38" s="97" t="s">
        <v>7</v>
      </c>
      <c r="K38" s="97"/>
      <c r="L38" s="97" t="s">
        <v>7</v>
      </c>
      <c r="M38" s="97"/>
      <c r="N38" s="97"/>
      <c r="O38" s="97"/>
      <c r="P38" s="97"/>
      <c r="Q38" s="97" t="s">
        <v>7</v>
      </c>
      <c r="R38" s="97"/>
      <c r="S38" s="97"/>
      <c r="T38" s="97"/>
      <c r="U38" s="97"/>
      <c r="V38" s="97"/>
      <c r="W38" s="97"/>
      <c r="X38" s="97"/>
      <c r="Y38" s="97"/>
      <c r="Z38" s="97" t="s">
        <v>7</v>
      </c>
      <c r="AA38" s="97" t="s">
        <v>7</v>
      </c>
      <c r="AB38" s="97"/>
      <c r="AC38" s="97"/>
      <c r="AD38" s="97"/>
      <c r="AE38" s="97"/>
      <c r="AF38" s="97"/>
      <c r="AG38" s="97"/>
      <c r="AH38" s="97"/>
      <c r="AI38" s="97"/>
      <c r="AJ38" s="17">
        <f t="shared" si="2"/>
        <v>0</v>
      </c>
      <c r="AK38" s="308">
        <f t="shared" si="3"/>
        <v>5</v>
      </c>
      <c r="AL38" s="308">
        <f t="shared" si="4"/>
        <v>0</v>
      </c>
    </row>
    <row r="39" spans="1:41" s="23" customFormat="1" ht="23.1" customHeight="1">
      <c r="A39" s="155">
        <v>33</v>
      </c>
      <c r="B39" s="77" t="s">
        <v>1088</v>
      </c>
      <c r="C39" s="78" t="s">
        <v>54</v>
      </c>
      <c r="D39" s="3" t="s">
        <v>441</v>
      </c>
      <c r="E39" s="96" t="s">
        <v>7</v>
      </c>
      <c r="F39" s="97" t="s">
        <v>6</v>
      </c>
      <c r="G39" s="97"/>
      <c r="H39" s="97"/>
      <c r="I39" s="97"/>
      <c r="J39" s="97" t="s">
        <v>7</v>
      </c>
      <c r="K39" s="97"/>
      <c r="L39" s="97"/>
      <c r="M39" s="97" t="s">
        <v>6</v>
      </c>
      <c r="N39" s="97"/>
      <c r="O39" s="97"/>
      <c r="P39" s="97" t="s">
        <v>8</v>
      </c>
      <c r="Q39" s="97"/>
      <c r="R39" s="97"/>
      <c r="S39" s="97"/>
      <c r="T39" s="97"/>
      <c r="U39" s="97" t="s">
        <v>6</v>
      </c>
      <c r="V39" s="97"/>
      <c r="W39" s="97"/>
      <c r="X39" s="97"/>
      <c r="Y39" s="97"/>
      <c r="Z39" s="97"/>
      <c r="AA39" s="97"/>
      <c r="AB39" s="97" t="s">
        <v>8</v>
      </c>
      <c r="AC39" s="97"/>
      <c r="AD39" s="97"/>
      <c r="AE39" s="97"/>
      <c r="AF39" s="97"/>
      <c r="AG39" s="97"/>
      <c r="AH39" s="97"/>
      <c r="AI39" s="97"/>
      <c r="AJ39" s="17">
        <f t="shared" si="2"/>
        <v>3</v>
      </c>
      <c r="AK39" s="308">
        <f t="shared" si="3"/>
        <v>1</v>
      </c>
      <c r="AL39" s="308">
        <f t="shared" si="4"/>
        <v>2</v>
      </c>
    </row>
    <row r="40" spans="1:41" s="23" customFormat="1" ht="23.1" customHeight="1">
      <c r="A40" s="161">
        <v>34</v>
      </c>
      <c r="B40" s="77" t="s">
        <v>1089</v>
      </c>
      <c r="C40" s="78" t="s">
        <v>1090</v>
      </c>
      <c r="D40" s="3" t="s">
        <v>72</v>
      </c>
      <c r="E40" s="96"/>
      <c r="F40" s="97" t="s">
        <v>7</v>
      </c>
      <c r="G40" s="97"/>
      <c r="H40" s="97"/>
      <c r="I40" s="97"/>
      <c r="J40" s="97"/>
      <c r="K40" s="97" t="s">
        <v>7</v>
      </c>
      <c r="L40" s="97"/>
      <c r="M40" s="97"/>
      <c r="N40" s="97"/>
      <c r="O40" s="97"/>
      <c r="P40" s="97"/>
      <c r="Q40" s="97"/>
      <c r="R40" s="97"/>
      <c r="S40" s="97"/>
      <c r="T40" s="97"/>
      <c r="U40" s="97"/>
      <c r="V40" s="97"/>
      <c r="W40" s="97"/>
      <c r="X40" s="97"/>
      <c r="Y40" s="97"/>
      <c r="Z40" s="97"/>
      <c r="AA40" s="97"/>
      <c r="AB40" s="97" t="s">
        <v>7</v>
      </c>
      <c r="AC40" s="97"/>
      <c r="AD40" s="97"/>
      <c r="AE40" s="97"/>
      <c r="AF40" s="97"/>
      <c r="AG40" s="97"/>
      <c r="AH40" s="97"/>
      <c r="AI40" s="97"/>
      <c r="AJ40" s="17">
        <f t="shared" si="2"/>
        <v>0</v>
      </c>
      <c r="AK40" s="308">
        <f t="shared" si="3"/>
        <v>3</v>
      </c>
      <c r="AL40" s="308">
        <f t="shared" si="4"/>
        <v>0</v>
      </c>
    </row>
    <row r="41" spans="1:41" s="23" customFormat="1" ht="23.1" customHeight="1">
      <c r="A41" s="155">
        <v>35</v>
      </c>
      <c r="B41" s="77" t="s">
        <v>1091</v>
      </c>
      <c r="C41" s="78" t="s">
        <v>1092</v>
      </c>
      <c r="D41" s="3" t="s">
        <v>100</v>
      </c>
      <c r="E41" s="96" t="s">
        <v>7</v>
      </c>
      <c r="F41" s="97" t="s">
        <v>6</v>
      </c>
      <c r="G41" s="97"/>
      <c r="H41" s="97"/>
      <c r="I41" s="97"/>
      <c r="J41" s="97"/>
      <c r="K41" s="97"/>
      <c r="L41" s="97"/>
      <c r="M41" s="97"/>
      <c r="N41" s="97"/>
      <c r="O41" s="97"/>
      <c r="P41" s="97"/>
      <c r="Q41" s="97"/>
      <c r="R41" s="97"/>
      <c r="S41" s="97"/>
      <c r="T41" s="97"/>
      <c r="U41" s="97" t="s">
        <v>6</v>
      </c>
      <c r="V41" s="97"/>
      <c r="W41" s="97"/>
      <c r="X41" s="97"/>
      <c r="Y41" s="97"/>
      <c r="Z41" s="97"/>
      <c r="AA41" s="97"/>
      <c r="AB41" s="97"/>
      <c r="AC41" s="97"/>
      <c r="AD41" s="97"/>
      <c r="AE41" s="97"/>
      <c r="AF41" s="97"/>
      <c r="AG41" s="97"/>
      <c r="AH41" s="97"/>
      <c r="AI41" s="97"/>
      <c r="AJ41" s="17">
        <f t="shared" si="2"/>
        <v>2</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4" t="s">
        <v>10</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312">
        <f>SUM(AJ7:AJ43)</f>
        <v>15</v>
      </c>
      <c r="AK44" s="279">
        <f>SUM(AK7:AK43)</f>
        <v>71</v>
      </c>
      <c r="AL44" s="279">
        <f>SUM(AL7:AL43)</f>
        <v>9</v>
      </c>
      <c r="AM44" s="22"/>
      <c r="AN44" s="22"/>
      <c r="AO44" s="22"/>
    </row>
    <row r="45" spans="1:41" s="23" customFormat="1" ht="21" customHeight="1">
      <c r="A45" s="433" t="s">
        <v>2598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5"/>
      <c r="AM45" s="310"/>
      <c r="AN45" s="310"/>
    </row>
    <row r="46" spans="1:41">
      <c r="C46" s="436"/>
      <c r="D46" s="436"/>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36"/>
      <c r="D47" s="436"/>
      <c r="E47" s="436"/>
      <c r="F47" s="436"/>
      <c r="G47" s="436"/>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36"/>
      <c r="D48" s="436"/>
      <c r="E48" s="436"/>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36"/>
      <c r="D49" s="436"/>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 ref="C49:D49"/>
    <mergeCell ref="C46:D46"/>
    <mergeCell ref="C47:G47"/>
    <mergeCell ref="A44:AI44"/>
    <mergeCell ref="C48:E48"/>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7" zoomScaleNormal="100" workbookViewId="0">
      <selection activeCell="AE28" sqref="AE28"/>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0.75" customHeight="1">
      <c r="A3" s="429" t="s">
        <v>1097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168">
        <v>1</v>
      </c>
      <c r="B7" s="145" t="s">
        <v>1099</v>
      </c>
      <c r="C7" s="2" t="s">
        <v>1100</v>
      </c>
      <c r="D7" s="3" t="s">
        <v>1101</v>
      </c>
      <c r="E7" s="146"/>
      <c r="F7" s="94"/>
      <c r="G7" s="94"/>
      <c r="H7" s="94"/>
      <c r="I7" s="93"/>
      <c r="J7" s="94"/>
      <c r="K7" s="94"/>
      <c r="L7" s="94"/>
      <c r="M7" s="94"/>
      <c r="N7" s="94"/>
      <c r="O7" s="94"/>
      <c r="P7" s="94"/>
      <c r="Q7" s="93"/>
      <c r="R7" s="94"/>
      <c r="S7" s="94"/>
      <c r="T7" s="94"/>
      <c r="U7" s="94" t="s">
        <v>7</v>
      </c>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t="s">
        <v>8</v>
      </c>
      <c r="F9" s="94" t="s">
        <v>6</v>
      </c>
      <c r="G9" s="94" t="s">
        <v>7</v>
      </c>
      <c r="H9" s="94"/>
      <c r="I9" s="93" t="s">
        <v>7</v>
      </c>
      <c r="J9" s="94"/>
      <c r="K9" s="94" t="s">
        <v>8</v>
      </c>
      <c r="L9" s="94"/>
      <c r="M9" s="94"/>
      <c r="N9" s="94"/>
      <c r="O9" s="94"/>
      <c r="P9" s="94"/>
      <c r="Q9" s="93"/>
      <c r="R9" s="94"/>
      <c r="S9" s="94"/>
      <c r="T9" s="94"/>
      <c r="U9" s="94"/>
      <c r="V9" s="93"/>
      <c r="W9" s="94"/>
      <c r="X9" s="94"/>
      <c r="Y9" s="94"/>
      <c r="Z9" s="94" t="s">
        <v>8</v>
      </c>
      <c r="AA9" s="94"/>
      <c r="AB9" s="94" t="s">
        <v>8</v>
      </c>
      <c r="AC9" s="94"/>
      <c r="AD9" s="94"/>
      <c r="AE9" s="94" t="s">
        <v>7</v>
      </c>
      <c r="AF9" s="94"/>
      <c r="AG9" s="94"/>
      <c r="AH9" s="94"/>
      <c r="AI9" s="94"/>
      <c r="AJ9" s="17">
        <f t="shared" si="2"/>
        <v>1</v>
      </c>
      <c r="AK9" s="308">
        <f t="shared" si="3"/>
        <v>3</v>
      </c>
      <c r="AL9" s="334">
        <f t="shared" si="4"/>
        <v>4</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t="s">
        <v>8</v>
      </c>
      <c r="H13" s="94"/>
      <c r="I13" s="93"/>
      <c r="J13" s="94"/>
      <c r="K13" s="94"/>
      <c r="L13" s="94" t="s">
        <v>7</v>
      </c>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1</v>
      </c>
      <c r="AL13" s="334">
        <f t="shared" si="4"/>
        <v>1</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t="s">
        <v>8</v>
      </c>
      <c r="AB15" s="94"/>
      <c r="AC15" s="94"/>
      <c r="AD15" s="94"/>
      <c r="AE15" s="94"/>
      <c r="AF15" s="94"/>
      <c r="AG15" s="94"/>
      <c r="AH15" s="94"/>
      <c r="AI15" s="94"/>
      <c r="AJ15" s="17">
        <f t="shared" si="2"/>
        <v>0</v>
      </c>
      <c r="AK15" s="308">
        <f t="shared" si="3"/>
        <v>0</v>
      </c>
      <c r="AL15" s="334">
        <f t="shared" si="4"/>
        <v>1</v>
      </c>
    </row>
    <row r="16" spans="1:38" s="23" customFormat="1">
      <c r="A16" s="168">
        <v>10</v>
      </c>
      <c r="B16" s="145" t="s">
        <v>1121</v>
      </c>
      <c r="C16" s="2" t="s">
        <v>1122</v>
      </c>
      <c r="D16" s="3" t="s">
        <v>122</v>
      </c>
      <c r="E16" s="94" t="s">
        <v>8</v>
      </c>
      <c r="F16" s="94" t="s">
        <v>6</v>
      </c>
      <c r="G16" s="94"/>
      <c r="H16" s="94"/>
      <c r="I16" s="93" t="s">
        <v>7</v>
      </c>
      <c r="J16" s="94" t="s">
        <v>8</v>
      </c>
      <c r="K16" s="94" t="s">
        <v>8</v>
      </c>
      <c r="L16" s="94"/>
      <c r="M16" s="94"/>
      <c r="N16" s="94" t="s">
        <v>7</v>
      </c>
      <c r="O16" s="94"/>
      <c r="P16" s="94"/>
      <c r="Q16" s="93"/>
      <c r="R16" s="94"/>
      <c r="S16" s="94"/>
      <c r="T16" s="94"/>
      <c r="U16" s="94"/>
      <c r="V16" s="93"/>
      <c r="W16" s="94"/>
      <c r="X16" s="94"/>
      <c r="Y16" s="94"/>
      <c r="Z16" s="94" t="s">
        <v>8</v>
      </c>
      <c r="AA16" s="94"/>
      <c r="AB16" s="94" t="s">
        <v>8</v>
      </c>
      <c r="AC16" s="94"/>
      <c r="AD16" s="94"/>
      <c r="AE16" s="94" t="s">
        <v>7</v>
      </c>
      <c r="AF16" s="94"/>
      <c r="AG16" s="94"/>
      <c r="AH16" s="94"/>
      <c r="AI16" s="94"/>
      <c r="AJ16" s="17">
        <f t="shared" si="2"/>
        <v>1</v>
      </c>
      <c r="AK16" s="308">
        <f t="shared" si="3"/>
        <v>3</v>
      </c>
      <c r="AL16" s="334">
        <f t="shared" si="4"/>
        <v>5</v>
      </c>
    </row>
    <row r="17" spans="1:38" s="23" customFormat="1">
      <c r="A17" s="168">
        <v>11</v>
      </c>
      <c r="B17" s="145" t="s">
        <v>1123</v>
      </c>
      <c r="C17" s="2" t="s">
        <v>1124</v>
      </c>
      <c r="D17" s="3" t="s">
        <v>122</v>
      </c>
      <c r="E17" s="94" t="s">
        <v>8</v>
      </c>
      <c r="F17" s="94" t="s">
        <v>6</v>
      </c>
      <c r="G17" s="94"/>
      <c r="H17" s="94"/>
      <c r="I17" s="93" t="s">
        <v>7</v>
      </c>
      <c r="J17" s="94"/>
      <c r="K17" s="94"/>
      <c r="L17" s="94"/>
      <c r="M17" s="94"/>
      <c r="N17" s="94" t="s">
        <v>7</v>
      </c>
      <c r="O17" s="94"/>
      <c r="P17" s="94"/>
      <c r="Q17" s="93" t="s">
        <v>7</v>
      </c>
      <c r="R17" s="94"/>
      <c r="S17" s="94"/>
      <c r="T17" s="94" t="s">
        <v>7</v>
      </c>
      <c r="U17" s="94"/>
      <c r="V17" s="93"/>
      <c r="W17" s="94"/>
      <c r="X17" s="94"/>
      <c r="Y17" s="94"/>
      <c r="Z17" s="94" t="s">
        <v>7</v>
      </c>
      <c r="AA17" s="94"/>
      <c r="AB17" s="94" t="s">
        <v>8</v>
      </c>
      <c r="AC17" s="94"/>
      <c r="AD17" s="94"/>
      <c r="AE17" s="94"/>
      <c r="AF17" s="94"/>
      <c r="AG17" s="94"/>
      <c r="AH17" s="94"/>
      <c r="AI17" s="94"/>
      <c r="AJ17" s="17">
        <f t="shared" si="2"/>
        <v>1</v>
      </c>
      <c r="AK17" s="308">
        <f t="shared" si="3"/>
        <v>5</v>
      </c>
      <c r="AL17" s="334">
        <f t="shared" si="4"/>
        <v>2</v>
      </c>
    </row>
    <row r="18" spans="1:38" s="23" customFormat="1">
      <c r="A18" s="168">
        <v>12</v>
      </c>
      <c r="B18" s="145" t="s">
        <v>1125</v>
      </c>
      <c r="C18" s="2" t="s">
        <v>1126</v>
      </c>
      <c r="D18" s="3" t="s">
        <v>642</v>
      </c>
      <c r="E18" s="94"/>
      <c r="F18" s="94"/>
      <c r="G18" s="94"/>
      <c r="H18" s="94"/>
      <c r="I18" s="93"/>
      <c r="J18" s="94"/>
      <c r="K18" s="94"/>
      <c r="L18" s="94"/>
      <c r="M18" s="94"/>
      <c r="N18" s="94"/>
      <c r="O18" s="94"/>
      <c r="P18" s="94"/>
      <c r="Q18" s="93"/>
      <c r="R18" s="94"/>
      <c r="S18" s="94"/>
      <c r="T18" s="94"/>
      <c r="U18" s="94" t="s">
        <v>7</v>
      </c>
      <c r="V18" s="93"/>
      <c r="W18" s="94"/>
      <c r="X18" s="94"/>
      <c r="Y18" s="94"/>
      <c r="Z18" s="94" t="s">
        <v>7</v>
      </c>
      <c r="AA18" s="94"/>
      <c r="AB18" s="94"/>
      <c r="AC18" s="94"/>
      <c r="AD18" s="94"/>
      <c r="AE18" s="94"/>
      <c r="AF18" s="94"/>
      <c r="AG18" s="94"/>
      <c r="AH18" s="94"/>
      <c r="AI18" s="94"/>
      <c r="AJ18" s="17">
        <f t="shared" si="2"/>
        <v>0</v>
      </c>
      <c r="AK18" s="308">
        <f t="shared" si="3"/>
        <v>2</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2650</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t="s">
        <v>7</v>
      </c>
      <c r="F21" s="94"/>
      <c r="G21" s="94"/>
      <c r="H21" s="94"/>
      <c r="I21" s="93"/>
      <c r="J21" s="94"/>
      <c r="K21" s="94"/>
      <c r="M21" s="94"/>
      <c r="N21" s="94"/>
      <c r="O21" s="94"/>
      <c r="P21" s="94"/>
      <c r="Q21" s="93"/>
      <c r="R21" s="94"/>
      <c r="S21" s="94" t="s">
        <v>6</v>
      </c>
      <c r="T21" s="94"/>
      <c r="U21" s="94"/>
      <c r="V21" s="93"/>
      <c r="W21" s="94"/>
      <c r="X21" s="94"/>
      <c r="Y21" s="94"/>
      <c r="Z21" s="94" t="s">
        <v>7</v>
      </c>
      <c r="AA21" s="94"/>
      <c r="AB21" s="94" t="s">
        <v>7</v>
      </c>
      <c r="AC21" s="94"/>
      <c r="AD21" s="94"/>
      <c r="AE21" s="94"/>
      <c r="AF21" s="94"/>
      <c r="AG21" s="94"/>
      <c r="AH21" s="94"/>
      <c r="AI21" s="94"/>
      <c r="AJ21" s="17">
        <f t="shared" si="2"/>
        <v>1</v>
      </c>
      <c r="AK21" s="308">
        <f t="shared" si="3"/>
        <v>2</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t="s">
        <v>6</v>
      </c>
      <c r="S23" s="94"/>
      <c r="T23" s="94"/>
      <c r="U23" s="94" t="s">
        <v>7</v>
      </c>
      <c r="V23" s="93"/>
      <c r="W23" s="94"/>
      <c r="X23" s="94"/>
      <c r="Y23" s="94"/>
      <c r="Z23" s="94"/>
      <c r="AA23" s="94"/>
      <c r="AB23" s="94" t="s">
        <v>8</v>
      </c>
      <c r="AC23" s="94"/>
      <c r="AD23" s="94"/>
      <c r="AE23" s="94"/>
      <c r="AF23" s="94"/>
      <c r="AG23" s="94"/>
      <c r="AH23" s="94"/>
      <c r="AI23" s="94"/>
      <c r="AJ23" s="17">
        <f t="shared" si="2"/>
        <v>1</v>
      </c>
      <c r="AK23" s="308">
        <f t="shared" si="3"/>
        <v>1</v>
      </c>
      <c r="AL23" s="334">
        <f t="shared" si="4"/>
        <v>1</v>
      </c>
    </row>
    <row r="24" spans="1:38" s="141" customFormat="1">
      <c r="A24" s="169">
        <v>18</v>
      </c>
      <c r="B24" s="145" t="s">
        <v>913</v>
      </c>
      <c r="C24" s="2" t="s">
        <v>64</v>
      </c>
      <c r="D24" s="3" t="s">
        <v>9</v>
      </c>
      <c r="E24" s="94"/>
      <c r="F24" s="94"/>
      <c r="G24" s="94" t="s">
        <v>7</v>
      </c>
      <c r="H24" s="94"/>
      <c r="I24" s="93"/>
      <c r="J24" s="94"/>
      <c r="K24" s="94"/>
      <c r="L24" s="94"/>
      <c r="M24" s="94"/>
      <c r="N24" s="94"/>
      <c r="O24" s="94"/>
      <c r="P24" s="94"/>
      <c r="Q24" s="93" t="s">
        <v>6</v>
      </c>
      <c r="R24" s="94"/>
      <c r="S24" s="94"/>
      <c r="T24" s="94" t="s">
        <v>8</v>
      </c>
      <c r="U24" s="94"/>
      <c r="V24" s="93"/>
      <c r="W24" s="94"/>
      <c r="X24" s="94"/>
      <c r="Y24" s="94"/>
      <c r="Z24" s="94"/>
      <c r="AA24" s="94" t="s">
        <v>7</v>
      </c>
      <c r="AB24" s="94"/>
      <c r="AC24" s="94"/>
      <c r="AD24" s="94" t="s">
        <v>6</v>
      </c>
      <c r="AE24" s="94"/>
      <c r="AF24" s="94"/>
      <c r="AG24" s="94"/>
      <c r="AH24" s="94"/>
      <c r="AI24" s="94"/>
      <c r="AJ24" s="17">
        <f t="shared" si="2"/>
        <v>2</v>
      </c>
      <c r="AK24" s="308">
        <f t="shared" si="3"/>
        <v>2</v>
      </c>
      <c r="AL24" s="334">
        <f t="shared" si="4"/>
        <v>1</v>
      </c>
    </row>
    <row r="25" spans="1:38" s="141" customFormat="1">
      <c r="A25" s="169">
        <v>19</v>
      </c>
      <c r="B25" s="145" t="s">
        <v>914</v>
      </c>
      <c r="C25" s="2" t="s">
        <v>25</v>
      </c>
      <c r="D25" s="3" t="s">
        <v>178</v>
      </c>
      <c r="E25" s="94"/>
      <c r="F25" s="94" t="s">
        <v>6</v>
      </c>
      <c r="G25" s="94"/>
      <c r="H25" s="94"/>
      <c r="I25" s="93" t="s">
        <v>7</v>
      </c>
      <c r="J25" s="94"/>
      <c r="K25" s="94"/>
      <c r="L25" s="94"/>
      <c r="M25" s="94"/>
      <c r="N25" s="94"/>
      <c r="O25" s="94"/>
      <c r="P25" s="94"/>
      <c r="Q25" s="93" t="s">
        <v>6</v>
      </c>
      <c r="R25" s="94"/>
      <c r="S25" s="94"/>
      <c r="T25" s="94" t="s">
        <v>7</v>
      </c>
      <c r="U25" s="94" t="s">
        <v>7</v>
      </c>
      <c r="V25" s="93"/>
      <c r="W25" s="94"/>
      <c r="X25" s="94"/>
      <c r="Y25" s="94"/>
      <c r="Z25" s="94"/>
      <c r="AA25" s="94"/>
      <c r="AB25" s="94" t="s">
        <v>8</v>
      </c>
      <c r="AC25" s="94"/>
      <c r="AD25" s="94"/>
      <c r="AE25" s="94"/>
      <c r="AF25" s="94"/>
      <c r="AG25" s="94"/>
      <c r="AH25" s="94"/>
      <c r="AI25" s="94"/>
      <c r="AJ25" s="17">
        <f t="shared" si="2"/>
        <v>2</v>
      </c>
      <c r="AK25" s="308">
        <f t="shared" si="3"/>
        <v>3</v>
      </c>
      <c r="AL25" s="334">
        <f t="shared" si="4"/>
        <v>1</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t="s">
        <v>6</v>
      </c>
      <c r="S26" s="94"/>
      <c r="T26" s="94"/>
      <c r="U26" s="94" t="s">
        <v>7</v>
      </c>
      <c r="V26" s="93"/>
      <c r="W26" s="94"/>
      <c r="X26" s="94"/>
      <c r="Y26" s="94"/>
      <c r="Z26" s="94"/>
      <c r="AA26" s="94"/>
      <c r="AB26" s="94"/>
      <c r="AC26" s="94"/>
      <c r="AD26" s="94"/>
      <c r="AE26" s="94" t="s">
        <v>8</v>
      </c>
      <c r="AF26" s="94"/>
      <c r="AG26" s="94"/>
      <c r="AH26" s="94"/>
      <c r="AI26" s="94"/>
      <c r="AJ26" s="17">
        <f t="shared" si="2"/>
        <v>1</v>
      </c>
      <c r="AK26" s="308">
        <f t="shared" si="3"/>
        <v>1</v>
      </c>
      <c r="AL26" s="334">
        <f t="shared" si="4"/>
        <v>1</v>
      </c>
    </row>
    <row r="27" spans="1:38" s="23" customFormat="1">
      <c r="A27" s="168">
        <v>21</v>
      </c>
      <c r="B27" s="145" t="s">
        <v>917</v>
      </c>
      <c r="C27" s="2" t="s">
        <v>918</v>
      </c>
      <c r="D27" s="3" t="s">
        <v>109</v>
      </c>
      <c r="E27" s="94"/>
      <c r="F27" s="94"/>
      <c r="G27" s="94"/>
      <c r="H27" s="94"/>
      <c r="I27" s="93"/>
      <c r="J27" s="94"/>
      <c r="K27" s="94"/>
      <c r="L27" s="94"/>
      <c r="M27" s="94"/>
      <c r="N27" s="94"/>
      <c r="O27" s="94"/>
      <c r="P27" s="94"/>
      <c r="Q27" s="93"/>
      <c r="R27" s="94"/>
      <c r="S27" s="94"/>
      <c r="T27" s="94"/>
      <c r="U27" s="94" t="s">
        <v>7</v>
      </c>
      <c r="V27" s="93"/>
      <c r="W27" s="94"/>
      <c r="X27" s="94" t="s">
        <v>7</v>
      </c>
      <c r="Y27" s="94"/>
      <c r="Z27" s="94"/>
      <c r="AA27" s="94"/>
      <c r="AB27" s="94"/>
      <c r="AC27" s="94"/>
      <c r="AD27" s="94"/>
      <c r="AE27" s="94"/>
      <c r="AF27" s="94"/>
      <c r="AG27" s="94"/>
      <c r="AH27" s="94"/>
      <c r="AI27" s="94"/>
      <c r="AJ27" s="17">
        <f t="shared" si="2"/>
        <v>0</v>
      </c>
      <c r="AK27" s="308">
        <f t="shared" si="3"/>
        <v>2</v>
      </c>
      <c r="AL27" s="334">
        <f t="shared" si="4"/>
        <v>0</v>
      </c>
    </row>
    <row r="28" spans="1:38" s="23" customFormat="1">
      <c r="A28" s="168">
        <v>22</v>
      </c>
      <c r="B28" s="145" t="s">
        <v>919</v>
      </c>
      <c r="C28" s="2" t="s">
        <v>920</v>
      </c>
      <c r="D28" s="3" t="s">
        <v>889</v>
      </c>
      <c r="E28" s="94"/>
      <c r="F28" s="94"/>
      <c r="G28" s="94"/>
      <c r="H28" s="94"/>
      <c r="I28" s="93"/>
      <c r="J28" s="94"/>
      <c r="K28" s="94"/>
      <c r="L28" s="94"/>
      <c r="M28" s="94"/>
      <c r="N28" s="94"/>
      <c r="O28" s="94"/>
      <c r="P28" s="94"/>
      <c r="Q28" s="93"/>
      <c r="R28" s="94"/>
      <c r="S28" s="94"/>
      <c r="T28" s="94"/>
      <c r="U28" s="94" t="s">
        <v>7</v>
      </c>
      <c r="V28" s="93"/>
      <c r="W28" s="94"/>
      <c r="X28" s="94" t="s">
        <v>7</v>
      </c>
      <c r="Y28" s="94"/>
      <c r="Z28" s="94"/>
      <c r="AA28" s="94"/>
      <c r="AB28" s="94"/>
      <c r="AC28" s="94"/>
      <c r="AD28" s="94"/>
      <c r="AE28" s="94"/>
      <c r="AF28" s="94"/>
      <c r="AG28" s="94"/>
      <c r="AH28" s="94"/>
      <c r="AI28" s="94"/>
      <c r="AJ28" s="17">
        <f t="shared" si="2"/>
        <v>0</v>
      </c>
      <c r="AK28" s="308">
        <f t="shared" si="3"/>
        <v>2</v>
      </c>
      <c r="AL28" s="334">
        <f t="shared" si="4"/>
        <v>0</v>
      </c>
    </row>
    <row r="29" spans="1:38" s="23" customFormat="1">
      <c r="A29" s="168">
        <v>23</v>
      </c>
      <c r="B29" s="145" t="s">
        <v>921</v>
      </c>
      <c r="C29" s="2" t="s">
        <v>922</v>
      </c>
      <c r="D29" s="3" t="s">
        <v>672</v>
      </c>
      <c r="E29" s="146"/>
      <c r="F29" s="94"/>
      <c r="G29" s="94" t="s">
        <v>7</v>
      </c>
      <c r="H29" s="94"/>
      <c r="I29" s="93"/>
      <c r="J29" s="94"/>
      <c r="K29" s="94"/>
      <c r="L29" s="94"/>
      <c r="M29" s="94"/>
      <c r="N29" s="94"/>
      <c r="O29" s="94"/>
      <c r="P29" s="94"/>
      <c r="Q29" s="93"/>
      <c r="R29" s="94"/>
      <c r="S29" s="94"/>
      <c r="T29" s="94" t="s">
        <v>7</v>
      </c>
      <c r="U29" s="94" t="s">
        <v>7</v>
      </c>
      <c r="V29" s="93"/>
      <c r="W29" s="94"/>
      <c r="X29" s="94"/>
      <c r="Y29" s="94"/>
      <c r="Z29" s="94"/>
      <c r="AA29" s="94" t="s">
        <v>7</v>
      </c>
      <c r="AB29" s="94"/>
      <c r="AC29" s="94"/>
      <c r="AD29" s="94"/>
      <c r="AE29" s="94" t="s">
        <v>6</v>
      </c>
      <c r="AF29" s="94"/>
      <c r="AG29" s="94"/>
      <c r="AH29" s="94"/>
      <c r="AI29" s="94"/>
      <c r="AJ29" s="17">
        <f t="shared" si="2"/>
        <v>1</v>
      </c>
      <c r="AK29" s="308">
        <f t="shared" si="3"/>
        <v>4</v>
      </c>
      <c r="AL29" s="334">
        <f t="shared" si="4"/>
        <v>0</v>
      </c>
    </row>
    <row r="30" spans="1:38" s="23" customFormat="1">
      <c r="A30" s="168">
        <v>24</v>
      </c>
      <c r="B30" s="145" t="s">
        <v>923</v>
      </c>
      <c r="C30" s="2" t="s">
        <v>924</v>
      </c>
      <c r="D30" s="3" t="s">
        <v>66</v>
      </c>
      <c r="E30" s="146"/>
      <c r="F30" s="94"/>
      <c r="G30" s="94" t="s">
        <v>6</v>
      </c>
      <c r="H30" s="94"/>
      <c r="I30" s="93" t="s">
        <v>7</v>
      </c>
      <c r="J30" s="94" t="s">
        <v>6</v>
      </c>
      <c r="K30" s="94" t="s">
        <v>6</v>
      </c>
      <c r="L30" s="94"/>
      <c r="M30" s="94"/>
      <c r="N30" s="94" t="s">
        <v>6</v>
      </c>
      <c r="O30" s="94"/>
      <c r="P30" s="94" t="s">
        <v>6</v>
      </c>
      <c r="Q30" s="93" t="s">
        <v>6</v>
      </c>
      <c r="R30" s="94"/>
      <c r="S30" s="94" t="s">
        <v>6</v>
      </c>
      <c r="T30" s="94"/>
      <c r="U30" s="94"/>
      <c r="V30" s="93"/>
      <c r="W30" s="94"/>
      <c r="X30" s="94"/>
      <c r="Y30" s="94"/>
      <c r="Z30" s="94"/>
      <c r="AA30" s="94" t="s">
        <v>7</v>
      </c>
      <c r="AB30" s="94"/>
      <c r="AC30" s="94"/>
      <c r="AD30" s="94" t="s">
        <v>6</v>
      </c>
      <c r="AE30" s="94" t="s">
        <v>6</v>
      </c>
      <c r="AF30" s="94"/>
      <c r="AG30" s="94"/>
      <c r="AH30" s="94"/>
      <c r="AI30" s="94"/>
      <c r="AJ30" s="17">
        <f t="shared" si="2"/>
        <v>9</v>
      </c>
      <c r="AK30" s="308">
        <f t="shared" si="3"/>
        <v>2</v>
      </c>
      <c r="AL30" s="334">
        <f t="shared" si="4"/>
        <v>0</v>
      </c>
    </row>
    <row r="31" spans="1:38" s="23" customFormat="1">
      <c r="A31" s="168">
        <v>25</v>
      </c>
      <c r="B31" s="145" t="s">
        <v>925</v>
      </c>
      <c r="C31" s="2" t="s">
        <v>926</v>
      </c>
      <c r="D31" s="3" t="s">
        <v>896</v>
      </c>
      <c r="E31" s="146"/>
      <c r="F31" s="94"/>
      <c r="G31" s="94"/>
      <c r="H31" s="94"/>
      <c r="I31" s="93"/>
      <c r="J31" s="94"/>
      <c r="K31" s="94"/>
      <c r="L31" s="94"/>
      <c r="M31" s="94"/>
      <c r="N31" s="94" t="s">
        <v>6</v>
      </c>
      <c r="O31" s="94"/>
      <c r="P31" s="94" t="s">
        <v>6</v>
      </c>
      <c r="Q31" s="93" t="s">
        <v>6</v>
      </c>
      <c r="R31" s="94"/>
      <c r="S31" s="94"/>
      <c r="T31" s="94" t="s">
        <v>6</v>
      </c>
      <c r="U31" s="94" t="s">
        <v>7</v>
      </c>
      <c r="V31" s="93"/>
      <c r="W31" s="94"/>
      <c r="X31" s="94" t="s">
        <v>6</v>
      </c>
      <c r="Y31" s="94"/>
      <c r="Z31" s="94" t="s">
        <v>6</v>
      </c>
      <c r="AA31" s="94" t="s">
        <v>6</v>
      </c>
      <c r="AB31" s="94" t="s">
        <v>6</v>
      </c>
      <c r="AC31" s="94"/>
      <c r="AD31" s="94" t="s">
        <v>6</v>
      </c>
      <c r="AE31" s="94" t="s">
        <v>6</v>
      </c>
      <c r="AF31" s="94"/>
      <c r="AG31" s="94"/>
      <c r="AH31" s="94"/>
      <c r="AI31" s="94"/>
      <c r="AJ31" s="17">
        <f t="shared" si="2"/>
        <v>10</v>
      </c>
      <c r="AK31" s="308">
        <f t="shared" si="3"/>
        <v>1</v>
      </c>
      <c r="AL31" s="334">
        <f t="shared" si="4"/>
        <v>0</v>
      </c>
    </row>
    <row r="32" spans="1:38" s="23" customFormat="1">
      <c r="A32" s="168">
        <v>26</v>
      </c>
      <c r="B32" s="145" t="s">
        <v>927</v>
      </c>
      <c r="C32" s="2" t="s">
        <v>928</v>
      </c>
      <c r="D32" s="3" t="s">
        <v>899</v>
      </c>
      <c r="E32" s="146" t="s">
        <v>7</v>
      </c>
      <c r="F32" s="94"/>
      <c r="G32" s="94" t="s">
        <v>7</v>
      </c>
      <c r="H32" s="94"/>
      <c r="I32" s="93"/>
      <c r="J32" s="94"/>
      <c r="K32" s="94"/>
      <c r="L32" s="94" t="s">
        <v>7</v>
      </c>
      <c r="M32" s="94"/>
      <c r="N32" s="94"/>
      <c r="O32" s="94"/>
      <c r="P32" s="94" t="s">
        <v>7</v>
      </c>
      <c r="Q32" s="93"/>
      <c r="R32" s="94"/>
      <c r="S32" s="94"/>
      <c r="T32" s="94"/>
      <c r="U32" s="94" t="s">
        <v>7</v>
      </c>
      <c r="V32" s="93"/>
      <c r="W32" s="94"/>
      <c r="X32" s="94"/>
      <c r="Y32" s="94"/>
      <c r="Z32" s="94" t="s">
        <v>7</v>
      </c>
      <c r="AA32" s="94" t="s">
        <v>8</v>
      </c>
      <c r="AB32" s="94"/>
      <c r="AC32" s="94"/>
      <c r="AD32" s="94"/>
      <c r="AE32" s="94"/>
      <c r="AF32" s="94"/>
      <c r="AG32" s="94"/>
      <c r="AH32" s="94"/>
      <c r="AI32" s="94"/>
      <c r="AJ32" s="17">
        <f t="shared" si="2"/>
        <v>0</v>
      </c>
      <c r="AK32" s="308">
        <f t="shared" si="3"/>
        <v>5</v>
      </c>
      <c r="AL32" s="334">
        <f t="shared" si="4"/>
        <v>1</v>
      </c>
    </row>
    <row r="33" spans="1:41" s="23" customFormat="1">
      <c r="A33" s="168">
        <v>27</v>
      </c>
      <c r="B33" s="145" t="s">
        <v>929</v>
      </c>
      <c r="C33" s="2" t="s">
        <v>930</v>
      </c>
      <c r="D33" s="3" t="s">
        <v>931</v>
      </c>
      <c r="E33" s="146"/>
      <c r="F33" s="94"/>
      <c r="G33" s="94"/>
      <c r="H33" s="94"/>
      <c r="I33" s="93"/>
      <c r="J33" s="94"/>
      <c r="K33" s="94"/>
      <c r="L33" s="94"/>
      <c r="M33" s="94"/>
      <c r="N33" s="94"/>
      <c r="O33" s="94"/>
      <c r="P33" s="94"/>
      <c r="Q33" s="93"/>
      <c r="R33" s="94"/>
      <c r="S33" s="94"/>
      <c r="T33" s="94"/>
      <c r="U33" s="94" t="s">
        <v>7</v>
      </c>
      <c r="V33" s="93"/>
      <c r="W33" s="94"/>
      <c r="X33" s="94"/>
      <c r="Y33" s="94"/>
      <c r="Z33" s="94" t="s">
        <v>7</v>
      </c>
      <c r="AA33" s="94"/>
      <c r="AB33" s="94"/>
      <c r="AC33" s="94"/>
      <c r="AD33" s="94"/>
      <c r="AE33" s="94"/>
      <c r="AF33" s="94"/>
      <c r="AG33" s="94"/>
      <c r="AH33" s="94"/>
      <c r="AI33" s="94"/>
      <c r="AJ33" s="17">
        <f t="shared" si="2"/>
        <v>0</v>
      </c>
      <c r="AK33" s="308">
        <f t="shared" si="3"/>
        <v>2</v>
      </c>
      <c r="AL33" s="334">
        <f t="shared" si="4"/>
        <v>0</v>
      </c>
    </row>
    <row r="34" spans="1:41" s="23" customFormat="1" ht="21" customHeight="1">
      <c r="A34" s="168">
        <v>28</v>
      </c>
      <c r="B34" s="145" t="s">
        <v>932</v>
      </c>
      <c r="C34" s="2" t="s">
        <v>933</v>
      </c>
      <c r="D34" s="3" t="s">
        <v>107</v>
      </c>
      <c r="E34" s="146"/>
      <c r="F34" s="94"/>
      <c r="G34" s="94"/>
      <c r="H34" s="94"/>
      <c r="I34" s="93"/>
      <c r="J34" s="94"/>
      <c r="K34" s="94"/>
      <c r="L34" s="94" t="s">
        <v>7</v>
      </c>
      <c r="M34" s="94" t="s">
        <v>7</v>
      </c>
      <c r="N34" s="94" t="s">
        <v>7</v>
      </c>
      <c r="O34" s="94"/>
      <c r="P34" s="94"/>
      <c r="Q34" s="93"/>
      <c r="R34" s="94"/>
      <c r="S34" s="94"/>
      <c r="T34" s="94"/>
      <c r="U34" s="94" t="s">
        <v>7</v>
      </c>
      <c r="V34" s="93"/>
      <c r="W34" s="94"/>
      <c r="X34" s="94"/>
      <c r="Y34" s="94"/>
      <c r="Z34" s="94"/>
      <c r="AA34" s="94"/>
      <c r="AB34" s="94"/>
      <c r="AC34" s="94"/>
      <c r="AD34" s="94"/>
      <c r="AE34" s="94"/>
      <c r="AF34" s="94"/>
      <c r="AG34" s="94"/>
      <c r="AH34" s="94"/>
      <c r="AI34" s="94"/>
      <c r="AJ34" s="17">
        <f t="shared" si="2"/>
        <v>0</v>
      </c>
      <c r="AK34" s="308">
        <f t="shared" si="3"/>
        <v>4</v>
      </c>
      <c r="AL34" s="334">
        <f t="shared" si="4"/>
        <v>0</v>
      </c>
    </row>
    <row r="35" spans="1:41" s="23" customFormat="1" ht="21" customHeight="1">
      <c r="A35" s="168">
        <v>29</v>
      </c>
      <c r="B35" s="145" t="s">
        <v>934</v>
      </c>
      <c r="C35" s="2" t="s">
        <v>935</v>
      </c>
      <c r="D35" s="3" t="s">
        <v>125</v>
      </c>
      <c r="E35" s="146"/>
      <c r="F35" s="94"/>
      <c r="G35" s="94" t="s">
        <v>8</v>
      </c>
      <c r="H35" s="94"/>
      <c r="I35" s="94"/>
      <c r="J35" s="94" t="s">
        <v>7</v>
      </c>
      <c r="K35" s="94"/>
      <c r="L35" s="94"/>
      <c r="M35" s="94"/>
      <c r="N35" s="94" t="s">
        <v>8</v>
      </c>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1</v>
      </c>
      <c r="AL35" s="334">
        <f t="shared" si="4"/>
        <v>2</v>
      </c>
    </row>
    <row r="36" spans="1:41" s="23" customFormat="1" ht="21" customHeight="1">
      <c r="A36" s="168">
        <v>30</v>
      </c>
      <c r="B36" s="145" t="s">
        <v>936</v>
      </c>
      <c r="C36" s="2" t="s">
        <v>937</v>
      </c>
      <c r="D36" s="3" t="s">
        <v>89</v>
      </c>
      <c r="E36" s="146" t="s">
        <v>6</v>
      </c>
      <c r="F36" s="94"/>
      <c r="G36" s="94"/>
      <c r="H36" s="94"/>
      <c r="I36" s="94"/>
      <c r="J36" s="94"/>
      <c r="K36" s="94"/>
      <c r="L36" s="94"/>
      <c r="M36" s="94"/>
      <c r="N36" s="94"/>
      <c r="O36" s="94"/>
      <c r="P36" s="94"/>
      <c r="Q36" s="94"/>
      <c r="R36" s="94"/>
      <c r="S36" s="94"/>
      <c r="T36" s="94"/>
      <c r="U36" s="94"/>
      <c r="V36" s="94"/>
      <c r="W36" s="94"/>
      <c r="X36" s="94"/>
      <c r="Y36" s="94"/>
      <c r="Z36" s="94" t="s">
        <v>7</v>
      </c>
      <c r="AA36" s="94"/>
      <c r="AB36" s="94" t="s">
        <v>7</v>
      </c>
      <c r="AC36" s="94"/>
      <c r="AD36" s="94"/>
      <c r="AE36" s="94" t="s">
        <v>7</v>
      </c>
      <c r="AF36" s="94"/>
      <c r="AG36" s="94"/>
      <c r="AH36" s="94"/>
      <c r="AI36" s="94"/>
      <c r="AJ36" s="17">
        <f t="shared" si="2"/>
        <v>1</v>
      </c>
      <c r="AK36" s="308">
        <f t="shared" si="3"/>
        <v>3</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t="s">
        <v>6</v>
      </c>
      <c r="S37" s="94"/>
      <c r="T37" s="94"/>
      <c r="U37" s="94" t="s">
        <v>7</v>
      </c>
      <c r="V37" s="94"/>
      <c r="W37" s="94"/>
      <c r="X37" s="94"/>
      <c r="Y37" s="94"/>
      <c r="Z37" s="94"/>
      <c r="AA37" s="94"/>
      <c r="AB37" s="94"/>
      <c r="AC37" s="94"/>
      <c r="AD37" s="94"/>
      <c r="AE37" s="94" t="s">
        <v>8</v>
      </c>
      <c r="AF37" s="94"/>
      <c r="AG37" s="94"/>
      <c r="AH37" s="94"/>
      <c r="AI37" s="94"/>
      <c r="AJ37" s="17">
        <f t="shared" si="2"/>
        <v>1</v>
      </c>
      <c r="AK37" s="308">
        <f t="shared" si="3"/>
        <v>1</v>
      </c>
      <c r="AL37" s="334">
        <f t="shared" si="4"/>
        <v>1</v>
      </c>
    </row>
    <row r="38" spans="1:41" s="23" customFormat="1" ht="21" customHeight="1">
      <c r="A38" s="432" t="s">
        <v>10</v>
      </c>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17">
        <f>SUM(AJ7:AJ37)</f>
        <v>32</v>
      </c>
      <c r="AK38" s="17">
        <f>SUM(AK7:AK37)</f>
        <v>51</v>
      </c>
      <c r="AL38" s="17">
        <f>SUM(AL7:AL37)</f>
        <v>21</v>
      </c>
      <c r="AM38" s="22"/>
      <c r="AN38" s="22"/>
      <c r="AO38" s="22"/>
    </row>
    <row r="39" spans="1:41" s="23" customFormat="1" ht="21" customHeight="1">
      <c r="A39" s="433" t="s">
        <v>2598</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5"/>
      <c r="AM39" s="310"/>
      <c r="AN39" s="310"/>
    </row>
    <row r="40" spans="1:41">
      <c r="C40" s="436"/>
      <c r="D40" s="436"/>
      <c r="E40" s="436"/>
      <c r="F40" s="436"/>
      <c r="G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6"/>
      <c r="D41" s="436"/>
      <c r="E41" s="436"/>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6"/>
      <c r="D42" s="436"/>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 ref="A1:P1"/>
    <mergeCell ref="Q1:AL1"/>
    <mergeCell ref="A2:P2"/>
    <mergeCell ref="Q2:AL2"/>
    <mergeCell ref="A3:AL3"/>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8"/>
  <sheetViews>
    <sheetView topLeftCell="A9" zoomScaleNormal="100" workbookViewId="0">
      <selection activeCell="AE18" sqref="AE18"/>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22.5">
      <c r="A3" s="429" t="s">
        <v>1133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3.1" customHeight="1">
      <c r="A7" s="342">
        <v>1</v>
      </c>
      <c r="B7" s="343" t="s">
        <v>1134</v>
      </c>
      <c r="C7" s="344" t="s">
        <v>1135</v>
      </c>
      <c r="D7" s="345"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2">
        <v>2</v>
      </c>
      <c r="B8" s="343" t="s">
        <v>1136</v>
      </c>
      <c r="C8" s="344" t="s">
        <v>1137</v>
      </c>
      <c r="D8" s="345" t="s">
        <v>907</v>
      </c>
      <c r="E8" s="131"/>
      <c r="F8" s="178"/>
      <c r="G8" s="132"/>
      <c r="H8" s="132"/>
      <c r="I8" s="178"/>
      <c r="J8" s="132"/>
      <c r="K8" s="132"/>
      <c r="L8" s="132"/>
      <c r="M8" s="132"/>
      <c r="N8" s="132"/>
      <c r="O8" s="178"/>
      <c r="P8" s="132"/>
      <c r="Q8" s="132"/>
      <c r="R8" s="132"/>
      <c r="S8" s="132"/>
      <c r="T8" s="132"/>
      <c r="U8" s="132"/>
      <c r="V8" s="178"/>
      <c r="W8" s="178"/>
      <c r="X8" s="178"/>
      <c r="Y8" s="132"/>
      <c r="Z8" s="132" t="s">
        <v>8</v>
      </c>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1</v>
      </c>
    </row>
    <row r="9" spans="1:38" s="23" customFormat="1" ht="23.1" customHeight="1">
      <c r="A9" s="342">
        <v>3</v>
      </c>
      <c r="B9" s="343" t="s">
        <v>1138</v>
      </c>
      <c r="C9" s="344" t="s">
        <v>1139</v>
      </c>
      <c r="D9" s="345"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2">
        <v>4</v>
      </c>
      <c r="B10" s="343" t="s">
        <v>1140</v>
      </c>
      <c r="C10" s="344" t="s">
        <v>1141</v>
      </c>
      <c r="D10" s="345" t="s">
        <v>992</v>
      </c>
      <c r="E10" s="131" t="s">
        <v>6</v>
      </c>
      <c r="F10" s="178"/>
      <c r="G10" s="132"/>
      <c r="H10" s="132"/>
      <c r="I10" s="178"/>
      <c r="J10" s="132"/>
      <c r="K10" s="132"/>
      <c r="L10" s="132"/>
      <c r="M10" s="132" t="s">
        <v>8</v>
      </c>
      <c r="N10" s="132"/>
      <c r="O10" s="178"/>
      <c r="P10" s="132"/>
      <c r="Q10" s="132"/>
      <c r="R10" s="132"/>
      <c r="S10" s="132" t="s">
        <v>8</v>
      </c>
      <c r="T10" s="132"/>
      <c r="U10" s="132"/>
      <c r="V10" s="178"/>
      <c r="W10" s="178"/>
      <c r="X10" s="178"/>
      <c r="Y10" s="132"/>
      <c r="Z10" s="132" t="s">
        <v>2666</v>
      </c>
      <c r="AA10" s="132" t="s">
        <v>8</v>
      </c>
      <c r="AB10" s="132"/>
      <c r="AC10" s="132"/>
      <c r="AD10" s="178"/>
      <c r="AE10" s="132"/>
      <c r="AF10" s="132"/>
      <c r="AG10" s="132"/>
      <c r="AH10" s="132"/>
      <c r="AI10" s="132"/>
      <c r="AJ10" s="17">
        <f t="shared" si="2"/>
        <v>1</v>
      </c>
      <c r="AK10" s="308">
        <f t="shared" si="3"/>
        <v>0</v>
      </c>
      <c r="AL10" s="334">
        <f t="shared" si="4"/>
        <v>5</v>
      </c>
    </row>
    <row r="11" spans="1:38" s="23" customFormat="1" ht="23.1" customHeight="1">
      <c r="A11" s="342">
        <v>5</v>
      </c>
      <c r="B11" s="343" t="s">
        <v>1142</v>
      </c>
      <c r="C11" s="344" t="s">
        <v>121</v>
      </c>
      <c r="D11" s="345" t="s">
        <v>117</v>
      </c>
      <c r="E11" s="131" t="s">
        <v>6</v>
      </c>
      <c r="F11" s="178"/>
      <c r="G11" s="132"/>
      <c r="H11" s="132"/>
      <c r="I11" s="178"/>
      <c r="J11" s="132"/>
      <c r="K11" s="132" t="s">
        <v>7</v>
      </c>
      <c r="L11" s="132" t="s">
        <v>6</v>
      </c>
      <c r="M11" s="132" t="s">
        <v>2661</v>
      </c>
      <c r="N11" s="132"/>
      <c r="O11" s="178"/>
      <c r="P11" s="132"/>
      <c r="Q11" s="132"/>
      <c r="R11" s="132"/>
      <c r="S11" s="132"/>
      <c r="T11" s="132" t="s">
        <v>2656</v>
      </c>
      <c r="U11" s="132"/>
      <c r="V11" s="178"/>
      <c r="W11" s="178"/>
      <c r="X11" s="178"/>
      <c r="Y11" s="132"/>
      <c r="Z11" s="132" t="s">
        <v>8</v>
      </c>
      <c r="AA11" s="132" t="s">
        <v>8</v>
      </c>
      <c r="AB11" s="132"/>
      <c r="AC11" s="132"/>
      <c r="AD11" s="178" t="s">
        <v>8</v>
      </c>
      <c r="AE11" s="132"/>
      <c r="AF11" s="132"/>
      <c r="AG11" s="132"/>
      <c r="AH11" s="132"/>
      <c r="AI11" s="132"/>
      <c r="AJ11" s="17">
        <f t="shared" si="2"/>
        <v>5</v>
      </c>
      <c r="AK11" s="308">
        <f t="shared" si="3"/>
        <v>1</v>
      </c>
      <c r="AL11" s="334">
        <f t="shared" si="4"/>
        <v>4</v>
      </c>
    </row>
    <row r="12" spans="1:38" s="23" customFormat="1" ht="23.1" customHeight="1">
      <c r="A12" s="342">
        <v>6</v>
      </c>
      <c r="B12" s="343" t="s">
        <v>1143</v>
      </c>
      <c r="C12" s="344" t="s">
        <v>926</v>
      </c>
      <c r="D12" s="345" t="s">
        <v>117</v>
      </c>
      <c r="E12" s="132" t="s">
        <v>2656</v>
      </c>
      <c r="F12" s="178" t="s">
        <v>2656</v>
      </c>
      <c r="G12" s="132"/>
      <c r="H12" s="132"/>
      <c r="I12" s="178" t="s">
        <v>6</v>
      </c>
      <c r="J12" s="132" t="s">
        <v>6</v>
      </c>
      <c r="K12" s="132" t="s">
        <v>6</v>
      </c>
      <c r="L12" s="132" t="s">
        <v>2656</v>
      </c>
      <c r="M12" s="132" t="s">
        <v>2662</v>
      </c>
      <c r="N12" s="132"/>
      <c r="O12" s="178"/>
      <c r="P12" s="132" t="s">
        <v>6</v>
      </c>
      <c r="Q12" s="132" t="s">
        <v>6</v>
      </c>
      <c r="R12" s="132" t="s">
        <v>6</v>
      </c>
      <c r="S12" s="132" t="s">
        <v>6</v>
      </c>
      <c r="T12" s="132" t="s">
        <v>2656</v>
      </c>
      <c r="U12" s="132"/>
      <c r="V12" s="178"/>
      <c r="W12" s="178" t="s">
        <v>6</v>
      </c>
      <c r="X12" s="178" t="s">
        <v>6</v>
      </c>
      <c r="Y12" s="132"/>
      <c r="Z12" s="132" t="s">
        <v>2656</v>
      </c>
      <c r="AA12" s="132" t="s">
        <v>2656</v>
      </c>
      <c r="AB12" s="132"/>
      <c r="AC12" s="132"/>
      <c r="AD12" s="178" t="s">
        <v>6</v>
      </c>
      <c r="AE12" s="132" t="s">
        <v>6</v>
      </c>
      <c r="AF12" s="132"/>
      <c r="AG12" s="132"/>
      <c r="AH12" s="132"/>
      <c r="AI12" s="132"/>
      <c r="AJ12" s="17">
        <f t="shared" si="2"/>
        <v>23</v>
      </c>
      <c r="AK12" s="308">
        <f t="shared" si="3"/>
        <v>0</v>
      </c>
      <c r="AL12" s="334">
        <f t="shared" si="4"/>
        <v>0</v>
      </c>
    </row>
    <row r="13" spans="1:38" s="23" customFormat="1" ht="23.1" customHeight="1">
      <c r="A13" s="342">
        <v>7</v>
      </c>
      <c r="B13" s="343" t="s">
        <v>1145</v>
      </c>
      <c r="C13" s="344" t="s">
        <v>870</v>
      </c>
      <c r="D13" s="345" t="s">
        <v>876</v>
      </c>
      <c r="E13" s="132" t="s">
        <v>6</v>
      </c>
      <c r="F13" s="178"/>
      <c r="G13" s="132"/>
      <c r="H13" s="132"/>
      <c r="I13" s="178"/>
      <c r="J13" s="132"/>
      <c r="K13" s="132"/>
      <c r="L13" s="132"/>
      <c r="M13" s="132" t="s">
        <v>8</v>
      </c>
      <c r="N13" s="132"/>
      <c r="O13" s="178"/>
      <c r="P13" s="132"/>
      <c r="Q13" s="132"/>
      <c r="R13" s="132" t="s">
        <v>8</v>
      </c>
      <c r="S13" s="132" t="s">
        <v>8</v>
      </c>
      <c r="T13" s="132" t="s">
        <v>8</v>
      </c>
      <c r="U13" s="132"/>
      <c r="V13" s="178"/>
      <c r="W13" s="178"/>
      <c r="X13" s="178" t="s">
        <v>6</v>
      </c>
      <c r="Y13" s="132"/>
      <c r="Z13" s="132" t="s">
        <v>2666</v>
      </c>
      <c r="AA13" s="132" t="s">
        <v>8</v>
      </c>
      <c r="AB13" s="132"/>
      <c r="AC13" s="132"/>
      <c r="AD13" s="178"/>
      <c r="AE13" s="132"/>
      <c r="AF13" s="132"/>
      <c r="AG13" s="132"/>
      <c r="AH13" s="132"/>
      <c r="AI13" s="132"/>
      <c r="AJ13" s="17">
        <f t="shared" si="2"/>
        <v>2</v>
      </c>
      <c r="AK13" s="308">
        <f t="shared" si="3"/>
        <v>0</v>
      </c>
      <c r="AL13" s="334">
        <f t="shared" si="4"/>
        <v>7</v>
      </c>
    </row>
    <row r="14" spans="1:38" s="23" customFormat="1" ht="23.1" customHeight="1">
      <c r="A14" s="342">
        <v>8</v>
      </c>
      <c r="B14" s="343" t="s">
        <v>1146</v>
      </c>
      <c r="C14" s="344" t="s">
        <v>926</v>
      </c>
      <c r="D14" s="345" t="s">
        <v>877</v>
      </c>
      <c r="E14" s="132"/>
      <c r="F14" s="178" t="s">
        <v>6</v>
      </c>
      <c r="G14" s="132"/>
      <c r="H14" s="132"/>
      <c r="I14" s="178"/>
      <c r="J14" s="132"/>
      <c r="K14" s="132"/>
      <c r="L14" s="132"/>
      <c r="M14" s="132" t="s">
        <v>8</v>
      </c>
      <c r="N14" s="132"/>
      <c r="O14" s="178"/>
      <c r="P14" s="132"/>
      <c r="Q14" s="132"/>
      <c r="R14" s="132" t="s">
        <v>8</v>
      </c>
      <c r="S14" s="132" t="s">
        <v>8</v>
      </c>
      <c r="T14" s="132" t="s">
        <v>6</v>
      </c>
      <c r="U14" s="132"/>
      <c r="V14" s="178"/>
      <c r="W14" s="178"/>
      <c r="X14" s="178"/>
      <c r="Y14" s="132"/>
      <c r="Z14" s="132" t="s">
        <v>8</v>
      </c>
      <c r="AA14" s="132" t="s">
        <v>8</v>
      </c>
      <c r="AB14" s="132"/>
      <c r="AC14" s="132"/>
      <c r="AD14" s="178" t="s">
        <v>8</v>
      </c>
      <c r="AE14" s="132"/>
      <c r="AF14" s="132"/>
      <c r="AG14" s="132"/>
      <c r="AH14" s="132"/>
      <c r="AI14" s="132"/>
      <c r="AJ14" s="17">
        <f t="shared" si="2"/>
        <v>2</v>
      </c>
      <c r="AK14" s="308">
        <f t="shared" si="3"/>
        <v>0</v>
      </c>
      <c r="AL14" s="334">
        <f t="shared" si="4"/>
        <v>6</v>
      </c>
    </row>
    <row r="15" spans="1:38" s="23" customFormat="1" ht="23.1" customHeight="1">
      <c r="A15" s="342">
        <v>9</v>
      </c>
      <c r="B15" s="343" t="s">
        <v>1147</v>
      </c>
      <c r="C15" s="344" t="s">
        <v>1148</v>
      </c>
      <c r="D15" s="345" t="s">
        <v>108</v>
      </c>
      <c r="E15" s="132" t="s">
        <v>6</v>
      </c>
      <c r="F15" s="178" t="s">
        <v>6</v>
      </c>
      <c r="G15" s="132"/>
      <c r="H15" s="132"/>
      <c r="I15" s="178" t="s">
        <v>6</v>
      </c>
      <c r="J15" s="132"/>
      <c r="K15" s="132"/>
      <c r="L15" s="132" t="s">
        <v>2656</v>
      </c>
      <c r="M15" s="132" t="s">
        <v>6</v>
      </c>
      <c r="N15" s="132"/>
      <c r="O15" s="178"/>
      <c r="P15" s="132"/>
      <c r="Q15" s="132" t="s">
        <v>6</v>
      </c>
      <c r="R15" s="132" t="s">
        <v>6</v>
      </c>
      <c r="S15" s="132" t="s">
        <v>6</v>
      </c>
      <c r="T15" s="132" t="s">
        <v>6</v>
      </c>
      <c r="U15" s="132"/>
      <c r="V15" s="178"/>
      <c r="W15" s="178"/>
      <c r="X15" s="178" t="s">
        <v>6</v>
      </c>
      <c r="Y15" s="132"/>
      <c r="Z15" s="132" t="s">
        <v>2656</v>
      </c>
      <c r="AA15" s="132" t="s">
        <v>6</v>
      </c>
      <c r="AB15" s="132"/>
      <c r="AC15" s="132"/>
      <c r="AD15" s="178"/>
      <c r="AE15" s="132" t="s">
        <v>6</v>
      </c>
      <c r="AF15" s="132"/>
      <c r="AG15" s="132"/>
      <c r="AH15" s="132"/>
      <c r="AI15" s="132"/>
      <c r="AJ15" s="17">
        <f t="shared" si="2"/>
        <v>15</v>
      </c>
      <c r="AK15" s="308">
        <f t="shared" si="3"/>
        <v>0</v>
      </c>
      <c r="AL15" s="334">
        <f t="shared" si="4"/>
        <v>0</v>
      </c>
    </row>
    <row r="16" spans="1:38" s="23" customFormat="1" ht="23.1" customHeight="1">
      <c r="A16" s="342">
        <v>10</v>
      </c>
      <c r="B16" s="343" t="s">
        <v>1149</v>
      </c>
      <c r="C16" s="344" t="s">
        <v>1150</v>
      </c>
      <c r="D16" s="345" t="s">
        <v>15</v>
      </c>
      <c r="E16" s="132"/>
      <c r="F16" s="178"/>
      <c r="G16" s="132"/>
      <c r="H16" s="132"/>
      <c r="I16" s="178"/>
      <c r="J16" s="132"/>
      <c r="K16" s="132"/>
      <c r="L16" s="132"/>
      <c r="M16" s="132"/>
      <c r="N16" s="132"/>
      <c r="O16" s="178"/>
      <c r="P16" s="132"/>
      <c r="Q16" s="132"/>
      <c r="R16" s="132"/>
      <c r="S16" s="132"/>
      <c r="T16" s="132"/>
      <c r="U16" s="132"/>
      <c r="V16" s="178"/>
      <c r="W16" s="178"/>
      <c r="X16" s="178"/>
      <c r="Y16" s="132"/>
      <c r="Z16" s="132" t="s">
        <v>6</v>
      </c>
      <c r="AA16" s="132"/>
      <c r="AB16" s="132"/>
      <c r="AC16" s="132"/>
      <c r="AD16" s="178"/>
      <c r="AE16" s="132"/>
      <c r="AF16" s="132"/>
      <c r="AG16" s="132"/>
      <c r="AH16" s="132"/>
      <c r="AI16" s="132"/>
      <c r="AJ16" s="17">
        <f t="shared" si="2"/>
        <v>1</v>
      </c>
      <c r="AK16" s="308">
        <f t="shared" si="3"/>
        <v>0</v>
      </c>
      <c r="AL16" s="334">
        <f t="shared" si="4"/>
        <v>0</v>
      </c>
    </row>
    <row r="17" spans="1:38" s="23" customFormat="1" ht="23.1" customHeight="1">
      <c r="A17" s="342">
        <v>11</v>
      </c>
      <c r="B17" s="343" t="s">
        <v>1151</v>
      </c>
      <c r="C17" s="344" t="s">
        <v>1152</v>
      </c>
      <c r="D17" s="345" t="s">
        <v>42</v>
      </c>
      <c r="E17" s="132"/>
      <c r="F17" s="178"/>
      <c r="G17" s="132"/>
      <c r="H17" s="132"/>
      <c r="I17" s="178"/>
      <c r="J17" s="132"/>
      <c r="K17" s="132"/>
      <c r="L17" s="132"/>
      <c r="M17" s="132"/>
      <c r="N17" s="132"/>
      <c r="O17" s="178"/>
      <c r="P17" s="132"/>
      <c r="Q17" s="132"/>
      <c r="R17" s="132"/>
      <c r="S17" s="132"/>
      <c r="T17" s="132"/>
      <c r="U17" s="132"/>
      <c r="V17" s="178"/>
      <c r="W17" s="178"/>
      <c r="X17" s="178"/>
      <c r="Y17" s="132"/>
      <c r="Z17" s="132" t="s">
        <v>6</v>
      </c>
      <c r="AA17" s="132"/>
      <c r="AB17" s="132"/>
      <c r="AC17" s="132"/>
      <c r="AD17" s="178"/>
      <c r="AE17" s="132" t="s">
        <v>7</v>
      </c>
      <c r="AF17" s="132"/>
      <c r="AG17" s="132"/>
      <c r="AH17" s="132"/>
      <c r="AI17" s="132"/>
      <c r="AJ17" s="17">
        <f t="shared" si="2"/>
        <v>1</v>
      </c>
      <c r="AK17" s="308">
        <f t="shared" si="3"/>
        <v>1</v>
      </c>
      <c r="AL17" s="334">
        <f t="shared" si="4"/>
        <v>0</v>
      </c>
    </row>
    <row r="18" spans="1:38" s="23" customFormat="1" ht="23.1" customHeight="1">
      <c r="A18" s="342">
        <v>12</v>
      </c>
      <c r="B18" s="343" t="s">
        <v>1153</v>
      </c>
      <c r="C18" s="344" t="s">
        <v>1154</v>
      </c>
      <c r="D18" s="345" t="s">
        <v>86</v>
      </c>
      <c r="E18" s="132"/>
      <c r="F18" s="132" t="s">
        <v>6</v>
      </c>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row>
    <row r="19" spans="1:38" s="23" customFormat="1" ht="23.1" customHeight="1">
      <c r="A19" s="342">
        <v>13</v>
      </c>
      <c r="B19" s="343" t="s">
        <v>1155</v>
      </c>
      <c r="C19" s="344" t="s">
        <v>926</v>
      </c>
      <c r="D19" s="345"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2">
        <v>14</v>
      </c>
      <c r="B20" s="343" t="s">
        <v>1157</v>
      </c>
      <c r="C20" s="344" t="s">
        <v>1158</v>
      </c>
      <c r="D20" s="345"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2">
        <v>15</v>
      </c>
      <c r="B21" s="343" t="s">
        <v>1159</v>
      </c>
      <c r="C21" s="344" t="s">
        <v>1160</v>
      </c>
      <c r="D21" s="345" t="s">
        <v>103</v>
      </c>
      <c r="E21" s="132"/>
      <c r="F21" s="132"/>
      <c r="G21" s="132"/>
      <c r="H21" s="132"/>
      <c r="I21" s="132"/>
      <c r="J21" s="132"/>
      <c r="K21" s="132"/>
      <c r="L21" s="132"/>
      <c r="M21" s="132"/>
      <c r="N21" s="132"/>
      <c r="O21" s="132"/>
      <c r="P21" s="132"/>
      <c r="Q21" s="132"/>
      <c r="R21" s="132"/>
      <c r="S21" s="132" t="s">
        <v>7</v>
      </c>
      <c r="T21" s="132"/>
      <c r="U21" s="132"/>
      <c r="V21" s="132"/>
      <c r="W21" s="132"/>
      <c r="X21" s="132"/>
      <c r="Y21" s="132"/>
      <c r="Z21" s="132"/>
      <c r="AA21" s="132"/>
      <c r="AB21" s="132"/>
      <c r="AC21" s="132"/>
      <c r="AD21" s="132"/>
      <c r="AE21" s="132"/>
      <c r="AF21" s="132"/>
      <c r="AG21" s="132"/>
      <c r="AH21" s="132"/>
      <c r="AI21" s="132"/>
      <c r="AJ21" s="17">
        <f t="shared" si="2"/>
        <v>0</v>
      </c>
      <c r="AK21" s="308">
        <f t="shared" si="3"/>
        <v>1</v>
      </c>
      <c r="AL21" s="334">
        <f t="shared" si="4"/>
        <v>0</v>
      </c>
    </row>
    <row r="22" spans="1:38" s="23" customFormat="1" ht="23.1" customHeight="1">
      <c r="A22" s="342">
        <v>16</v>
      </c>
      <c r="B22" s="343" t="s">
        <v>1161</v>
      </c>
      <c r="C22" s="344" t="s">
        <v>1130</v>
      </c>
      <c r="D22" s="345" t="s">
        <v>103</v>
      </c>
      <c r="E22" s="132"/>
      <c r="F22" s="132"/>
      <c r="G22" s="132"/>
      <c r="H22" s="132"/>
      <c r="I22" s="132"/>
      <c r="J22" s="132"/>
      <c r="K22" s="132"/>
      <c r="L22" s="132"/>
      <c r="M22" s="132"/>
      <c r="N22" s="132"/>
      <c r="O22" s="132"/>
      <c r="P22" s="132"/>
      <c r="Q22" s="132"/>
      <c r="R22" s="132"/>
      <c r="S22" s="132" t="s">
        <v>7</v>
      </c>
      <c r="T22" s="132"/>
      <c r="U22" s="132"/>
      <c r="V22" s="132"/>
      <c r="W22" s="132"/>
      <c r="X22" s="132"/>
      <c r="Y22" s="132"/>
      <c r="Z22" s="132"/>
      <c r="AA22" s="132"/>
      <c r="AB22" s="132"/>
      <c r="AC22" s="132"/>
      <c r="AD22" s="132"/>
      <c r="AE22" s="132"/>
      <c r="AF22" s="132"/>
      <c r="AG22" s="132"/>
      <c r="AH22" s="132"/>
      <c r="AI22" s="132"/>
      <c r="AJ22" s="17">
        <f t="shared" si="2"/>
        <v>0</v>
      </c>
      <c r="AK22" s="308">
        <f t="shared" si="3"/>
        <v>1</v>
      </c>
      <c r="AL22" s="334">
        <f t="shared" si="4"/>
        <v>0</v>
      </c>
    </row>
    <row r="23" spans="1:38" s="23" customFormat="1" ht="23.1" customHeight="1">
      <c r="A23" s="342">
        <v>17</v>
      </c>
      <c r="B23" s="343" t="s">
        <v>1162</v>
      </c>
      <c r="C23" s="344" t="s">
        <v>1163</v>
      </c>
      <c r="D23" s="345" t="s">
        <v>87</v>
      </c>
      <c r="E23" s="132" t="s">
        <v>6</v>
      </c>
      <c r="F23" s="132"/>
      <c r="G23" s="132"/>
      <c r="H23" s="132"/>
      <c r="I23" s="132"/>
      <c r="J23" s="132"/>
      <c r="K23" s="132"/>
      <c r="L23" s="132"/>
      <c r="M23" s="132" t="s">
        <v>8</v>
      </c>
      <c r="N23" s="132"/>
      <c r="O23" s="132"/>
      <c r="P23" s="132"/>
      <c r="Q23" s="132"/>
      <c r="R23" s="132"/>
      <c r="S23" s="132" t="s">
        <v>8</v>
      </c>
      <c r="T23" s="132" t="s">
        <v>8</v>
      </c>
      <c r="U23" s="132"/>
      <c r="V23" s="132"/>
      <c r="W23" s="132"/>
      <c r="X23" s="132"/>
      <c r="Y23" s="132"/>
      <c r="Z23" s="132" t="s">
        <v>2666</v>
      </c>
      <c r="AA23" s="132"/>
      <c r="AB23" s="132"/>
      <c r="AC23" s="132"/>
      <c r="AD23" s="132"/>
      <c r="AE23" s="132"/>
      <c r="AF23" s="132"/>
      <c r="AG23" s="132"/>
      <c r="AH23" s="132"/>
      <c r="AI23" s="132"/>
      <c r="AJ23" s="17">
        <f t="shared" si="2"/>
        <v>1</v>
      </c>
      <c r="AK23" s="308">
        <f t="shared" si="3"/>
        <v>0</v>
      </c>
      <c r="AL23" s="334">
        <f t="shared" si="4"/>
        <v>5</v>
      </c>
    </row>
    <row r="24" spans="1:38" s="23" customFormat="1" ht="23.1" customHeight="1">
      <c r="A24" s="342">
        <v>18</v>
      </c>
      <c r="B24" s="343" t="s">
        <v>909</v>
      </c>
      <c r="C24" s="344" t="s">
        <v>212</v>
      </c>
      <c r="D24" s="345" t="s">
        <v>78</v>
      </c>
      <c r="E24" s="132"/>
      <c r="F24" s="132"/>
      <c r="G24" s="132"/>
      <c r="H24" s="132"/>
      <c r="I24" s="132"/>
      <c r="J24" s="132"/>
      <c r="K24" s="132"/>
      <c r="L24" s="132"/>
      <c r="M24" s="132"/>
      <c r="N24" s="132"/>
      <c r="O24" s="132"/>
      <c r="P24" s="132"/>
      <c r="Q24" s="132"/>
      <c r="R24" s="132"/>
      <c r="S24" s="132"/>
      <c r="T24" s="132"/>
      <c r="U24" s="132"/>
      <c r="V24" s="132"/>
      <c r="W24" s="132"/>
      <c r="X24" s="132"/>
      <c r="Y24" s="132"/>
      <c r="Z24" s="132" t="s">
        <v>7</v>
      </c>
      <c r="AA24" s="132" t="s">
        <v>8</v>
      </c>
      <c r="AB24" s="132"/>
      <c r="AC24" s="132"/>
      <c r="AD24" s="132"/>
      <c r="AE24" s="132"/>
      <c r="AF24" s="132"/>
      <c r="AG24" s="132"/>
      <c r="AH24" s="132"/>
      <c r="AI24" s="132"/>
      <c r="AJ24" s="17">
        <f t="shared" si="2"/>
        <v>0</v>
      </c>
      <c r="AK24" s="308">
        <f t="shared" si="3"/>
        <v>1</v>
      </c>
      <c r="AL24" s="334">
        <f t="shared" si="4"/>
        <v>1</v>
      </c>
    </row>
    <row r="25" spans="1:38" s="23" customFormat="1" ht="23.1" customHeight="1">
      <c r="A25" s="342">
        <v>19</v>
      </c>
      <c r="B25" s="343" t="s">
        <v>1164</v>
      </c>
      <c r="C25" s="344" t="s">
        <v>88</v>
      </c>
      <c r="D25" s="345"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2">
        <v>20</v>
      </c>
      <c r="B26" s="343" t="s">
        <v>1165</v>
      </c>
      <c r="C26" s="344" t="s">
        <v>1166</v>
      </c>
      <c r="D26" s="345" t="s">
        <v>79</v>
      </c>
      <c r="E26" s="132" t="s">
        <v>6</v>
      </c>
      <c r="F26" s="132" t="s">
        <v>6</v>
      </c>
      <c r="G26" s="132"/>
      <c r="H26" s="132"/>
      <c r="I26" s="132"/>
      <c r="J26" s="132" t="s">
        <v>6</v>
      </c>
      <c r="K26" s="132"/>
      <c r="L26" s="132"/>
      <c r="M26" s="132" t="s">
        <v>6</v>
      </c>
      <c r="N26" s="132"/>
      <c r="O26" s="132"/>
      <c r="P26" s="132"/>
      <c r="Q26" s="132" t="s">
        <v>6</v>
      </c>
      <c r="R26" s="132" t="s">
        <v>6</v>
      </c>
      <c r="S26" s="132" t="s">
        <v>6</v>
      </c>
      <c r="T26" s="132" t="s">
        <v>2656</v>
      </c>
      <c r="U26" s="132"/>
      <c r="V26" s="132"/>
      <c r="W26" s="132" t="s">
        <v>6</v>
      </c>
      <c r="X26" s="132" t="s">
        <v>6</v>
      </c>
      <c r="Y26" s="132"/>
      <c r="Z26" s="132" t="s">
        <v>2656</v>
      </c>
      <c r="AA26" s="132" t="s">
        <v>2656</v>
      </c>
      <c r="AB26" s="132"/>
      <c r="AC26" s="132"/>
      <c r="AD26" s="132" t="s">
        <v>6</v>
      </c>
      <c r="AE26" s="132" t="s">
        <v>6</v>
      </c>
      <c r="AF26" s="132"/>
      <c r="AG26" s="132"/>
      <c r="AH26" s="132"/>
      <c r="AI26" s="132"/>
      <c r="AJ26" s="17">
        <f t="shared" si="2"/>
        <v>17</v>
      </c>
      <c r="AK26" s="308">
        <f t="shared" si="3"/>
        <v>0</v>
      </c>
      <c r="AL26" s="334">
        <f t="shared" si="4"/>
        <v>0</v>
      </c>
    </row>
    <row r="27" spans="1:38" s="23" customFormat="1" ht="23.1" customHeight="1">
      <c r="A27" s="342">
        <v>21</v>
      </c>
      <c r="B27" s="343" t="s">
        <v>1167</v>
      </c>
      <c r="C27" s="344" t="s">
        <v>202</v>
      </c>
      <c r="D27" s="345" t="s">
        <v>79</v>
      </c>
      <c r="E27" s="132"/>
      <c r="F27" s="132" t="s">
        <v>7</v>
      </c>
      <c r="G27" s="132"/>
      <c r="H27" s="132"/>
      <c r="I27" s="132"/>
      <c r="J27" s="132"/>
      <c r="K27" s="132"/>
      <c r="L27" s="132" t="s">
        <v>6</v>
      </c>
      <c r="M27" s="132" t="s">
        <v>8</v>
      </c>
      <c r="N27" s="132"/>
      <c r="O27" s="132"/>
      <c r="P27" s="132"/>
      <c r="Q27" s="132"/>
      <c r="R27" s="132" t="s">
        <v>8</v>
      </c>
      <c r="S27" s="132" t="s">
        <v>8</v>
      </c>
      <c r="T27" s="132" t="s">
        <v>2656</v>
      </c>
      <c r="U27" s="132"/>
      <c r="V27" s="132"/>
      <c r="W27" s="132"/>
      <c r="X27" s="132"/>
      <c r="Y27" s="132"/>
      <c r="Z27" s="132" t="s">
        <v>8</v>
      </c>
      <c r="AA27" s="132" t="s">
        <v>8</v>
      </c>
      <c r="AB27" s="132"/>
      <c r="AC27" s="132"/>
      <c r="AD27" s="178" t="s">
        <v>8</v>
      </c>
      <c r="AE27" s="132"/>
      <c r="AF27" s="132"/>
      <c r="AG27" s="132"/>
      <c r="AH27" s="132"/>
      <c r="AI27" s="132"/>
      <c r="AJ27" s="17">
        <f t="shared" si="2"/>
        <v>3</v>
      </c>
      <c r="AK27" s="308">
        <f t="shared" si="3"/>
        <v>1</v>
      </c>
      <c r="AL27" s="334">
        <f t="shared" si="4"/>
        <v>6</v>
      </c>
    </row>
    <row r="28" spans="1:38" s="23" customFormat="1" ht="23.1" customHeight="1">
      <c r="A28" s="342">
        <v>22</v>
      </c>
      <c r="B28" s="343" t="s">
        <v>1168</v>
      </c>
      <c r="C28" s="344" t="s">
        <v>1169</v>
      </c>
      <c r="D28" s="345" t="s">
        <v>79</v>
      </c>
      <c r="E28" s="132"/>
      <c r="F28" s="132" t="s">
        <v>6</v>
      </c>
      <c r="G28" s="132"/>
      <c r="H28" s="132"/>
      <c r="I28" s="132"/>
      <c r="J28" s="132"/>
      <c r="K28" s="132"/>
      <c r="L28" s="132"/>
      <c r="M28" s="132" t="s">
        <v>6</v>
      </c>
      <c r="N28" s="132"/>
      <c r="O28" s="132"/>
      <c r="P28" s="132"/>
      <c r="Q28" s="132"/>
      <c r="R28" s="132"/>
      <c r="S28" s="132"/>
      <c r="T28" s="132"/>
      <c r="U28" s="132"/>
      <c r="V28" s="132"/>
      <c r="W28" s="132"/>
      <c r="X28" s="132"/>
      <c r="Y28" s="132"/>
      <c r="Z28" s="132" t="s">
        <v>6</v>
      </c>
      <c r="AA28" s="132"/>
      <c r="AB28" s="132"/>
      <c r="AC28" s="132"/>
      <c r="AD28" s="132"/>
      <c r="AE28" s="132"/>
      <c r="AF28" s="132"/>
      <c r="AG28" s="132"/>
      <c r="AH28" s="132"/>
      <c r="AI28" s="132"/>
      <c r="AJ28" s="17">
        <f t="shared" si="2"/>
        <v>3</v>
      </c>
      <c r="AK28" s="308">
        <f t="shared" si="3"/>
        <v>0</v>
      </c>
      <c r="AL28" s="334">
        <f t="shared" si="4"/>
        <v>0</v>
      </c>
    </row>
    <row r="29" spans="1:38" s="23" customFormat="1" ht="23.1" customHeight="1">
      <c r="A29" s="342">
        <v>23</v>
      </c>
      <c r="B29" s="343" t="s">
        <v>1170</v>
      </c>
      <c r="C29" s="344" t="s">
        <v>926</v>
      </c>
      <c r="D29" s="345" t="s">
        <v>1171</v>
      </c>
      <c r="E29" s="131"/>
      <c r="F29" s="132"/>
      <c r="G29" s="132"/>
      <c r="H29" s="132"/>
      <c r="I29" s="132"/>
      <c r="J29" s="132"/>
      <c r="K29" s="132"/>
      <c r="L29" s="132"/>
      <c r="M29" s="132"/>
      <c r="N29" s="132"/>
      <c r="O29" s="132"/>
      <c r="P29" s="132"/>
      <c r="Q29" s="132"/>
      <c r="R29" s="132"/>
      <c r="S29" s="132"/>
      <c r="T29" s="132" t="s">
        <v>8</v>
      </c>
      <c r="U29" s="132"/>
      <c r="V29" s="132"/>
      <c r="W29" s="132"/>
      <c r="X29" s="132" t="s">
        <v>7</v>
      </c>
      <c r="Y29" s="132"/>
      <c r="Z29" s="132"/>
      <c r="AA29" s="132"/>
      <c r="AB29" s="132"/>
      <c r="AC29" s="132"/>
      <c r="AD29" s="132"/>
      <c r="AE29" s="132"/>
      <c r="AF29" s="132"/>
      <c r="AG29" s="132"/>
      <c r="AH29" s="132"/>
      <c r="AI29" s="132"/>
      <c r="AJ29" s="17">
        <f t="shared" si="2"/>
        <v>0</v>
      </c>
      <c r="AK29" s="308">
        <f t="shared" si="3"/>
        <v>1</v>
      </c>
      <c r="AL29" s="334">
        <f t="shared" si="4"/>
        <v>1</v>
      </c>
    </row>
    <row r="30" spans="1:38" s="23" customFormat="1" ht="23.1" customHeight="1">
      <c r="A30" s="342">
        <v>24</v>
      </c>
      <c r="B30" s="343" t="s">
        <v>1172</v>
      </c>
      <c r="C30" s="344" t="s">
        <v>1173</v>
      </c>
      <c r="D30" s="345" t="s">
        <v>178</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8">
        <f t="shared" si="3"/>
        <v>0</v>
      </c>
      <c r="AL30" s="334">
        <f t="shared" si="4"/>
        <v>0</v>
      </c>
    </row>
    <row r="31" spans="1:38" s="23" customFormat="1" ht="23.1" customHeight="1">
      <c r="A31" s="342">
        <v>25</v>
      </c>
      <c r="B31" s="343" t="s">
        <v>1174</v>
      </c>
      <c r="C31" s="344" t="s">
        <v>1175</v>
      </c>
      <c r="D31" s="345" t="s">
        <v>889</v>
      </c>
      <c r="E31" s="131" t="s">
        <v>6</v>
      </c>
      <c r="F31" s="132" t="s">
        <v>6</v>
      </c>
      <c r="G31" s="132"/>
      <c r="H31" s="132"/>
      <c r="I31" s="132"/>
      <c r="J31" s="132"/>
      <c r="K31" s="132"/>
      <c r="L31" s="132"/>
      <c r="M31" s="132" t="s">
        <v>8</v>
      </c>
      <c r="N31" s="132"/>
      <c r="O31" s="132"/>
      <c r="P31" s="132"/>
      <c r="Q31" s="132"/>
      <c r="R31" s="132" t="s">
        <v>8</v>
      </c>
      <c r="S31" s="132" t="s">
        <v>8</v>
      </c>
      <c r="T31" s="132" t="s">
        <v>6</v>
      </c>
      <c r="U31" s="132"/>
      <c r="V31" s="132"/>
      <c r="W31" s="132"/>
      <c r="X31" s="132"/>
      <c r="Y31" s="132"/>
      <c r="Z31" s="132" t="s">
        <v>8</v>
      </c>
      <c r="AA31" s="132" t="s">
        <v>8</v>
      </c>
      <c r="AB31" s="132"/>
      <c r="AC31" s="132"/>
      <c r="AD31" s="178" t="s">
        <v>8</v>
      </c>
      <c r="AE31" s="132"/>
      <c r="AF31" s="132"/>
      <c r="AG31" s="132"/>
      <c r="AH31" s="132"/>
      <c r="AI31" s="132"/>
      <c r="AJ31" s="17">
        <f t="shared" si="2"/>
        <v>3</v>
      </c>
      <c r="AK31" s="308">
        <f t="shared" si="3"/>
        <v>0</v>
      </c>
      <c r="AL31" s="334">
        <f t="shared" si="4"/>
        <v>6</v>
      </c>
    </row>
    <row r="32" spans="1:38" s="23" customFormat="1" ht="23.1" customHeight="1">
      <c r="A32" s="342">
        <v>26</v>
      </c>
      <c r="B32" s="343" t="s">
        <v>1176</v>
      </c>
      <c r="C32" s="344" t="s">
        <v>498</v>
      </c>
      <c r="D32" s="345"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2">
        <v>27</v>
      </c>
      <c r="B33" s="343" t="s">
        <v>1177</v>
      </c>
      <c r="C33" s="344" t="s">
        <v>1178</v>
      </c>
      <c r="D33" s="345" t="s">
        <v>368</v>
      </c>
      <c r="E33" s="131" t="s">
        <v>2656</v>
      </c>
      <c r="F33" s="132" t="s">
        <v>2656</v>
      </c>
      <c r="G33" s="132"/>
      <c r="H33" s="132"/>
      <c r="I33" s="132" t="s">
        <v>6</v>
      </c>
      <c r="J33" s="132" t="s">
        <v>6</v>
      </c>
      <c r="K33" s="132" t="s">
        <v>6</v>
      </c>
      <c r="L33" s="132" t="s">
        <v>2656</v>
      </c>
      <c r="M33" s="132" t="s">
        <v>2656</v>
      </c>
      <c r="N33" s="132"/>
      <c r="O33" s="132"/>
      <c r="P33" s="132" t="s">
        <v>6</v>
      </c>
      <c r="Q33" s="132" t="s">
        <v>6</v>
      </c>
      <c r="R33" s="132" t="s">
        <v>6</v>
      </c>
      <c r="S33" s="132" t="s">
        <v>6</v>
      </c>
      <c r="T33" s="132" t="s">
        <v>2656</v>
      </c>
      <c r="U33" s="132"/>
      <c r="V33" s="132"/>
      <c r="W33" s="132" t="s">
        <v>6</v>
      </c>
      <c r="X33" s="132" t="s">
        <v>6</v>
      </c>
      <c r="Y33" s="132"/>
      <c r="Z33" s="132" t="s">
        <v>2656</v>
      </c>
      <c r="AA33" s="132" t="s">
        <v>2656</v>
      </c>
      <c r="AB33" s="132"/>
      <c r="AC33" s="132"/>
      <c r="AD33" s="132" t="s">
        <v>6</v>
      </c>
      <c r="AE33" s="132" t="s">
        <v>6</v>
      </c>
      <c r="AF33" s="132"/>
      <c r="AG33" s="132"/>
      <c r="AH33" s="132"/>
      <c r="AI33" s="132"/>
      <c r="AJ33" s="17">
        <f t="shared" si="2"/>
        <v>25</v>
      </c>
      <c r="AK33" s="308">
        <f t="shared" si="3"/>
        <v>0</v>
      </c>
      <c r="AL33" s="334">
        <f t="shared" si="4"/>
        <v>0</v>
      </c>
    </row>
    <row r="34" spans="1:39" s="23" customFormat="1" ht="23.1" customHeight="1">
      <c r="A34" s="342">
        <v>28</v>
      </c>
      <c r="B34" s="343" t="s">
        <v>1179</v>
      </c>
      <c r="C34" s="344" t="s">
        <v>1180</v>
      </c>
      <c r="D34" s="345"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2">
        <v>29</v>
      </c>
      <c r="B35" s="343" t="s">
        <v>1181</v>
      </c>
      <c r="C35" s="344" t="s">
        <v>1182</v>
      </c>
      <c r="D35" s="345" t="s">
        <v>899</v>
      </c>
      <c r="E35" s="131"/>
      <c r="F35" s="132"/>
      <c r="G35" s="132"/>
      <c r="H35" s="132"/>
      <c r="I35" s="132"/>
      <c r="J35" s="132"/>
      <c r="K35" s="132"/>
      <c r="L35" s="132"/>
      <c r="M35" s="132"/>
      <c r="N35" s="132"/>
      <c r="O35" s="132"/>
      <c r="P35" s="132"/>
      <c r="Q35" s="132"/>
      <c r="R35" s="132"/>
      <c r="S35" s="132" t="s">
        <v>7</v>
      </c>
      <c r="T35" s="132"/>
      <c r="U35" s="132"/>
      <c r="V35" s="132"/>
      <c r="W35" s="132"/>
      <c r="X35" s="132"/>
      <c r="Y35" s="132"/>
      <c r="Z35" s="132"/>
      <c r="AA35" s="132"/>
      <c r="AB35" s="132"/>
      <c r="AC35" s="132"/>
      <c r="AD35" s="132"/>
      <c r="AE35" s="132"/>
      <c r="AF35" s="132"/>
      <c r="AG35" s="132"/>
      <c r="AH35" s="132"/>
      <c r="AI35" s="132"/>
      <c r="AJ35" s="17">
        <f t="shared" si="2"/>
        <v>0</v>
      </c>
      <c r="AK35" s="308">
        <f t="shared" si="3"/>
        <v>1</v>
      </c>
      <c r="AL35" s="334">
        <f t="shared" si="4"/>
        <v>0</v>
      </c>
    </row>
    <row r="36" spans="1:39" s="23" customFormat="1" ht="23.1" customHeight="1">
      <c r="A36" s="342">
        <v>30</v>
      </c>
      <c r="B36" s="343" t="s">
        <v>1183</v>
      </c>
      <c r="C36" s="344" t="s">
        <v>1184</v>
      </c>
      <c r="D36" s="345" t="s">
        <v>899</v>
      </c>
      <c r="E36" s="131"/>
      <c r="F36" s="132"/>
      <c r="G36" s="132"/>
      <c r="H36" s="132"/>
      <c r="I36" s="132"/>
      <c r="J36" s="132"/>
      <c r="K36" s="132"/>
      <c r="L36" s="132"/>
      <c r="M36" s="132" t="s">
        <v>6</v>
      </c>
      <c r="N36" s="132"/>
      <c r="O36" s="132"/>
      <c r="P36" s="132"/>
      <c r="Q36" s="132"/>
      <c r="R36" s="132"/>
      <c r="S36" s="132"/>
      <c r="T36" s="132"/>
      <c r="U36" s="132"/>
      <c r="V36" s="132"/>
      <c r="W36" s="132"/>
      <c r="X36" s="132"/>
      <c r="Y36" s="132"/>
      <c r="Z36" s="132" t="s">
        <v>7</v>
      </c>
      <c r="AA36" s="132"/>
      <c r="AB36" s="132"/>
      <c r="AC36" s="132"/>
      <c r="AD36" s="132"/>
      <c r="AE36" s="132"/>
      <c r="AF36" s="132"/>
      <c r="AG36" s="132"/>
      <c r="AH36" s="132"/>
      <c r="AI36" s="132"/>
      <c r="AJ36" s="17">
        <f t="shared" si="2"/>
        <v>1</v>
      </c>
      <c r="AK36" s="308">
        <f t="shared" si="3"/>
        <v>1</v>
      </c>
      <c r="AL36" s="334">
        <f t="shared" si="4"/>
        <v>0</v>
      </c>
    </row>
    <row r="37" spans="1:39" s="23" customFormat="1" ht="23.1" customHeight="1">
      <c r="A37" s="342">
        <v>31</v>
      </c>
      <c r="B37" s="343" t="s">
        <v>1185</v>
      </c>
      <c r="C37" s="344" t="s">
        <v>16</v>
      </c>
      <c r="D37" s="345"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2">
        <v>32</v>
      </c>
      <c r="B38" s="343" t="s">
        <v>1186</v>
      </c>
      <c r="C38" s="344" t="s">
        <v>1187</v>
      </c>
      <c r="D38" s="345" t="s">
        <v>1188</v>
      </c>
      <c r="E38" s="131" t="s">
        <v>6</v>
      </c>
      <c r="F38" s="132"/>
      <c r="G38" s="132"/>
      <c r="H38" s="132"/>
      <c r="I38" s="132"/>
      <c r="J38" s="132"/>
      <c r="K38" s="132"/>
      <c r="L38" s="132"/>
      <c r="M38" s="132" t="s">
        <v>8</v>
      </c>
      <c r="N38" s="132"/>
      <c r="O38" s="132"/>
      <c r="P38" s="132"/>
      <c r="Q38" s="132"/>
      <c r="R38" s="132"/>
      <c r="S38" s="132" t="s">
        <v>8</v>
      </c>
      <c r="T38" s="132" t="s">
        <v>8</v>
      </c>
      <c r="U38" s="132"/>
      <c r="V38" s="132"/>
      <c r="W38" s="132"/>
      <c r="X38" s="132"/>
      <c r="Y38" s="132"/>
      <c r="Z38" s="132" t="s">
        <v>2666</v>
      </c>
      <c r="AA38" s="132" t="s">
        <v>8</v>
      </c>
      <c r="AB38" s="132"/>
      <c r="AC38" s="132"/>
      <c r="AD38" s="132"/>
      <c r="AE38" s="132"/>
      <c r="AF38" s="132"/>
      <c r="AG38" s="132"/>
      <c r="AH38" s="132"/>
      <c r="AI38" s="132"/>
      <c r="AJ38" s="17">
        <f t="shared" si="2"/>
        <v>1</v>
      </c>
      <c r="AK38" s="308">
        <f t="shared" si="3"/>
        <v>0</v>
      </c>
      <c r="AL38" s="334">
        <f t="shared" si="4"/>
        <v>6</v>
      </c>
    </row>
    <row r="39" spans="1:39" s="23" customFormat="1" ht="23.1" customHeight="1">
      <c r="A39" s="342">
        <v>33</v>
      </c>
      <c r="B39" s="343" t="s">
        <v>1189</v>
      </c>
      <c r="C39" s="344" t="s">
        <v>1190</v>
      </c>
      <c r="D39" s="345" t="s">
        <v>1188</v>
      </c>
      <c r="E39" s="131"/>
      <c r="F39" s="132"/>
      <c r="G39" s="132"/>
      <c r="H39" s="132"/>
      <c r="I39" s="132"/>
      <c r="J39" s="132"/>
      <c r="K39" s="132"/>
      <c r="L39" s="132"/>
      <c r="M39" s="132"/>
      <c r="N39" s="132"/>
      <c r="O39" s="132"/>
      <c r="P39" s="132"/>
      <c r="Q39" s="132"/>
      <c r="R39" s="132"/>
      <c r="S39" s="132"/>
      <c r="T39" s="132"/>
      <c r="U39" s="132"/>
      <c r="V39" s="132"/>
      <c r="W39" s="132"/>
      <c r="X39" s="132"/>
      <c r="Y39" s="132"/>
      <c r="Z39" s="132" t="s">
        <v>7</v>
      </c>
      <c r="AA39" s="132"/>
      <c r="AB39" s="132"/>
      <c r="AC39" s="132"/>
      <c r="AD39" s="132"/>
      <c r="AE39" s="132"/>
      <c r="AF39" s="132"/>
      <c r="AG39" s="132"/>
      <c r="AH39" s="132"/>
      <c r="AI39" s="132"/>
      <c r="AJ39" s="17">
        <f t="shared" si="2"/>
        <v>0</v>
      </c>
      <c r="AK39" s="308">
        <f t="shared" si="3"/>
        <v>1</v>
      </c>
      <c r="AL39" s="334">
        <f t="shared" si="4"/>
        <v>0</v>
      </c>
    </row>
    <row r="40" spans="1:39" s="23" customFormat="1" ht="23.1" customHeight="1">
      <c r="A40" s="342">
        <v>34</v>
      </c>
      <c r="B40" s="343" t="s">
        <v>1191</v>
      </c>
      <c r="C40" s="344" t="s">
        <v>1192</v>
      </c>
      <c r="D40" s="345" t="s">
        <v>89</v>
      </c>
      <c r="E40" s="131" t="s">
        <v>6</v>
      </c>
      <c r="F40" s="132" t="s">
        <v>6</v>
      </c>
      <c r="G40" s="132"/>
      <c r="H40" s="132"/>
      <c r="I40" s="132"/>
      <c r="J40" s="132"/>
      <c r="K40" s="132" t="s">
        <v>6</v>
      </c>
      <c r="L40" s="132"/>
      <c r="M40" s="132" t="s">
        <v>6</v>
      </c>
      <c r="N40" s="132"/>
      <c r="O40" s="132"/>
      <c r="P40" s="132"/>
      <c r="Q40" s="132" t="s">
        <v>6</v>
      </c>
      <c r="R40" s="132"/>
      <c r="S40" s="132"/>
      <c r="T40" s="132"/>
      <c r="U40" s="132"/>
      <c r="V40" s="132"/>
      <c r="W40" s="132"/>
      <c r="X40" s="132"/>
      <c r="Y40" s="132"/>
      <c r="Z40" s="132"/>
      <c r="AA40" s="132" t="s">
        <v>6</v>
      </c>
      <c r="AB40" s="132"/>
      <c r="AC40" s="132"/>
      <c r="AD40" s="132"/>
      <c r="AE40" s="132"/>
      <c r="AF40" s="132"/>
      <c r="AG40" s="132"/>
      <c r="AH40" s="132"/>
      <c r="AI40" s="132"/>
      <c r="AJ40" s="17">
        <f t="shared" si="2"/>
        <v>6</v>
      </c>
      <c r="AK40" s="308">
        <f t="shared" si="3"/>
        <v>0</v>
      </c>
      <c r="AL40" s="334">
        <f t="shared" si="4"/>
        <v>0</v>
      </c>
    </row>
    <row r="41" spans="1:39" s="23" customFormat="1" ht="23.1" customHeight="1">
      <c r="A41" s="342">
        <v>35</v>
      </c>
      <c r="B41" s="343" t="s">
        <v>1193</v>
      </c>
      <c r="C41" s="344" t="s">
        <v>1194</v>
      </c>
      <c r="D41" s="345" t="s">
        <v>89</v>
      </c>
      <c r="E41" s="131"/>
      <c r="F41" s="132"/>
      <c r="G41" s="132"/>
      <c r="H41" s="132"/>
      <c r="I41" s="132"/>
      <c r="J41" s="132"/>
      <c r="K41" s="132"/>
      <c r="L41" s="132"/>
      <c r="M41" s="132"/>
      <c r="N41" s="132"/>
      <c r="O41" s="132"/>
      <c r="P41" s="132"/>
      <c r="Q41" s="132"/>
      <c r="R41" s="132"/>
      <c r="S41" s="132" t="s">
        <v>8</v>
      </c>
      <c r="T41" s="132"/>
      <c r="U41" s="132"/>
      <c r="V41" s="132"/>
      <c r="W41" s="132"/>
      <c r="X41" s="132"/>
      <c r="Y41" s="132"/>
      <c r="Z41" s="132" t="s">
        <v>7</v>
      </c>
      <c r="AA41" s="132"/>
      <c r="AB41" s="132"/>
      <c r="AC41" s="132"/>
      <c r="AD41" s="132"/>
      <c r="AE41" s="132"/>
      <c r="AF41" s="132"/>
      <c r="AG41" s="132"/>
      <c r="AH41" s="132"/>
      <c r="AI41" s="132"/>
      <c r="AJ41" s="17">
        <f t="shared" si="2"/>
        <v>0</v>
      </c>
      <c r="AK41" s="308">
        <f t="shared" si="3"/>
        <v>1</v>
      </c>
      <c r="AL41" s="334">
        <f t="shared" si="4"/>
        <v>1</v>
      </c>
    </row>
    <row r="42" spans="1:39" s="23" customFormat="1" ht="23.1" customHeight="1">
      <c r="A42" s="432" t="s">
        <v>10</v>
      </c>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17">
        <f>SUM(AJ7:AJ41)</f>
        <v>112</v>
      </c>
      <c r="AK42" s="17">
        <f>SUM(AK7:AK41)</f>
        <v>11</v>
      </c>
      <c r="AL42" s="17">
        <f>SUM(AL7:AL41)</f>
        <v>49</v>
      </c>
      <c r="AM42" s="22"/>
    </row>
    <row r="43" spans="1:39" s="23" customFormat="1" ht="23.1" customHeight="1">
      <c r="A43" s="433" t="s">
        <v>2598</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5"/>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36"/>
      <c r="D45" s="436"/>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36"/>
      <c r="D46" s="436"/>
      <c r="E46" s="436"/>
      <c r="F46" s="436"/>
      <c r="G46" s="436"/>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36"/>
      <c r="D47" s="436"/>
      <c r="E47" s="436"/>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36"/>
      <c r="D48" s="436"/>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A42:AI42"/>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8:D48"/>
    <mergeCell ref="C47:E47"/>
    <mergeCell ref="A43:AL43"/>
    <mergeCell ref="C45:D45"/>
    <mergeCell ref="C46:G46"/>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3"/>
  <sheetViews>
    <sheetView topLeftCell="A4" workbookViewId="0">
      <selection activeCell="AF13" sqref="AF13"/>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3" customHeight="1">
      <c r="A3" s="429" t="s">
        <v>1195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145">
        <v>1</v>
      </c>
      <c r="B7" s="171" t="s">
        <v>1196</v>
      </c>
      <c r="C7" s="172" t="s">
        <v>1197</v>
      </c>
      <c r="D7" s="156" t="s">
        <v>1198</v>
      </c>
      <c r="E7" s="146"/>
      <c r="F7" s="94"/>
      <c r="G7" s="94"/>
      <c r="H7" s="94"/>
      <c r="I7" s="94"/>
      <c r="J7" s="94"/>
      <c r="K7" s="94"/>
      <c r="L7" s="94"/>
      <c r="M7" s="94" t="s">
        <v>7</v>
      </c>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45">
        <v>2</v>
      </c>
      <c r="B8" s="171" t="s">
        <v>1199</v>
      </c>
      <c r="C8" s="172" t="s">
        <v>1200</v>
      </c>
      <c r="D8" s="156" t="s">
        <v>1201</v>
      </c>
      <c r="E8" s="146"/>
      <c r="F8" s="94"/>
      <c r="G8" s="94" t="s">
        <v>6</v>
      </c>
      <c r="H8" s="94"/>
      <c r="I8" s="94" t="s">
        <v>6</v>
      </c>
      <c r="J8" s="94"/>
      <c r="K8" s="94"/>
      <c r="L8" s="94"/>
      <c r="M8" s="94"/>
      <c r="N8" s="94"/>
      <c r="O8" s="94"/>
      <c r="P8" s="94"/>
      <c r="Q8" s="94"/>
      <c r="R8" s="94" t="s">
        <v>6</v>
      </c>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3</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t="s">
        <v>7</v>
      </c>
      <c r="Q11" s="94"/>
      <c r="R11" s="94"/>
      <c r="S11" s="94"/>
      <c r="T11" s="94"/>
      <c r="U11" s="94"/>
      <c r="V11" s="94"/>
      <c r="W11" s="94"/>
      <c r="X11" s="94"/>
      <c r="Y11" s="94"/>
      <c r="Z11" s="94"/>
      <c r="AA11" s="94"/>
      <c r="AB11" s="94"/>
      <c r="AC11" s="93"/>
      <c r="AD11" s="94"/>
      <c r="AE11" s="94"/>
      <c r="AF11" s="94"/>
      <c r="AG11" s="94"/>
      <c r="AH11" s="94"/>
      <c r="AI11" s="94"/>
      <c r="AJ11" s="17">
        <f t="shared" si="2"/>
        <v>0</v>
      </c>
      <c r="AK11" s="308">
        <f t="shared" si="3"/>
        <v>1</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t="s">
        <v>7</v>
      </c>
      <c r="Q13" s="117"/>
      <c r="R13" s="117"/>
      <c r="S13" s="117" t="s">
        <v>7</v>
      </c>
      <c r="T13" s="117"/>
      <c r="U13" s="117"/>
      <c r="V13" s="117"/>
      <c r="W13" s="117"/>
      <c r="X13" s="117"/>
      <c r="Y13" s="117"/>
      <c r="Z13" s="117"/>
      <c r="AA13" s="117"/>
      <c r="AB13" s="117"/>
      <c r="AC13" s="93"/>
      <c r="AD13" s="117"/>
      <c r="AE13" s="117"/>
      <c r="AF13" s="117"/>
      <c r="AG13" s="117"/>
      <c r="AH13" s="117"/>
      <c r="AI13" s="117"/>
      <c r="AJ13" s="17">
        <f t="shared" si="2"/>
        <v>0</v>
      </c>
      <c r="AK13" s="308">
        <f t="shared" si="3"/>
        <v>2</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t="s">
        <v>7</v>
      </c>
      <c r="Q14" s="94"/>
      <c r="R14" s="94"/>
      <c r="S14" s="94" t="s">
        <v>7</v>
      </c>
      <c r="T14" s="94"/>
      <c r="U14" s="94"/>
      <c r="V14" s="94"/>
      <c r="W14" s="94"/>
      <c r="X14" s="94"/>
      <c r="Y14" s="94"/>
      <c r="Z14" s="94"/>
      <c r="AA14" s="94"/>
      <c r="AB14" s="94"/>
      <c r="AC14" s="93"/>
      <c r="AD14" s="94"/>
      <c r="AE14" s="94"/>
      <c r="AF14" s="94"/>
      <c r="AG14" s="94"/>
      <c r="AH14" s="94"/>
      <c r="AI14" s="94"/>
      <c r="AJ14" s="17">
        <f t="shared" si="2"/>
        <v>0</v>
      </c>
      <c r="AK14" s="308">
        <f t="shared" si="3"/>
        <v>2</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t="s">
        <v>7</v>
      </c>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1</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t="s">
        <v>7</v>
      </c>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1</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t="s">
        <v>7</v>
      </c>
      <c r="Q23" s="94"/>
      <c r="R23" s="94"/>
      <c r="S23" s="94"/>
      <c r="T23" s="94"/>
      <c r="U23" s="94"/>
      <c r="V23" s="94"/>
      <c r="W23" s="94"/>
      <c r="X23" s="94"/>
      <c r="Y23" s="94"/>
      <c r="Z23" s="94"/>
      <c r="AA23" s="94"/>
      <c r="AB23" s="94"/>
      <c r="AC23" s="93"/>
      <c r="AD23" s="94"/>
      <c r="AE23" s="94"/>
      <c r="AF23" s="94"/>
      <c r="AG23" s="94"/>
      <c r="AH23" s="94"/>
      <c r="AI23" s="94"/>
      <c r="AJ23" s="17">
        <f t="shared" si="2"/>
        <v>0</v>
      </c>
      <c r="AK23" s="308">
        <f t="shared" si="3"/>
        <v>1</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6"/>
      <c r="Q25" s="346"/>
      <c r="R25" s="94"/>
      <c r="S25" s="346"/>
      <c r="T25" s="346"/>
      <c r="U25" s="346"/>
      <c r="V25" s="132"/>
      <c r="W25" s="346"/>
      <c r="X25" s="346"/>
      <c r="Y25" s="94"/>
      <c r="Z25" s="346"/>
      <c r="AA25" s="346"/>
      <c r="AB25" s="346"/>
      <c r="AC25" s="132"/>
      <c r="AD25" s="346"/>
      <c r="AE25" s="346"/>
      <c r="AF25" s="94"/>
      <c r="AG25" s="346"/>
      <c r="AH25" s="346"/>
      <c r="AI25" s="346"/>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t="s">
        <v>7</v>
      </c>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1</v>
      </c>
      <c r="AL26" s="334">
        <f t="shared" si="4"/>
        <v>0</v>
      </c>
    </row>
    <row r="27" spans="1:39" s="177" customFormat="1" ht="21" customHeight="1">
      <c r="A27" s="145">
        <v>21</v>
      </c>
      <c r="B27" s="171" t="s">
        <v>1237</v>
      </c>
      <c r="C27" s="172" t="s">
        <v>202</v>
      </c>
      <c r="D27" s="156" t="s">
        <v>1238</v>
      </c>
      <c r="E27" s="116"/>
      <c r="F27" s="117"/>
      <c r="G27" s="117" t="s">
        <v>6</v>
      </c>
      <c r="H27" s="117"/>
      <c r="I27" s="117" t="s">
        <v>7</v>
      </c>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1</v>
      </c>
      <c r="AK27" s="308">
        <f t="shared" si="3"/>
        <v>1</v>
      </c>
      <c r="AL27" s="334">
        <f t="shared" si="4"/>
        <v>0</v>
      </c>
    </row>
    <row r="28" spans="1:39" s="23" customFormat="1" ht="21" customHeight="1">
      <c r="A28" s="432" t="s">
        <v>10</v>
      </c>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17">
        <f>SUM(AJ7:AJ27)</f>
        <v>4</v>
      </c>
      <c r="AK28" s="17">
        <f>SUM(AK7:AK27)</f>
        <v>11</v>
      </c>
      <c r="AL28" s="17">
        <f>SUM(AL7:AL27)</f>
        <v>0</v>
      </c>
      <c r="AM28" s="22"/>
    </row>
    <row r="29" spans="1:39" s="23" customFormat="1" ht="21" customHeight="1">
      <c r="A29" s="433" t="s">
        <v>2598</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5"/>
    </row>
    <row r="30" spans="1:39">
      <c r="C30" s="436"/>
      <c r="D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36"/>
      <c r="D31" s="436"/>
      <c r="E31" s="436"/>
      <c r="F31" s="436"/>
      <c r="G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36"/>
      <c r="D32" s="436"/>
      <c r="E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 ref="C33:D33"/>
    <mergeCell ref="C30:D30"/>
    <mergeCell ref="C31:G31"/>
    <mergeCell ref="A28:AI28"/>
    <mergeCell ref="C32:E32"/>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workbookViewId="0">
      <selection activeCell="Z18" sqref="Z18"/>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2.25" customHeight="1">
      <c r="A3" s="429" t="s">
        <v>1239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t="s">
        <v>7</v>
      </c>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t="s">
        <v>7</v>
      </c>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1</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t="s">
        <v>7</v>
      </c>
      <c r="AB9" s="94"/>
      <c r="AC9" s="94"/>
      <c r="AD9" s="94"/>
      <c r="AE9" s="94"/>
      <c r="AF9" s="94"/>
      <c r="AG9" s="94"/>
      <c r="AH9" s="94"/>
      <c r="AI9" s="94"/>
      <c r="AJ9" s="17">
        <f t="shared" si="2"/>
        <v>0</v>
      </c>
      <c r="AK9" s="308">
        <f t="shared" si="3"/>
        <v>1</v>
      </c>
      <c r="AL9" s="334">
        <f t="shared" si="4"/>
        <v>0</v>
      </c>
    </row>
    <row r="10" spans="1:38" s="23" customFormat="1" ht="21" customHeight="1">
      <c r="A10" s="120">
        <v>4</v>
      </c>
      <c r="B10" s="120" t="s">
        <v>1246</v>
      </c>
      <c r="C10" s="179" t="s">
        <v>1247</v>
      </c>
      <c r="D10" s="180" t="s">
        <v>14</v>
      </c>
      <c r="E10" s="95"/>
      <c r="F10" s="94"/>
      <c r="G10" s="94"/>
      <c r="H10" s="94"/>
      <c r="I10" s="94"/>
      <c r="J10" s="94" t="s">
        <v>7</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t="s">
        <v>7</v>
      </c>
      <c r="S11" s="94"/>
      <c r="T11" s="94" t="s">
        <v>7</v>
      </c>
      <c r="U11" s="94" t="s">
        <v>7</v>
      </c>
      <c r="V11" s="94"/>
      <c r="W11" s="94"/>
      <c r="X11" s="94" t="s">
        <v>7</v>
      </c>
      <c r="Y11" s="94"/>
      <c r="Z11" s="94"/>
      <c r="AA11" s="94" t="s">
        <v>7</v>
      </c>
      <c r="AB11" s="94"/>
      <c r="AC11" s="94"/>
      <c r="AD11" s="94"/>
      <c r="AE11" s="94"/>
      <c r="AF11" s="94"/>
      <c r="AG11" s="94"/>
      <c r="AH11" s="94"/>
      <c r="AI11" s="94"/>
      <c r="AJ11" s="17">
        <f t="shared" si="2"/>
        <v>0</v>
      </c>
      <c r="AK11" s="308">
        <f t="shared" si="3"/>
        <v>5</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1</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t="s">
        <v>7</v>
      </c>
      <c r="R13" s="94"/>
      <c r="S13" s="94"/>
      <c r="T13" s="94"/>
      <c r="U13" s="94"/>
      <c r="V13" s="94"/>
      <c r="W13" s="94"/>
      <c r="X13" s="94"/>
      <c r="Y13" s="94"/>
      <c r="Z13" s="94"/>
      <c r="AA13" s="94"/>
      <c r="AB13" s="94"/>
      <c r="AC13" s="94"/>
      <c r="AD13" s="94"/>
      <c r="AE13" s="94"/>
      <c r="AF13" s="94"/>
      <c r="AG13" s="94"/>
      <c r="AH13" s="94"/>
      <c r="AI13" s="94"/>
      <c r="AJ13" s="17">
        <f t="shared" si="2"/>
        <v>0</v>
      </c>
      <c r="AK13" s="308">
        <f t="shared" si="3"/>
        <v>1</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t="s">
        <v>6</v>
      </c>
      <c r="V16" s="94"/>
      <c r="W16" s="94"/>
      <c r="X16" s="94"/>
      <c r="Y16" s="94"/>
      <c r="Z16" s="94"/>
      <c r="AA16" s="94"/>
      <c r="AB16" s="94" t="s">
        <v>8</v>
      </c>
      <c r="AC16" s="94"/>
      <c r="AD16" s="94"/>
      <c r="AE16" s="94"/>
      <c r="AF16" s="94"/>
      <c r="AG16" s="94"/>
      <c r="AH16" s="94"/>
      <c r="AI16" s="94"/>
      <c r="AJ16" s="17">
        <f t="shared" si="2"/>
        <v>1</v>
      </c>
      <c r="AK16" s="308">
        <f t="shared" si="3"/>
        <v>0</v>
      </c>
      <c r="AL16" s="334">
        <f t="shared" si="4"/>
        <v>1</v>
      </c>
    </row>
    <row r="17" spans="1:39" s="23" customFormat="1" ht="21" customHeight="1">
      <c r="A17" s="120">
        <v>11</v>
      </c>
      <c r="B17" s="120" t="s">
        <v>1259</v>
      </c>
      <c r="C17" s="121" t="s">
        <v>1260</v>
      </c>
      <c r="D17" s="127" t="s">
        <v>21</v>
      </c>
      <c r="E17" s="94"/>
      <c r="F17" s="94"/>
      <c r="G17" s="94"/>
      <c r="H17" s="94"/>
      <c r="I17" s="94"/>
      <c r="J17" s="94"/>
      <c r="K17" s="94"/>
      <c r="L17" s="94"/>
      <c r="M17" s="94" t="s">
        <v>7</v>
      </c>
      <c r="N17" s="94" t="s">
        <v>7</v>
      </c>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2</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t="s">
        <v>7</v>
      </c>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t="s">
        <v>7</v>
      </c>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1</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t="s">
        <v>7</v>
      </c>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t="s">
        <v>7</v>
      </c>
      <c r="K25" s="94"/>
      <c r="L25" s="94"/>
      <c r="M25" s="94"/>
      <c r="N25" s="94" t="s">
        <v>7</v>
      </c>
      <c r="O25" s="94"/>
      <c r="P25" s="94"/>
      <c r="Q25" s="94"/>
      <c r="R25" s="94"/>
      <c r="S25" s="94"/>
      <c r="T25" s="94"/>
      <c r="U25" s="94" t="s">
        <v>7</v>
      </c>
      <c r="V25" s="94"/>
      <c r="W25" s="94"/>
      <c r="X25" s="94"/>
      <c r="Y25" s="94"/>
      <c r="Z25" s="94"/>
      <c r="AA25" s="94"/>
      <c r="AB25" s="94"/>
      <c r="AC25" s="94"/>
      <c r="AD25" s="94"/>
      <c r="AE25" s="94"/>
      <c r="AF25" s="94"/>
      <c r="AG25" s="94"/>
      <c r="AH25" s="94"/>
      <c r="AI25" s="94"/>
      <c r="AJ25" s="17">
        <f t="shared" si="2"/>
        <v>0</v>
      </c>
      <c r="AK25" s="308">
        <f t="shared" si="3"/>
        <v>3</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t="s">
        <v>7</v>
      </c>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t="s">
        <v>7</v>
      </c>
      <c r="R28" s="94"/>
      <c r="S28" s="94"/>
      <c r="T28" s="94"/>
      <c r="U28" s="94"/>
      <c r="V28" s="94"/>
      <c r="W28" s="94"/>
      <c r="X28" s="94"/>
      <c r="Y28" s="94"/>
      <c r="Z28" s="94"/>
      <c r="AA28" s="94"/>
      <c r="AB28" s="94"/>
      <c r="AC28" s="94"/>
      <c r="AD28" s="94"/>
      <c r="AE28" s="94"/>
      <c r="AF28" s="94"/>
      <c r="AG28" s="94"/>
      <c r="AH28" s="94"/>
      <c r="AI28" s="94"/>
      <c r="AJ28" s="17">
        <f t="shared" si="2"/>
        <v>0</v>
      </c>
      <c r="AK28" s="308">
        <f t="shared" si="3"/>
        <v>1</v>
      </c>
      <c r="AL28" s="334">
        <f t="shared" si="4"/>
        <v>0</v>
      </c>
    </row>
    <row r="29" spans="1:39" s="23" customFormat="1" ht="21" customHeight="1">
      <c r="A29" s="432" t="s">
        <v>10</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17">
        <f>SUM(AJ7:AJ28)</f>
        <v>1</v>
      </c>
      <c r="AK29" s="17">
        <f>SUM(AK7:AK28)</f>
        <v>21</v>
      </c>
      <c r="AL29" s="17">
        <f>SUM(AL7:AL28)</f>
        <v>1</v>
      </c>
      <c r="AM29" s="22"/>
    </row>
    <row r="30" spans="1:39" s="23" customFormat="1" ht="21" customHeight="1">
      <c r="A30" s="433" t="s">
        <v>2598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6"/>
      <c r="D34" s="436"/>
      <c r="E34" s="436"/>
      <c r="F34" s="436"/>
      <c r="G34" s="436"/>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6"/>
      <c r="D35" s="436"/>
      <c r="E35" s="436"/>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6"/>
      <c r="D36" s="436"/>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B18" sqref="AB18"/>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8.5" customHeight="1">
      <c r="A3" s="429" t="s">
        <v>1284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t="s">
        <v>7</v>
      </c>
      <c r="AA7" s="94"/>
      <c r="AB7" s="94" t="s">
        <v>7</v>
      </c>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2</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t="s">
        <v>8</v>
      </c>
      <c r="G9" s="94" t="s">
        <v>7</v>
      </c>
      <c r="H9" s="94"/>
      <c r="I9" s="94"/>
      <c r="J9" s="94"/>
      <c r="K9" s="94" t="s">
        <v>7</v>
      </c>
      <c r="L9" s="94"/>
      <c r="M9" s="94"/>
      <c r="N9" s="94"/>
      <c r="O9" s="94"/>
      <c r="P9" s="94"/>
      <c r="Q9" s="94"/>
      <c r="R9" s="94" t="s">
        <v>7</v>
      </c>
      <c r="S9" s="94"/>
      <c r="T9" s="94"/>
      <c r="U9" s="94"/>
      <c r="V9" s="94"/>
      <c r="W9" s="94"/>
      <c r="X9" s="94"/>
      <c r="Y9" s="94"/>
      <c r="Z9" s="94" t="s">
        <v>7</v>
      </c>
      <c r="AA9" s="94"/>
      <c r="AB9" s="94" t="s">
        <v>7</v>
      </c>
      <c r="AC9" s="94"/>
      <c r="AD9" s="94"/>
      <c r="AE9" s="94"/>
      <c r="AF9" s="94"/>
      <c r="AG9" s="94"/>
      <c r="AH9" s="94"/>
      <c r="AI9" s="94"/>
      <c r="AJ9" s="17">
        <f t="shared" si="2"/>
        <v>0</v>
      </c>
      <c r="AK9" s="308">
        <f t="shared" si="3"/>
        <v>5</v>
      </c>
      <c r="AL9" s="334">
        <f t="shared" si="4"/>
        <v>1</v>
      </c>
      <c r="AM9" s="139"/>
      <c r="AN9" s="139"/>
      <c r="AO9" s="139"/>
    </row>
    <row r="10" spans="1:41" s="23" customFormat="1">
      <c r="A10" s="120">
        <v>4</v>
      </c>
      <c r="B10" s="120" t="s">
        <v>1291</v>
      </c>
      <c r="C10" s="121" t="s">
        <v>1292</v>
      </c>
      <c r="D10" s="122" t="s">
        <v>122</v>
      </c>
      <c r="E10" s="146"/>
      <c r="F10" s="94"/>
      <c r="G10" s="94"/>
      <c r="H10" s="94"/>
      <c r="I10" s="94"/>
      <c r="J10" s="94"/>
      <c r="K10" s="94" t="s">
        <v>7</v>
      </c>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t="s">
        <v>6</v>
      </c>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39"/>
      <c r="AN11" s="139"/>
      <c r="AO11" s="139"/>
    </row>
    <row r="12" spans="1:41" s="23" customFormat="1">
      <c r="A12" s="120">
        <v>6</v>
      </c>
      <c r="B12" s="120" t="s">
        <v>1295</v>
      </c>
      <c r="C12" s="121" t="s">
        <v>976</v>
      </c>
      <c r="D12" s="122" t="s">
        <v>86</v>
      </c>
      <c r="E12" s="94" t="s">
        <v>7</v>
      </c>
      <c r="F12" s="94" t="s">
        <v>7</v>
      </c>
      <c r="G12" s="94" t="s">
        <v>7</v>
      </c>
      <c r="H12" s="94"/>
      <c r="I12" s="94"/>
      <c r="J12" s="94"/>
      <c r="K12" s="94" t="s">
        <v>7</v>
      </c>
      <c r="L12" s="94"/>
      <c r="M12" s="94"/>
      <c r="N12" s="94"/>
      <c r="O12" s="94"/>
      <c r="P12" s="94"/>
      <c r="Q12" s="94"/>
      <c r="R12" s="94" t="s">
        <v>7</v>
      </c>
      <c r="S12" s="94"/>
      <c r="T12" s="94" t="s">
        <v>7</v>
      </c>
      <c r="U12" s="94"/>
      <c r="V12" s="94"/>
      <c r="W12" s="94"/>
      <c r="X12" s="94"/>
      <c r="Y12" s="94"/>
      <c r="Z12" s="94"/>
      <c r="AA12" s="94"/>
      <c r="AB12" s="94"/>
      <c r="AC12" s="94"/>
      <c r="AD12" s="94"/>
      <c r="AE12" s="94"/>
      <c r="AF12" s="94"/>
      <c r="AG12" s="94"/>
      <c r="AH12" s="94"/>
      <c r="AI12" s="94"/>
      <c r="AJ12" s="17">
        <f t="shared" si="2"/>
        <v>0</v>
      </c>
      <c r="AK12" s="308">
        <f t="shared" si="3"/>
        <v>5</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t="s">
        <v>6</v>
      </c>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39"/>
      <c r="AN14" s="139"/>
      <c r="AO14" s="139"/>
    </row>
    <row r="15" spans="1:41" s="23" customFormat="1">
      <c r="A15" s="120">
        <v>9</v>
      </c>
      <c r="B15" s="120" t="s">
        <v>1301</v>
      </c>
      <c r="C15" s="121" t="s">
        <v>1302</v>
      </c>
      <c r="D15" s="122" t="s">
        <v>967</v>
      </c>
      <c r="E15" s="94"/>
      <c r="F15" s="94"/>
      <c r="G15" s="94" t="s">
        <v>7</v>
      </c>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1</v>
      </c>
      <c r="AL15" s="334">
        <f t="shared" si="4"/>
        <v>0</v>
      </c>
      <c r="AM15" s="139"/>
      <c r="AN15" s="139"/>
      <c r="AO15" s="139"/>
    </row>
    <row r="16" spans="1:41" s="23" customFormat="1">
      <c r="A16" s="120">
        <v>10</v>
      </c>
      <c r="B16" s="120" t="s">
        <v>1303</v>
      </c>
      <c r="C16" s="121" t="s">
        <v>1304</v>
      </c>
      <c r="D16" s="122" t="s">
        <v>1305</v>
      </c>
      <c r="E16" s="94"/>
      <c r="F16" s="94"/>
      <c r="G16" s="94" t="s">
        <v>6</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c r="AM16" s="139"/>
      <c r="AN16" s="139"/>
      <c r="AO16" s="139"/>
    </row>
    <row r="17" spans="1:41" s="23" customFormat="1">
      <c r="A17" s="120">
        <v>11</v>
      </c>
      <c r="B17" s="120" t="s">
        <v>1306</v>
      </c>
      <c r="C17" s="121" t="s">
        <v>1307</v>
      </c>
      <c r="D17" s="122" t="s">
        <v>178</v>
      </c>
      <c r="E17" s="94"/>
      <c r="F17" s="94"/>
      <c r="G17" s="94" t="s">
        <v>6</v>
      </c>
      <c r="H17" s="94"/>
      <c r="I17" s="94"/>
      <c r="J17" s="94"/>
      <c r="K17" s="94"/>
      <c r="L17" s="94"/>
      <c r="M17" s="94" t="s">
        <v>6</v>
      </c>
      <c r="N17" s="94"/>
      <c r="O17" s="94"/>
      <c r="P17" s="94"/>
      <c r="Q17" s="94"/>
      <c r="R17" s="94"/>
      <c r="S17" s="94"/>
      <c r="T17" s="94"/>
      <c r="U17" s="94"/>
      <c r="V17" s="94"/>
      <c r="W17" s="94"/>
      <c r="X17" s="94"/>
      <c r="Y17" s="94"/>
      <c r="Z17" s="94"/>
      <c r="AA17" s="94"/>
      <c r="AB17" s="94"/>
      <c r="AC17" s="94"/>
      <c r="AD17" s="94"/>
      <c r="AE17" s="94"/>
      <c r="AF17" s="94"/>
      <c r="AG17" s="94"/>
      <c r="AH17" s="94"/>
      <c r="AI17" s="94"/>
      <c r="AJ17" s="17">
        <f t="shared" si="2"/>
        <v>2</v>
      </c>
      <c r="AK17" s="308">
        <f t="shared" si="3"/>
        <v>0</v>
      </c>
      <c r="AL17" s="334">
        <f t="shared" si="4"/>
        <v>0</v>
      </c>
      <c r="AM17" s="139"/>
      <c r="AN17" s="139"/>
      <c r="AO17" s="139"/>
    </row>
    <row r="18" spans="1:41" s="23" customFormat="1" ht="21" customHeight="1">
      <c r="A18" s="120">
        <v>12</v>
      </c>
      <c r="B18" s="120">
        <v>1910050011</v>
      </c>
      <c r="C18" s="121" t="s">
        <v>2651</v>
      </c>
      <c r="D18" s="122" t="s">
        <v>178</v>
      </c>
      <c r="E18" s="94"/>
      <c r="F18" s="147"/>
      <c r="G18" s="147" t="s">
        <v>6</v>
      </c>
      <c r="H18" s="147"/>
      <c r="I18" s="147"/>
      <c r="J18" s="147"/>
      <c r="K18" s="147"/>
      <c r="L18" s="147"/>
      <c r="M18" s="147"/>
      <c r="N18" s="147"/>
      <c r="O18" s="147"/>
      <c r="P18" s="147"/>
      <c r="Q18" s="147"/>
      <c r="R18" s="147"/>
      <c r="S18" s="147"/>
      <c r="T18" s="147"/>
      <c r="U18" s="147"/>
      <c r="V18" s="147"/>
      <c r="W18" s="147"/>
      <c r="X18" s="147"/>
      <c r="Y18" s="147"/>
      <c r="Z18" s="147"/>
      <c r="AA18" s="147"/>
      <c r="AB18" s="298" t="s">
        <v>7</v>
      </c>
      <c r="AC18" s="147"/>
      <c r="AD18" s="147"/>
      <c r="AE18" s="147"/>
      <c r="AF18" s="147"/>
      <c r="AG18" s="147"/>
      <c r="AH18" s="147"/>
      <c r="AI18" s="147"/>
      <c r="AJ18" s="17">
        <f t="shared" si="2"/>
        <v>1</v>
      </c>
      <c r="AK18" s="308">
        <f t="shared" si="3"/>
        <v>1</v>
      </c>
      <c r="AL18" s="334">
        <f t="shared" si="4"/>
        <v>0</v>
      </c>
      <c r="AM18" s="139"/>
      <c r="AN18" s="139"/>
      <c r="AO18" s="139"/>
    </row>
    <row r="19" spans="1:41" s="23" customFormat="1" ht="21" customHeight="1">
      <c r="A19" s="120">
        <v>13</v>
      </c>
      <c r="B19" s="120" t="s">
        <v>1309</v>
      </c>
      <c r="C19" s="121" t="s">
        <v>1310</v>
      </c>
      <c r="D19" s="122" t="s">
        <v>17</v>
      </c>
      <c r="E19" s="94" t="s">
        <v>7</v>
      </c>
      <c r="F19" s="94"/>
      <c r="G19" s="94" t="s">
        <v>6</v>
      </c>
      <c r="H19" s="94"/>
      <c r="I19" s="94"/>
      <c r="J19" s="94"/>
      <c r="K19" s="94" t="s">
        <v>7</v>
      </c>
      <c r="L19" s="94" t="s">
        <v>7</v>
      </c>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1</v>
      </c>
      <c r="AK19" s="308">
        <f t="shared" si="3"/>
        <v>2</v>
      </c>
      <c r="AL19" s="334">
        <f t="shared" si="4"/>
        <v>0</v>
      </c>
      <c r="AM19" s="430"/>
      <c r="AN19" s="431"/>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336"/>
      <c r="AK20" s="335"/>
      <c r="AL20" s="335"/>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t="s">
        <v>7</v>
      </c>
      <c r="AA21" s="94"/>
      <c r="AB21" s="94"/>
      <c r="AC21" s="94"/>
      <c r="AD21" s="94"/>
      <c r="AE21" s="94"/>
      <c r="AF21" s="94"/>
      <c r="AG21" s="94"/>
      <c r="AH21" s="94"/>
      <c r="AI21" s="94"/>
      <c r="AJ21" s="17">
        <f t="shared" si="2"/>
        <v>0</v>
      </c>
      <c r="AK21" s="308">
        <f t="shared" si="3"/>
        <v>1</v>
      </c>
      <c r="AL21" s="334">
        <f t="shared" si="4"/>
        <v>0</v>
      </c>
      <c r="AM21" s="139"/>
      <c r="AN21" s="139"/>
      <c r="AO21" s="139"/>
    </row>
    <row r="22" spans="1:41" s="23" customFormat="1" ht="21" customHeight="1">
      <c r="A22" s="120">
        <v>15</v>
      </c>
      <c r="B22" s="120">
        <v>1910050010</v>
      </c>
      <c r="C22" s="121" t="s">
        <v>2652</v>
      </c>
      <c r="D22" s="122" t="s">
        <v>90</v>
      </c>
      <c r="E22" s="94"/>
      <c r="F22" s="94"/>
      <c r="G22" s="94" t="s">
        <v>6</v>
      </c>
      <c r="H22" s="94"/>
      <c r="I22" s="94"/>
      <c r="J22" s="94"/>
      <c r="K22" s="94" t="s">
        <v>7</v>
      </c>
      <c r="L22" s="94"/>
      <c r="M22" s="94" t="s">
        <v>6</v>
      </c>
      <c r="N22" s="94"/>
      <c r="O22" s="94"/>
      <c r="P22" s="94"/>
      <c r="Q22" s="94"/>
      <c r="R22" s="94"/>
      <c r="S22" s="94"/>
      <c r="T22" s="94"/>
      <c r="U22" s="94"/>
      <c r="V22" s="94"/>
      <c r="W22" s="94"/>
      <c r="X22" s="94"/>
      <c r="Y22" s="94"/>
      <c r="Z22" s="94"/>
      <c r="AA22" s="94"/>
      <c r="AB22" s="94" t="s">
        <v>7</v>
      </c>
      <c r="AC22" s="94"/>
      <c r="AD22" s="94"/>
      <c r="AE22" s="94"/>
      <c r="AF22" s="94"/>
      <c r="AG22" s="94"/>
      <c r="AH22" s="94"/>
      <c r="AI22" s="94"/>
      <c r="AJ22" s="17">
        <f t="shared" si="2"/>
        <v>2</v>
      </c>
      <c r="AK22" s="308">
        <f t="shared" si="3"/>
        <v>2</v>
      </c>
      <c r="AL22" s="334">
        <f t="shared" si="4"/>
        <v>0</v>
      </c>
      <c r="AM22" s="139"/>
      <c r="AN22" s="139"/>
      <c r="AO22" s="139"/>
    </row>
    <row r="23" spans="1:41">
      <c r="A23" s="432" t="s">
        <v>10</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17">
        <f>SUM(AJ7:AJ22)</f>
        <v>9</v>
      </c>
      <c r="AK23" s="17">
        <f>SUM(AK7:AK22)</f>
        <v>20</v>
      </c>
      <c r="AL23" s="17">
        <f>SUM(AL7:AL22)</f>
        <v>1</v>
      </c>
    </row>
    <row r="24" spans="1:41">
      <c r="A24" s="433" t="s">
        <v>2598</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5"/>
    </row>
    <row r="25" spans="1:41">
      <c r="C25" s="436"/>
      <c r="D25" s="436"/>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36"/>
      <c r="D26" s="436"/>
      <c r="E26" s="436"/>
      <c r="F26" s="436"/>
      <c r="G26" s="436"/>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36"/>
      <c r="D27" s="436"/>
      <c r="E27" s="436"/>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36"/>
      <c r="D28" s="436"/>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 ref="C28:D28"/>
    <mergeCell ref="C25:D25"/>
    <mergeCell ref="C26:G26"/>
    <mergeCell ref="AM19:AN19"/>
    <mergeCell ref="A23:AI23"/>
    <mergeCell ref="C27:E27"/>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AH15" sqref="AH15"/>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0.25"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1315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t="s">
        <v>6</v>
      </c>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2</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t="s">
        <v>7</v>
      </c>
      <c r="X10" s="108" t="s">
        <v>7</v>
      </c>
      <c r="Y10" s="108" t="s">
        <v>7</v>
      </c>
      <c r="Z10" s="108" t="s">
        <v>7</v>
      </c>
      <c r="AA10" s="108"/>
      <c r="AB10" s="108"/>
      <c r="AC10" s="108"/>
      <c r="AD10" s="108"/>
      <c r="AE10" s="108"/>
      <c r="AF10" s="108"/>
      <c r="AG10" s="108"/>
      <c r="AH10" s="108"/>
      <c r="AI10" s="108"/>
      <c r="AJ10" s="17">
        <f t="shared" si="2"/>
        <v>0</v>
      </c>
      <c r="AK10" s="308">
        <f t="shared" si="3"/>
        <v>4</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t="s">
        <v>1669</v>
      </c>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c r="J13" s="108"/>
      <c r="K13" s="108"/>
      <c r="L13" s="108"/>
      <c r="M13" s="108"/>
      <c r="N13" s="108"/>
      <c r="O13" s="108"/>
      <c r="P13" s="108"/>
      <c r="Q13" s="108" t="s">
        <v>6</v>
      </c>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t="s">
        <v>6</v>
      </c>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1</v>
      </c>
      <c r="AK15" s="308">
        <f t="shared" si="3"/>
        <v>0</v>
      </c>
      <c r="AL15" s="334">
        <f t="shared" si="4"/>
        <v>0</v>
      </c>
      <c r="AM15" s="138"/>
      <c r="AN15" s="138"/>
      <c r="AO15" s="138"/>
    </row>
    <row r="16" spans="1:41" s="154" customFormat="1" ht="21" customHeight="1">
      <c r="A16" s="120">
        <v>10</v>
      </c>
      <c r="B16" s="120" t="s">
        <v>1334</v>
      </c>
      <c r="C16" s="121" t="s">
        <v>920</v>
      </c>
      <c r="D16" s="122" t="s">
        <v>86</v>
      </c>
      <c r="E16" s="108" t="s">
        <v>6</v>
      </c>
      <c r="F16" s="108"/>
      <c r="G16" s="108"/>
      <c r="H16" s="108"/>
      <c r="I16" s="108"/>
      <c r="J16" s="108"/>
      <c r="K16" s="108"/>
      <c r="L16" s="108"/>
      <c r="M16" s="108"/>
      <c r="N16" s="108"/>
      <c r="O16" s="108"/>
      <c r="P16" s="108"/>
      <c r="Q16" s="108" t="s">
        <v>6</v>
      </c>
      <c r="R16" s="108"/>
      <c r="S16" s="108"/>
      <c r="T16" s="108"/>
      <c r="U16" s="108" t="s">
        <v>6</v>
      </c>
      <c r="V16" s="108"/>
      <c r="W16" s="108"/>
      <c r="X16" s="108"/>
      <c r="Y16" s="108"/>
      <c r="Z16" s="108"/>
      <c r="AA16" s="108"/>
      <c r="AB16" s="108"/>
      <c r="AC16" s="108"/>
      <c r="AD16" s="108" t="s">
        <v>6</v>
      </c>
      <c r="AE16" s="108"/>
      <c r="AF16" s="108"/>
      <c r="AG16" s="108"/>
      <c r="AH16" s="108"/>
      <c r="AI16" s="108"/>
      <c r="AJ16" s="17">
        <f t="shared" si="2"/>
        <v>4</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t="s">
        <v>6</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1</v>
      </c>
      <c r="AK18" s="308">
        <f t="shared" si="3"/>
        <v>0</v>
      </c>
      <c r="AL18" s="334">
        <f t="shared" si="4"/>
        <v>0</v>
      </c>
      <c r="AM18" s="138"/>
      <c r="AN18" s="138"/>
      <c r="AO18" s="138"/>
    </row>
    <row r="19" spans="1:41" s="154" customFormat="1" ht="21" customHeight="1">
      <c r="A19" s="120">
        <v>13</v>
      </c>
      <c r="B19" s="120" t="s">
        <v>1338</v>
      </c>
      <c r="C19" s="121" t="s">
        <v>1339</v>
      </c>
      <c r="D19" s="122" t="s">
        <v>103</v>
      </c>
      <c r="E19" s="108" t="s">
        <v>6</v>
      </c>
      <c r="F19" s="108"/>
      <c r="G19" s="108"/>
      <c r="H19" s="108"/>
      <c r="I19" s="108" t="s">
        <v>6</v>
      </c>
      <c r="J19" s="108" t="s">
        <v>6</v>
      </c>
      <c r="K19" s="108" t="s">
        <v>6</v>
      </c>
      <c r="L19" s="108" t="s">
        <v>6</v>
      </c>
      <c r="M19" s="108"/>
      <c r="N19" s="108"/>
      <c r="O19" s="108"/>
      <c r="P19" s="108" t="s">
        <v>6</v>
      </c>
      <c r="Q19" s="108" t="s">
        <v>6</v>
      </c>
      <c r="R19" s="108" t="s">
        <v>6</v>
      </c>
      <c r="S19" s="108"/>
      <c r="T19" s="108"/>
      <c r="U19" s="108"/>
      <c r="V19" s="108"/>
      <c r="W19" s="108"/>
      <c r="X19" s="108"/>
      <c r="Y19" s="108"/>
      <c r="Z19" s="108"/>
      <c r="AA19" s="108"/>
      <c r="AB19" s="108"/>
      <c r="AC19" s="108"/>
      <c r="AD19" s="108"/>
      <c r="AE19" s="108"/>
      <c r="AF19" s="108"/>
      <c r="AG19" s="108"/>
      <c r="AH19" s="108"/>
      <c r="AI19" s="108"/>
      <c r="AJ19" s="17">
        <f t="shared" si="2"/>
        <v>8</v>
      </c>
      <c r="AK19" s="308">
        <f t="shared" si="3"/>
        <v>0</v>
      </c>
      <c r="AL19" s="334">
        <f t="shared" si="4"/>
        <v>0</v>
      </c>
      <c r="AM19" s="448"/>
      <c r="AN19" s="419"/>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t="s">
        <v>6</v>
      </c>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2</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c r="J22" s="108"/>
      <c r="K22" s="108"/>
      <c r="L22" s="108"/>
      <c r="M22" s="108"/>
      <c r="N22" s="108"/>
      <c r="O22" s="108"/>
      <c r="P22" s="108" t="s">
        <v>6</v>
      </c>
      <c r="Q22" s="108" t="s">
        <v>7</v>
      </c>
      <c r="R22" s="108" t="s">
        <v>7</v>
      </c>
      <c r="S22" s="108"/>
      <c r="T22" s="108"/>
      <c r="U22" s="108" t="s">
        <v>7</v>
      </c>
      <c r="V22" s="108"/>
      <c r="W22" s="108"/>
      <c r="X22" s="108"/>
      <c r="Y22" s="108"/>
      <c r="Z22" s="108"/>
      <c r="AA22" s="108"/>
      <c r="AB22" s="108"/>
      <c r="AC22" s="108"/>
      <c r="AD22" s="108" t="s">
        <v>7</v>
      </c>
      <c r="AE22" s="108"/>
      <c r="AF22" s="108"/>
      <c r="AG22" s="108"/>
      <c r="AH22" s="108"/>
      <c r="AI22" s="108"/>
      <c r="AJ22" s="17">
        <f t="shared" si="2"/>
        <v>1</v>
      </c>
      <c r="AK22" s="308">
        <f t="shared" si="3"/>
        <v>4</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t="s">
        <v>7</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1</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c r="J27" s="108"/>
      <c r="K27" s="108"/>
      <c r="L27" s="108"/>
      <c r="M27" s="108"/>
      <c r="N27" s="108"/>
      <c r="O27" s="108"/>
      <c r="P27" s="108" t="s">
        <v>6</v>
      </c>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t="s">
        <v>7</v>
      </c>
      <c r="F28" s="108"/>
      <c r="G28" s="108"/>
      <c r="H28" s="108"/>
      <c r="I28" s="108"/>
      <c r="J28" s="108"/>
      <c r="K28" s="108"/>
      <c r="L28" s="108"/>
      <c r="M28" s="108"/>
      <c r="N28" s="108"/>
      <c r="O28" s="108"/>
      <c r="P28" s="108"/>
      <c r="Q28" s="108" t="s">
        <v>6</v>
      </c>
      <c r="R28" s="108"/>
      <c r="S28" s="108"/>
      <c r="T28" s="108"/>
      <c r="U28" s="108"/>
      <c r="V28" s="108"/>
      <c r="W28" s="108"/>
      <c r="X28" s="108"/>
      <c r="Y28" s="108"/>
      <c r="Z28" s="108"/>
      <c r="AA28" s="108"/>
      <c r="AB28" s="108"/>
      <c r="AC28" s="108"/>
      <c r="AD28" s="108"/>
      <c r="AE28" s="108"/>
      <c r="AF28" s="108"/>
      <c r="AG28" s="108"/>
      <c r="AH28" s="108"/>
      <c r="AI28" s="108"/>
      <c r="AJ28" s="17">
        <f t="shared" si="2"/>
        <v>1</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c r="J30" s="108"/>
      <c r="K30" s="108" t="s">
        <v>6</v>
      </c>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32" t="s">
        <v>10</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17">
        <f>SUM(AJ7:AJ30)</f>
        <v>24</v>
      </c>
      <c r="AK31" s="17">
        <f>SUM(AK7:AK30)</f>
        <v>9</v>
      </c>
      <c r="AL31" s="17">
        <f>SUM(AL7:AL30)</f>
        <v>0</v>
      </c>
      <c r="AM31" s="153"/>
      <c r="AN31" s="153"/>
      <c r="AO31" s="153"/>
    </row>
    <row r="32" spans="1:41" s="23" customFormat="1" ht="21" customHeight="1">
      <c r="A32" s="433" t="s">
        <v>2598</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6"/>
      <c r="D35" s="436"/>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6"/>
      <c r="D36" s="436"/>
      <c r="E36" s="436"/>
      <c r="F36" s="436"/>
      <c r="G36" s="436"/>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36"/>
      <c r="D37" s="436"/>
      <c r="E37" s="436"/>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36"/>
      <c r="D38" s="436"/>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 ref="C38:D38"/>
    <mergeCell ref="C35:D35"/>
    <mergeCell ref="C36:G36"/>
    <mergeCell ref="AM19:AN19"/>
    <mergeCell ref="A31:AI31"/>
    <mergeCell ref="C37:E37"/>
  </mergeCells>
  <conditionalFormatting sqref="E6:AI30">
    <cfRule type="expression" dxfId="9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10" workbookViewId="0">
      <selection activeCell="AE16" sqref="AE16"/>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41.25" customHeight="1">
      <c r="A3" s="429" t="s">
        <v>1359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t="s">
        <v>8</v>
      </c>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1</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t="s">
        <v>6</v>
      </c>
      <c r="F11" s="99"/>
      <c r="G11" s="99"/>
      <c r="H11" s="98"/>
      <c r="I11" s="188"/>
      <c r="J11" s="188"/>
      <c r="K11" s="188" t="s">
        <v>7</v>
      </c>
      <c r="L11" s="188"/>
      <c r="M11" s="188"/>
      <c r="N11" s="188"/>
      <c r="O11" s="188"/>
      <c r="P11" s="188"/>
      <c r="Q11" s="188"/>
      <c r="R11" s="188" t="s">
        <v>6</v>
      </c>
      <c r="S11" s="188"/>
      <c r="T11" s="188" t="s">
        <v>7</v>
      </c>
      <c r="U11" s="188"/>
      <c r="V11" s="188"/>
      <c r="W11" s="188"/>
      <c r="X11" s="188"/>
      <c r="Y11" s="188"/>
      <c r="Z11" s="188" t="s">
        <v>6</v>
      </c>
      <c r="AA11" s="188"/>
      <c r="AB11" s="188"/>
      <c r="AC11" s="188"/>
      <c r="AD11" s="188"/>
      <c r="AE11" s="188"/>
      <c r="AF11" s="188"/>
      <c r="AG11" s="188"/>
      <c r="AH11" s="188"/>
      <c r="AI11" s="188"/>
      <c r="AJ11" s="17">
        <f t="shared" si="2"/>
        <v>3</v>
      </c>
      <c r="AK11" s="308">
        <f t="shared" si="3"/>
        <v>2</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t="s">
        <v>6</v>
      </c>
      <c r="L13" s="97"/>
      <c r="M13" s="97" t="s">
        <v>7</v>
      </c>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2</v>
      </c>
      <c r="AK13" s="308">
        <f t="shared" si="3"/>
        <v>1</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t="s">
        <v>8</v>
      </c>
      <c r="F17" s="97"/>
      <c r="G17" s="97"/>
      <c r="H17" s="98"/>
      <c r="I17" s="97"/>
      <c r="J17" s="97" t="s">
        <v>8</v>
      </c>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2</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t="s">
        <v>8</v>
      </c>
      <c r="T19" s="97"/>
      <c r="U19" s="97"/>
      <c r="V19" s="97"/>
      <c r="W19" s="97"/>
      <c r="X19" s="97"/>
      <c r="Y19" s="97"/>
      <c r="Z19" s="97"/>
      <c r="AA19" s="97"/>
      <c r="AB19" s="97"/>
      <c r="AC19" s="97"/>
      <c r="AD19" s="97"/>
      <c r="AE19" s="97"/>
      <c r="AF19" s="97"/>
      <c r="AG19" s="97"/>
      <c r="AH19" s="97"/>
      <c r="AI19" s="97"/>
      <c r="AJ19" s="17">
        <f t="shared" si="2"/>
        <v>0</v>
      </c>
      <c r="AK19" s="308">
        <f t="shared" si="3"/>
        <v>0</v>
      </c>
      <c r="AL19" s="334">
        <f t="shared" si="4"/>
        <v>1</v>
      </c>
      <c r="AM19" s="430"/>
      <c r="AN19" s="431"/>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t="s">
        <v>6</v>
      </c>
      <c r="F21" s="97" t="s">
        <v>6</v>
      </c>
      <c r="G21" s="97"/>
      <c r="H21" s="98"/>
      <c r="I21" s="97"/>
      <c r="J21" s="97"/>
      <c r="K21" s="97"/>
      <c r="L21" s="97" t="s">
        <v>6</v>
      </c>
      <c r="M21" s="97" t="s">
        <v>7</v>
      </c>
      <c r="N21" s="97"/>
      <c r="O21" s="97"/>
      <c r="P21" s="97"/>
      <c r="Q21" s="97" t="s">
        <v>7</v>
      </c>
      <c r="R21" s="97" t="s">
        <v>6</v>
      </c>
      <c r="S21" s="97" t="s">
        <v>6</v>
      </c>
      <c r="T21" s="97" t="s">
        <v>7</v>
      </c>
      <c r="U21" s="97"/>
      <c r="V21" s="97"/>
      <c r="W21" s="97"/>
      <c r="X21" s="97"/>
      <c r="Y21" s="97"/>
      <c r="Z21" s="97" t="s">
        <v>6</v>
      </c>
      <c r="AA21" s="97"/>
      <c r="AB21" s="97"/>
      <c r="AC21" s="97"/>
      <c r="AD21" s="97"/>
      <c r="AE21" s="97" t="s">
        <v>7</v>
      </c>
      <c r="AF21" s="97"/>
      <c r="AG21" s="97"/>
      <c r="AH21" s="97"/>
      <c r="AI21" s="97"/>
      <c r="AJ21" s="17">
        <f t="shared" si="2"/>
        <v>6</v>
      </c>
      <c r="AK21" s="308">
        <f t="shared" si="3"/>
        <v>4</v>
      </c>
      <c r="AL21" s="334">
        <f t="shared" si="4"/>
        <v>0</v>
      </c>
      <c r="AM21" s="139"/>
      <c r="AN21" s="139"/>
      <c r="AO21" s="139"/>
    </row>
    <row r="22" spans="1:41" s="23" customFormat="1" ht="21" customHeight="1">
      <c r="A22" s="186">
        <v>16</v>
      </c>
      <c r="B22" s="77" t="s">
        <v>1386</v>
      </c>
      <c r="C22" s="78" t="s">
        <v>76</v>
      </c>
      <c r="D22" s="79" t="s">
        <v>615</v>
      </c>
      <c r="E22" s="97" t="s">
        <v>6</v>
      </c>
      <c r="F22" s="97"/>
      <c r="G22" s="97"/>
      <c r="H22" s="98"/>
      <c r="I22" s="97"/>
      <c r="J22" s="97"/>
      <c r="K22" s="97"/>
      <c r="L22" s="97"/>
      <c r="M22" s="97"/>
      <c r="N22" s="97"/>
      <c r="O22" s="97"/>
      <c r="P22" s="97"/>
      <c r="Q22" s="97"/>
      <c r="R22" s="97" t="s">
        <v>6</v>
      </c>
      <c r="S22" s="97"/>
      <c r="T22" s="97"/>
      <c r="U22" s="97"/>
      <c r="V22" s="97"/>
      <c r="W22" s="97"/>
      <c r="X22" s="97"/>
      <c r="Y22" s="97"/>
      <c r="Z22" s="97" t="s">
        <v>6</v>
      </c>
      <c r="AA22" s="97"/>
      <c r="AB22" s="97"/>
      <c r="AC22" s="97"/>
      <c r="AD22" s="97"/>
      <c r="AE22" s="97"/>
      <c r="AF22" s="97"/>
      <c r="AG22" s="97"/>
      <c r="AH22" s="97"/>
      <c r="AI22" s="97"/>
      <c r="AJ22" s="17">
        <f t="shared" si="2"/>
        <v>3</v>
      </c>
      <c r="AK22" s="308">
        <f t="shared" si="3"/>
        <v>0</v>
      </c>
      <c r="AL22" s="334">
        <f t="shared" si="4"/>
        <v>0</v>
      </c>
      <c r="AM22" s="139"/>
      <c r="AN22" s="139"/>
      <c r="AO22" s="139"/>
    </row>
    <row r="23" spans="1:41" s="23" customFormat="1" ht="21" customHeight="1">
      <c r="A23" s="186">
        <v>17</v>
      </c>
      <c r="B23" s="77" t="s">
        <v>1387</v>
      </c>
      <c r="C23" s="78" t="s">
        <v>307</v>
      </c>
      <c r="D23" s="79" t="s">
        <v>66</v>
      </c>
      <c r="E23" s="97" t="s">
        <v>8</v>
      </c>
      <c r="F23" s="97"/>
      <c r="G23" s="97"/>
      <c r="H23" s="98"/>
      <c r="I23" s="97"/>
      <c r="J23" s="97"/>
      <c r="K23" s="97" t="s">
        <v>6</v>
      </c>
      <c r="L23" s="97"/>
      <c r="M23" s="97" t="s">
        <v>7</v>
      </c>
      <c r="N23" s="97"/>
      <c r="O23" s="97"/>
      <c r="P23" s="97"/>
      <c r="Q23" s="97" t="s">
        <v>7</v>
      </c>
      <c r="R23" s="97" t="s">
        <v>6</v>
      </c>
      <c r="S23" s="97"/>
      <c r="T23" s="97"/>
      <c r="U23" s="97"/>
      <c r="V23" s="97"/>
      <c r="W23" s="97"/>
      <c r="X23" s="97"/>
      <c r="Y23" s="97"/>
      <c r="Z23" s="97" t="s">
        <v>6</v>
      </c>
      <c r="AA23" s="97"/>
      <c r="AB23" s="97"/>
      <c r="AC23" s="97"/>
      <c r="AD23" s="97"/>
      <c r="AE23" s="97"/>
      <c r="AF23" s="97"/>
      <c r="AG23" s="97"/>
      <c r="AH23" s="97"/>
      <c r="AI23" s="97"/>
      <c r="AJ23" s="17">
        <f t="shared" si="2"/>
        <v>3</v>
      </c>
      <c r="AK23" s="308">
        <f t="shared" si="3"/>
        <v>2</v>
      </c>
      <c r="AL23" s="334">
        <f t="shared" si="4"/>
        <v>1</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t="s">
        <v>6</v>
      </c>
      <c r="F25" s="97" t="s">
        <v>6</v>
      </c>
      <c r="G25" s="97"/>
      <c r="H25" s="98"/>
      <c r="I25" s="97"/>
      <c r="J25" s="97"/>
      <c r="K25" s="97"/>
      <c r="L25" s="97" t="s">
        <v>6</v>
      </c>
      <c r="M25" s="97" t="s">
        <v>7</v>
      </c>
      <c r="N25" s="97"/>
      <c r="O25" s="97"/>
      <c r="P25" s="97"/>
      <c r="Q25" s="97"/>
      <c r="R25" s="97"/>
      <c r="S25" s="97" t="s">
        <v>6</v>
      </c>
      <c r="T25" s="97"/>
      <c r="U25" s="97"/>
      <c r="V25" s="97"/>
      <c r="W25" s="97"/>
      <c r="X25" s="97"/>
      <c r="Y25" s="97"/>
      <c r="Z25" s="97"/>
      <c r="AA25" s="97" t="s">
        <v>7</v>
      </c>
      <c r="AB25" s="97"/>
      <c r="AC25" s="97"/>
      <c r="AD25" s="97"/>
      <c r="AE25" s="97"/>
      <c r="AF25" s="97"/>
      <c r="AG25" s="97"/>
      <c r="AH25" s="97"/>
      <c r="AI25" s="97"/>
      <c r="AJ25" s="17">
        <f t="shared" si="2"/>
        <v>4</v>
      </c>
      <c r="AK25" s="308">
        <f t="shared" si="3"/>
        <v>2</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t="s">
        <v>6</v>
      </c>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4" t="s">
        <v>10</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312">
        <f>SUM(AJ7:AJ29)</f>
        <v>22</v>
      </c>
      <c r="AK30" s="143">
        <f>SUM(AK7:AK29)</f>
        <v>11</v>
      </c>
      <c r="AL30" s="143">
        <f>SUM(AL7:AL29)</f>
        <v>5</v>
      </c>
      <c r="AM30" s="22"/>
      <c r="AN30" s="22"/>
      <c r="AO30" s="22"/>
    </row>
    <row r="31" spans="1:41" s="23" customFormat="1" ht="21" customHeight="1">
      <c r="A31" s="433" t="s">
        <v>2598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M31" s="310"/>
      <c r="AN31" s="310"/>
    </row>
    <row r="32" spans="1:41">
      <c r="C32" s="436"/>
      <c r="D32" s="436"/>
      <c r="E32" s="436"/>
      <c r="F32" s="436"/>
      <c r="G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E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6"/>
      <c r="D34" s="436"/>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 ref="C34:D34"/>
    <mergeCell ref="C32:G32"/>
    <mergeCell ref="AM19:AN19"/>
    <mergeCell ref="A30:AI30"/>
    <mergeCell ref="C33:E33"/>
  </mergeCells>
  <conditionalFormatting sqref="E6:AI29">
    <cfRule type="expression" dxfId="9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16" zoomScaleNormal="100" zoomScalePageLayoutView="55" workbookViewId="0">
      <selection activeCell="AF35" sqref="AF35"/>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1.5" customHeight="1">
      <c r="A3" s="429" t="s">
        <v>849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318"/>
    </row>
    <row r="4" spans="1:41" ht="31.5" customHeight="1">
      <c r="B4" s="301"/>
      <c r="C4" s="301"/>
      <c r="D4" s="301"/>
      <c r="E4" s="301" t="s">
        <v>1669</v>
      </c>
      <c r="F4" s="301" t="s">
        <v>1669</v>
      </c>
      <c r="G4" s="301"/>
      <c r="H4" s="301"/>
      <c r="I4" s="428" t="s">
        <v>2591</v>
      </c>
      <c r="J4" s="428"/>
      <c r="K4" s="428"/>
      <c r="L4" s="428"/>
      <c r="M4" s="428">
        <v>4</v>
      </c>
      <c r="N4" s="428"/>
      <c r="O4" s="428" t="s">
        <v>2592</v>
      </c>
      <c r="P4" s="428"/>
      <c r="Q4" s="428"/>
      <c r="R4" s="428">
        <v>2021</v>
      </c>
      <c r="S4" s="428"/>
      <c r="T4" s="428"/>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65">
        <v>1</v>
      </c>
      <c r="B7" s="77" t="s">
        <v>469</v>
      </c>
      <c r="C7" s="78" t="s">
        <v>127</v>
      </c>
      <c r="D7" s="79" t="s">
        <v>61</v>
      </c>
      <c r="E7" s="136"/>
      <c r="F7" s="136" t="s">
        <v>6</v>
      </c>
      <c r="G7" s="136"/>
      <c r="H7" s="136"/>
      <c r="I7" s="136" t="s">
        <v>6</v>
      </c>
      <c r="J7" s="136"/>
      <c r="K7" s="136" t="s">
        <v>6</v>
      </c>
      <c r="L7" s="136"/>
      <c r="M7" s="136" t="s">
        <v>6</v>
      </c>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4</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t="s">
        <v>7</v>
      </c>
      <c r="H9" s="84"/>
      <c r="I9" s="84"/>
      <c r="J9" s="84"/>
      <c r="K9" s="84"/>
      <c r="L9" s="84"/>
      <c r="M9" s="84"/>
      <c r="N9" s="84"/>
      <c r="O9" s="84"/>
      <c r="P9" s="84"/>
      <c r="Q9" s="84"/>
      <c r="R9" s="84" t="s">
        <v>6</v>
      </c>
      <c r="S9" s="84"/>
      <c r="T9" s="84"/>
      <c r="U9" s="84"/>
      <c r="V9" s="84"/>
      <c r="W9" s="84" t="s">
        <v>6</v>
      </c>
      <c r="X9" s="84"/>
      <c r="Y9" s="84"/>
      <c r="Z9" s="84"/>
      <c r="AA9" s="84"/>
      <c r="AB9" s="84"/>
      <c r="AC9" s="84"/>
      <c r="AD9" s="84"/>
      <c r="AE9" s="84"/>
      <c r="AF9" s="84"/>
      <c r="AG9" s="84"/>
      <c r="AH9" s="84"/>
      <c r="AI9" s="84"/>
      <c r="AJ9" s="17">
        <f t="shared" si="2"/>
        <v>2</v>
      </c>
      <c r="AK9" s="307">
        <f t="shared" si="3"/>
        <v>1</v>
      </c>
      <c r="AL9" s="334">
        <f t="shared" si="4"/>
        <v>0</v>
      </c>
      <c r="AM9" s="26"/>
      <c r="AN9" s="26"/>
      <c r="AO9" s="26"/>
    </row>
    <row r="10" spans="1:41" s="23" customFormat="1" ht="21" customHeight="1">
      <c r="A10" s="4">
        <v>4</v>
      </c>
      <c r="B10" s="77" t="s">
        <v>472</v>
      </c>
      <c r="C10" s="78" t="s">
        <v>324</v>
      </c>
      <c r="D10" s="79" t="s">
        <v>113</v>
      </c>
      <c r="E10" s="85"/>
      <c r="F10" s="84"/>
      <c r="G10" s="84"/>
      <c r="H10" s="84"/>
      <c r="I10" s="84" t="s">
        <v>7</v>
      </c>
      <c r="J10" s="84"/>
      <c r="K10" s="84"/>
      <c r="L10" s="84" t="s">
        <v>6</v>
      </c>
      <c r="M10" s="84"/>
      <c r="N10" s="84"/>
      <c r="O10" s="84"/>
      <c r="P10" s="84"/>
      <c r="Q10" s="84" t="s">
        <v>6</v>
      </c>
      <c r="R10" s="84"/>
      <c r="S10" s="84"/>
      <c r="T10" s="84"/>
      <c r="U10" s="84"/>
      <c r="V10" s="84"/>
      <c r="W10" s="84" t="s">
        <v>7</v>
      </c>
      <c r="X10" s="84"/>
      <c r="Y10" s="84"/>
      <c r="Z10" s="84"/>
      <c r="AA10" s="84"/>
      <c r="AB10" s="84"/>
      <c r="AC10" s="84"/>
      <c r="AD10" s="84"/>
      <c r="AE10" s="84" t="s">
        <v>6</v>
      </c>
      <c r="AF10" s="84"/>
      <c r="AG10" s="84"/>
      <c r="AH10" s="84"/>
      <c r="AI10" s="84"/>
      <c r="AJ10" s="17">
        <f t="shared" si="2"/>
        <v>3</v>
      </c>
      <c r="AK10" s="307">
        <f t="shared" si="3"/>
        <v>2</v>
      </c>
      <c r="AL10" s="334">
        <f t="shared" si="4"/>
        <v>0</v>
      </c>
      <c r="AM10" s="26"/>
      <c r="AN10" s="26"/>
      <c r="AO10" s="26"/>
    </row>
    <row r="11" spans="1:41" s="23" customFormat="1" ht="21" customHeight="1">
      <c r="A11" s="65">
        <v>5</v>
      </c>
      <c r="B11" s="77" t="s">
        <v>473</v>
      </c>
      <c r="C11" s="78" t="s">
        <v>474</v>
      </c>
      <c r="D11" s="79" t="s">
        <v>39</v>
      </c>
      <c r="E11" s="85"/>
      <c r="F11" s="84" t="s">
        <v>8</v>
      </c>
      <c r="G11" s="84" t="s">
        <v>6</v>
      </c>
      <c r="H11" s="84"/>
      <c r="I11" s="84" t="s">
        <v>6</v>
      </c>
      <c r="J11" s="84" t="s">
        <v>6</v>
      </c>
      <c r="K11" s="84" t="s">
        <v>6</v>
      </c>
      <c r="L11" s="84" t="s">
        <v>6</v>
      </c>
      <c r="M11" s="84" t="s">
        <v>6</v>
      </c>
      <c r="N11" s="84" t="s">
        <v>6</v>
      </c>
      <c r="O11" s="84"/>
      <c r="P11" s="84" t="s">
        <v>6</v>
      </c>
      <c r="Q11" s="84" t="s">
        <v>6</v>
      </c>
      <c r="R11" s="84" t="s">
        <v>6</v>
      </c>
      <c r="S11" s="84" t="s">
        <v>6</v>
      </c>
      <c r="T11" s="84" t="s">
        <v>6</v>
      </c>
      <c r="U11" s="84" t="s">
        <v>6</v>
      </c>
      <c r="V11" s="84"/>
      <c r="W11" s="84" t="s">
        <v>6</v>
      </c>
      <c r="X11" s="84" t="s">
        <v>6</v>
      </c>
      <c r="Y11" s="84"/>
      <c r="Z11" s="84" t="s">
        <v>6</v>
      </c>
      <c r="AA11" s="84" t="s">
        <v>6</v>
      </c>
      <c r="AB11" s="84"/>
      <c r="AC11" s="84"/>
      <c r="AD11" s="84" t="s">
        <v>6</v>
      </c>
      <c r="AE11" s="84" t="s">
        <v>6</v>
      </c>
      <c r="AF11" s="84"/>
      <c r="AG11" s="84"/>
      <c r="AH11" s="84"/>
      <c r="AI11" s="84"/>
      <c r="AJ11" s="17">
        <f t="shared" si="2"/>
        <v>19</v>
      </c>
      <c r="AK11" s="307">
        <f t="shared" si="3"/>
        <v>0</v>
      </c>
      <c r="AL11" s="334">
        <f t="shared" si="4"/>
        <v>1</v>
      </c>
      <c r="AM11" s="26"/>
      <c r="AN11" s="26"/>
      <c r="AO11" s="26"/>
    </row>
    <row r="12" spans="1:41" s="23" customFormat="1" ht="21" customHeight="1">
      <c r="A12" s="4">
        <v>6</v>
      </c>
      <c r="B12" s="77" t="s">
        <v>475</v>
      </c>
      <c r="C12" s="78" t="s">
        <v>476</v>
      </c>
      <c r="D12" s="79" t="s">
        <v>40</v>
      </c>
      <c r="E12" s="85"/>
      <c r="F12" s="84"/>
      <c r="G12" s="84"/>
      <c r="H12" s="84"/>
      <c r="I12" s="84" t="s">
        <v>7</v>
      </c>
      <c r="J12" s="84" t="s">
        <v>6</v>
      </c>
      <c r="K12" s="84" t="s">
        <v>6</v>
      </c>
      <c r="L12" s="84" t="s">
        <v>7</v>
      </c>
      <c r="M12" s="84"/>
      <c r="N12" s="84"/>
      <c r="O12" s="84"/>
      <c r="P12" s="84"/>
      <c r="Q12" s="84"/>
      <c r="R12" s="84"/>
      <c r="S12" s="84"/>
      <c r="T12" s="84" t="s">
        <v>7</v>
      </c>
      <c r="U12" s="84"/>
      <c r="V12" s="84"/>
      <c r="W12" s="84" t="s">
        <v>6</v>
      </c>
      <c r="X12" s="84" t="s">
        <v>8</v>
      </c>
      <c r="Y12" s="84"/>
      <c r="Z12" s="84" t="s">
        <v>7</v>
      </c>
      <c r="AA12" s="84"/>
      <c r="AB12" s="84"/>
      <c r="AC12" s="84"/>
      <c r="AD12" s="84"/>
      <c r="AE12" s="84" t="s">
        <v>6</v>
      </c>
      <c r="AF12" s="84"/>
      <c r="AG12" s="84"/>
      <c r="AH12" s="84"/>
      <c r="AI12" s="84"/>
      <c r="AJ12" s="17">
        <f t="shared" si="2"/>
        <v>4</v>
      </c>
      <c r="AK12" s="307">
        <f t="shared" si="3"/>
        <v>4</v>
      </c>
      <c r="AL12" s="334">
        <f t="shared" si="4"/>
        <v>1</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t="s">
        <v>7</v>
      </c>
      <c r="AE14" s="84"/>
      <c r="AF14" s="84"/>
      <c r="AG14" s="84"/>
      <c r="AH14" s="84"/>
      <c r="AI14" s="84"/>
      <c r="AJ14" s="17">
        <f t="shared" si="2"/>
        <v>0</v>
      </c>
      <c r="AK14" s="307">
        <f t="shared" si="3"/>
        <v>1</v>
      </c>
      <c r="AL14" s="334">
        <f t="shared" si="4"/>
        <v>0</v>
      </c>
      <c r="AM14" s="26"/>
      <c r="AN14" s="26"/>
      <c r="AO14" s="26"/>
    </row>
    <row r="15" spans="1:41" s="23" customFormat="1" ht="21" customHeight="1">
      <c r="A15" s="65">
        <v>9</v>
      </c>
      <c r="B15" s="77">
        <v>2010210004</v>
      </c>
      <c r="C15" s="78" t="s">
        <v>234</v>
      </c>
      <c r="D15" s="79" t="s">
        <v>50</v>
      </c>
      <c r="E15" s="85"/>
      <c r="F15" s="87"/>
      <c r="G15" s="87" t="s">
        <v>7</v>
      </c>
      <c r="H15" s="87"/>
      <c r="I15" s="87"/>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0</v>
      </c>
      <c r="AK15" s="307">
        <f t="shared" si="3"/>
        <v>1</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t="s">
        <v>6</v>
      </c>
      <c r="J17" s="84"/>
      <c r="K17" s="84"/>
      <c r="L17" s="84"/>
      <c r="M17" s="84"/>
      <c r="N17" s="84"/>
      <c r="O17" s="84"/>
      <c r="P17" s="84"/>
      <c r="Q17" s="84"/>
      <c r="R17" s="84"/>
      <c r="S17" s="84"/>
      <c r="T17" s="84"/>
      <c r="U17" s="84"/>
      <c r="V17" s="84"/>
      <c r="W17" s="84" t="s">
        <v>8</v>
      </c>
      <c r="X17" s="84"/>
      <c r="Y17" s="84"/>
      <c r="Z17" s="84"/>
      <c r="AA17" s="84"/>
      <c r="AB17" s="84"/>
      <c r="AC17" s="84"/>
      <c r="AD17" s="84"/>
      <c r="AE17" s="84" t="s">
        <v>8</v>
      </c>
      <c r="AF17" s="84"/>
      <c r="AG17" s="84"/>
      <c r="AH17" s="84"/>
      <c r="AI17" s="84"/>
      <c r="AJ17" s="17">
        <f t="shared" si="2"/>
        <v>1</v>
      </c>
      <c r="AK17" s="307">
        <f t="shared" si="3"/>
        <v>0</v>
      </c>
      <c r="AL17" s="334">
        <f t="shared" si="4"/>
        <v>2</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t="s">
        <v>8</v>
      </c>
      <c r="N18" s="227" t="s">
        <v>6</v>
      </c>
      <c r="O18" s="227"/>
      <c r="P18" s="84"/>
      <c r="Q18" s="88"/>
      <c r="R18" s="88"/>
      <c r="S18" s="88"/>
      <c r="T18" s="88"/>
      <c r="U18" s="88" t="s">
        <v>6</v>
      </c>
      <c r="V18" s="84"/>
      <c r="W18" s="88"/>
      <c r="X18" s="88"/>
      <c r="Y18" s="88"/>
      <c r="Z18" s="88"/>
      <c r="AA18" s="88" t="s">
        <v>6</v>
      </c>
      <c r="AB18" s="88"/>
      <c r="AC18" s="88"/>
      <c r="AD18" s="88"/>
      <c r="AE18" s="88"/>
      <c r="AF18" s="88"/>
      <c r="AG18" s="88"/>
      <c r="AH18" s="88"/>
      <c r="AI18" s="88"/>
      <c r="AJ18" s="17">
        <f t="shared" si="2"/>
        <v>3</v>
      </c>
      <c r="AK18" s="307">
        <f t="shared" si="3"/>
        <v>0</v>
      </c>
      <c r="AL18" s="334">
        <f t="shared" si="4"/>
        <v>1</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30"/>
      <c r="AN19" s="431"/>
      <c r="AO19" s="26"/>
    </row>
    <row r="20" spans="1:131" s="23" customFormat="1" ht="21" customHeight="1">
      <c r="A20" s="4">
        <v>14</v>
      </c>
      <c r="B20" s="77" t="s">
        <v>485</v>
      </c>
      <c r="C20" s="78" t="s">
        <v>76</v>
      </c>
      <c r="D20" s="79" t="s">
        <v>92</v>
      </c>
      <c r="E20" s="337"/>
      <c r="F20" s="338" t="s">
        <v>7</v>
      </c>
      <c r="G20" s="338"/>
      <c r="H20" s="338"/>
      <c r="I20" s="338"/>
      <c r="J20" s="338" t="s">
        <v>6</v>
      </c>
      <c r="K20" s="338"/>
      <c r="L20" s="338"/>
      <c r="M20" s="338"/>
      <c r="N20" s="338"/>
      <c r="O20" s="338"/>
      <c r="P20" s="338" t="s">
        <v>7</v>
      </c>
      <c r="Q20" s="338"/>
      <c r="R20" s="338"/>
      <c r="S20" s="338"/>
      <c r="T20" s="338" t="s">
        <v>7</v>
      </c>
      <c r="U20" s="338"/>
      <c r="V20" s="338"/>
      <c r="W20" s="338"/>
      <c r="X20" s="338"/>
      <c r="Y20" s="338"/>
      <c r="Z20" s="338"/>
      <c r="AA20" s="338"/>
      <c r="AB20" s="338"/>
      <c r="AC20" s="338"/>
      <c r="AD20" s="338"/>
      <c r="AE20" s="338"/>
      <c r="AF20" s="338"/>
      <c r="AG20" s="338"/>
      <c r="AH20" s="338"/>
      <c r="AI20" s="338"/>
      <c r="AJ20" s="17">
        <f t="shared" si="2"/>
        <v>1</v>
      </c>
      <c r="AK20" s="307">
        <f t="shared" si="3"/>
        <v>3</v>
      </c>
      <c r="AL20" s="334">
        <f t="shared" si="4"/>
        <v>0</v>
      </c>
      <c r="AM20" s="26"/>
      <c r="AN20" s="26"/>
      <c r="AO20" s="26"/>
    </row>
    <row r="21" spans="1:131" s="23" customFormat="1" ht="21" customHeight="1">
      <c r="A21" s="65">
        <v>15</v>
      </c>
      <c r="B21" s="77" t="s">
        <v>486</v>
      </c>
      <c r="C21" s="78" t="s">
        <v>487</v>
      </c>
      <c r="D21" s="79" t="s">
        <v>92</v>
      </c>
      <c r="E21" s="337"/>
      <c r="F21" s="338"/>
      <c r="G21" s="338"/>
      <c r="H21" s="338"/>
      <c r="I21" s="338"/>
      <c r="J21" s="338"/>
      <c r="K21" s="338"/>
      <c r="L21" s="338"/>
      <c r="M21" s="338"/>
      <c r="N21" s="338"/>
      <c r="O21" s="338"/>
      <c r="P21" s="338"/>
      <c r="Q21" s="338"/>
      <c r="R21" s="338"/>
      <c r="S21" s="338"/>
      <c r="T21" s="338"/>
      <c r="U21" s="338"/>
      <c r="V21" s="338"/>
      <c r="W21" s="338"/>
      <c r="X21" s="338"/>
      <c r="Y21" s="338"/>
      <c r="Z21" s="338" t="s">
        <v>7</v>
      </c>
      <c r="AA21" s="338"/>
      <c r="AB21" s="338"/>
      <c r="AC21" s="338"/>
      <c r="AD21" s="338"/>
      <c r="AE21" s="338"/>
      <c r="AF21" s="338"/>
      <c r="AG21" s="338"/>
      <c r="AH21" s="338"/>
      <c r="AI21" s="338"/>
      <c r="AJ21" s="17">
        <f t="shared" si="2"/>
        <v>0</v>
      </c>
      <c r="AK21" s="307">
        <f t="shared" si="3"/>
        <v>1</v>
      </c>
      <c r="AL21" s="334">
        <f t="shared" si="4"/>
        <v>0</v>
      </c>
      <c r="AM21" s="26"/>
      <c r="AN21" s="26"/>
      <c r="AO21" s="26"/>
    </row>
    <row r="22" spans="1:131" s="23" customFormat="1" ht="21" customHeight="1">
      <c r="A22" s="4">
        <v>16</v>
      </c>
      <c r="B22" s="77">
        <v>2010110139</v>
      </c>
      <c r="C22" s="78" t="s">
        <v>845</v>
      </c>
      <c r="D22" s="79" t="s">
        <v>210</v>
      </c>
      <c r="E22" s="85"/>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0</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t="s">
        <v>8</v>
      </c>
      <c r="K25" s="84"/>
      <c r="L25" s="84"/>
      <c r="M25" s="84"/>
      <c r="N25" s="84"/>
      <c r="O25" s="91"/>
      <c r="P25" s="84"/>
      <c r="Q25" s="84"/>
      <c r="R25" s="84"/>
      <c r="S25" s="84"/>
      <c r="T25" s="84"/>
      <c r="U25" s="84" t="s">
        <v>6</v>
      </c>
      <c r="V25" s="84"/>
      <c r="W25" s="84"/>
      <c r="X25" s="84"/>
      <c r="Y25" s="84"/>
      <c r="Z25" s="84"/>
      <c r="AA25" s="84"/>
      <c r="AB25" s="84"/>
      <c r="AC25" s="84"/>
      <c r="AD25" s="84"/>
      <c r="AE25" s="84"/>
      <c r="AF25" s="84"/>
      <c r="AG25" s="84"/>
      <c r="AH25" s="84"/>
      <c r="AI25" s="84"/>
      <c r="AJ25" s="17">
        <f t="shared" si="2"/>
        <v>1</v>
      </c>
      <c r="AK25" s="307">
        <f t="shared" si="3"/>
        <v>0</v>
      </c>
      <c r="AL25" s="334">
        <f t="shared" si="4"/>
        <v>1</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t="s">
        <v>7</v>
      </c>
      <c r="U26" s="84"/>
      <c r="V26" s="84"/>
      <c r="W26" s="84"/>
      <c r="X26" s="84"/>
      <c r="Y26" s="84"/>
      <c r="Z26" s="84"/>
      <c r="AA26" s="84"/>
      <c r="AB26" s="84"/>
      <c r="AC26" s="84"/>
      <c r="AD26" s="84"/>
      <c r="AE26" s="84"/>
      <c r="AF26" s="84"/>
      <c r="AG26" s="84"/>
      <c r="AH26" s="84"/>
      <c r="AI26" s="84"/>
      <c r="AJ26" s="17">
        <f t="shared" si="2"/>
        <v>0</v>
      </c>
      <c r="AK26" s="307">
        <f t="shared" si="3"/>
        <v>1</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0</v>
      </c>
      <c r="AK27" s="307">
        <f t="shared" si="3"/>
        <v>0</v>
      </c>
      <c r="AL27" s="334">
        <f t="shared" si="4"/>
        <v>0</v>
      </c>
      <c r="AM27" s="26"/>
      <c r="AN27" s="26"/>
      <c r="AO27" s="26"/>
    </row>
    <row r="28" spans="1:131" s="23" customFormat="1" ht="21" customHeight="1">
      <c r="A28" s="4">
        <v>22</v>
      </c>
      <c r="B28" s="77" t="s">
        <v>496</v>
      </c>
      <c r="C28" s="78" t="s">
        <v>16</v>
      </c>
      <c r="D28" s="79" t="s">
        <v>28</v>
      </c>
      <c r="E28" s="85"/>
      <c r="F28" s="84" t="s">
        <v>6</v>
      </c>
      <c r="G28" s="84"/>
      <c r="H28" s="84"/>
      <c r="I28" s="84"/>
      <c r="J28" s="84"/>
      <c r="K28" s="84"/>
      <c r="L28" s="84"/>
      <c r="M28" s="84"/>
      <c r="N28" s="84"/>
      <c r="O28" s="84"/>
      <c r="P28" s="84"/>
      <c r="Q28" s="84"/>
      <c r="R28" s="84"/>
      <c r="S28" s="84"/>
      <c r="T28" s="84" t="s">
        <v>6</v>
      </c>
      <c r="U28" s="84"/>
      <c r="V28" s="84"/>
      <c r="W28" s="84"/>
      <c r="X28" s="84"/>
      <c r="Y28" s="84"/>
      <c r="Z28" s="84"/>
      <c r="AA28" s="84"/>
      <c r="AB28" s="84"/>
      <c r="AC28" s="84"/>
      <c r="AD28" s="84"/>
      <c r="AE28" s="84"/>
      <c r="AF28" s="84"/>
      <c r="AG28" s="84"/>
      <c r="AH28" s="84"/>
      <c r="AI28" s="84"/>
      <c r="AJ28" s="17">
        <f t="shared" si="2"/>
        <v>2</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t="s">
        <v>7</v>
      </c>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1</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t="s">
        <v>6</v>
      </c>
      <c r="H32" s="84"/>
      <c r="I32" s="84"/>
      <c r="J32" s="84"/>
      <c r="K32" s="84" t="s">
        <v>6</v>
      </c>
      <c r="L32" s="84"/>
      <c r="M32" s="84" t="s">
        <v>8</v>
      </c>
      <c r="N32" s="84" t="s">
        <v>6</v>
      </c>
      <c r="O32" s="84"/>
      <c r="P32" s="84"/>
      <c r="Q32" s="84"/>
      <c r="R32" s="84"/>
      <c r="S32" s="84"/>
      <c r="T32" s="84"/>
      <c r="U32" s="84"/>
      <c r="V32" s="84"/>
      <c r="W32" s="84"/>
      <c r="X32" s="84" t="s">
        <v>6</v>
      </c>
      <c r="Y32" s="84"/>
      <c r="Z32" s="84"/>
      <c r="AA32" s="84"/>
      <c r="AB32" s="84"/>
      <c r="AC32" s="84"/>
      <c r="AD32" s="84"/>
      <c r="AE32" s="84"/>
      <c r="AF32" s="84"/>
      <c r="AG32" s="84"/>
      <c r="AH32" s="84"/>
      <c r="AI32" s="84"/>
      <c r="AJ32" s="17">
        <f t="shared" si="2"/>
        <v>4</v>
      </c>
      <c r="AK32" s="307">
        <f t="shared" si="3"/>
        <v>0</v>
      </c>
      <c r="AL32" s="334">
        <f t="shared" si="4"/>
        <v>1</v>
      </c>
      <c r="AM32" s="26"/>
      <c r="AN32" s="26"/>
      <c r="AO32" s="26"/>
    </row>
    <row r="33" spans="1:44" s="23" customFormat="1" ht="21" customHeight="1">
      <c r="A33" s="65">
        <v>27</v>
      </c>
      <c r="B33" s="77" t="s">
        <v>504</v>
      </c>
      <c r="C33" s="78" t="s">
        <v>96</v>
      </c>
      <c r="D33" s="79" t="s">
        <v>45</v>
      </c>
      <c r="E33" s="85"/>
      <c r="F33" s="84"/>
      <c r="G33" s="84"/>
      <c r="H33" s="84"/>
      <c r="I33" s="84" t="s">
        <v>6</v>
      </c>
      <c r="J33" s="84"/>
      <c r="K33" s="84"/>
      <c r="L33" s="84"/>
      <c r="M33" s="84"/>
      <c r="N33" s="84"/>
      <c r="O33" s="84"/>
      <c r="P33" s="84"/>
      <c r="Q33" s="84"/>
      <c r="R33" s="84"/>
      <c r="S33" s="84"/>
      <c r="T33" s="84" t="s">
        <v>7</v>
      </c>
      <c r="U33" s="84"/>
      <c r="V33" s="84"/>
      <c r="W33" s="84"/>
      <c r="X33" s="84"/>
      <c r="Y33" s="84"/>
      <c r="Z33" s="84"/>
      <c r="AA33" s="84"/>
      <c r="AB33" s="84"/>
      <c r="AC33" s="84"/>
      <c r="AD33" s="84"/>
      <c r="AE33" s="84"/>
      <c r="AF33" s="84"/>
      <c r="AG33" s="84"/>
      <c r="AH33" s="84"/>
      <c r="AI33" s="84"/>
      <c r="AJ33" s="17">
        <f t="shared" si="2"/>
        <v>1</v>
      </c>
      <c r="AK33" s="307">
        <f t="shared" si="3"/>
        <v>1</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t="s">
        <v>6</v>
      </c>
      <c r="O35" s="84"/>
      <c r="P35" s="84"/>
      <c r="Q35" s="84"/>
      <c r="R35" s="84" t="s">
        <v>7</v>
      </c>
      <c r="S35" s="84"/>
      <c r="T35" s="84"/>
      <c r="U35" s="84"/>
      <c r="V35" s="84"/>
      <c r="W35" s="84"/>
      <c r="X35" s="84" t="s">
        <v>7</v>
      </c>
      <c r="Y35" s="84"/>
      <c r="Z35" s="84"/>
      <c r="AA35" s="84"/>
      <c r="AB35" s="84"/>
      <c r="AC35" s="84"/>
      <c r="AD35" s="84"/>
      <c r="AE35" s="84"/>
      <c r="AF35" s="84"/>
      <c r="AG35" s="84"/>
      <c r="AH35" s="84"/>
      <c r="AI35" s="84"/>
      <c r="AJ35" s="17">
        <f t="shared" si="2"/>
        <v>1</v>
      </c>
      <c r="AK35" s="307">
        <f t="shared" si="3"/>
        <v>2</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t="s">
        <v>8</v>
      </c>
      <c r="J37" s="84"/>
      <c r="K37" s="84"/>
      <c r="L37" s="84"/>
      <c r="M37" s="84" t="s">
        <v>6</v>
      </c>
      <c r="N37" s="84" t="s">
        <v>8</v>
      </c>
      <c r="O37" s="84"/>
      <c r="P37" s="84"/>
      <c r="Q37" s="84"/>
      <c r="R37" s="84"/>
      <c r="S37" s="84"/>
      <c r="T37" s="84" t="s">
        <v>6</v>
      </c>
      <c r="U37" s="84"/>
      <c r="V37" s="84"/>
      <c r="W37" s="84"/>
      <c r="X37" s="84" t="s">
        <v>8</v>
      </c>
      <c r="Y37" s="84"/>
      <c r="Z37" s="84"/>
      <c r="AA37" s="84" t="s">
        <v>7</v>
      </c>
      <c r="AB37" s="84"/>
      <c r="AC37" s="84"/>
      <c r="AD37" s="84"/>
      <c r="AE37" s="84" t="s">
        <v>8</v>
      </c>
      <c r="AF37" s="84"/>
      <c r="AG37" s="84"/>
      <c r="AH37" s="84"/>
      <c r="AI37" s="84"/>
      <c r="AJ37" s="17">
        <f t="shared" si="2"/>
        <v>2</v>
      </c>
      <c r="AK37" s="307">
        <f t="shared" si="3"/>
        <v>1</v>
      </c>
      <c r="AL37" s="334">
        <f t="shared" si="4"/>
        <v>4</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t="s">
        <v>7</v>
      </c>
      <c r="H39" s="84"/>
      <c r="I39" s="84" t="s">
        <v>8</v>
      </c>
      <c r="J39" s="84"/>
      <c r="K39" s="84"/>
      <c r="L39" s="84"/>
      <c r="M39" s="84" t="s">
        <v>8</v>
      </c>
      <c r="N39" s="84" t="s">
        <v>6</v>
      </c>
      <c r="O39" s="84"/>
      <c r="P39" s="84"/>
      <c r="Q39" s="84"/>
      <c r="R39" s="84"/>
      <c r="S39" s="84"/>
      <c r="T39" s="84"/>
      <c r="U39" s="84"/>
      <c r="V39" s="84"/>
      <c r="W39" s="84"/>
      <c r="X39" s="84"/>
      <c r="Y39" s="84"/>
      <c r="Z39" s="84"/>
      <c r="AA39" s="84"/>
      <c r="AB39" s="84"/>
      <c r="AC39" s="84"/>
      <c r="AD39" s="84" t="s">
        <v>8</v>
      </c>
      <c r="AE39" s="84"/>
      <c r="AF39" s="84"/>
      <c r="AG39" s="84"/>
      <c r="AH39" s="84"/>
      <c r="AI39" s="84"/>
      <c r="AJ39" s="17">
        <f t="shared" si="2"/>
        <v>1</v>
      </c>
      <c r="AK39" s="307">
        <f t="shared" si="3"/>
        <v>1</v>
      </c>
      <c r="AL39" s="334">
        <f t="shared" si="4"/>
        <v>3</v>
      </c>
      <c r="AM39" s="26"/>
      <c r="AN39" s="26"/>
      <c r="AO39" s="26"/>
    </row>
    <row r="40" spans="1:44" s="23" customFormat="1" ht="21" customHeight="1">
      <c r="A40" s="4">
        <v>34</v>
      </c>
      <c r="B40" s="77" t="s">
        <v>804</v>
      </c>
      <c r="C40" s="78" t="s">
        <v>805</v>
      </c>
      <c r="D40" s="79" t="s">
        <v>59</v>
      </c>
      <c r="E40" s="85"/>
      <c r="F40" s="84"/>
      <c r="G40" s="84" t="s">
        <v>6</v>
      </c>
      <c r="H40" s="84"/>
      <c r="I40" s="84"/>
      <c r="J40" s="84"/>
      <c r="K40" s="84"/>
      <c r="L40" s="84"/>
      <c r="M40" s="84"/>
      <c r="N40" s="84"/>
      <c r="O40" s="84"/>
      <c r="P40" s="84"/>
      <c r="Q40" s="84"/>
      <c r="R40" s="84"/>
      <c r="S40" s="84"/>
      <c r="T40" s="84" t="s">
        <v>6</v>
      </c>
      <c r="U40" s="84"/>
      <c r="V40" s="84"/>
      <c r="W40" s="84"/>
      <c r="X40" s="84"/>
      <c r="Y40" s="84"/>
      <c r="Z40" s="84"/>
      <c r="AA40" s="84"/>
      <c r="AB40" s="84"/>
      <c r="AC40" s="84"/>
      <c r="AD40" s="84"/>
      <c r="AE40" s="84"/>
      <c r="AF40" s="84"/>
      <c r="AG40" s="84"/>
      <c r="AH40" s="84"/>
      <c r="AI40" s="84"/>
      <c r="AJ40" s="17">
        <f t="shared" si="2"/>
        <v>2</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t="s">
        <v>6</v>
      </c>
      <c r="H41" s="84"/>
      <c r="I41" s="84" t="s">
        <v>8</v>
      </c>
      <c r="J41" s="84"/>
      <c r="K41" s="84"/>
      <c r="L41" s="84"/>
      <c r="M41" s="84" t="s">
        <v>8</v>
      </c>
      <c r="N41" s="84" t="s">
        <v>6</v>
      </c>
      <c r="O41" s="84"/>
      <c r="P41" s="84"/>
      <c r="Q41" s="84"/>
      <c r="R41" s="84"/>
      <c r="S41" s="84"/>
      <c r="T41" s="84"/>
      <c r="U41" s="84"/>
      <c r="V41" s="84"/>
      <c r="W41" s="84"/>
      <c r="X41" s="84"/>
      <c r="Y41" s="84"/>
      <c r="Z41" s="84"/>
      <c r="AA41" s="84"/>
      <c r="AB41" s="84"/>
      <c r="AC41" s="84"/>
      <c r="AD41" s="84" t="s">
        <v>8</v>
      </c>
      <c r="AE41" s="84"/>
      <c r="AF41" s="84"/>
      <c r="AG41" s="84"/>
      <c r="AH41" s="84"/>
      <c r="AI41" s="84"/>
      <c r="AJ41" s="17">
        <f t="shared" si="2"/>
        <v>2</v>
      </c>
      <c r="AK41" s="307">
        <f t="shared" si="3"/>
        <v>0</v>
      </c>
      <c r="AL41" s="334">
        <f t="shared" si="4"/>
        <v>3</v>
      </c>
      <c r="AM41" s="26"/>
      <c r="AN41" s="26"/>
      <c r="AO41" s="26"/>
    </row>
    <row r="42" spans="1:44" s="23" customFormat="1" ht="21" customHeight="1">
      <c r="A42" s="432" t="s">
        <v>10</v>
      </c>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17">
        <f>SUM(AJ8:AJ41)</f>
        <v>49</v>
      </c>
      <c r="AK42" s="17">
        <f>SUM(AK8:AK41)</f>
        <v>20</v>
      </c>
      <c r="AL42" s="17">
        <f>SUM(AL8:AL41)</f>
        <v>17</v>
      </c>
      <c r="AM42" s="27" t="s">
        <v>11</v>
      </c>
      <c r="AN42" s="27" t="s">
        <v>12</v>
      </c>
      <c r="AO42" s="27" t="s">
        <v>13</v>
      </c>
      <c r="AP42" s="26"/>
      <c r="AQ42" s="26"/>
    </row>
    <row r="43" spans="1:44" s="23" customFormat="1" ht="21" customHeight="1">
      <c r="A43" s="433" t="s">
        <v>2598</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5"/>
      <c r="AM43" s="144"/>
      <c r="AN43" s="144"/>
      <c r="AO43" s="144"/>
      <c r="AP43" s="310"/>
      <c r="AQ43" s="310"/>
    </row>
    <row r="44" spans="1:44">
      <c r="A44" s="12"/>
      <c r="B44" s="12"/>
      <c r="C44" s="436"/>
      <c r="D44" s="436"/>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36"/>
      <c r="D47" s="436"/>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36"/>
      <c r="D48" s="436"/>
      <c r="E48" s="436"/>
      <c r="F48" s="436"/>
      <c r="G48" s="436"/>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36"/>
      <c r="D49" s="436"/>
      <c r="E49" s="436"/>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36"/>
      <c r="D50" s="436"/>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C49:E49"/>
    <mergeCell ref="C50:D50"/>
    <mergeCell ref="C48:G48"/>
    <mergeCell ref="C47:D47"/>
    <mergeCell ref="C44:D44"/>
    <mergeCell ref="AM19:AN19"/>
    <mergeCell ref="A42:AI42"/>
    <mergeCell ref="A43:AL43"/>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0">
    <cfRule type="expression" dxfId="196" priority="2">
      <formula>IF(E$6="CN",1,0)</formula>
    </cfRule>
  </conditionalFormatting>
  <conditionalFormatting sqref="E6:AI41">
    <cfRule type="expression" dxfId="19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9" workbookViewId="0">
      <selection activeCell="AF17" sqref="AF17"/>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1400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20">
        <v>1</v>
      </c>
      <c r="B7" s="120" t="s">
        <v>1401</v>
      </c>
      <c r="C7" s="121" t="s">
        <v>121</v>
      </c>
      <c r="D7" s="122" t="s">
        <v>37</v>
      </c>
      <c r="E7" s="189"/>
      <c r="F7" s="97" t="s">
        <v>7</v>
      </c>
      <c r="G7" s="97"/>
      <c r="H7" s="97"/>
      <c r="I7" s="97"/>
      <c r="J7" s="97" t="s">
        <v>6</v>
      </c>
      <c r="K7" s="97"/>
      <c r="L7" s="97"/>
      <c r="M7" s="97" t="s">
        <v>7</v>
      </c>
      <c r="N7" s="97"/>
      <c r="O7" s="97"/>
      <c r="P7" s="97"/>
      <c r="Q7" s="97"/>
      <c r="R7" s="97"/>
      <c r="S7" s="97"/>
      <c r="T7" s="97" t="s">
        <v>6</v>
      </c>
      <c r="U7" s="97"/>
      <c r="V7" s="97"/>
      <c r="W7" s="97"/>
      <c r="X7" s="97" t="s">
        <v>7</v>
      </c>
      <c r="Y7" s="97"/>
      <c r="Z7" s="97"/>
      <c r="AA7" s="97"/>
      <c r="AB7" s="97"/>
      <c r="AC7" s="97"/>
      <c r="AD7" s="97"/>
      <c r="AE7" s="97" t="s">
        <v>7</v>
      </c>
      <c r="AF7" s="97"/>
      <c r="AG7" s="97"/>
      <c r="AH7" s="97"/>
      <c r="AI7" s="97"/>
      <c r="AJ7" s="17">
        <f>COUNTIF(E7:AI7,"K")+2*COUNTIF(E7:AI7,"2K")+COUNTIF(E7:AI7,"TK")+COUNTIF(E7:AI7,"KT")+COUNTIF(E7:AI7,"PK")+COUNTIF(E7:AI7,"KP")+2*COUNTIF(E7:AI7,"K2")</f>
        <v>2</v>
      </c>
      <c r="AK7" s="308">
        <f>COUNTIF(F7:AJ7,"P")+2*COUNTIF(F7:AJ7,"2P")+COUNTIF(F7:AJ7,"TP")+COUNTIF(F7:AJ7,"PT")+COUNTIF(F7:AJ7,"PK")+COUNTIF(F7:AJ7,"KP")+2*COUNTIF(F7:AJ7,"P2")</f>
        <v>4</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t="s">
        <v>7</v>
      </c>
      <c r="F8" s="97"/>
      <c r="G8" s="97"/>
      <c r="H8" s="97"/>
      <c r="I8" s="97"/>
      <c r="J8" s="97" t="s">
        <v>6</v>
      </c>
      <c r="K8" s="97"/>
      <c r="L8" s="97"/>
      <c r="M8" s="97"/>
      <c r="N8" s="97"/>
      <c r="O8" s="97"/>
      <c r="P8" s="97"/>
      <c r="Q8" s="97" t="s">
        <v>7</v>
      </c>
      <c r="R8" s="97"/>
      <c r="S8" s="97"/>
      <c r="T8" s="97" t="s">
        <v>6</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2</v>
      </c>
      <c r="AK8" s="308">
        <f t="shared" ref="AK8:AK25" si="3">COUNTIF(F8:AJ8,"P")+2*COUNTIF(F8:AJ8,"2P")+COUNTIF(F8:AJ8,"TP")+COUNTIF(F8:AJ8,"PT")+COUNTIF(F8:AJ8,"PK")+COUNTIF(F8:AJ8,"KP")+2*COUNTIF(F8:AJ8,"P2")</f>
        <v>1</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t="s">
        <v>6</v>
      </c>
      <c r="K10" s="97"/>
      <c r="L10" s="97"/>
      <c r="M10" s="97"/>
      <c r="N10" s="97"/>
      <c r="O10" s="97"/>
      <c r="P10" s="97"/>
      <c r="Q10" s="97"/>
      <c r="R10" s="97"/>
      <c r="S10" s="97"/>
      <c r="T10" s="97"/>
      <c r="U10" s="97"/>
      <c r="V10" s="97"/>
      <c r="W10" s="97"/>
      <c r="X10" s="97"/>
      <c r="Y10" s="97"/>
      <c r="Z10" s="97"/>
      <c r="AA10" s="97"/>
      <c r="AB10" s="97"/>
      <c r="AC10" s="97"/>
      <c r="AD10" s="97"/>
      <c r="AE10" s="97" t="s">
        <v>7</v>
      </c>
      <c r="AF10" s="97"/>
      <c r="AG10" s="97"/>
      <c r="AH10" s="97"/>
      <c r="AI10" s="97"/>
      <c r="AJ10" s="17">
        <f t="shared" si="2"/>
        <v>1</v>
      </c>
      <c r="AK10" s="308">
        <f t="shared" si="3"/>
        <v>1</v>
      </c>
      <c r="AL10" s="334">
        <f t="shared" si="4"/>
        <v>0</v>
      </c>
      <c r="AM10" s="139"/>
      <c r="AN10" s="139"/>
      <c r="AO10" s="139"/>
    </row>
    <row r="11" spans="1:41" s="23" customFormat="1">
      <c r="A11" s="120">
        <v>5</v>
      </c>
      <c r="B11" s="120" t="s">
        <v>1408</v>
      </c>
      <c r="C11" s="121" t="s">
        <v>1069</v>
      </c>
      <c r="D11" s="122" t="s">
        <v>39</v>
      </c>
      <c r="E11" s="189" t="s">
        <v>7</v>
      </c>
      <c r="F11" s="97"/>
      <c r="G11" s="97"/>
      <c r="H11" s="97"/>
      <c r="I11" s="97"/>
      <c r="J11" s="97"/>
      <c r="K11" s="97"/>
      <c r="L11" s="97"/>
      <c r="M11" s="97" t="s">
        <v>7</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c r="I13" s="97"/>
      <c r="J13" s="97"/>
      <c r="K13" s="97"/>
      <c r="L13" s="97"/>
      <c r="M13" s="97"/>
      <c r="N13" s="97"/>
      <c r="O13" s="97"/>
      <c r="P13" s="97"/>
      <c r="Q13" s="97" t="s">
        <v>7</v>
      </c>
      <c r="R13" s="97"/>
      <c r="S13" s="97"/>
      <c r="T13" s="97"/>
      <c r="U13" s="97"/>
      <c r="V13" s="97"/>
      <c r="W13" s="97"/>
      <c r="X13" s="97"/>
      <c r="Y13" s="97"/>
      <c r="Z13" s="97"/>
      <c r="AA13" s="97"/>
      <c r="AB13" s="97"/>
      <c r="AC13" s="97"/>
      <c r="AD13" s="97"/>
      <c r="AE13" s="97" t="s">
        <v>7</v>
      </c>
      <c r="AF13" s="97"/>
      <c r="AG13" s="97"/>
      <c r="AH13" s="97"/>
      <c r="AI13" s="97"/>
      <c r="AJ13" s="17">
        <f t="shared" si="2"/>
        <v>0</v>
      </c>
      <c r="AK13" s="308">
        <f t="shared" si="3"/>
        <v>2</v>
      </c>
      <c r="AL13" s="334">
        <f t="shared" si="4"/>
        <v>0</v>
      </c>
      <c r="AM13" s="139"/>
      <c r="AN13" s="139"/>
      <c r="AO13" s="139"/>
    </row>
    <row r="14" spans="1:41" s="23" customFormat="1">
      <c r="A14" s="120">
        <v>8</v>
      </c>
      <c r="B14" s="120" t="s">
        <v>1413</v>
      </c>
      <c r="C14" s="121" t="s">
        <v>1414</v>
      </c>
      <c r="D14" s="122" t="s">
        <v>876</v>
      </c>
      <c r="E14" s="18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t="s">
        <v>7</v>
      </c>
      <c r="N15" s="97"/>
      <c r="O15" s="97"/>
      <c r="P15" s="97"/>
      <c r="Q15" s="97"/>
      <c r="R15" s="97"/>
      <c r="S15" s="97"/>
      <c r="T15" s="97"/>
      <c r="U15" s="97"/>
      <c r="V15" s="97"/>
      <c r="W15" s="97"/>
      <c r="X15" s="97"/>
      <c r="Y15" s="97"/>
      <c r="Z15" s="97" t="s">
        <v>7</v>
      </c>
      <c r="AA15" s="97"/>
      <c r="AB15" s="97"/>
      <c r="AC15" s="97"/>
      <c r="AD15" s="97"/>
      <c r="AE15" s="97"/>
      <c r="AF15" s="97"/>
      <c r="AG15" s="97"/>
      <c r="AH15" s="97"/>
      <c r="AI15" s="97"/>
      <c r="AJ15" s="17">
        <f t="shared" si="2"/>
        <v>0</v>
      </c>
      <c r="AK15" s="308">
        <f t="shared" si="3"/>
        <v>2</v>
      </c>
      <c r="AL15" s="334">
        <f t="shared" si="4"/>
        <v>0</v>
      </c>
      <c r="AM15" s="139"/>
      <c r="AN15" s="139"/>
      <c r="AO15" s="139"/>
    </row>
    <row r="16" spans="1:41" s="23" customFormat="1">
      <c r="A16" s="120">
        <v>10</v>
      </c>
      <c r="B16" s="120" t="s">
        <v>1417</v>
      </c>
      <c r="C16" s="121" t="s">
        <v>1418</v>
      </c>
      <c r="D16" s="122" t="s">
        <v>28</v>
      </c>
      <c r="E16" s="189" t="s">
        <v>7</v>
      </c>
      <c r="F16" s="97"/>
      <c r="G16" s="97"/>
      <c r="H16" s="97"/>
      <c r="I16" s="97"/>
      <c r="J16" s="97" t="s">
        <v>6</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t="s">
        <v>7</v>
      </c>
      <c r="G19" s="189"/>
      <c r="H19" s="189"/>
      <c r="I19" s="189"/>
      <c r="J19" s="189" t="s">
        <v>6</v>
      </c>
      <c r="K19" s="189"/>
      <c r="L19" s="189"/>
      <c r="M19" s="189" t="s">
        <v>7</v>
      </c>
      <c r="N19" s="189"/>
      <c r="O19" s="189"/>
      <c r="P19" s="189"/>
      <c r="Q19" s="189" t="s">
        <v>7</v>
      </c>
      <c r="R19" s="189"/>
      <c r="S19" s="189"/>
      <c r="T19" s="189"/>
      <c r="U19" s="189"/>
      <c r="V19" s="189"/>
      <c r="W19" s="189"/>
      <c r="X19" s="189" t="s">
        <v>7</v>
      </c>
      <c r="Y19" s="189"/>
      <c r="Z19" s="189"/>
      <c r="AA19" s="189"/>
      <c r="AB19" s="189"/>
      <c r="AC19" s="189"/>
      <c r="AD19" s="189"/>
      <c r="AE19" s="189" t="s">
        <v>7</v>
      </c>
      <c r="AF19" s="189"/>
      <c r="AG19" s="189"/>
      <c r="AH19" s="189"/>
      <c r="AI19" s="189"/>
      <c r="AJ19" s="17">
        <f t="shared" si="2"/>
        <v>1</v>
      </c>
      <c r="AK19" s="308">
        <f t="shared" si="3"/>
        <v>5</v>
      </c>
      <c r="AL19" s="334">
        <f t="shared" si="4"/>
        <v>0</v>
      </c>
      <c r="AM19" s="139"/>
      <c r="AN19" s="139"/>
      <c r="AO19" s="139"/>
    </row>
    <row r="20" spans="1:41" s="23" customFormat="1" ht="21" customHeight="1">
      <c r="A20" s="120">
        <v>14</v>
      </c>
      <c r="B20" s="120" t="s">
        <v>1425</v>
      </c>
      <c r="C20" s="121" t="s">
        <v>1426</v>
      </c>
      <c r="D20" s="122" t="s">
        <v>45</v>
      </c>
      <c r="E20" s="189"/>
      <c r="F20" s="97" t="s">
        <v>7</v>
      </c>
      <c r="G20" s="97"/>
      <c r="H20" s="97"/>
      <c r="I20" s="97"/>
      <c r="J20" s="97"/>
      <c r="K20" s="97"/>
      <c r="L20" s="97"/>
      <c r="M20" s="97"/>
      <c r="N20" s="97"/>
      <c r="O20" s="97"/>
      <c r="P20" s="97"/>
      <c r="Q20" s="97"/>
      <c r="R20" s="97"/>
      <c r="S20" s="97"/>
      <c r="T20" s="97"/>
      <c r="U20" s="97"/>
      <c r="V20" s="97"/>
      <c r="W20" s="97"/>
      <c r="X20" s="97"/>
      <c r="Y20" s="97"/>
      <c r="Z20" s="97" t="s">
        <v>7</v>
      </c>
      <c r="AA20" s="97"/>
      <c r="AB20" s="97"/>
      <c r="AC20" s="97"/>
      <c r="AD20" s="97"/>
      <c r="AE20" s="97"/>
      <c r="AF20" s="97"/>
      <c r="AG20" s="97"/>
      <c r="AH20" s="97"/>
      <c r="AI20" s="97"/>
      <c r="AJ20" s="17">
        <f t="shared" si="2"/>
        <v>0</v>
      </c>
      <c r="AK20" s="308">
        <f t="shared" si="3"/>
        <v>2</v>
      </c>
      <c r="AL20" s="334">
        <f t="shared" si="4"/>
        <v>0</v>
      </c>
      <c r="AM20" s="430"/>
      <c r="AN20" s="431"/>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t="s">
        <v>7</v>
      </c>
      <c r="AA24" s="97"/>
      <c r="AB24" s="97"/>
      <c r="AC24" s="97"/>
      <c r="AD24" s="97"/>
      <c r="AE24" s="97"/>
      <c r="AF24" s="97"/>
      <c r="AG24" s="97"/>
      <c r="AH24" s="97"/>
      <c r="AI24" s="97"/>
      <c r="AJ24" s="17">
        <f t="shared" si="2"/>
        <v>0</v>
      </c>
      <c r="AK24" s="308">
        <f t="shared" si="3"/>
        <v>1</v>
      </c>
      <c r="AL24" s="334">
        <f t="shared" si="4"/>
        <v>0</v>
      </c>
      <c r="AM24" s="139"/>
      <c r="AN24" s="139"/>
      <c r="AO24" s="139"/>
    </row>
    <row r="25" spans="1:41" s="23" customFormat="1" ht="21" customHeight="1">
      <c r="A25" s="120">
        <v>19</v>
      </c>
      <c r="B25" s="120">
        <v>1910040019</v>
      </c>
      <c r="C25" s="121" t="s">
        <v>16</v>
      </c>
      <c r="D25" s="122" t="s">
        <v>90</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t="s">
        <v>7</v>
      </c>
      <c r="AF25" s="97"/>
      <c r="AG25" s="97"/>
      <c r="AH25" s="97"/>
      <c r="AI25" s="97"/>
      <c r="AJ25" s="17">
        <f t="shared" si="2"/>
        <v>0</v>
      </c>
      <c r="AK25" s="308">
        <f t="shared" si="3"/>
        <v>1</v>
      </c>
      <c r="AL25" s="334">
        <f t="shared" si="4"/>
        <v>0</v>
      </c>
      <c r="AM25" s="139"/>
      <c r="AN25" s="139"/>
      <c r="AO25" s="139"/>
    </row>
    <row r="26" spans="1:41" s="23"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7</v>
      </c>
      <c r="AK26" s="143">
        <f>SUM(AK7:AK25)</f>
        <v>20</v>
      </c>
      <c r="AL26" s="143">
        <f>SUM(AL7:AL25)</f>
        <v>0</v>
      </c>
      <c r="AM26" s="22"/>
      <c r="AN26" s="22"/>
      <c r="AO26" s="22"/>
    </row>
    <row r="27" spans="1:41" s="23" customFormat="1" ht="21" customHeight="1">
      <c r="A27" s="433" t="s">
        <v>2598</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6"/>
      <c r="D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6"/>
      <c r="D31" s="436"/>
      <c r="E31" s="436"/>
      <c r="F31" s="436"/>
      <c r="G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6"/>
      <c r="D32" s="436"/>
      <c r="E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AD17" sqref="AD17"/>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3" customHeight="1">
      <c r="A3" s="429" t="s">
        <v>1435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26.2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t="s">
        <v>7</v>
      </c>
      <c r="J8" s="97"/>
      <c r="K8" s="97" t="s">
        <v>6</v>
      </c>
      <c r="L8" s="97"/>
      <c r="M8" s="97"/>
      <c r="N8" s="97"/>
      <c r="O8" s="97"/>
      <c r="P8" s="97"/>
      <c r="Q8" s="97"/>
      <c r="R8" s="97"/>
      <c r="S8" s="97"/>
      <c r="T8" s="97" t="s">
        <v>7</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1</v>
      </c>
      <c r="AK8" s="308">
        <f t="shared" ref="AK8:AK25" si="3">COUNTIF(F8:AJ8,"P")+2*COUNTIF(F8:AJ8,"2P")+COUNTIF(F8:AJ8,"TP")+COUNTIF(F8:AJ8,"PT")+COUNTIF(F8:AJ8,"PK")+COUNTIF(F8:AJ8,"KP")+2*COUNTIF(F8:AJ8,"P2")</f>
        <v>2</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t="s">
        <v>6</v>
      </c>
      <c r="H9" s="97"/>
      <c r="I9" s="97" t="s">
        <v>7</v>
      </c>
      <c r="J9" s="97"/>
      <c r="K9" s="97"/>
      <c r="L9" s="97"/>
      <c r="M9" s="97"/>
      <c r="N9" s="97"/>
      <c r="O9" s="97"/>
      <c r="P9" s="97"/>
      <c r="Q9" s="97"/>
      <c r="R9" s="97"/>
      <c r="S9" s="97"/>
      <c r="T9" s="97" t="s">
        <v>7</v>
      </c>
      <c r="U9" s="97"/>
      <c r="V9" s="97"/>
      <c r="W9" s="97"/>
      <c r="X9" s="97"/>
      <c r="Y9" s="97"/>
      <c r="Z9" s="97"/>
      <c r="AA9" s="97"/>
      <c r="AB9" s="97"/>
      <c r="AC9" s="97"/>
      <c r="AD9" s="97"/>
      <c r="AE9" s="97"/>
      <c r="AF9" s="97"/>
      <c r="AG9" s="97"/>
      <c r="AH9" s="97"/>
      <c r="AI9" s="97"/>
      <c r="AJ9" s="17">
        <f t="shared" si="2"/>
        <v>1</v>
      </c>
      <c r="AK9" s="308">
        <f t="shared" si="3"/>
        <v>2</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t="s">
        <v>7</v>
      </c>
      <c r="U10" s="97"/>
      <c r="V10" s="97"/>
      <c r="W10" s="97"/>
      <c r="X10" s="97"/>
      <c r="Y10" s="97"/>
      <c r="Z10" s="97"/>
      <c r="AA10" s="97"/>
      <c r="AB10" s="97"/>
      <c r="AC10" s="97"/>
      <c r="AD10" s="97"/>
      <c r="AE10" s="97"/>
      <c r="AF10" s="97"/>
      <c r="AG10" s="97"/>
      <c r="AH10" s="97"/>
      <c r="AI10" s="97"/>
      <c r="AJ10" s="17">
        <f t="shared" si="2"/>
        <v>0</v>
      </c>
      <c r="AK10" s="308">
        <f t="shared" si="3"/>
        <v>1</v>
      </c>
      <c r="AL10" s="334">
        <f t="shared" si="4"/>
        <v>0</v>
      </c>
      <c r="AM10" s="139"/>
      <c r="AN10" s="139"/>
      <c r="AO10" s="139"/>
    </row>
    <row r="11" spans="1:41" s="23" customFormat="1">
      <c r="A11" s="77">
        <v>5</v>
      </c>
      <c r="B11" s="77" t="s">
        <v>1444</v>
      </c>
      <c r="C11" s="2" t="s">
        <v>1445</v>
      </c>
      <c r="D11" s="3" t="s">
        <v>30</v>
      </c>
      <c r="E11" s="189"/>
      <c r="F11" s="97"/>
      <c r="G11" s="97"/>
      <c r="H11" s="97"/>
      <c r="I11" s="97"/>
      <c r="J11" s="97"/>
      <c r="K11" s="97" t="s">
        <v>6</v>
      </c>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c r="AM11" s="139"/>
      <c r="AN11" s="139"/>
      <c r="AO11" s="139"/>
    </row>
    <row r="12" spans="1:41" s="23" customFormat="1">
      <c r="A12" s="77">
        <v>6</v>
      </c>
      <c r="B12" s="77" t="s">
        <v>1446</v>
      </c>
      <c r="C12" s="2" t="s">
        <v>1447</v>
      </c>
      <c r="D12" s="3" t="s">
        <v>1448</v>
      </c>
      <c r="E12" s="97"/>
      <c r="F12" s="97"/>
      <c r="G12" s="97" t="s">
        <v>6</v>
      </c>
      <c r="H12" s="97"/>
      <c r="I12" s="97"/>
      <c r="J12" s="97"/>
      <c r="K12" s="97"/>
      <c r="L12" s="97"/>
      <c r="M12" s="97"/>
      <c r="N12" s="97"/>
      <c r="O12" s="97"/>
      <c r="P12" s="97"/>
      <c r="Q12" s="97"/>
      <c r="R12" s="97"/>
      <c r="S12" s="97"/>
      <c r="T12" s="97" t="s">
        <v>7</v>
      </c>
      <c r="U12" s="97"/>
      <c r="V12" s="97"/>
      <c r="W12" s="97"/>
      <c r="X12" s="97"/>
      <c r="Y12" s="97"/>
      <c r="Z12" s="97"/>
      <c r="AA12" s="97"/>
      <c r="AB12" s="97"/>
      <c r="AC12" s="97"/>
      <c r="AD12" s="97"/>
      <c r="AE12" s="97"/>
      <c r="AF12" s="97"/>
      <c r="AG12" s="97"/>
      <c r="AH12" s="97"/>
      <c r="AI12" s="97"/>
      <c r="AJ12" s="17">
        <f t="shared" si="2"/>
        <v>1</v>
      </c>
      <c r="AK12" s="308">
        <f t="shared" si="3"/>
        <v>1</v>
      </c>
      <c r="AL12" s="334">
        <f t="shared" si="4"/>
        <v>0</v>
      </c>
      <c r="AM12" s="139"/>
      <c r="AN12" s="139"/>
      <c r="AO12" s="139"/>
    </row>
    <row r="13" spans="1:41" s="23" customFormat="1">
      <c r="A13" s="77">
        <v>7</v>
      </c>
      <c r="B13" s="77" t="s">
        <v>1449</v>
      </c>
      <c r="C13" s="2" t="s">
        <v>1450</v>
      </c>
      <c r="D13" s="3" t="s">
        <v>14</v>
      </c>
      <c r="E13" s="97"/>
      <c r="F13" s="97"/>
      <c r="G13" s="97"/>
      <c r="H13" s="97"/>
      <c r="I13" s="97" t="s">
        <v>7</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77">
        <v>8</v>
      </c>
      <c r="B14" s="77" t="s">
        <v>1451</v>
      </c>
      <c r="C14" s="2" t="s">
        <v>1452</v>
      </c>
      <c r="D14" s="3" t="s">
        <v>14</v>
      </c>
      <c r="E14" s="97"/>
      <c r="F14" s="97"/>
      <c r="G14" s="97"/>
      <c r="H14" s="97"/>
      <c r="I14" s="97" t="s">
        <v>7</v>
      </c>
      <c r="J14" s="97"/>
      <c r="K14" s="97"/>
      <c r="L14" s="97"/>
      <c r="M14" s="97"/>
      <c r="N14" s="97"/>
      <c r="O14" s="97"/>
      <c r="P14" s="97" t="s">
        <v>7</v>
      </c>
      <c r="Q14" s="97"/>
      <c r="R14" s="97" t="s">
        <v>6</v>
      </c>
      <c r="S14" s="97"/>
      <c r="T14" s="97"/>
      <c r="U14" s="97"/>
      <c r="V14" s="97"/>
      <c r="W14" s="97"/>
      <c r="X14" s="97"/>
      <c r="Y14" s="97"/>
      <c r="Z14" s="97"/>
      <c r="AA14" s="97"/>
      <c r="AB14" s="97"/>
      <c r="AC14" s="97"/>
      <c r="AD14" s="97"/>
      <c r="AE14" s="97"/>
      <c r="AF14" s="97"/>
      <c r="AG14" s="97"/>
      <c r="AH14" s="97"/>
      <c r="AI14" s="97"/>
      <c r="AJ14" s="17">
        <f t="shared" si="2"/>
        <v>1</v>
      </c>
      <c r="AK14" s="308">
        <f t="shared" si="3"/>
        <v>2</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t="s">
        <v>7</v>
      </c>
      <c r="J16" s="97"/>
      <c r="K16" s="97"/>
      <c r="L16" s="97"/>
      <c r="M16" s="97"/>
      <c r="N16" s="97"/>
      <c r="O16" s="97"/>
      <c r="P16" s="97" t="s">
        <v>7</v>
      </c>
      <c r="Q16" s="97"/>
      <c r="R16" s="97" t="s">
        <v>6</v>
      </c>
      <c r="S16" s="97"/>
      <c r="T16" s="97"/>
      <c r="U16" s="97"/>
      <c r="V16" s="97"/>
      <c r="W16" s="97"/>
      <c r="X16" s="97"/>
      <c r="Y16" s="97"/>
      <c r="Z16" s="97"/>
      <c r="AA16" s="97"/>
      <c r="AB16" s="97"/>
      <c r="AC16" s="97"/>
      <c r="AD16" s="97"/>
      <c r="AE16" s="97"/>
      <c r="AF16" s="97"/>
      <c r="AG16" s="97"/>
      <c r="AH16" s="97"/>
      <c r="AI16" s="97"/>
      <c r="AJ16" s="17">
        <f t="shared" si="2"/>
        <v>1</v>
      </c>
      <c r="AK16" s="308">
        <f t="shared" si="3"/>
        <v>2</v>
      </c>
      <c r="AL16" s="334">
        <f t="shared" si="4"/>
        <v>0</v>
      </c>
      <c r="AM16" s="139"/>
      <c r="AN16" s="139"/>
      <c r="AO16" s="139"/>
    </row>
    <row r="17" spans="1:41" s="23" customFormat="1">
      <c r="A17" s="77">
        <v>11</v>
      </c>
      <c r="B17" s="77" t="s">
        <v>1457</v>
      </c>
      <c r="C17" s="2" t="s">
        <v>1458</v>
      </c>
      <c r="D17" s="3" t="s">
        <v>103</v>
      </c>
      <c r="E17" s="97"/>
      <c r="F17" s="97"/>
      <c r="G17" s="97" t="s">
        <v>6</v>
      </c>
      <c r="H17" s="97"/>
      <c r="I17" s="97"/>
      <c r="J17" s="97"/>
      <c r="K17" s="97"/>
      <c r="L17" s="97"/>
      <c r="M17" s="97"/>
      <c r="N17" s="97"/>
      <c r="O17" s="97"/>
      <c r="P17" s="97"/>
      <c r="Q17" s="97"/>
      <c r="R17" s="97"/>
      <c r="S17" s="97"/>
      <c r="T17" s="97" t="s">
        <v>7</v>
      </c>
      <c r="U17" s="97"/>
      <c r="V17" s="97"/>
      <c r="W17" s="97"/>
      <c r="X17" s="97"/>
      <c r="Y17" s="97"/>
      <c r="Z17" s="97"/>
      <c r="AA17" s="97"/>
      <c r="AB17" s="97"/>
      <c r="AC17" s="97"/>
      <c r="AD17" s="97"/>
      <c r="AE17" s="97"/>
      <c r="AF17" s="97"/>
      <c r="AG17" s="97"/>
      <c r="AH17" s="97"/>
      <c r="AI17" s="97"/>
      <c r="AJ17" s="17">
        <f t="shared" si="2"/>
        <v>1</v>
      </c>
      <c r="AK17" s="308">
        <f t="shared" si="3"/>
        <v>1</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t="s">
        <v>6</v>
      </c>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t="s">
        <v>6</v>
      </c>
      <c r="H20" s="97"/>
      <c r="I20" s="97"/>
      <c r="J20" s="97"/>
      <c r="K20" s="97"/>
      <c r="L20" s="97"/>
      <c r="M20" s="97"/>
      <c r="N20" s="97"/>
      <c r="O20" s="97"/>
      <c r="P20" s="97"/>
      <c r="Q20" s="97"/>
      <c r="R20" s="97"/>
      <c r="S20" s="97"/>
      <c r="T20" s="97" t="s">
        <v>7</v>
      </c>
      <c r="U20" s="97"/>
      <c r="V20" s="97"/>
      <c r="W20" s="97"/>
      <c r="X20" s="97"/>
      <c r="Y20" s="97"/>
      <c r="Z20" s="97"/>
      <c r="AA20" s="97"/>
      <c r="AB20" s="97"/>
      <c r="AC20" s="97"/>
      <c r="AD20" s="97"/>
      <c r="AE20" s="97"/>
      <c r="AF20" s="97"/>
      <c r="AG20" s="97"/>
      <c r="AH20" s="97"/>
      <c r="AI20" s="97"/>
      <c r="AJ20" s="17">
        <f t="shared" si="2"/>
        <v>1</v>
      </c>
      <c r="AK20" s="308">
        <f t="shared" si="3"/>
        <v>1</v>
      </c>
      <c r="AL20" s="334">
        <f t="shared" si="4"/>
        <v>0</v>
      </c>
      <c r="AM20" s="430"/>
      <c r="AN20" s="431"/>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t="s">
        <v>7</v>
      </c>
      <c r="U21" s="97"/>
      <c r="V21" s="97"/>
      <c r="W21" s="97"/>
      <c r="X21" s="97"/>
      <c r="Y21" s="97"/>
      <c r="Z21" s="97"/>
      <c r="AA21" s="97"/>
      <c r="AB21" s="97"/>
      <c r="AC21" s="97"/>
      <c r="AD21" s="97"/>
      <c r="AE21" s="97"/>
      <c r="AF21" s="97"/>
      <c r="AG21" s="97"/>
      <c r="AH21" s="97"/>
      <c r="AI21" s="97"/>
      <c r="AJ21" s="17">
        <f t="shared" si="2"/>
        <v>0</v>
      </c>
      <c r="AK21" s="308">
        <f t="shared" si="3"/>
        <v>1</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t="s">
        <v>7</v>
      </c>
      <c r="Q25" s="97"/>
      <c r="R25" s="97" t="s">
        <v>6</v>
      </c>
      <c r="S25" s="97"/>
      <c r="T25" s="97"/>
      <c r="U25" s="97"/>
      <c r="V25" s="97"/>
      <c r="W25" s="97"/>
      <c r="X25" s="97"/>
      <c r="Y25" s="97"/>
      <c r="Z25" s="97"/>
      <c r="AA25" s="97"/>
      <c r="AB25" s="97"/>
      <c r="AC25" s="97"/>
      <c r="AD25" s="97"/>
      <c r="AE25" s="97"/>
      <c r="AF25" s="97"/>
      <c r="AG25" s="97"/>
      <c r="AH25" s="97"/>
      <c r="AI25" s="97"/>
      <c r="AJ25" s="17">
        <f t="shared" si="2"/>
        <v>1</v>
      </c>
      <c r="AK25" s="308">
        <f t="shared" si="3"/>
        <v>1</v>
      </c>
      <c r="AL25" s="334">
        <f t="shared" si="4"/>
        <v>0</v>
      </c>
      <c r="AM25" s="139"/>
      <c r="AN25" s="139"/>
      <c r="AO25" s="139"/>
    </row>
    <row r="26" spans="1:41" s="23"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10</v>
      </c>
      <c r="AK26" s="143">
        <f>SUM(AK7:AK25)</f>
        <v>15</v>
      </c>
      <c r="AL26" s="143">
        <f>SUM(AL7:AL25)</f>
        <v>0</v>
      </c>
      <c r="AM26" s="22"/>
      <c r="AN26" s="22"/>
      <c r="AO26" s="22"/>
    </row>
    <row r="27" spans="1:41" s="23" customFormat="1" ht="21" customHeight="1">
      <c r="A27" s="433" t="s">
        <v>2598</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36"/>
      <c r="D29" s="436"/>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6"/>
      <c r="D30" s="436"/>
      <c r="E30" s="436"/>
      <c r="F30" s="436"/>
      <c r="G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6"/>
      <c r="D31" s="436"/>
      <c r="E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6"/>
      <c r="D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5" workbookViewId="0">
      <selection activeCell="AD31" sqref="AD31"/>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1472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65">
        <v>1</v>
      </c>
      <c r="B7" s="77" t="s">
        <v>1473</v>
      </c>
      <c r="C7" s="2" t="s">
        <v>1474</v>
      </c>
      <c r="D7" s="3" t="s">
        <v>61</v>
      </c>
      <c r="E7" s="96"/>
      <c r="F7" s="97"/>
      <c r="G7" s="97"/>
      <c r="H7" s="98"/>
      <c r="I7" s="97"/>
      <c r="J7" s="97"/>
      <c r="K7" s="97"/>
      <c r="L7" s="97"/>
      <c r="M7" s="97"/>
      <c r="N7" s="97"/>
      <c r="O7" s="97"/>
      <c r="P7" s="97"/>
      <c r="Q7" s="97"/>
      <c r="R7" s="97" t="s">
        <v>6</v>
      </c>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t="s">
        <v>6</v>
      </c>
      <c r="G8" s="97" t="s">
        <v>6</v>
      </c>
      <c r="H8" s="98"/>
      <c r="I8" s="97"/>
      <c r="J8" s="97"/>
      <c r="K8" s="97" t="s">
        <v>6</v>
      </c>
      <c r="L8" s="97"/>
      <c r="M8" s="97"/>
      <c r="N8" s="97"/>
      <c r="O8" s="97"/>
      <c r="P8" s="97" t="s">
        <v>6</v>
      </c>
      <c r="Q8" s="97"/>
      <c r="R8" s="97" t="s">
        <v>6</v>
      </c>
      <c r="S8" s="97"/>
      <c r="T8" s="97" t="s">
        <v>7</v>
      </c>
      <c r="U8" s="97"/>
      <c r="V8" s="97"/>
      <c r="W8" s="97"/>
      <c r="X8" s="97"/>
      <c r="Y8" s="97"/>
      <c r="Z8" s="97"/>
      <c r="AA8" s="97" t="s">
        <v>6</v>
      </c>
      <c r="AB8" s="97"/>
      <c r="AC8" s="97"/>
      <c r="AD8" s="97" t="s">
        <v>6</v>
      </c>
      <c r="AE8" s="97"/>
      <c r="AF8" s="97"/>
      <c r="AG8" s="97"/>
      <c r="AH8" s="97"/>
      <c r="AI8" s="97"/>
      <c r="AJ8" s="17">
        <f t="shared" ref="AJ8:AJ32" si="2">COUNTIF(E8:AI8,"K")+2*COUNTIF(E8:AI8,"2K")+COUNTIF(E8:AI8,"TK")+COUNTIF(E8:AI8,"KT")+COUNTIF(E8:AI8,"PK")+COUNTIF(E8:AI8,"KP")+2*COUNTIF(E8:AI8,"K2")</f>
        <v>7</v>
      </c>
      <c r="AK8" s="308">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t="s">
        <v>8</v>
      </c>
      <c r="G10" s="97" t="s">
        <v>6</v>
      </c>
      <c r="H10" s="98"/>
      <c r="I10" s="97" t="s">
        <v>6</v>
      </c>
      <c r="J10" s="97"/>
      <c r="K10" s="97" t="s">
        <v>2662</v>
      </c>
      <c r="L10" s="97"/>
      <c r="M10" s="97" t="s">
        <v>8</v>
      </c>
      <c r="N10" s="97"/>
      <c r="O10" s="97"/>
      <c r="P10" s="97" t="s">
        <v>6</v>
      </c>
      <c r="Q10" s="97"/>
      <c r="R10" s="97" t="s">
        <v>6</v>
      </c>
      <c r="S10" s="97"/>
      <c r="T10" s="97" t="s">
        <v>6</v>
      </c>
      <c r="U10" s="97"/>
      <c r="V10" s="97"/>
      <c r="W10" s="97" t="s">
        <v>7</v>
      </c>
      <c r="X10" s="97"/>
      <c r="Y10" s="97"/>
      <c r="Z10" s="97"/>
      <c r="AA10" s="97"/>
      <c r="AB10" s="97"/>
      <c r="AC10" s="97"/>
      <c r="AD10" s="97" t="s">
        <v>6</v>
      </c>
      <c r="AE10" s="97"/>
      <c r="AF10" s="97"/>
      <c r="AG10" s="97"/>
      <c r="AH10" s="97"/>
      <c r="AI10" s="97"/>
      <c r="AJ10" s="17">
        <f t="shared" si="2"/>
        <v>6</v>
      </c>
      <c r="AK10" s="308">
        <f t="shared" si="3"/>
        <v>1</v>
      </c>
      <c r="AL10" s="334">
        <f t="shared" si="4"/>
        <v>2</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t="s">
        <v>7</v>
      </c>
      <c r="G12" s="97"/>
      <c r="H12" s="98"/>
      <c r="I12" s="97"/>
      <c r="J12" s="97"/>
      <c r="K12" s="97"/>
      <c r="L12" s="97"/>
      <c r="M12" s="97"/>
      <c r="N12" s="97"/>
      <c r="O12" s="97"/>
      <c r="P12" s="97"/>
      <c r="Q12" s="97"/>
      <c r="R12" s="97" t="s">
        <v>6</v>
      </c>
      <c r="S12" s="97"/>
      <c r="T12" s="97"/>
      <c r="U12" s="97"/>
      <c r="V12" s="97"/>
      <c r="W12" s="97"/>
      <c r="X12" s="97"/>
      <c r="Y12" s="97"/>
      <c r="Z12" s="97"/>
      <c r="AA12" s="97" t="s">
        <v>6</v>
      </c>
      <c r="AB12" s="97"/>
      <c r="AC12" s="97"/>
      <c r="AD12" s="97" t="s">
        <v>7</v>
      </c>
      <c r="AE12" s="97"/>
      <c r="AF12" s="97"/>
      <c r="AG12" s="97"/>
      <c r="AH12" s="97"/>
      <c r="AI12" s="97"/>
      <c r="AJ12" s="17">
        <f t="shared" si="2"/>
        <v>2</v>
      </c>
      <c r="AK12" s="308">
        <f t="shared" si="3"/>
        <v>2</v>
      </c>
      <c r="AL12" s="334">
        <f t="shared" si="4"/>
        <v>0</v>
      </c>
      <c r="AM12" s="139"/>
      <c r="AN12" s="139"/>
      <c r="AO12" s="139"/>
    </row>
    <row r="13" spans="1:41" s="23" customFormat="1">
      <c r="A13" s="65">
        <v>7</v>
      </c>
      <c r="B13" s="77" t="s">
        <v>1482</v>
      </c>
      <c r="C13" s="2" t="s">
        <v>622</v>
      </c>
      <c r="D13" s="3" t="s">
        <v>122</v>
      </c>
      <c r="E13" s="97"/>
      <c r="F13" s="97" t="s">
        <v>6</v>
      </c>
      <c r="G13" s="97" t="s">
        <v>6</v>
      </c>
      <c r="H13" s="98"/>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3</v>
      </c>
      <c r="AK13" s="308">
        <f t="shared" si="3"/>
        <v>0</v>
      </c>
      <c r="AL13" s="334">
        <f t="shared" si="4"/>
        <v>0</v>
      </c>
      <c r="AM13" s="139"/>
      <c r="AN13" s="139"/>
      <c r="AO13" s="139"/>
    </row>
    <row r="14" spans="1:41" s="23" customFormat="1">
      <c r="A14" s="65">
        <v>8</v>
      </c>
      <c r="B14" s="77" t="s">
        <v>1483</v>
      </c>
      <c r="C14" s="2" t="s">
        <v>1484</v>
      </c>
      <c r="D14" s="3" t="s">
        <v>85</v>
      </c>
      <c r="E14" s="97"/>
      <c r="F14" s="97" t="s">
        <v>7</v>
      </c>
      <c r="G14" s="97"/>
      <c r="H14" s="98"/>
      <c r="I14" s="97"/>
      <c r="J14" s="97"/>
      <c r="K14" s="97" t="s">
        <v>6</v>
      </c>
      <c r="L14" s="97"/>
      <c r="M14" s="97"/>
      <c r="N14" s="97"/>
      <c r="O14" s="97"/>
      <c r="P14" s="97" t="s">
        <v>7</v>
      </c>
      <c r="Q14" s="97"/>
      <c r="R14" s="97"/>
      <c r="S14" s="97"/>
      <c r="T14" s="97" t="s">
        <v>7</v>
      </c>
      <c r="U14" s="97"/>
      <c r="V14" s="97"/>
      <c r="W14" s="97"/>
      <c r="X14" s="97"/>
      <c r="Y14" s="97"/>
      <c r="Z14" s="97"/>
      <c r="AA14" s="97"/>
      <c r="AB14" s="97"/>
      <c r="AC14" s="97"/>
      <c r="AD14" s="97"/>
      <c r="AE14" s="97"/>
      <c r="AF14" s="97"/>
      <c r="AG14" s="97"/>
      <c r="AH14" s="97"/>
      <c r="AI14" s="97"/>
      <c r="AJ14" s="17">
        <f t="shared" si="2"/>
        <v>1</v>
      </c>
      <c r="AK14" s="308">
        <f t="shared" si="3"/>
        <v>3</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c r="J16" s="97"/>
      <c r="K16" s="97" t="s">
        <v>6</v>
      </c>
      <c r="L16" s="97"/>
      <c r="M16" s="97" t="s">
        <v>8</v>
      </c>
      <c r="N16" s="97"/>
      <c r="O16" s="97"/>
      <c r="P16" s="97" t="s">
        <v>7</v>
      </c>
      <c r="Q16" s="97"/>
      <c r="R16" s="97"/>
      <c r="S16" s="97"/>
      <c r="T16" s="97"/>
      <c r="U16" s="97"/>
      <c r="V16" s="97"/>
      <c r="W16" s="97"/>
      <c r="X16" s="97"/>
      <c r="Y16" s="97"/>
      <c r="Z16" s="97"/>
      <c r="AA16" s="97" t="s">
        <v>7</v>
      </c>
      <c r="AB16" s="97"/>
      <c r="AC16" s="97"/>
      <c r="AD16" s="97"/>
      <c r="AE16" s="97"/>
      <c r="AF16" s="97"/>
      <c r="AG16" s="97"/>
      <c r="AH16" s="97"/>
      <c r="AI16" s="97"/>
      <c r="AJ16" s="17">
        <f t="shared" si="2"/>
        <v>1</v>
      </c>
      <c r="AK16" s="308">
        <f t="shared" si="3"/>
        <v>2</v>
      </c>
      <c r="AL16" s="334">
        <f t="shared" si="4"/>
        <v>1</v>
      </c>
      <c r="AM16" s="139"/>
      <c r="AN16" s="139"/>
      <c r="AO16" s="139"/>
    </row>
    <row r="17" spans="1:41" s="23" customFormat="1">
      <c r="A17" s="65">
        <v>11</v>
      </c>
      <c r="B17" s="80" t="s">
        <v>1490</v>
      </c>
      <c r="C17" s="81" t="s">
        <v>38</v>
      </c>
      <c r="D17" s="191" t="s">
        <v>28</v>
      </c>
      <c r="E17" s="94"/>
      <c r="F17" s="94" t="s">
        <v>7</v>
      </c>
      <c r="G17" s="94" t="s">
        <v>7</v>
      </c>
      <c r="H17" s="93"/>
      <c r="I17" s="94"/>
      <c r="J17" s="94"/>
      <c r="K17" s="94"/>
      <c r="L17" s="94"/>
      <c r="M17" s="94"/>
      <c r="N17" s="94"/>
      <c r="O17" s="94"/>
      <c r="P17" s="94"/>
      <c r="Q17" s="94"/>
      <c r="R17" s="94"/>
      <c r="S17" s="94"/>
      <c r="T17" s="94"/>
      <c r="U17" s="94"/>
      <c r="V17" s="94"/>
      <c r="W17" s="94" t="s">
        <v>7</v>
      </c>
      <c r="X17" s="94"/>
      <c r="Y17" s="94"/>
      <c r="Z17" s="94"/>
      <c r="AA17" s="94"/>
      <c r="AB17" s="94"/>
      <c r="AC17" s="94"/>
      <c r="AD17" s="94" t="s">
        <v>7</v>
      </c>
      <c r="AE17" s="94"/>
      <c r="AF17" s="94"/>
      <c r="AG17" s="94"/>
      <c r="AH17" s="94"/>
      <c r="AI17" s="94"/>
      <c r="AJ17" s="17">
        <f t="shared" si="2"/>
        <v>0</v>
      </c>
      <c r="AK17" s="308">
        <f t="shared" si="3"/>
        <v>4</v>
      </c>
      <c r="AL17" s="334">
        <f t="shared" si="4"/>
        <v>0</v>
      </c>
      <c r="AM17" s="139"/>
      <c r="AN17" s="139"/>
      <c r="AO17" s="139"/>
    </row>
    <row r="18" spans="1:41" s="23" customFormat="1" ht="21" customHeight="1">
      <c r="A18" s="4">
        <v>12</v>
      </c>
      <c r="B18" s="145" t="s">
        <v>1491</v>
      </c>
      <c r="C18" s="2" t="s">
        <v>1492</v>
      </c>
      <c r="D18" s="3" t="s">
        <v>103</v>
      </c>
      <c r="E18" s="94"/>
      <c r="F18" s="94"/>
      <c r="G18" s="94"/>
      <c r="H18" s="93"/>
      <c r="I18" s="94"/>
      <c r="J18" s="94"/>
      <c r="K18" s="94"/>
      <c r="L18" s="94"/>
      <c r="M18" s="94"/>
      <c r="N18" s="94"/>
      <c r="O18" s="94"/>
      <c r="P18" s="94" t="s">
        <v>7</v>
      </c>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c r="AM18" s="139"/>
      <c r="AN18" s="139"/>
      <c r="AO18" s="139"/>
    </row>
    <row r="19" spans="1:41" s="23" customFormat="1" ht="21" customHeight="1">
      <c r="A19" s="4">
        <v>13</v>
      </c>
      <c r="B19" s="145" t="s">
        <v>1493</v>
      </c>
      <c r="C19" s="2" t="s">
        <v>102</v>
      </c>
      <c r="D19" s="3" t="s">
        <v>87</v>
      </c>
      <c r="E19" s="94"/>
      <c r="F19" s="147"/>
      <c r="G19" s="147" t="s">
        <v>7</v>
      </c>
      <c r="H19" s="93"/>
      <c r="I19" s="147"/>
      <c r="J19" s="147"/>
      <c r="K19" s="147"/>
      <c r="L19" s="147"/>
      <c r="M19" s="147"/>
      <c r="N19" s="147"/>
      <c r="O19" s="147"/>
      <c r="P19" s="147"/>
      <c r="Q19" s="147"/>
      <c r="R19" s="147"/>
      <c r="S19" s="147"/>
      <c r="T19" s="147"/>
      <c r="U19" s="147"/>
      <c r="V19" s="147"/>
      <c r="W19" s="147" t="s">
        <v>7</v>
      </c>
      <c r="X19" s="147"/>
      <c r="Y19" s="147"/>
      <c r="Z19" s="147"/>
      <c r="AA19" s="147" t="s">
        <v>7</v>
      </c>
      <c r="AB19" s="147"/>
      <c r="AC19" s="147"/>
      <c r="AD19" s="147"/>
      <c r="AE19" s="147"/>
      <c r="AF19" s="147"/>
      <c r="AG19" s="147"/>
      <c r="AH19" s="147"/>
      <c r="AI19" s="147"/>
      <c r="AJ19" s="17">
        <f t="shared" si="2"/>
        <v>0</v>
      </c>
      <c r="AK19" s="308">
        <f t="shared" si="3"/>
        <v>3</v>
      </c>
      <c r="AL19" s="334">
        <f t="shared" si="4"/>
        <v>0</v>
      </c>
      <c r="AM19" s="139"/>
      <c r="AN19" s="139"/>
      <c r="AO19" s="139"/>
    </row>
    <row r="20" spans="1:41" s="23" customFormat="1" ht="21" customHeight="1">
      <c r="A20" s="4">
        <v>14</v>
      </c>
      <c r="B20" s="145" t="s">
        <v>1494</v>
      </c>
      <c r="C20" s="2" t="s">
        <v>1495</v>
      </c>
      <c r="D20" s="3" t="s">
        <v>796</v>
      </c>
      <c r="E20" s="94"/>
      <c r="F20" s="94"/>
      <c r="G20" s="94"/>
      <c r="H20" s="93"/>
      <c r="I20" s="94"/>
      <c r="J20" s="94"/>
      <c r="K20" s="94" t="s">
        <v>6</v>
      </c>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30"/>
      <c r="AN20" s="431"/>
      <c r="AO20" s="139"/>
    </row>
    <row r="21" spans="1:41" s="23" customFormat="1" ht="21" customHeight="1">
      <c r="A21" s="4">
        <v>15</v>
      </c>
      <c r="B21" s="145" t="s">
        <v>1496</v>
      </c>
      <c r="C21" s="2" t="s">
        <v>1497</v>
      </c>
      <c r="D21" s="3" t="s">
        <v>967</v>
      </c>
      <c r="E21" s="94"/>
      <c r="F21" s="94"/>
      <c r="G21" s="94"/>
      <c r="H21" s="93"/>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c r="J24" s="94"/>
      <c r="K24" s="94" t="s">
        <v>6</v>
      </c>
      <c r="L24" s="94"/>
      <c r="M24" s="94"/>
      <c r="N24" s="94"/>
      <c r="O24" s="94"/>
      <c r="P24" s="94" t="s">
        <v>7</v>
      </c>
      <c r="Q24" s="94"/>
      <c r="R24" s="94"/>
      <c r="S24" s="94"/>
      <c r="T24" s="94"/>
      <c r="U24" s="94"/>
      <c r="V24" s="94"/>
      <c r="W24" s="94"/>
      <c r="X24" s="94"/>
      <c r="Y24" s="94"/>
      <c r="Z24" s="94"/>
      <c r="AA24" s="94"/>
      <c r="AB24" s="94"/>
      <c r="AC24" s="94"/>
      <c r="AD24" s="94" t="s">
        <v>7</v>
      </c>
      <c r="AE24" s="94"/>
      <c r="AF24" s="94"/>
      <c r="AG24" s="94"/>
      <c r="AH24" s="94"/>
      <c r="AI24" s="94"/>
      <c r="AJ24" s="17">
        <f t="shared" si="2"/>
        <v>1</v>
      </c>
      <c r="AK24" s="308">
        <f t="shared" si="3"/>
        <v>2</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t="s">
        <v>7</v>
      </c>
      <c r="G26" s="94"/>
      <c r="H26" s="93"/>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t="s">
        <v>7</v>
      </c>
      <c r="G29" s="94" t="s">
        <v>6</v>
      </c>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1</v>
      </c>
      <c r="AK29" s="308">
        <f t="shared" si="3"/>
        <v>1</v>
      </c>
      <c r="AL29" s="334">
        <f t="shared" si="4"/>
        <v>0</v>
      </c>
      <c r="AM29" s="139"/>
      <c r="AN29" s="139"/>
      <c r="AO29" s="139"/>
    </row>
    <row r="30" spans="1:41" s="23" customFormat="1" ht="21" customHeight="1">
      <c r="A30" s="4">
        <v>24</v>
      </c>
      <c r="B30" s="145" t="s">
        <v>1514</v>
      </c>
      <c r="C30" s="2" t="s">
        <v>1515</v>
      </c>
      <c r="D30" s="3" t="s">
        <v>1188</v>
      </c>
      <c r="E30" s="146"/>
      <c r="F30" s="94" t="s">
        <v>7</v>
      </c>
      <c r="G30" s="94" t="s">
        <v>6</v>
      </c>
      <c r="H30" s="93"/>
      <c r="I30" s="94" t="s">
        <v>7</v>
      </c>
      <c r="J30" s="94"/>
      <c r="K30" s="94" t="s">
        <v>6</v>
      </c>
      <c r="L30" s="94"/>
      <c r="M30" s="94" t="s">
        <v>6</v>
      </c>
      <c r="N30" s="94"/>
      <c r="O30" s="94"/>
      <c r="P30" s="94" t="s">
        <v>6</v>
      </c>
      <c r="Q30" s="94"/>
      <c r="R30" s="94" t="s">
        <v>6</v>
      </c>
      <c r="S30" s="94"/>
      <c r="T30" s="94"/>
      <c r="U30" s="94"/>
      <c r="V30" s="94"/>
      <c r="W30" s="94" t="s">
        <v>7</v>
      </c>
      <c r="X30" s="94"/>
      <c r="Y30" s="94"/>
      <c r="Z30" s="94"/>
      <c r="AA30" s="94"/>
      <c r="AB30" s="94"/>
      <c r="AC30" s="94"/>
      <c r="AD30" s="94" t="s">
        <v>7</v>
      </c>
      <c r="AE30" s="94"/>
      <c r="AF30" s="94"/>
      <c r="AG30" s="94"/>
      <c r="AH30" s="94"/>
      <c r="AI30" s="94"/>
      <c r="AJ30" s="17">
        <f t="shared" si="2"/>
        <v>5</v>
      </c>
      <c r="AK30" s="308">
        <f t="shared" si="3"/>
        <v>4</v>
      </c>
      <c r="AL30" s="334">
        <f t="shared" si="4"/>
        <v>0</v>
      </c>
      <c r="AM30" s="139"/>
      <c r="AN30" s="139"/>
      <c r="AO30" s="139"/>
    </row>
    <row r="31" spans="1:41" s="23" customFormat="1" ht="21" customHeight="1">
      <c r="A31" s="4">
        <v>25</v>
      </c>
      <c r="B31" s="145" t="s">
        <v>1516</v>
      </c>
      <c r="C31" s="2" t="s">
        <v>1517</v>
      </c>
      <c r="D31" s="3" t="s">
        <v>105</v>
      </c>
      <c r="E31" s="146"/>
      <c r="F31" s="94"/>
      <c r="G31" s="94"/>
      <c r="H31" s="93"/>
      <c r="I31" s="94"/>
      <c r="J31" s="94"/>
      <c r="K31" s="94" t="s">
        <v>6</v>
      </c>
      <c r="L31" s="94"/>
      <c r="M31" s="94"/>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1</v>
      </c>
      <c r="AM31" s="139"/>
      <c r="AN31" s="139"/>
      <c r="AO31" s="139"/>
    </row>
    <row r="32" spans="1:41" s="23" customFormat="1" ht="21" customHeight="1">
      <c r="A32" s="4">
        <v>26</v>
      </c>
      <c r="B32" s="145" t="s">
        <v>1518</v>
      </c>
      <c r="C32" s="2" t="s">
        <v>1519</v>
      </c>
      <c r="D32" s="3" t="s">
        <v>1030</v>
      </c>
      <c r="E32" s="146"/>
      <c r="F32" s="94" t="s">
        <v>6</v>
      </c>
      <c r="G32" s="94" t="s">
        <v>6</v>
      </c>
      <c r="H32" s="93"/>
      <c r="I32" s="94" t="s">
        <v>6</v>
      </c>
      <c r="J32" s="94"/>
      <c r="K32" s="94" t="s">
        <v>6</v>
      </c>
      <c r="L32" s="94"/>
      <c r="M32" s="94"/>
      <c r="N32" s="94"/>
      <c r="O32" s="94"/>
      <c r="P32" s="94" t="s">
        <v>6</v>
      </c>
      <c r="Q32" s="94"/>
      <c r="R32" s="94" t="s">
        <v>6</v>
      </c>
      <c r="S32" s="94"/>
      <c r="T32" s="94" t="s">
        <v>7</v>
      </c>
      <c r="U32" s="94"/>
      <c r="V32" s="94"/>
      <c r="W32" s="94"/>
      <c r="X32" s="94"/>
      <c r="Y32" s="94"/>
      <c r="Z32" s="94"/>
      <c r="AA32" s="94" t="s">
        <v>7</v>
      </c>
      <c r="AB32" s="94"/>
      <c r="AC32" s="94"/>
      <c r="AD32" s="94" t="s">
        <v>6</v>
      </c>
      <c r="AE32" s="94"/>
      <c r="AF32" s="94"/>
      <c r="AG32" s="94"/>
      <c r="AH32" s="94"/>
      <c r="AI32" s="94"/>
      <c r="AJ32" s="17">
        <f t="shared" si="2"/>
        <v>7</v>
      </c>
      <c r="AK32" s="308">
        <f t="shared" si="3"/>
        <v>2</v>
      </c>
      <c r="AL32" s="334">
        <f t="shared" si="4"/>
        <v>0</v>
      </c>
      <c r="AM32" s="139"/>
      <c r="AN32" s="139"/>
      <c r="AO32" s="139"/>
    </row>
    <row r="33" spans="1:41" s="23" customFormat="1" ht="21" customHeight="1">
      <c r="A33" s="432" t="s">
        <v>10</v>
      </c>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17">
        <f>SUM(AJ7:AJ32)</f>
        <v>37</v>
      </c>
      <c r="AK33" s="17">
        <f>SUM(AK7:AK32)</f>
        <v>27</v>
      </c>
      <c r="AL33" s="17">
        <f>SUM(AL7:AL32)</f>
        <v>4</v>
      </c>
      <c r="AM33" s="22"/>
      <c r="AN33" s="22"/>
      <c r="AO33" s="22"/>
    </row>
    <row r="34" spans="1:41"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36"/>
      <c r="D36" s="436"/>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36"/>
      <c r="D37" s="436"/>
      <c r="E37" s="436"/>
      <c r="F37" s="436"/>
      <c r="G37" s="436"/>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36"/>
      <c r="D38" s="436"/>
      <c r="E38" s="436"/>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6"/>
      <c r="D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6" workbookViewId="0">
      <selection activeCell="AE19" sqref="AE19"/>
    </sheetView>
  </sheetViews>
  <sheetFormatPr defaultColWidth="9.33203125" defaultRowHeight="18"/>
  <cols>
    <col min="1" max="1" width="7.6640625" style="22" customWidth="1"/>
    <col min="2" max="2" width="16.83203125" style="22" customWidth="1"/>
    <col min="3" max="3" width="27.5" style="22"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1554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3">
        <v>1</v>
      </c>
      <c r="B7" s="37" t="s">
        <v>1555</v>
      </c>
      <c r="C7" s="69" t="s">
        <v>1556</v>
      </c>
      <c r="D7" s="70" t="s">
        <v>61</v>
      </c>
      <c r="E7" s="85"/>
      <c r="F7" s="84"/>
      <c r="G7" s="84" t="s">
        <v>7</v>
      </c>
      <c r="H7" s="86"/>
      <c r="I7" s="84"/>
      <c r="J7" s="84"/>
      <c r="K7" s="84"/>
      <c r="L7" s="84"/>
      <c r="M7" s="84"/>
      <c r="N7" s="84"/>
      <c r="O7" s="84"/>
      <c r="P7" s="84"/>
      <c r="Q7" s="84"/>
      <c r="R7" s="84"/>
      <c r="S7" s="84"/>
      <c r="T7" s="84"/>
      <c r="U7" s="84"/>
      <c r="V7" s="84"/>
      <c r="W7" s="84"/>
      <c r="X7" s="84"/>
      <c r="Y7" s="84"/>
      <c r="Z7" s="84" t="s">
        <v>7</v>
      </c>
      <c r="AA7" s="84" t="s">
        <v>7</v>
      </c>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3</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t="s">
        <v>7</v>
      </c>
      <c r="F8" s="84" t="s">
        <v>7</v>
      </c>
      <c r="G8" s="84" t="s">
        <v>7</v>
      </c>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2</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c r="I9" s="84"/>
      <c r="J9" s="84"/>
      <c r="K9" s="84"/>
      <c r="L9" s="84"/>
      <c r="M9" s="84"/>
      <c r="N9" s="84"/>
      <c r="O9" s="84"/>
      <c r="P9" s="84"/>
      <c r="Q9" s="84"/>
      <c r="R9" s="84"/>
      <c r="S9" s="84"/>
      <c r="T9" s="84"/>
      <c r="U9" s="84"/>
      <c r="V9" s="84"/>
      <c r="W9" s="84"/>
      <c r="X9" s="84"/>
      <c r="Y9" s="84"/>
      <c r="Z9" s="84"/>
      <c r="AA9" s="84" t="s">
        <v>7</v>
      </c>
      <c r="AB9" s="84"/>
      <c r="AC9" s="84"/>
      <c r="AD9" s="84"/>
      <c r="AE9" s="84"/>
      <c r="AF9" s="84"/>
      <c r="AG9" s="84"/>
      <c r="AH9" s="84"/>
      <c r="AI9" s="97"/>
      <c r="AJ9" s="17">
        <f t="shared" si="2"/>
        <v>0</v>
      </c>
      <c r="AK9" s="308">
        <f t="shared" si="3"/>
        <v>1</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t="s">
        <v>7</v>
      </c>
      <c r="AB10" s="84"/>
      <c r="AC10" s="84"/>
      <c r="AD10" s="84"/>
      <c r="AE10" s="84"/>
      <c r="AF10" s="84"/>
      <c r="AG10" s="84"/>
      <c r="AH10" s="84"/>
      <c r="AI10" s="97"/>
      <c r="AJ10" s="17">
        <f t="shared" si="2"/>
        <v>0</v>
      </c>
      <c r="AK10" s="308">
        <f t="shared" si="3"/>
        <v>1</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t="s">
        <v>6</v>
      </c>
      <c r="N11" s="199"/>
      <c r="O11" s="199"/>
      <c r="P11" s="199" t="s">
        <v>6</v>
      </c>
      <c r="Q11" s="199"/>
      <c r="R11" s="199"/>
      <c r="S11" s="199"/>
      <c r="T11" s="199"/>
      <c r="U11" s="199"/>
      <c r="V11" s="199"/>
      <c r="W11" s="199" t="s">
        <v>7</v>
      </c>
      <c r="X11" s="199" t="s">
        <v>7</v>
      </c>
      <c r="Y11" s="199"/>
      <c r="Z11" s="199" t="s">
        <v>7</v>
      </c>
      <c r="AA11" s="199" t="s">
        <v>7</v>
      </c>
      <c r="AB11" s="199" t="s">
        <v>7</v>
      </c>
      <c r="AC11" s="199"/>
      <c r="AD11" s="199"/>
      <c r="AE11" s="199"/>
      <c r="AF11" s="199"/>
      <c r="AG11" s="199"/>
      <c r="AH11" s="84"/>
      <c r="AI11" s="200"/>
      <c r="AJ11" s="17">
        <f t="shared" si="2"/>
        <v>2</v>
      </c>
      <c r="AK11" s="308">
        <f t="shared" si="3"/>
        <v>5</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t="s">
        <v>7</v>
      </c>
      <c r="O12" s="84"/>
      <c r="P12" s="84"/>
      <c r="Q12" s="84"/>
      <c r="R12" s="84"/>
      <c r="S12" s="84"/>
      <c r="T12" s="84"/>
      <c r="U12" s="84"/>
      <c r="V12" s="84"/>
      <c r="W12" s="84"/>
      <c r="X12" s="84"/>
      <c r="Y12" s="84"/>
      <c r="Z12" s="84"/>
      <c r="AA12" s="84" t="s">
        <v>7</v>
      </c>
      <c r="AB12" s="84"/>
      <c r="AC12" s="84"/>
      <c r="AD12" s="84"/>
      <c r="AE12" s="84"/>
      <c r="AF12" s="84"/>
      <c r="AG12" s="84"/>
      <c r="AH12" s="84"/>
      <c r="AI12" s="97"/>
      <c r="AJ12" s="17">
        <f t="shared" si="2"/>
        <v>0</v>
      </c>
      <c r="AK12" s="308">
        <f t="shared" si="3"/>
        <v>2</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t="s">
        <v>7</v>
      </c>
      <c r="O13" s="84"/>
      <c r="P13" s="84"/>
      <c r="Q13" s="84"/>
      <c r="R13" s="84"/>
      <c r="S13" s="84"/>
      <c r="T13" s="84"/>
      <c r="U13" s="84"/>
      <c r="V13" s="84"/>
      <c r="W13" s="84"/>
      <c r="X13" s="84"/>
      <c r="Y13" s="84"/>
      <c r="Z13" s="84"/>
      <c r="AA13" s="84" t="s">
        <v>7</v>
      </c>
      <c r="AB13" s="84"/>
      <c r="AC13" s="84"/>
      <c r="AD13" s="84"/>
      <c r="AE13" s="84"/>
      <c r="AF13" s="84"/>
      <c r="AG13" s="84"/>
      <c r="AH13" s="84"/>
      <c r="AI13" s="97"/>
      <c r="AJ13" s="17">
        <f t="shared" si="2"/>
        <v>0</v>
      </c>
      <c r="AK13" s="308">
        <f t="shared" si="3"/>
        <v>2</v>
      </c>
      <c r="AL13" s="334">
        <f t="shared" si="4"/>
        <v>0</v>
      </c>
      <c r="AM13" s="149"/>
      <c r="AN13" s="149"/>
      <c r="AO13" s="149"/>
    </row>
    <row r="14" spans="1:41" s="23" customFormat="1">
      <c r="A14" s="43">
        <v>8</v>
      </c>
      <c r="B14" s="37" t="s">
        <v>1573</v>
      </c>
      <c r="C14" s="69" t="s">
        <v>1574</v>
      </c>
      <c r="D14" s="70" t="s">
        <v>85</v>
      </c>
      <c r="E14" s="84"/>
      <c r="F14" s="84"/>
      <c r="G14" s="86" t="s">
        <v>6</v>
      </c>
      <c r="H14" s="86"/>
      <c r="I14" s="84"/>
      <c r="J14" s="84"/>
      <c r="K14" s="84"/>
      <c r="L14" s="84"/>
      <c r="M14" s="84"/>
      <c r="N14" s="84" t="s">
        <v>7</v>
      </c>
      <c r="O14" s="84"/>
      <c r="P14" s="84"/>
      <c r="Q14" s="84"/>
      <c r="R14" s="84"/>
      <c r="S14" s="84"/>
      <c r="T14" s="84"/>
      <c r="U14" s="84"/>
      <c r="V14" s="84"/>
      <c r="W14" s="84"/>
      <c r="X14" s="84"/>
      <c r="Y14" s="84"/>
      <c r="Z14" s="84"/>
      <c r="AA14" s="84"/>
      <c r="AB14" s="84" t="s">
        <v>7</v>
      </c>
      <c r="AC14" s="84"/>
      <c r="AD14" s="84"/>
      <c r="AE14" s="84"/>
      <c r="AF14" s="84"/>
      <c r="AG14" s="84"/>
      <c r="AH14" s="84"/>
      <c r="AI14" s="97"/>
      <c r="AJ14" s="17">
        <f t="shared" si="2"/>
        <v>1</v>
      </c>
      <c r="AK14" s="308">
        <f t="shared" si="3"/>
        <v>2</v>
      </c>
      <c r="AL14" s="334">
        <f t="shared" si="4"/>
        <v>0</v>
      </c>
      <c r="AM14" s="149"/>
      <c r="AN14" s="149"/>
      <c r="AO14" s="149"/>
    </row>
    <row r="15" spans="1:41" s="23" customFormat="1">
      <c r="A15" s="43">
        <v>9</v>
      </c>
      <c r="B15" s="37" t="s">
        <v>1575</v>
      </c>
      <c r="C15" s="69" t="s">
        <v>1294</v>
      </c>
      <c r="D15" s="70" t="s">
        <v>85</v>
      </c>
      <c r="E15" s="84"/>
      <c r="F15" s="84"/>
      <c r="G15" s="86" t="s">
        <v>7</v>
      </c>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1</v>
      </c>
      <c r="AL15" s="334">
        <f t="shared" si="4"/>
        <v>0</v>
      </c>
      <c r="AM15" s="149"/>
      <c r="AN15" s="149"/>
      <c r="AO15" s="149"/>
    </row>
    <row r="16" spans="1:41" s="23" customFormat="1">
      <c r="A16" s="43">
        <v>10</v>
      </c>
      <c r="B16" s="37" t="s">
        <v>1576</v>
      </c>
      <c r="C16" s="69" t="s">
        <v>1577</v>
      </c>
      <c r="D16" s="70" t="s">
        <v>86</v>
      </c>
      <c r="E16" s="100"/>
      <c r="F16" s="100"/>
      <c r="G16" s="86" t="s">
        <v>6</v>
      </c>
      <c r="H16" s="86"/>
      <c r="I16" s="100"/>
      <c r="J16" s="100"/>
      <c r="K16" s="100"/>
      <c r="L16" s="100"/>
      <c r="M16" s="100"/>
      <c r="N16" s="100"/>
      <c r="O16" s="100"/>
      <c r="P16" s="100"/>
      <c r="Q16" s="100"/>
      <c r="R16" s="100"/>
      <c r="S16" s="100"/>
      <c r="T16" s="100"/>
      <c r="U16" s="100"/>
      <c r="V16" s="100"/>
      <c r="W16" s="201"/>
      <c r="X16" s="100"/>
      <c r="Y16" s="100"/>
      <c r="Z16" s="100"/>
      <c r="AA16" s="100" t="s">
        <v>7</v>
      </c>
      <c r="AB16" s="100"/>
      <c r="AC16" s="100"/>
      <c r="AD16" s="100"/>
      <c r="AE16" s="100"/>
      <c r="AF16" s="100"/>
      <c r="AG16" s="100"/>
      <c r="AH16" s="100"/>
      <c r="AI16" s="142"/>
      <c r="AJ16" s="17">
        <f t="shared" si="2"/>
        <v>1</v>
      </c>
      <c r="AK16" s="308">
        <f t="shared" si="3"/>
        <v>1</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t="s">
        <v>7</v>
      </c>
      <c r="AB17" s="97"/>
      <c r="AC17" s="97"/>
      <c r="AD17" s="97"/>
      <c r="AE17" s="97"/>
      <c r="AF17" s="97"/>
      <c r="AG17" s="97"/>
      <c r="AH17" s="97"/>
      <c r="AI17" s="97"/>
      <c r="AJ17" s="17">
        <f t="shared" si="2"/>
        <v>0</v>
      </c>
      <c r="AK17" s="308">
        <f t="shared" si="3"/>
        <v>1</v>
      </c>
      <c r="AL17" s="334">
        <f t="shared" si="4"/>
        <v>0</v>
      </c>
      <c r="AM17" s="430"/>
      <c r="AN17" s="431"/>
      <c r="AO17" s="149"/>
    </row>
    <row r="18" spans="1:41" s="23" customFormat="1" ht="21" customHeight="1">
      <c r="A18" s="43">
        <v>12</v>
      </c>
      <c r="B18" s="37" t="s">
        <v>1580</v>
      </c>
      <c r="C18" s="69" t="s">
        <v>745</v>
      </c>
      <c r="D18" s="70" t="s">
        <v>28</v>
      </c>
      <c r="E18" s="97"/>
      <c r="F18" s="97" t="s">
        <v>7</v>
      </c>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t="s">
        <v>7</v>
      </c>
      <c r="AF18" s="97"/>
      <c r="AG18" s="97"/>
      <c r="AH18" s="97"/>
      <c r="AI18" s="97"/>
      <c r="AJ18" s="17">
        <f t="shared" si="2"/>
        <v>0</v>
      </c>
      <c r="AK18" s="308">
        <f t="shared" si="3"/>
        <v>2</v>
      </c>
      <c r="AL18" s="334">
        <f t="shared" si="4"/>
        <v>0</v>
      </c>
      <c r="AM18" s="149"/>
      <c r="AN18" s="149"/>
      <c r="AO18" s="149"/>
    </row>
    <row r="19" spans="1:41" s="23" customFormat="1" ht="21" customHeight="1">
      <c r="A19" s="43">
        <v>13</v>
      </c>
      <c r="B19" s="37" t="s">
        <v>1581</v>
      </c>
      <c r="C19" s="69" t="s">
        <v>1582</v>
      </c>
      <c r="D19" s="70" t="s">
        <v>967</v>
      </c>
      <c r="E19" s="97"/>
      <c r="F19" s="97"/>
      <c r="G19" s="97" t="s">
        <v>6</v>
      </c>
      <c r="H19" s="97"/>
      <c r="I19" s="97"/>
      <c r="J19" s="97"/>
      <c r="K19" s="97"/>
      <c r="L19" s="97"/>
      <c r="M19" s="97"/>
      <c r="N19" s="97"/>
      <c r="O19" s="97"/>
      <c r="P19" s="97"/>
      <c r="Q19" s="97"/>
      <c r="R19" s="97" t="s">
        <v>7</v>
      </c>
      <c r="S19" s="97"/>
      <c r="T19" s="97"/>
      <c r="U19" s="97"/>
      <c r="V19" s="97"/>
      <c r="W19" s="97"/>
      <c r="X19" s="97"/>
      <c r="Y19" s="97"/>
      <c r="Z19" s="97"/>
      <c r="AA19" s="97" t="s">
        <v>7</v>
      </c>
      <c r="AB19" s="97"/>
      <c r="AC19" s="97"/>
      <c r="AD19" s="97"/>
      <c r="AE19" s="97"/>
      <c r="AF19" s="97"/>
      <c r="AG19" s="97"/>
      <c r="AH19" s="97"/>
      <c r="AI19" s="97"/>
      <c r="AJ19" s="17">
        <f t="shared" si="2"/>
        <v>1</v>
      </c>
      <c r="AK19" s="308">
        <f t="shared" si="3"/>
        <v>2</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c r="K20" s="97"/>
      <c r="L20" s="97"/>
      <c r="M20" s="97"/>
      <c r="N20" s="97" t="s">
        <v>7</v>
      </c>
      <c r="O20" s="97"/>
      <c r="P20" s="97"/>
      <c r="Q20" s="97"/>
      <c r="R20" s="97"/>
      <c r="S20" s="97"/>
      <c r="T20" s="97"/>
      <c r="U20" s="97"/>
      <c r="V20" s="97"/>
      <c r="W20" s="97"/>
      <c r="X20" s="97"/>
      <c r="Y20" s="97"/>
      <c r="Z20" s="97"/>
      <c r="AA20" s="97" t="s">
        <v>7</v>
      </c>
      <c r="AB20" s="97"/>
      <c r="AC20" s="97"/>
      <c r="AD20" s="97"/>
      <c r="AE20" s="97"/>
      <c r="AF20" s="97"/>
      <c r="AG20" s="97"/>
      <c r="AH20" s="97"/>
      <c r="AI20" s="97"/>
      <c r="AJ20" s="17">
        <f t="shared" si="2"/>
        <v>0</v>
      </c>
      <c r="AK20" s="308">
        <f t="shared" si="3"/>
        <v>2</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t="s">
        <v>6</v>
      </c>
      <c r="F22" s="97"/>
      <c r="G22" s="97"/>
      <c r="H22" s="97"/>
      <c r="I22" s="97"/>
      <c r="J22" s="97"/>
      <c r="K22" s="97"/>
      <c r="L22" s="97"/>
      <c r="M22" s="97"/>
      <c r="N22" s="97"/>
      <c r="O22" s="97"/>
      <c r="P22" s="97"/>
      <c r="Q22" s="97"/>
      <c r="R22" s="97"/>
      <c r="S22" s="97" t="s">
        <v>6</v>
      </c>
      <c r="T22" s="97"/>
      <c r="U22" s="97"/>
      <c r="V22" s="97"/>
      <c r="W22" s="97"/>
      <c r="X22" s="97"/>
      <c r="Y22" s="97"/>
      <c r="Z22" s="97" t="s">
        <v>7</v>
      </c>
      <c r="AA22" s="97" t="s">
        <v>7</v>
      </c>
      <c r="AB22" s="97"/>
      <c r="AC22" s="97"/>
      <c r="AD22" s="97"/>
      <c r="AE22" s="97" t="s">
        <v>6</v>
      </c>
      <c r="AF22" s="97"/>
      <c r="AG22" s="97"/>
      <c r="AH22" s="97"/>
      <c r="AI22" s="97"/>
      <c r="AJ22" s="17">
        <f t="shared" si="2"/>
        <v>3</v>
      </c>
      <c r="AK22" s="308">
        <f t="shared" si="3"/>
        <v>2</v>
      </c>
      <c r="AL22" s="334">
        <f t="shared" si="4"/>
        <v>0</v>
      </c>
      <c r="AM22" s="149"/>
      <c r="AN22" s="149"/>
      <c r="AO22" s="149"/>
    </row>
    <row r="23" spans="1:41" s="23" customFormat="1" ht="21" customHeight="1">
      <c r="A23" s="43">
        <v>17</v>
      </c>
      <c r="B23" s="37" t="s">
        <v>1591</v>
      </c>
      <c r="C23" s="69" t="s">
        <v>1592</v>
      </c>
      <c r="D23" s="70" t="s">
        <v>368</v>
      </c>
      <c r="E23" s="97"/>
      <c r="F23" s="97"/>
      <c r="G23" s="97" t="s">
        <v>6</v>
      </c>
      <c r="H23" s="97"/>
      <c r="I23" s="97"/>
      <c r="J23" s="97"/>
      <c r="K23" s="97"/>
      <c r="L23" s="97"/>
      <c r="M23" s="97"/>
      <c r="N23" s="97" t="s">
        <v>7</v>
      </c>
      <c r="O23" s="97"/>
      <c r="P23" s="97"/>
      <c r="Q23" s="97"/>
      <c r="R23" s="97"/>
      <c r="S23" s="97"/>
      <c r="T23" s="97"/>
      <c r="U23" s="97"/>
      <c r="V23" s="97"/>
      <c r="W23" s="97"/>
      <c r="X23" s="97"/>
      <c r="Y23" s="97"/>
      <c r="Z23" s="97"/>
      <c r="AA23" s="97"/>
      <c r="AB23" s="97" t="s">
        <v>7</v>
      </c>
      <c r="AC23" s="97"/>
      <c r="AD23" s="97"/>
      <c r="AE23" s="97"/>
      <c r="AF23" s="97"/>
      <c r="AG23" s="97"/>
      <c r="AH23" s="97"/>
      <c r="AI23" s="97"/>
      <c r="AJ23" s="17">
        <f t="shared" si="2"/>
        <v>1</v>
      </c>
      <c r="AK23" s="308">
        <f t="shared" si="3"/>
        <v>2</v>
      </c>
      <c r="AL23" s="334">
        <f t="shared" si="4"/>
        <v>0</v>
      </c>
      <c r="AM23" s="149"/>
      <c r="AN23" s="149"/>
      <c r="AO23" s="149"/>
    </row>
    <row r="24" spans="1:41" s="23" customFormat="1" ht="21" customHeight="1">
      <c r="A24" s="43">
        <v>18</v>
      </c>
      <c r="B24" s="37">
        <v>2010100031</v>
      </c>
      <c r="C24" s="69" t="s">
        <v>1593</v>
      </c>
      <c r="D24" s="70" t="s">
        <v>1188</v>
      </c>
      <c r="E24" s="97"/>
      <c r="F24" s="97" t="s">
        <v>7</v>
      </c>
      <c r="G24" s="97" t="s">
        <v>7</v>
      </c>
      <c r="H24" s="97"/>
      <c r="I24" s="97"/>
      <c r="J24" s="97"/>
      <c r="K24" s="97"/>
      <c r="L24" s="97"/>
      <c r="M24" s="97"/>
      <c r="N24" s="97"/>
      <c r="O24" s="97"/>
      <c r="P24" s="97"/>
      <c r="Q24" s="97"/>
      <c r="R24" s="97"/>
      <c r="S24" s="97"/>
      <c r="T24" s="97"/>
      <c r="U24" s="97"/>
      <c r="V24" s="97"/>
      <c r="W24" s="97" t="s">
        <v>7</v>
      </c>
      <c r="X24" s="97"/>
      <c r="Y24" s="97"/>
      <c r="Z24" s="97" t="s">
        <v>7</v>
      </c>
      <c r="AA24" s="97" t="s">
        <v>7</v>
      </c>
      <c r="AB24" s="97"/>
      <c r="AC24" s="97"/>
      <c r="AD24" s="97"/>
      <c r="AE24" s="97"/>
      <c r="AF24" s="97"/>
      <c r="AG24" s="97"/>
      <c r="AH24" s="97"/>
      <c r="AI24" s="97"/>
      <c r="AJ24" s="17">
        <f t="shared" si="2"/>
        <v>0</v>
      </c>
      <c r="AK24" s="308">
        <f t="shared" si="3"/>
        <v>5</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t="s">
        <v>6</v>
      </c>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c r="AM26" s="149"/>
      <c r="AN26" s="149"/>
      <c r="AO26" s="149"/>
    </row>
    <row r="27" spans="1:41" s="23" customFormat="1" ht="21" hidden="1" customHeight="1">
      <c r="A27" s="43">
        <v>24</v>
      </c>
      <c r="B27" s="37" t="s">
        <v>1587</v>
      </c>
      <c r="C27" s="69" t="s">
        <v>1588</v>
      </c>
      <c r="D27" s="70" t="s">
        <v>672</v>
      </c>
      <c r="E27" s="450" t="s">
        <v>2593</v>
      </c>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2"/>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3"/>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5"/>
      <c r="AJ28" s="17">
        <f t="shared" si="2"/>
        <v>0</v>
      </c>
      <c r="AK28" s="308">
        <f t="shared" si="3"/>
        <v>0</v>
      </c>
      <c r="AL28" s="334">
        <f t="shared" si="4"/>
        <v>0</v>
      </c>
      <c r="AM28" s="149"/>
      <c r="AN28" s="149"/>
      <c r="AO28" s="149"/>
    </row>
    <row r="29" spans="1:41" s="23" customFormat="1" ht="21" customHeight="1">
      <c r="A29" s="449" t="s">
        <v>10</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43">
        <f>SUM(AJ7:AJ26)</f>
        <v>10</v>
      </c>
      <c r="AK29" s="143">
        <f>SUM(AK7:AK26)</f>
        <v>36</v>
      </c>
      <c r="AL29" s="143">
        <f>SUM(AL7:AL26)</f>
        <v>0</v>
      </c>
      <c r="AM29" s="22"/>
      <c r="AN29" s="22"/>
    </row>
    <row r="30" spans="1:41" s="23" customFormat="1" ht="21" customHeight="1">
      <c r="A30" s="433" t="s">
        <v>2598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c r="AM30" s="310"/>
    </row>
    <row r="31" spans="1:41">
      <c r="C31" s="436"/>
      <c r="D31" s="436"/>
      <c r="E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6"/>
      <c r="D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 ref="A1:P1"/>
    <mergeCell ref="Q1:AL1"/>
    <mergeCell ref="A2:P2"/>
    <mergeCell ref="Q2:AL2"/>
    <mergeCell ref="A3:AL3"/>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AC21" sqref="AC21"/>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22.5">
      <c r="A3" s="429" t="s">
        <v>1600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t="s">
        <v>6</v>
      </c>
      <c r="J9" s="132"/>
      <c r="K9" s="132" t="s">
        <v>6</v>
      </c>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2</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t="s">
        <v>8</v>
      </c>
      <c r="T10" s="132"/>
      <c r="U10" s="132"/>
      <c r="V10" s="132"/>
      <c r="W10" s="132"/>
      <c r="X10" s="132"/>
      <c r="Y10" s="132"/>
      <c r="Z10" s="132"/>
      <c r="AA10" s="132"/>
      <c r="AB10" s="132" t="s">
        <v>7</v>
      </c>
      <c r="AC10" s="132"/>
      <c r="AD10" s="132"/>
      <c r="AE10" s="132"/>
      <c r="AF10" s="132"/>
      <c r="AG10" s="132"/>
      <c r="AH10" s="132"/>
      <c r="AI10" s="132"/>
      <c r="AJ10" s="17">
        <f t="shared" si="2"/>
        <v>0</v>
      </c>
      <c r="AK10" s="308">
        <f t="shared" si="3"/>
        <v>1</v>
      </c>
      <c r="AL10" s="334">
        <f t="shared" si="4"/>
        <v>1</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t="s">
        <v>6</v>
      </c>
      <c r="F13" s="204"/>
      <c r="G13" s="204" t="s">
        <v>6</v>
      </c>
      <c r="H13" s="204"/>
      <c r="I13" s="204"/>
      <c r="J13" s="204"/>
      <c r="K13" s="204" t="s">
        <v>6</v>
      </c>
      <c r="L13" s="204"/>
      <c r="M13" s="204"/>
      <c r="N13" s="204" t="s">
        <v>6</v>
      </c>
      <c r="O13" s="204"/>
      <c r="P13" s="178"/>
      <c r="Q13" s="204"/>
      <c r="R13" s="204"/>
      <c r="S13" s="204"/>
      <c r="T13" s="204"/>
      <c r="U13" s="204" t="s">
        <v>6</v>
      </c>
      <c r="V13" s="204"/>
      <c r="W13" s="204" t="s">
        <v>6</v>
      </c>
      <c r="X13" s="204"/>
      <c r="Y13" s="204"/>
      <c r="Z13" s="204"/>
      <c r="AA13" s="204"/>
      <c r="AB13" s="204"/>
      <c r="AC13" s="204"/>
      <c r="AD13" s="204"/>
      <c r="AE13" s="204"/>
      <c r="AF13" s="204"/>
      <c r="AG13" s="204"/>
      <c r="AH13" s="132"/>
      <c r="AI13" s="204"/>
      <c r="AJ13" s="17">
        <f t="shared" si="2"/>
        <v>6</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t="s">
        <v>6</v>
      </c>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t="s">
        <v>6</v>
      </c>
      <c r="S16" s="132"/>
      <c r="T16" s="132"/>
      <c r="U16" s="132"/>
      <c r="V16" s="132"/>
      <c r="W16" s="132"/>
      <c r="X16" s="132"/>
      <c r="Y16" s="132"/>
      <c r="Z16" s="132"/>
      <c r="AA16" s="132"/>
      <c r="AB16" s="132"/>
      <c r="AC16" s="132"/>
      <c r="AD16" s="132"/>
      <c r="AE16" s="132"/>
      <c r="AF16" s="132"/>
      <c r="AG16" s="132"/>
      <c r="AH16" s="132"/>
      <c r="AI16" s="132"/>
      <c r="AJ16" s="17">
        <f t="shared" si="2"/>
        <v>1</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t="s">
        <v>6</v>
      </c>
      <c r="O17" s="132"/>
      <c r="P17" s="178"/>
      <c r="Q17" s="132"/>
      <c r="R17" s="132"/>
      <c r="S17" s="132"/>
      <c r="T17" s="132"/>
      <c r="U17" s="132" t="s">
        <v>6</v>
      </c>
      <c r="V17" s="132"/>
      <c r="W17" s="132"/>
      <c r="X17" s="132"/>
      <c r="Y17" s="132"/>
      <c r="Z17" s="132"/>
      <c r="AA17" s="132"/>
      <c r="AB17" s="132"/>
      <c r="AC17" s="132"/>
      <c r="AD17" s="132"/>
      <c r="AE17" s="132"/>
      <c r="AF17" s="132"/>
      <c r="AG17" s="132"/>
      <c r="AH17" s="132"/>
      <c r="AI17" s="132"/>
      <c r="AJ17" s="17">
        <f t="shared" si="2"/>
        <v>2</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t="s">
        <v>6</v>
      </c>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t="s">
        <v>6</v>
      </c>
      <c r="O19" s="135"/>
      <c r="P19" s="178" t="s">
        <v>6</v>
      </c>
      <c r="Q19" s="135"/>
      <c r="R19" s="135"/>
      <c r="S19" s="135" t="s">
        <v>8</v>
      </c>
      <c r="T19" s="135" t="s">
        <v>6</v>
      </c>
      <c r="U19" s="135" t="s">
        <v>6</v>
      </c>
      <c r="V19" s="135"/>
      <c r="W19" s="205"/>
      <c r="X19" s="135"/>
      <c r="Y19" s="135"/>
      <c r="Z19" s="135"/>
      <c r="AA19" s="135"/>
      <c r="AB19" s="135"/>
      <c r="AC19" s="135"/>
      <c r="AD19" s="135" t="s">
        <v>8</v>
      </c>
      <c r="AE19" s="135"/>
      <c r="AF19" s="135"/>
      <c r="AG19" s="135"/>
      <c r="AH19" s="135"/>
      <c r="AI19" s="135"/>
      <c r="AJ19" s="17">
        <f t="shared" si="2"/>
        <v>4</v>
      </c>
      <c r="AK19" s="308">
        <f t="shared" si="3"/>
        <v>0</v>
      </c>
      <c r="AL19" s="334">
        <f t="shared" si="4"/>
        <v>2</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t="s">
        <v>6</v>
      </c>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1</v>
      </c>
      <c r="AK20" s="308">
        <f t="shared" si="3"/>
        <v>0</v>
      </c>
      <c r="AL20" s="334">
        <f t="shared" si="4"/>
        <v>0</v>
      </c>
      <c r="AM20" s="11"/>
      <c r="AN20" s="11"/>
      <c r="AO20" s="11"/>
    </row>
    <row r="21" spans="1:41" s="1" customFormat="1" ht="21" customHeight="1">
      <c r="A21" s="4">
        <v>15</v>
      </c>
      <c r="B21" s="77" t="s">
        <v>1623</v>
      </c>
      <c r="C21" s="78" t="s">
        <v>908</v>
      </c>
      <c r="D21" s="79" t="s">
        <v>87</v>
      </c>
      <c r="E21" s="131"/>
      <c r="F21" s="132"/>
      <c r="G21" s="132"/>
      <c r="H21" s="132"/>
      <c r="I21" s="132"/>
      <c r="J21" s="132"/>
      <c r="K21" s="132"/>
      <c r="L21" s="84"/>
      <c r="M21" s="132" t="s">
        <v>7</v>
      </c>
      <c r="N21" s="132" t="s">
        <v>6</v>
      </c>
      <c r="O21" s="132"/>
      <c r="P21" s="178"/>
      <c r="Q21" s="132"/>
      <c r="R21" s="132"/>
      <c r="S21" s="132"/>
      <c r="T21" s="132"/>
      <c r="U21" s="132" t="s">
        <v>6</v>
      </c>
      <c r="V21" s="132"/>
      <c r="W21" s="132"/>
      <c r="X21" s="132"/>
      <c r="Y21" s="132"/>
      <c r="Z21" s="132"/>
      <c r="AA21" s="132"/>
      <c r="AB21" s="132"/>
      <c r="AC21" s="132"/>
      <c r="AD21" s="132"/>
      <c r="AE21" s="132"/>
      <c r="AF21" s="132"/>
      <c r="AG21" s="132"/>
      <c r="AH21" s="132"/>
      <c r="AI21" s="132"/>
      <c r="AJ21" s="17">
        <f t="shared" si="2"/>
        <v>2</v>
      </c>
      <c r="AK21" s="308">
        <f t="shared" si="3"/>
        <v>1</v>
      </c>
      <c r="AL21" s="334">
        <f t="shared" si="4"/>
        <v>0</v>
      </c>
      <c r="AM21" s="456"/>
      <c r="AN21" s="457"/>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t="s">
        <v>7</v>
      </c>
      <c r="F23" s="132" t="s">
        <v>7</v>
      </c>
      <c r="G23" s="132" t="s">
        <v>6</v>
      </c>
      <c r="H23" s="132"/>
      <c r="I23" s="132" t="s">
        <v>7</v>
      </c>
      <c r="J23" s="132" t="s">
        <v>7</v>
      </c>
      <c r="K23" s="132" t="s">
        <v>6</v>
      </c>
      <c r="L23" s="132"/>
      <c r="M23" s="132"/>
      <c r="N23" s="132"/>
      <c r="O23" s="132"/>
      <c r="P23" s="178"/>
      <c r="Q23" s="132"/>
      <c r="R23" s="132"/>
      <c r="S23" s="132"/>
      <c r="T23" s="132"/>
      <c r="U23" s="132" t="s">
        <v>7</v>
      </c>
      <c r="V23" s="132"/>
      <c r="W23" s="132"/>
      <c r="X23" s="132"/>
      <c r="Y23" s="132"/>
      <c r="Z23" s="132"/>
      <c r="AA23" s="132"/>
      <c r="AB23" s="132" t="s">
        <v>8</v>
      </c>
      <c r="AC23" s="132"/>
      <c r="AD23" s="132"/>
      <c r="AE23" s="132"/>
      <c r="AF23" s="132"/>
      <c r="AG23" s="132"/>
      <c r="AH23" s="132"/>
      <c r="AI23" s="132"/>
      <c r="AJ23" s="17">
        <f t="shared" si="2"/>
        <v>2</v>
      </c>
      <c r="AK23" s="308">
        <f t="shared" si="3"/>
        <v>4</v>
      </c>
      <c r="AL23" s="334">
        <f t="shared" si="4"/>
        <v>1</v>
      </c>
      <c r="AM23" s="11"/>
      <c r="AN23" s="11"/>
      <c r="AO23" s="11"/>
    </row>
    <row r="24" spans="1:41" s="1" customFormat="1" ht="21" customHeight="1">
      <c r="A24" s="4">
        <v>18</v>
      </c>
      <c r="B24" s="77" t="s">
        <v>1627</v>
      </c>
      <c r="C24" s="78" t="s">
        <v>1628</v>
      </c>
      <c r="D24" s="79" t="s">
        <v>1011</v>
      </c>
      <c r="E24" s="131"/>
      <c r="F24" s="132"/>
      <c r="G24" s="132"/>
      <c r="H24" s="132"/>
      <c r="I24" s="132"/>
      <c r="J24" s="132"/>
      <c r="K24" s="132" t="s">
        <v>6</v>
      </c>
      <c r="L24" s="132"/>
      <c r="M24" s="132"/>
      <c r="N24" s="132"/>
      <c r="O24" s="132"/>
      <c r="P24" s="178"/>
      <c r="Q24" s="132"/>
      <c r="R24" s="132"/>
      <c r="S24" s="132"/>
      <c r="T24" s="132"/>
      <c r="U24" s="132"/>
      <c r="V24" s="132"/>
      <c r="W24" s="132" t="s">
        <v>6</v>
      </c>
      <c r="X24" s="132"/>
      <c r="Y24" s="132"/>
      <c r="Z24" s="132"/>
      <c r="AA24" s="132"/>
      <c r="AB24" s="132"/>
      <c r="AC24" s="132"/>
      <c r="AD24" s="132"/>
      <c r="AE24" s="132"/>
      <c r="AF24" s="132"/>
      <c r="AG24" s="132"/>
      <c r="AH24" s="132"/>
      <c r="AI24" s="132"/>
      <c r="AJ24" s="17">
        <f t="shared" si="2"/>
        <v>2</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t="s">
        <v>6</v>
      </c>
      <c r="S25" s="132"/>
      <c r="T25" s="132"/>
      <c r="U25" s="132"/>
      <c r="V25" s="132"/>
      <c r="W25" s="132"/>
      <c r="X25" s="132"/>
      <c r="Y25" s="132"/>
      <c r="Z25" s="132"/>
      <c r="AA25" s="132"/>
      <c r="AB25" s="132"/>
      <c r="AC25" s="132"/>
      <c r="AD25" s="132"/>
      <c r="AE25" s="132"/>
      <c r="AF25" s="132"/>
      <c r="AG25" s="132"/>
      <c r="AH25" s="132"/>
      <c r="AI25" s="132"/>
      <c r="AJ25" s="17">
        <f t="shared" si="2"/>
        <v>1</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t="s">
        <v>6</v>
      </c>
      <c r="S28" s="132" t="s">
        <v>6</v>
      </c>
      <c r="T28" s="132"/>
      <c r="U28" s="132"/>
      <c r="V28" s="132"/>
      <c r="W28" s="132"/>
      <c r="X28" s="132"/>
      <c r="Y28" s="132"/>
      <c r="Z28" s="132"/>
      <c r="AA28" s="132"/>
      <c r="AB28" s="132"/>
      <c r="AC28" s="132"/>
      <c r="AD28" s="132"/>
      <c r="AE28" s="132"/>
      <c r="AF28" s="132"/>
      <c r="AG28" s="132"/>
      <c r="AH28" s="132"/>
      <c r="AI28" s="132"/>
      <c r="AJ28" s="17">
        <f t="shared" si="2"/>
        <v>2</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c r="I30" s="94"/>
      <c r="J30" s="94"/>
      <c r="K30" s="94" t="s">
        <v>6</v>
      </c>
      <c r="L30" s="84"/>
      <c r="M30" s="94"/>
      <c r="N30" s="94"/>
      <c r="O30" s="94"/>
      <c r="P30" s="94"/>
      <c r="Q30" s="94"/>
      <c r="R30" s="94"/>
      <c r="S30" s="94" t="s">
        <v>6</v>
      </c>
      <c r="T30" s="94"/>
      <c r="U30" s="94"/>
      <c r="V30" s="94"/>
      <c r="W30" s="94"/>
      <c r="X30" s="94"/>
      <c r="Y30" s="94"/>
      <c r="Z30" s="94"/>
      <c r="AA30" s="94"/>
      <c r="AB30" s="94"/>
      <c r="AC30" s="94"/>
      <c r="AD30" s="94"/>
      <c r="AE30" s="94"/>
      <c r="AF30" s="94"/>
      <c r="AG30" s="94"/>
      <c r="AH30" s="94"/>
      <c r="AI30" s="94"/>
      <c r="AJ30" s="17">
        <f t="shared" si="2"/>
        <v>2</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t="s">
        <v>6</v>
      </c>
      <c r="AA32" s="94"/>
      <c r="AB32" s="94"/>
      <c r="AC32" s="94"/>
      <c r="AD32" s="94"/>
      <c r="AE32" s="94"/>
      <c r="AF32" s="94"/>
      <c r="AG32" s="94"/>
      <c r="AH32" s="94"/>
      <c r="AI32" s="94"/>
      <c r="AJ32" s="17">
        <f t="shared" si="2"/>
        <v>1</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c r="I33" s="94"/>
      <c r="J33" s="94" t="s">
        <v>7</v>
      </c>
      <c r="K33" s="94"/>
      <c r="L33" s="94"/>
      <c r="M33" s="94"/>
      <c r="N33" s="94"/>
      <c r="O33" s="94"/>
      <c r="P33" s="94"/>
      <c r="Q33" s="94"/>
      <c r="R33" s="94"/>
      <c r="S33" s="94"/>
      <c r="T33" s="94"/>
      <c r="U33" s="94"/>
      <c r="V33" s="94"/>
      <c r="W33" s="94"/>
      <c r="X33" s="94"/>
      <c r="Y33" s="94"/>
      <c r="Z33" s="94" t="s">
        <v>6</v>
      </c>
      <c r="AA33" s="94"/>
      <c r="AB33" s="94" t="s">
        <v>6</v>
      </c>
      <c r="AC33" s="94"/>
      <c r="AD33" s="94" t="s">
        <v>6</v>
      </c>
      <c r="AE33" s="94"/>
      <c r="AF33" s="94"/>
      <c r="AG33" s="94"/>
      <c r="AH33" s="94"/>
      <c r="AI33" s="94"/>
      <c r="AJ33" s="17">
        <f t="shared" si="2"/>
        <v>3</v>
      </c>
      <c r="AK33" s="308">
        <f t="shared" si="3"/>
        <v>1</v>
      </c>
      <c r="AL33" s="334">
        <f t="shared" si="4"/>
        <v>0</v>
      </c>
      <c r="AM33" s="11"/>
      <c r="AN33" s="11"/>
      <c r="AO33" s="11"/>
    </row>
    <row r="34" spans="1:41" s="1" customFormat="1" ht="21" customHeight="1">
      <c r="A34" s="438" t="s">
        <v>10</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112">
        <f>SUM(AJ7:AJ33)</f>
        <v>33</v>
      </c>
      <c r="AK34" s="112">
        <f>SUM(AK7:AK33)</f>
        <v>7</v>
      </c>
      <c r="AL34" s="112">
        <f>SUM(AL7:AL33)</f>
        <v>4</v>
      </c>
      <c r="AM34" s="15"/>
      <c r="AN34"/>
      <c r="AO34"/>
    </row>
    <row r="35" spans="1:41" s="23" customFormat="1" ht="21" customHeight="1">
      <c r="A35" s="433" t="s">
        <v>2598</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5"/>
      <c r="AM35" s="310"/>
      <c r="AN35" s="310"/>
    </row>
    <row r="36" spans="1:41" ht="19.5">
      <c r="C36" s="436"/>
      <c r="D36" s="436"/>
      <c r="E36" s="436"/>
      <c r="F36" s="436"/>
      <c r="G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36"/>
      <c r="D37" s="436"/>
      <c r="E37" s="43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36"/>
      <c r="D38" s="436"/>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7:E37"/>
    <mergeCell ref="A34:AI34"/>
    <mergeCell ref="A5:A6"/>
    <mergeCell ref="A35:AL35"/>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V23" sqref="V23"/>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23.1" customHeight="1">
      <c r="A3" s="429" t="s">
        <v>1642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t="s">
        <v>6</v>
      </c>
      <c r="AE7" s="132"/>
      <c r="AF7" s="132"/>
      <c r="AG7" s="132"/>
      <c r="AH7" s="132"/>
      <c r="AI7" s="132"/>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t="s">
        <v>6</v>
      </c>
      <c r="G8" s="132"/>
      <c r="H8" s="132"/>
      <c r="I8" s="132"/>
      <c r="J8" s="132"/>
      <c r="K8" s="132"/>
      <c r="L8" s="132" t="s">
        <v>6</v>
      </c>
      <c r="M8" s="132"/>
      <c r="N8" s="132"/>
      <c r="O8" s="132"/>
      <c r="P8" s="178"/>
      <c r="Q8" s="132"/>
      <c r="R8" s="132"/>
      <c r="S8" s="132"/>
      <c r="T8" s="132"/>
      <c r="U8" s="132"/>
      <c r="V8" s="132"/>
      <c r="W8" s="132"/>
      <c r="X8" s="132"/>
      <c r="Y8" s="132"/>
      <c r="Z8" s="132"/>
      <c r="AA8" s="132"/>
      <c r="AB8" s="132"/>
      <c r="AC8" s="132"/>
      <c r="AD8" s="132" t="s">
        <v>6</v>
      </c>
      <c r="AE8" s="132"/>
      <c r="AF8" s="132"/>
      <c r="AG8" s="132"/>
      <c r="AH8" s="132"/>
      <c r="AI8" s="132"/>
      <c r="AJ8" s="17">
        <f t="shared" ref="AJ8:AJ36" si="2">COUNTIF(E8:AI8,"K")+2*COUNTIF(E8:AI8,"2K")+COUNTIF(E8:AI8,"TK")+COUNTIF(E8:AI8,"KT")+COUNTIF(E8:AI8,"PK")+COUNTIF(E8:AI8,"KP")+2*COUNTIF(E8:AI8,"K2")</f>
        <v>3</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t="s">
        <v>6</v>
      </c>
      <c r="G9" s="132"/>
      <c r="H9" s="132"/>
      <c r="I9" s="132"/>
      <c r="J9" s="132"/>
      <c r="K9" s="132"/>
      <c r="L9" s="132"/>
      <c r="M9" s="132"/>
      <c r="N9" s="132"/>
      <c r="O9" s="132"/>
      <c r="P9" s="178"/>
      <c r="Q9" s="132" t="s">
        <v>6</v>
      </c>
      <c r="R9" s="132"/>
      <c r="S9" s="132"/>
      <c r="T9" s="132"/>
      <c r="U9" s="132" t="s">
        <v>6</v>
      </c>
      <c r="V9" s="132"/>
      <c r="W9" s="132"/>
      <c r="X9" s="132"/>
      <c r="Y9" s="132"/>
      <c r="Z9" s="132"/>
      <c r="AA9" s="132" t="s">
        <v>6</v>
      </c>
      <c r="AB9" s="132" t="s">
        <v>8</v>
      </c>
      <c r="AC9" s="132"/>
      <c r="AD9" s="132" t="s">
        <v>6</v>
      </c>
      <c r="AE9" s="132"/>
      <c r="AF9" s="132"/>
      <c r="AG9" s="132"/>
      <c r="AH9" s="132"/>
      <c r="AI9" s="132"/>
      <c r="AJ9" s="17">
        <f t="shared" si="2"/>
        <v>5</v>
      </c>
      <c r="AK9" s="308">
        <f t="shared" si="3"/>
        <v>0</v>
      </c>
      <c r="AL9" s="334">
        <f t="shared" si="4"/>
        <v>1</v>
      </c>
      <c r="AM9" s="11"/>
      <c r="AN9" s="11"/>
      <c r="AO9" s="11"/>
    </row>
    <row r="10" spans="1:41" ht="21" customHeight="1">
      <c r="A10" s="4">
        <v>4</v>
      </c>
      <c r="B10" s="171" t="s">
        <v>1649</v>
      </c>
      <c r="C10" s="172" t="s">
        <v>1650</v>
      </c>
      <c r="D10" s="156" t="s">
        <v>1646</v>
      </c>
      <c r="E10" s="131"/>
      <c r="F10" s="132"/>
      <c r="G10" s="132" t="s">
        <v>6</v>
      </c>
      <c r="H10" s="132"/>
      <c r="I10" s="132"/>
      <c r="J10" s="132" t="s">
        <v>6</v>
      </c>
      <c r="K10" s="132" t="s">
        <v>6</v>
      </c>
      <c r="L10" s="132" t="s">
        <v>6</v>
      </c>
      <c r="M10" s="132" t="s">
        <v>6</v>
      </c>
      <c r="N10" s="132" t="s">
        <v>6</v>
      </c>
      <c r="O10" s="132"/>
      <c r="P10" s="178" t="s">
        <v>6</v>
      </c>
      <c r="Q10" s="132" t="s">
        <v>6</v>
      </c>
      <c r="R10" s="132" t="s">
        <v>6</v>
      </c>
      <c r="S10" s="132" t="s">
        <v>6</v>
      </c>
      <c r="T10" s="132" t="s">
        <v>6</v>
      </c>
      <c r="U10" s="132" t="s">
        <v>6</v>
      </c>
      <c r="V10" s="132"/>
      <c r="W10" s="132"/>
      <c r="X10" s="132"/>
      <c r="Y10" s="132"/>
      <c r="Z10" s="132"/>
      <c r="AA10" s="132"/>
      <c r="AB10" s="132"/>
      <c r="AC10" s="132"/>
      <c r="AD10" s="132"/>
      <c r="AE10" s="132"/>
      <c r="AF10" s="132"/>
      <c r="AG10" s="132"/>
      <c r="AH10" s="132"/>
      <c r="AI10" s="132"/>
      <c r="AJ10" s="17">
        <f t="shared" si="2"/>
        <v>12</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131"/>
      <c r="F13" s="132"/>
      <c r="G13" s="132"/>
      <c r="H13" s="132"/>
      <c r="I13" s="132"/>
      <c r="J13" s="132"/>
      <c r="K13" s="132"/>
      <c r="L13" s="132"/>
      <c r="M13" s="132"/>
      <c r="N13" s="132"/>
      <c r="O13" s="132"/>
      <c r="P13" s="178"/>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t="s">
        <v>6</v>
      </c>
      <c r="J14" s="132"/>
      <c r="K14" s="132"/>
      <c r="L14" s="132"/>
      <c r="M14" s="132"/>
      <c r="N14" s="132"/>
      <c r="O14" s="132"/>
      <c r="P14" s="178"/>
      <c r="Q14" s="132"/>
      <c r="R14" s="132"/>
      <c r="S14" s="132"/>
      <c r="T14" s="132"/>
      <c r="U14" s="132"/>
      <c r="V14" s="132"/>
      <c r="W14" s="132"/>
      <c r="X14" s="132"/>
      <c r="Y14" s="132"/>
      <c r="Z14" s="132"/>
      <c r="AA14" s="132"/>
      <c r="AB14" s="132" t="s">
        <v>6</v>
      </c>
      <c r="AC14" s="132"/>
      <c r="AD14" s="132" t="s">
        <v>6</v>
      </c>
      <c r="AE14" s="132" t="s">
        <v>6</v>
      </c>
      <c r="AF14" s="132"/>
      <c r="AG14" s="132"/>
      <c r="AH14" s="132"/>
      <c r="AI14" s="132"/>
      <c r="AJ14" s="17">
        <f t="shared" si="2"/>
        <v>4</v>
      </c>
      <c r="AK14" s="308">
        <f t="shared" si="3"/>
        <v>0</v>
      </c>
      <c r="AL14" s="334">
        <f t="shared" si="4"/>
        <v>0</v>
      </c>
      <c r="AM14" s="11"/>
      <c r="AN14" s="11"/>
      <c r="AO14" s="11"/>
    </row>
    <row r="15" spans="1:41" ht="21" customHeight="1">
      <c r="A15" s="4">
        <v>9</v>
      </c>
      <c r="B15" s="171" t="s">
        <v>1658</v>
      </c>
      <c r="C15" s="172" t="s">
        <v>609</v>
      </c>
      <c r="D15" s="156" t="s">
        <v>642</v>
      </c>
      <c r="E15" s="131" t="s">
        <v>6</v>
      </c>
      <c r="F15" s="132"/>
      <c r="G15" s="132"/>
      <c r="H15" s="132"/>
      <c r="I15" s="132"/>
      <c r="J15" s="132"/>
      <c r="K15" s="132" t="s">
        <v>6</v>
      </c>
      <c r="L15" s="132"/>
      <c r="M15" s="132"/>
      <c r="N15" s="132"/>
      <c r="O15" s="132"/>
      <c r="P15" s="178"/>
      <c r="Q15" s="132"/>
      <c r="R15" s="132" t="s">
        <v>8</v>
      </c>
      <c r="S15" s="132"/>
      <c r="T15" s="132"/>
      <c r="U15" s="132"/>
      <c r="V15" s="132"/>
      <c r="W15" s="132"/>
      <c r="X15" s="132" t="s">
        <v>6</v>
      </c>
      <c r="Y15" s="132"/>
      <c r="Z15" s="132"/>
      <c r="AA15" s="132"/>
      <c r="AB15" s="132"/>
      <c r="AC15" s="132"/>
      <c r="AD15" s="132"/>
      <c r="AE15" s="132"/>
      <c r="AF15" s="132"/>
      <c r="AG15" s="132"/>
      <c r="AH15" s="132"/>
      <c r="AI15" s="132"/>
      <c r="AJ15" s="17">
        <f t="shared" si="2"/>
        <v>3</v>
      </c>
      <c r="AK15" s="308">
        <f t="shared" si="3"/>
        <v>0</v>
      </c>
      <c r="AL15" s="334">
        <f t="shared" si="4"/>
        <v>1</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t="s">
        <v>6</v>
      </c>
      <c r="G18" s="135"/>
      <c r="H18" s="135"/>
      <c r="I18" s="135"/>
      <c r="J18" s="135"/>
      <c r="K18" s="135"/>
      <c r="L18" s="135" t="s">
        <v>6</v>
      </c>
      <c r="M18" s="135"/>
      <c r="N18" s="135"/>
      <c r="O18" s="135"/>
      <c r="P18" s="178"/>
      <c r="Q18" s="135"/>
      <c r="R18" s="135"/>
      <c r="S18" s="135"/>
      <c r="T18" s="135"/>
      <c r="U18" s="135"/>
      <c r="V18" s="135"/>
      <c r="W18" s="205"/>
      <c r="X18" s="135"/>
      <c r="Y18" s="135"/>
      <c r="Z18" s="135"/>
      <c r="AA18" s="135"/>
      <c r="AB18" s="135"/>
      <c r="AC18" s="135"/>
      <c r="AD18" s="135" t="s">
        <v>7</v>
      </c>
      <c r="AE18" s="135"/>
      <c r="AF18" s="135"/>
      <c r="AG18" s="135"/>
      <c r="AH18" s="135"/>
      <c r="AI18" s="135"/>
      <c r="AJ18" s="17">
        <f t="shared" si="2"/>
        <v>2</v>
      </c>
      <c r="AK18" s="308">
        <f t="shared" si="3"/>
        <v>1</v>
      </c>
      <c r="AL18" s="334">
        <f t="shared" si="4"/>
        <v>0</v>
      </c>
      <c r="AM18" s="11"/>
      <c r="AN18" s="11"/>
      <c r="AO18" s="11"/>
    </row>
    <row r="19" spans="1:41" ht="21" customHeight="1">
      <c r="A19" s="4">
        <v>13</v>
      </c>
      <c r="B19" s="171" t="s">
        <v>1665</v>
      </c>
      <c r="C19" s="172" t="s">
        <v>1666</v>
      </c>
      <c r="D19" s="156" t="s">
        <v>86</v>
      </c>
      <c r="E19" s="131" t="s">
        <v>8</v>
      </c>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1</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t="s">
        <v>6</v>
      </c>
      <c r="Q20" s="132" t="s">
        <v>6</v>
      </c>
      <c r="R20" s="132"/>
      <c r="S20" s="132"/>
      <c r="T20" s="132"/>
      <c r="U20" s="132"/>
      <c r="V20" s="132"/>
      <c r="W20" s="132"/>
      <c r="X20" s="132"/>
      <c r="Y20" s="132"/>
      <c r="Z20" s="132"/>
      <c r="AA20" s="132"/>
      <c r="AB20" s="132"/>
      <c r="AC20" s="132"/>
      <c r="AD20" s="132"/>
      <c r="AE20" s="132"/>
      <c r="AF20" s="132"/>
      <c r="AG20" s="132"/>
      <c r="AH20" s="132"/>
      <c r="AI20" s="132"/>
      <c r="AJ20" s="17">
        <f t="shared" si="2"/>
        <v>2</v>
      </c>
      <c r="AK20" s="308">
        <f t="shared" si="3"/>
        <v>0</v>
      </c>
      <c r="AL20" s="334">
        <f t="shared" si="4"/>
        <v>0</v>
      </c>
      <c r="AM20" s="456"/>
      <c r="AN20" s="457"/>
      <c r="AO20" s="11"/>
    </row>
    <row r="21" spans="1:41" ht="21" customHeight="1">
      <c r="A21" s="355">
        <v>15</v>
      </c>
      <c r="B21" s="485" t="s">
        <v>1670</v>
      </c>
      <c r="C21" s="486" t="s">
        <v>1609</v>
      </c>
      <c r="D21" s="487" t="s">
        <v>79</v>
      </c>
      <c r="E21" s="488" t="s">
        <v>2664</v>
      </c>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90"/>
      <c r="AJ21" s="17">
        <f t="shared" si="2"/>
        <v>0</v>
      </c>
      <c r="AK21" s="17">
        <f t="shared" si="3"/>
        <v>0</v>
      </c>
      <c r="AL21" s="17">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t="s">
        <v>7</v>
      </c>
      <c r="AE22" s="132" t="s">
        <v>6</v>
      </c>
      <c r="AF22" s="132"/>
      <c r="AG22" s="132"/>
      <c r="AH22" s="132"/>
      <c r="AI22" s="132"/>
      <c r="AJ22" s="17">
        <f t="shared" si="2"/>
        <v>1</v>
      </c>
      <c r="AK22" s="308">
        <f t="shared" si="3"/>
        <v>1</v>
      </c>
      <c r="AL22" s="334">
        <f t="shared" si="4"/>
        <v>0</v>
      </c>
      <c r="AM22" s="11"/>
      <c r="AN22" s="11"/>
      <c r="AO22" s="11"/>
    </row>
    <row r="23" spans="1:41" ht="21" customHeight="1">
      <c r="A23" s="4">
        <v>17</v>
      </c>
      <c r="B23" s="171" t="s">
        <v>1673</v>
      </c>
      <c r="C23" s="172" t="s">
        <v>1399</v>
      </c>
      <c r="D23" s="156" t="s">
        <v>1011</v>
      </c>
      <c r="E23" s="131"/>
      <c r="F23" s="132"/>
      <c r="G23" s="132" t="s">
        <v>6</v>
      </c>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c r="I25" s="132"/>
      <c r="J25" s="132"/>
      <c r="K25" s="132"/>
      <c r="L25" s="132"/>
      <c r="M25" s="132"/>
      <c r="N25" s="132" t="s">
        <v>7</v>
      </c>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1</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t="s">
        <v>8</v>
      </c>
      <c r="H27" s="132"/>
      <c r="I27" s="132"/>
      <c r="J27" s="132"/>
      <c r="K27" s="132" t="s">
        <v>6</v>
      </c>
      <c r="L27" s="132"/>
      <c r="M27" s="132"/>
      <c r="N27" s="132"/>
      <c r="O27" s="132"/>
      <c r="P27" s="132"/>
      <c r="Q27" s="132"/>
      <c r="R27" s="132"/>
      <c r="S27" s="132" t="s">
        <v>6</v>
      </c>
      <c r="T27" s="132"/>
      <c r="U27" s="132" t="s">
        <v>6</v>
      </c>
      <c r="V27" s="132"/>
      <c r="W27" s="132"/>
      <c r="X27" s="132" t="s">
        <v>6</v>
      </c>
      <c r="Y27" s="132"/>
      <c r="Z27" s="132"/>
      <c r="AA27" s="132"/>
      <c r="AB27" s="132"/>
      <c r="AC27" s="132"/>
      <c r="AD27" s="132"/>
      <c r="AE27" s="132"/>
      <c r="AF27" s="132"/>
      <c r="AG27" s="132"/>
      <c r="AH27" s="132"/>
      <c r="AI27" s="132"/>
      <c r="AJ27" s="17">
        <f t="shared" si="2"/>
        <v>4</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ht="21" customHeight="1">
      <c r="A30" s="4">
        <v>24</v>
      </c>
      <c r="B30" s="171" t="s">
        <v>1686</v>
      </c>
      <c r="C30" s="172" t="s">
        <v>1687</v>
      </c>
      <c r="D30" s="156" t="s">
        <v>105</v>
      </c>
      <c r="E30" s="146"/>
      <c r="F30" s="94"/>
      <c r="G30" s="94"/>
      <c r="H30" s="94"/>
      <c r="I30" s="94"/>
      <c r="J30" s="94"/>
      <c r="K30" s="94"/>
      <c r="L30" s="94"/>
      <c r="M30" s="94" t="s">
        <v>8</v>
      </c>
      <c r="N30" s="94"/>
      <c r="O30" s="94"/>
      <c r="P30" s="94" t="s">
        <v>8</v>
      </c>
      <c r="Q30" s="94"/>
      <c r="R30" s="94" t="s">
        <v>6</v>
      </c>
      <c r="S30" s="94" t="s">
        <v>6</v>
      </c>
      <c r="T30" s="94"/>
      <c r="U30" s="94"/>
      <c r="V30" s="94"/>
      <c r="W30" s="94" t="s">
        <v>6</v>
      </c>
      <c r="X30" s="94" t="s">
        <v>6</v>
      </c>
      <c r="Y30" s="94"/>
      <c r="Z30" s="94"/>
      <c r="AA30" s="94"/>
      <c r="AB30" s="94" t="s">
        <v>6</v>
      </c>
      <c r="AC30" s="94"/>
      <c r="AD30" s="94"/>
      <c r="AE30" s="94" t="s">
        <v>6</v>
      </c>
      <c r="AF30" s="94"/>
      <c r="AG30" s="94"/>
      <c r="AH30" s="94"/>
      <c r="AI30" s="94"/>
      <c r="AJ30" s="17">
        <f t="shared" si="2"/>
        <v>6</v>
      </c>
      <c r="AK30" s="308">
        <f t="shared" si="3"/>
        <v>0</v>
      </c>
      <c r="AL30" s="334">
        <f t="shared" si="4"/>
        <v>2</v>
      </c>
      <c r="AM30" s="11"/>
      <c r="AN30" s="11"/>
      <c r="AO30" s="11"/>
    </row>
    <row r="31" spans="1:41" ht="21" customHeight="1">
      <c r="A31" s="4">
        <v>25</v>
      </c>
      <c r="B31" s="171" t="s">
        <v>1688</v>
      </c>
      <c r="C31" s="172" t="s">
        <v>1689</v>
      </c>
      <c r="D31" s="156" t="s">
        <v>1030</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ht="21" hidden="1" customHeight="1">
      <c r="A32" s="4">
        <v>26</v>
      </c>
      <c r="B32" s="171" t="s">
        <v>1651</v>
      </c>
      <c r="C32" s="172" t="s">
        <v>1652</v>
      </c>
      <c r="D32" s="156" t="s">
        <v>27</v>
      </c>
      <c r="E32" s="458" t="s">
        <v>2593</v>
      </c>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60"/>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1"/>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3"/>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1"/>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3"/>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1"/>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3"/>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4"/>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6"/>
      <c r="AJ36" s="17">
        <f t="shared" si="2"/>
        <v>0</v>
      </c>
      <c r="AK36" s="308">
        <f t="shared" si="3"/>
        <v>0</v>
      </c>
      <c r="AL36" s="308">
        <f t="shared" si="5"/>
        <v>0</v>
      </c>
      <c r="AM36" s="11"/>
      <c r="AN36" s="11"/>
      <c r="AO36" s="11"/>
    </row>
    <row r="37" spans="1:41" ht="21" customHeight="1">
      <c r="A37" s="438" t="s">
        <v>10</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17">
        <f>SUM(AJ7:AJ35)</f>
        <v>44</v>
      </c>
      <c r="AK37" s="17">
        <f>SUM(AK7:AK35)</f>
        <v>3</v>
      </c>
      <c r="AL37" s="17">
        <f>SUM(AL7:AL35)</f>
        <v>6</v>
      </c>
    </row>
    <row r="38" spans="1:41" s="23" customFormat="1" ht="21" customHeight="1">
      <c r="A38" s="433" t="s">
        <v>2598</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c r="AM38" s="310"/>
      <c r="AN38" s="310"/>
    </row>
  </sheetData>
  <mergeCells count="20">
    <mergeCell ref="AM20:AN20"/>
    <mergeCell ref="A37:AI37"/>
    <mergeCell ref="E32:AI36"/>
    <mergeCell ref="A38:AL38"/>
    <mergeCell ref="AJ5:AJ6"/>
    <mergeCell ref="AK5:AK6"/>
    <mergeCell ref="AL5:AL6"/>
    <mergeCell ref="E21:AI21"/>
    <mergeCell ref="A1:P1"/>
    <mergeCell ref="Q1:AL1"/>
    <mergeCell ref="A2:P2"/>
    <mergeCell ref="Q2:AL2"/>
    <mergeCell ref="A3:AL3"/>
    <mergeCell ref="I4:L4"/>
    <mergeCell ref="M4:N4"/>
    <mergeCell ref="O4:Q4"/>
    <mergeCell ref="R4:T4"/>
    <mergeCell ref="A5:A6"/>
    <mergeCell ref="B5:B6"/>
    <mergeCell ref="C5:D6"/>
  </mergeCells>
  <conditionalFormatting sqref="E6:AI20 E32 E22:AI31 E21">
    <cfRule type="expression" dxfId="71"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AC17" sqref="AC17"/>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1695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t="s">
        <v>8</v>
      </c>
      <c r="U7" s="94"/>
      <c r="V7" s="94"/>
      <c r="W7" s="94"/>
      <c r="X7" s="94"/>
      <c r="Y7" s="94"/>
      <c r="Z7" s="94"/>
      <c r="AA7" s="94"/>
      <c r="AB7" s="94" t="s">
        <v>7</v>
      </c>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1</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t="s">
        <v>6</v>
      </c>
      <c r="AC9" s="94"/>
      <c r="AD9" s="94"/>
      <c r="AE9" s="94"/>
      <c r="AF9" s="94"/>
      <c r="AG9" s="94"/>
      <c r="AH9" s="94"/>
      <c r="AI9" s="209"/>
      <c r="AJ9" s="17">
        <f t="shared" si="2"/>
        <v>1</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t="s">
        <v>7</v>
      </c>
      <c r="AC14" s="94"/>
      <c r="AD14" s="94"/>
      <c r="AE14" s="94"/>
      <c r="AF14" s="94"/>
      <c r="AG14" s="94"/>
      <c r="AH14" s="94"/>
      <c r="AI14" s="209"/>
      <c r="AJ14" s="17">
        <f t="shared" si="2"/>
        <v>0</v>
      </c>
      <c r="AK14" s="308">
        <f t="shared" si="3"/>
        <v>1</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t="s">
        <v>6</v>
      </c>
      <c r="F18" s="94" t="s">
        <v>7</v>
      </c>
      <c r="G18" s="94"/>
      <c r="H18" s="94"/>
      <c r="I18" s="94" t="s">
        <v>7</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1</v>
      </c>
      <c r="AK18" s="308">
        <f t="shared" si="3"/>
        <v>2</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t="s">
        <v>7</v>
      </c>
      <c r="O19" s="94"/>
      <c r="P19" s="94"/>
      <c r="Q19" s="94"/>
      <c r="R19" s="94"/>
      <c r="S19" s="94"/>
      <c r="T19" s="94"/>
      <c r="U19" s="94"/>
      <c r="V19" s="94"/>
      <c r="W19" s="94"/>
      <c r="X19" s="94"/>
      <c r="Y19" s="94"/>
      <c r="Z19" s="94" t="s">
        <v>6</v>
      </c>
      <c r="AA19" s="94"/>
      <c r="AB19" s="94"/>
      <c r="AC19" s="94"/>
      <c r="AD19" s="94"/>
      <c r="AE19" s="94"/>
      <c r="AF19" s="94"/>
      <c r="AG19" s="94"/>
      <c r="AH19" s="94"/>
      <c r="AI19" s="209"/>
      <c r="AJ19" s="17">
        <f t="shared" si="2"/>
        <v>1</v>
      </c>
      <c r="AK19" s="308">
        <f t="shared" si="3"/>
        <v>1</v>
      </c>
      <c r="AL19" s="334">
        <f t="shared" si="4"/>
        <v>0</v>
      </c>
      <c r="AM19" s="149"/>
      <c r="AN19" s="149"/>
      <c r="AO19" s="149"/>
    </row>
    <row r="20" spans="1:41" s="23" customFormat="1" ht="21" customHeight="1">
      <c r="A20" s="32">
        <v>14</v>
      </c>
      <c r="B20" s="37" t="s">
        <v>1719</v>
      </c>
      <c r="C20" s="38" t="s">
        <v>969</v>
      </c>
      <c r="D20" s="39" t="s">
        <v>1030</v>
      </c>
      <c r="E20" s="146"/>
      <c r="F20" s="94"/>
      <c r="G20" s="94"/>
      <c r="H20" s="94"/>
      <c r="I20" s="94"/>
      <c r="J20" s="94" t="s">
        <v>7</v>
      </c>
      <c r="K20" s="94"/>
      <c r="L20" s="94" t="s">
        <v>7</v>
      </c>
      <c r="M20" s="94"/>
      <c r="N20" s="94"/>
      <c r="O20" s="94"/>
      <c r="P20" s="94"/>
      <c r="Q20" s="94"/>
      <c r="R20" s="94"/>
      <c r="S20" s="94"/>
      <c r="T20" s="94"/>
      <c r="U20" s="94"/>
      <c r="V20" s="94"/>
      <c r="W20" s="94"/>
      <c r="X20" s="94" t="s">
        <v>7</v>
      </c>
      <c r="Y20" s="94"/>
      <c r="Z20" s="94"/>
      <c r="AA20" s="94"/>
      <c r="AB20" s="94"/>
      <c r="AC20" s="94"/>
      <c r="AD20" s="94"/>
      <c r="AE20" s="94"/>
      <c r="AF20" s="94"/>
      <c r="AG20" s="94"/>
      <c r="AH20" s="94"/>
      <c r="AI20" s="209"/>
      <c r="AJ20" s="17">
        <f t="shared" si="2"/>
        <v>0</v>
      </c>
      <c r="AK20" s="308">
        <f t="shared" si="3"/>
        <v>3</v>
      </c>
      <c r="AL20" s="334">
        <f t="shared" si="4"/>
        <v>0</v>
      </c>
      <c r="AM20" s="430"/>
      <c r="AN20" s="431"/>
      <c r="AO20" s="149"/>
    </row>
    <row r="21" spans="1:41" s="23" customFormat="1" ht="21" customHeight="1">
      <c r="A21" s="467" t="s">
        <v>10</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9"/>
      <c r="AJ21" s="212">
        <f>SUM(AJ7:AJ20)</f>
        <v>3</v>
      </c>
      <c r="AK21" s="212">
        <f>SUM(AK7:AK20)</f>
        <v>8</v>
      </c>
      <c r="AL21" s="212">
        <f>SUM(AL7:AL20)</f>
        <v>1</v>
      </c>
    </row>
    <row r="22" spans="1:41" s="23" customFormat="1" ht="21" customHeight="1">
      <c r="A22" s="433" t="s">
        <v>2598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5"/>
      <c r="AM22" s="310"/>
    </row>
    <row r="23" spans="1:41" s="23" customFormat="1">
      <c r="A23" s="22"/>
      <c r="B23" s="22"/>
      <c r="C23" s="436"/>
      <c r="D23" s="436"/>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36"/>
      <c r="D24" s="436"/>
      <c r="E24" s="436"/>
      <c r="F24" s="436"/>
      <c r="G24" s="436"/>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36"/>
      <c r="D25" s="436"/>
      <c r="E25" s="436"/>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36"/>
      <c r="D26" s="436"/>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K5:AK6"/>
    <mergeCell ref="C26:D26"/>
    <mergeCell ref="C23:D23"/>
    <mergeCell ref="C24:G24"/>
    <mergeCell ref="C25:E25"/>
    <mergeCell ref="A21:AI21"/>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12:AI20 E11:K11 M11:AI11 E6:AI10">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AC21" sqref="AC21"/>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1720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19" customFormat="1">
      <c r="A7" s="213">
        <v>1</v>
      </c>
      <c r="B7" s="71" t="s">
        <v>1721</v>
      </c>
      <c r="C7" s="72" t="s">
        <v>1722</v>
      </c>
      <c r="D7" s="73" t="s">
        <v>61</v>
      </c>
      <c r="E7" s="214" t="s">
        <v>6</v>
      </c>
      <c r="F7" s="211" t="s">
        <v>6</v>
      </c>
      <c r="G7" s="211" t="s">
        <v>6</v>
      </c>
      <c r="H7" s="211"/>
      <c r="I7" s="211"/>
      <c r="J7" s="211" t="s">
        <v>7</v>
      </c>
      <c r="K7" s="211"/>
      <c r="L7" s="211"/>
      <c r="M7" s="211" t="s">
        <v>7</v>
      </c>
      <c r="N7" s="211"/>
      <c r="O7" s="211"/>
      <c r="P7" s="211"/>
      <c r="Q7" s="211"/>
      <c r="R7" s="211"/>
      <c r="S7" s="211"/>
      <c r="T7" s="211"/>
      <c r="U7" s="211" t="s">
        <v>6</v>
      </c>
      <c r="V7" s="211"/>
      <c r="W7" s="211"/>
      <c r="X7" s="211"/>
      <c r="Y7" s="211" t="s">
        <v>8</v>
      </c>
      <c r="Z7" s="211"/>
      <c r="AA7" s="211"/>
      <c r="AB7" s="211"/>
      <c r="AC7" s="211"/>
      <c r="AD7" s="211"/>
      <c r="AE7" s="211"/>
      <c r="AF7" s="211"/>
      <c r="AG7" s="211"/>
      <c r="AH7" s="211"/>
      <c r="AI7" s="211"/>
      <c r="AJ7" s="17">
        <f>COUNTIF(E7:AI7,"K")+2*COUNTIF(E7:AI7,"2K")+COUNTIF(E7:AI7,"TK")+COUNTIF(E7:AI7,"KT")+COUNTIF(E7:AI7,"PK")+COUNTIF(E7:AI7,"KP")+2*COUNTIF(E7:AI7,"K2")</f>
        <v>4</v>
      </c>
      <c r="AK7" s="308">
        <f>COUNTIF(F7:AJ7,"P")+2*COUNTIF(F7:AJ7,"2P")+COUNTIF(F7:AJ7,"TP")+COUNTIF(F7:AJ7,"PT")+COUNTIF(F7:AJ7,"PK")+COUNTIF(F7:AJ7,"KP")+2*COUNTIF(F7:AJ7,"P2")</f>
        <v>2</v>
      </c>
      <c r="AL7" s="334">
        <f>COUNTIF(E7:AI7,"T")+2*COUNTIF(E7:AI7,"2T")+2*COUNTIF(E7:AI7,"T2")+COUNTIF(E7:AI7,"PT")+COUNTIF(E7:AI7,"TP")+COUNTIF(E7:AI7,"TK")+COUNTIF(E7:AI7,"KT")</f>
        <v>1</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t="s">
        <v>8</v>
      </c>
      <c r="N9" s="211" t="s">
        <v>7</v>
      </c>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1</v>
      </c>
      <c r="AL9" s="334">
        <f t="shared" si="4"/>
        <v>1</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t="s">
        <v>7</v>
      </c>
      <c r="O10" s="211"/>
      <c r="P10" s="211"/>
      <c r="Q10" s="211"/>
      <c r="R10" s="211"/>
      <c r="S10" s="211"/>
      <c r="T10" s="211"/>
      <c r="U10" s="211" t="s">
        <v>6</v>
      </c>
      <c r="V10" s="211"/>
      <c r="W10" s="211"/>
      <c r="X10" s="211"/>
      <c r="Y10" s="211"/>
      <c r="Z10" s="211"/>
      <c r="AA10" s="211"/>
      <c r="AB10" s="211" t="s">
        <v>6</v>
      </c>
      <c r="AC10" s="211"/>
      <c r="AD10" s="211"/>
      <c r="AE10" s="211"/>
      <c r="AF10" s="211"/>
      <c r="AG10" s="211"/>
      <c r="AH10" s="211"/>
      <c r="AI10" s="211"/>
      <c r="AJ10" s="17">
        <f t="shared" si="2"/>
        <v>2</v>
      </c>
      <c r="AK10" s="308">
        <f t="shared" si="3"/>
        <v>1</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t="s">
        <v>7</v>
      </c>
      <c r="L14" s="211"/>
      <c r="M14" s="211"/>
      <c r="N14" s="211" t="s">
        <v>7</v>
      </c>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2</v>
      </c>
      <c r="AL14" s="334">
        <f t="shared" si="4"/>
        <v>0</v>
      </c>
      <c r="AM14" s="218"/>
      <c r="AN14" s="218"/>
      <c r="AO14" s="218"/>
    </row>
    <row r="15" spans="1:41" s="219" customFormat="1">
      <c r="A15" s="213">
        <v>9</v>
      </c>
      <c r="B15" s="71" t="s">
        <v>1733</v>
      </c>
      <c r="C15" s="72" t="s">
        <v>1734</v>
      </c>
      <c r="D15" s="73" t="s">
        <v>92</v>
      </c>
      <c r="E15" s="214"/>
      <c r="F15" s="211"/>
      <c r="G15" s="211"/>
      <c r="H15" s="211"/>
      <c r="I15" s="211"/>
      <c r="J15" s="211"/>
      <c r="K15" s="211"/>
      <c r="L15" s="211"/>
      <c r="M15" s="211"/>
      <c r="N15" s="211"/>
      <c r="O15" s="211"/>
      <c r="P15" s="211"/>
      <c r="Q15" s="211"/>
      <c r="R15" s="211"/>
      <c r="S15" s="211"/>
      <c r="T15" s="211"/>
      <c r="U15" s="211"/>
      <c r="V15" s="211"/>
      <c r="W15" s="211"/>
      <c r="X15" s="211"/>
      <c r="Y15" s="211" t="s">
        <v>8</v>
      </c>
      <c r="Z15" s="211"/>
      <c r="AA15" s="211"/>
      <c r="AB15" s="211"/>
      <c r="AC15" s="211"/>
      <c r="AD15" s="211"/>
      <c r="AE15" s="211"/>
      <c r="AF15" s="211"/>
      <c r="AG15" s="211"/>
      <c r="AH15" s="211"/>
      <c r="AI15" s="211"/>
      <c r="AJ15" s="17">
        <f t="shared" si="2"/>
        <v>0</v>
      </c>
      <c r="AK15" s="308">
        <f t="shared" si="3"/>
        <v>0</v>
      </c>
      <c r="AL15" s="334">
        <f t="shared" si="4"/>
        <v>1</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t="s">
        <v>8</v>
      </c>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1</v>
      </c>
      <c r="AM16" s="218"/>
      <c r="AN16" s="218"/>
      <c r="AO16" s="218"/>
    </row>
    <row r="17" spans="1:41" s="219" customFormat="1">
      <c r="A17" s="213">
        <v>11</v>
      </c>
      <c r="B17" s="71" t="s">
        <v>1736</v>
      </c>
      <c r="C17" s="72" t="s">
        <v>1737</v>
      </c>
      <c r="D17" s="73" t="s">
        <v>1112</v>
      </c>
      <c r="E17" s="214"/>
      <c r="F17" s="211"/>
      <c r="G17" s="211"/>
      <c r="H17" s="211"/>
      <c r="I17" s="211"/>
      <c r="J17" s="211"/>
      <c r="K17" s="211"/>
      <c r="L17" s="211"/>
      <c r="M17" s="211" t="s">
        <v>8</v>
      </c>
      <c r="N17" s="211"/>
      <c r="O17" s="211"/>
      <c r="P17" s="211"/>
      <c r="Q17" s="211"/>
      <c r="R17" s="211" t="s">
        <v>8</v>
      </c>
      <c r="S17" s="211"/>
      <c r="T17" s="211"/>
      <c r="U17" s="211"/>
      <c r="V17" s="211"/>
      <c r="W17" s="211"/>
      <c r="X17" s="211"/>
      <c r="Y17" s="211"/>
      <c r="Z17" s="211" t="s">
        <v>6</v>
      </c>
      <c r="AA17" s="211"/>
      <c r="AB17" s="211"/>
      <c r="AC17" s="211"/>
      <c r="AD17" s="211"/>
      <c r="AE17" s="211"/>
      <c r="AF17" s="211"/>
      <c r="AG17" s="211"/>
      <c r="AH17" s="211"/>
      <c r="AI17" s="211"/>
      <c r="AJ17" s="17">
        <f t="shared" si="2"/>
        <v>1</v>
      </c>
      <c r="AK17" s="308">
        <f t="shared" si="3"/>
        <v>0</v>
      </c>
      <c r="AL17" s="334">
        <f t="shared" si="4"/>
        <v>2</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t="s">
        <v>8</v>
      </c>
      <c r="N18" s="211" t="s">
        <v>8</v>
      </c>
      <c r="O18" s="211"/>
      <c r="P18" s="211"/>
      <c r="Q18" s="211"/>
      <c r="R18" s="211"/>
      <c r="S18" s="211"/>
      <c r="T18" s="211"/>
      <c r="U18" s="211"/>
      <c r="V18" s="211"/>
      <c r="W18" s="211"/>
      <c r="X18" s="211"/>
      <c r="Y18" s="211" t="s">
        <v>8</v>
      </c>
      <c r="Z18" s="211"/>
      <c r="AA18" s="211"/>
      <c r="AB18" s="211"/>
      <c r="AC18" s="211"/>
      <c r="AD18" s="211"/>
      <c r="AE18" s="211"/>
      <c r="AF18" s="211"/>
      <c r="AG18" s="211"/>
      <c r="AH18" s="211"/>
      <c r="AI18" s="211"/>
      <c r="AJ18" s="17">
        <f t="shared" si="2"/>
        <v>0</v>
      </c>
      <c r="AK18" s="308">
        <f t="shared" si="3"/>
        <v>0</v>
      </c>
      <c r="AL18" s="334">
        <f t="shared" si="4"/>
        <v>3</v>
      </c>
      <c r="AM18" s="218"/>
      <c r="AN18" s="218"/>
      <c r="AO18" s="218"/>
    </row>
    <row r="19" spans="1:41" s="219" customFormat="1" ht="21" customHeight="1">
      <c r="A19" s="213">
        <v>13</v>
      </c>
      <c r="B19" s="71" t="s">
        <v>1739</v>
      </c>
      <c r="C19" s="72" t="s">
        <v>1740</v>
      </c>
      <c r="D19" s="73" t="s">
        <v>20</v>
      </c>
      <c r="E19" s="220"/>
      <c r="F19" s="220"/>
      <c r="G19" s="220"/>
      <c r="H19" s="220"/>
      <c r="I19" s="220"/>
      <c r="J19" s="220"/>
      <c r="K19" s="220"/>
      <c r="L19" s="220"/>
      <c r="M19" s="220" t="s">
        <v>8</v>
      </c>
      <c r="N19" s="220" t="s">
        <v>8</v>
      </c>
      <c r="O19" s="220"/>
      <c r="P19" s="220"/>
      <c r="Q19" s="220"/>
      <c r="R19" s="220"/>
      <c r="S19" s="220" t="s">
        <v>8</v>
      </c>
      <c r="T19" s="220" t="s">
        <v>8</v>
      </c>
      <c r="U19" s="220" t="s">
        <v>6</v>
      </c>
      <c r="V19" s="220"/>
      <c r="W19" s="221"/>
      <c r="X19" s="220"/>
      <c r="Y19" s="220" t="s">
        <v>8</v>
      </c>
      <c r="Z19" s="220"/>
      <c r="AA19" s="220"/>
      <c r="AB19" s="220"/>
      <c r="AC19" s="220"/>
      <c r="AD19" s="220"/>
      <c r="AE19" s="220"/>
      <c r="AF19" s="220"/>
      <c r="AG19" s="220"/>
      <c r="AH19" s="220"/>
      <c r="AI19" s="220"/>
      <c r="AJ19" s="17">
        <f t="shared" si="2"/>
        <v>1</v>
      </c>
      <c r="AK19" s="308">
        <f t="shared" si="3"/>
        <v>0</v>
      </c>
      <c r="AL19" s="334">
        <f t="shared" si="4"/>
        <v>5</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70"/>
      <c r="AN20" s="471"/>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t="s">
        <v>6</v>
      </c>
      <c r="V21" s="211"/>
      <c r="W21" s="211"/>
      <c r="X21" s="211"/>
      <c r="Y21" s="211"/>
      <c r="Z21" s="211"/>
      <c r="AA21" s="211"/>
      <c r="AB21" s="211"/>
      <c r="AC21" s="211"/>
      <c r="AD21" s="211"/>
      <c r="AE21" s="211"/>
      <c r="AF21" s="211"/>
      <c r="AG21" s="211"/>
      <c r="AH21" s="211"/>
      <c r="AI21" s="211"/>
      <c r="AJ21" s="17">
        <f t="shared" si="2"/>
        <v>1</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t="s">
        <v>6</v>
      </c>
      <c r="H23" s="211"/>
      <c r="I23" s="211"/>
      <c r="J23" s="211" t="s">
        <v>7</v>
      </c>
      <c r="K23" s="211"/>
      <c r="L23" s="211" t="s">
        <v>7</v>
      </c>
      <c r="M23" s="211" t="s">
        <v>7</v>
      </c>
      <c r="N23" s="211"/>
      <c r="O23" s="211"/>
      <c r="P23" s="211"/>
      <c r="Q23" s="211" t="s">
        <v>6</v>
      </c>
      <c r="R23" s="211"/>
      <c r="S23" s="211"/>
      <c r="T23" s="211" t="s">
        <v>7</v>
      </c>
      <c r="U23" s="211"/>
      <c r="V23" s="211"/>
      <c r="W23" s="211"/>
      <c r="X23" s="211"/>
      <c r="Y23" s="211" t="s">
        <v>8</v>
      </c>
      <c r="Z23" s="211"/>
      <c r="AA23" s="211" t="s">
        <v>6</v>
      </c>
      <c r="AB23" s="211" t="s">
        <v>6</v>
      </c>
      <c r="AC23" s="211"/>
      <c r="AD23" s="211"/>
      <c r="AE23" s="211" t="s">
        <v>6</v>
      </c>
      <c r="AF23" s="211"/>
      <c r="AG23" s="211"/>
      <c r="AH23" s="211"/>
      <c r="AI23" s="211"/>
      <c r="AJ23" s="17">
        <f t="shared" si="2"/>
        <v>5</v>
      </c>
      <c r="AK23" s="308">
        <f t="shared" si="3"/>
        <v>4</v>
      </c>
      <c r="AL23" s="334">
        <f t="shared" si="4"/>
        <v>1</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t="s">
        <v>8</v>
      </c>
      <c r="N24" s="211" t="s">
        <v>7</v>
      </c>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1</v>
      </c>
      <c r="AL24" s="334">
        <f t="shared" si="4"/>
        <v>1</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t="s">
        <v>8</v>
      </c>
      <c r="N26" s="211" t="s">
        <v>7</v>
      </c>
      <c r="O26" s="211"/>
      <c r="P26" s="211" t="s">
        <v>7</v>
      </c>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2</v>
      </c>
      <c r="AL26" s="334">
        <f t="shared" si="4"/>
        <v>1</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t="s">
        <v>6</v>
      </c>
      <c r="V27" s="211"/>
      <c r="W27" s="211"/>
      <c r="X27" s="211"/>
      <c r="Y27" s="211"/>
      <c r="Z27" s="211"/>
      <c r="AA27" s="211"/>
      <c r="AB27" s="211"/>
      <c r="AC27" s="211"/>
      <c r="AD27" s="211"/>
      <c r="AE27" s="211"/>
      <c r="AF27" s="211"/>
      <c r="AG27" s="211"/>
      <c r="AH27" s="211"/>
      <c r="AI27" s="211"/>
      <c r="AJ27" s="17">
        <f t="shared" si="2"/>
        <v>1</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t="s">
        <v>6</v>
      </c>
      <c r="V29" s="211"/>
      <c r="W29" s="211"/>
      <c r="X29" s="211"/>
      <c r="Y29" s="211"/>
      <c r="Z29" s="211"/>
      <c r="AA29" s="211"/>
      <c r="AB29" s="211"/>
      <c r="AC29" s="211"/>
      <c r="AD29" s="211"/>
      <c r="AE29" s="211"/>
      <c r="AF29" s="211"/>
      <c r="AG29" s="211"/>
      <c r="AH29" s="211"/>
      <c r="AI29" s="211"/>
      <c r="AJ29" s="17">
        <f t="shared" si="2"/>
        <v>1</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t="s">
        <v>8</v>
      </c>
      <c r="N30" s="211" t="s">
        <v>7</v>
      </c>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1</v>
      </c>
      <c r="AL30" s="334">
        <f t="shared" si="4"/>
        <v>1</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t="s">
        <v>8</v>
      </c>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1</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32" t="s">
        <v>10</v>
      </c>
      <c r="B33" s="432"/>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17">
        <f>SUM(AJ7:AJ32)</f>
        <v>16</v>
      </c>
      <c r="AK33" s="17">
        <f>SUM(AK7:AK32)</f>
        <v>14</v>
      </c>
      <c r="AL33" s="17">
        <f>SUM(AL7:AL32)</f>
        <v>19</v>
      </c>
      <c r="AM33" s="22"/>
      <c r="AN33" s="22"/>
      <c r="AO33" s="22"/>
    </row>
    <row r="34" spans="1:41"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1">
      <c r="C35" s="436"/>
      <c r="D35" s="436"/>
      <c r="E35" s="436"/>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36"/>
      <c r="D36" s="436"/>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E12" sqref="AE12"/>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1765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
        <v>1</v>
      </c>
      <c r="B7" s="37" t="s">
        <v>1766</v>
      </c>
      <c r="C7" s="38" t="s">
        <v>80</v>
      </c>
      <c r="D7" s="39" t="s">
        <v>809</v>
      </c>
      <c r="E7" s="146"/>
      <c r="F7" s="94"/>
      <c r="G7" s="94"/>
      <c r="H7" s="94"/>
      <c r="I7" s="94"/>
      <c r="J7" s="94"/>
      <c r="K7" s="94"/>
      <c r="L7" s="94"/>
      <c r="M7" s="94"/>
      <c r="N7" s="94"/>
      <c r="O7" s="94"/>
      <c r="P7" s="94"/>
      <c r="Q7" s="94"/>
      <c r="R7" s="94"/>
      <c r="S7" s="94"/>
      <c r="T7" s="94"/>
      <c r="U7" s="94"/>
      <c r="V7" s="94"/>
      <c r="W7" s="94"/>
      <c r="X7" s="94"/>
      <c r="Y7" s="94"/>
      <c r="Z7" s="94" t="s">
        <v>7</v>
      </c>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t="s">
        <v>7</v>
      </c>
      <c r="J9" s="94"/>
      <c r="K9" s="94"/>
      <c r="L9" s="94"/>
      <c r="M9" s="94"/>
      <c r="N9" s="94"/>
      <c r="O9" s="94"/>
      <c r="P9" s="94" t="s">
        <v>7</v>
      </c>
      <c r="Q9" s="94"/>
      <c r="R9" s="94" t="s">
        <v>8</v>
      </c>
      <c r="S9" s="94"/>
      <c r="T9" s="94"/>
      <c r="U9" s="94"/>
      <c r="V9" s="94"/>
      <c r="W9" s="94"/>
      <c r="X9" s="94" t="s">
        <v>7</v>
      </c>
      <c r="Y9" s="94"/>
      <c r="Z9" s="94"/>
      <c r="AA9" s="94"/>
      <c r="AB9" s="94"/>
      <c r="AC9" s="94"/>
      <c r="AD9" s="94"/>
      <c r="AE9" s="94"/>
      <c r="AF9" s="94"/>
      <c r="AG9" s="94"/>
      <c r="AH9" s="94"/>
      <c r="AI9" s="94"/>
      <c r="AJ9" s="17">
        <f t="shared" si="2"/>
        <v>0</v>
      </c>
      <c r="AK9" s="308">
        <f t="shared" si="3"/>
        <v>3</v>
      </c>
      <c r="AL9" s="334">
        <f t="shared" si="4"/>
        <v>1</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c r="I11" s="211"/>
      <c r="J11" s="211"/>
      <c r="K11" s="211"/>
      <c r="L11" s="211"/>
      <c r="M11" s="211"/>
      <c r="N11" s="211"/>
      <c r="O11" s="211"/>
      <c r="P11" s="211"/>
      <c r="Q11" s="211"/>
      <c r="R11" s="211"/>
      <c r="S11" s="211"/>
      <c r="T11" s="211"/>
      <c r="U11" s="211"/>
      <c r="V11" s="211"/>
      <c r="W11" s="211" t="s">
        <v>7</v>
      </c>
      <c r="X11" s="211" t="s">
        <v>7</v>
      </c>
      <c r="Y11" s="211"/>
      <c r="Z11" s="211" t="s">
        <v>7</v>
      </c>
      <c r="AA11" s="211" t="s">
        <v>7</v>
      </c>
      <c r="AB11" s="211" t="s">
        <v>7</v>
      </c>
      <c r="AC11" s="211"/>
      <c r="AD11" s="211" t="s">
        <v>7</v>
      </c>
      <c r="AE11" s="211" t="s">
        <v>7</v>
      </c>
      <c r="AF11" s="211"/>
      <c r="AG11" s="211"/>
      <c r="AH11" s="94"/>
      <c r="AI11" s="211"/>
      <c r="AJ11" s="17">
        <f t="shared" si="2"/>
        <v>0</v>
      </c>
      <c r="AK11" s="308">
        <f t="shared" si="3"/>
        <v>7</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t="s">
        <v>7</v>
      </c>
      <c r="AA13" s="94" t="s">
        <v>7</v>
      </c>
      <c r="AB13" s="94" t="s">
        <v>7</v>
      </c>
      <c r="AC13" s="94"/>
      <c r="AD13" s="94"/>
      <c r="AE13" s="94" t="s">
        <v>7</v>
      </c>
      <c r="AF13" s="94"/>
      <c r="AG13" s="94"/>
      <c r="AH13" s="94"/>
      <c r="AI13" s="94"/>
      <c r="AJ13" s="17">
        <f t="shared" si="2"/>
        <v>0</v>
      </c>
      <c r="AK13" s="308">
        <f t="shared" si="3"/>
        <v>4</v>
      </c>
      <c r="AL13" s="334">
        <f t="shared" si="4"/>
        <v>0</v>
      </c>
      <c r="AM13" s="149"/>
      <c r="AN13" s="149"/>
      <c r="AO13" s="149"/>
    </row>
    <row r="14" spans="1:41" s="23" customFormat="1">
      <c r="A14" s="4">
        <v>8</v>
      </c>
      <c r="B14" s="37" t="s">
        <v>1772</v>
      </c>
      <c r="C14" s="38" t="s">
        <v>133</v>
      </c>
      <c r="D14" s="39" t="s">
        <v>717</v>
      </c>
      <c r="E14" s="146"/>
      <c r="F14" s="94"/>
      <c r="G14" s="94"/>
      <c r="H14" s="94"/>
      <c r="I14" s="94"/>
      <c r="J14" s="94"/>
      <c r="K14" s="94"/>
      <c r="L14" s="94"/>
      <c r="M14" s="94"/>
      <c r="N14" s="94"/>
      <c r="O14" s="94"/>
      <c r="P14" s="94" t="s">
        <v>7</v>
      </c>
      <c r="Q14" s="94"/>
      <c r="R14" s="94"/>
      <c r="S14" s="94"/>
      <c r="T14" s="94"/>
      <c r="U14" s="94"/>
      <c r="V14" s="94"/>
      <c r="W14" s="94"/>
      <c r="X14" s="94" t="s">
        <v>8</v>
      </c>
      <c r="Y14" s="94"/>
      <c r="Z14" s="94"/>
      <c r="AA14" s="94"/>
      <c r="AB14" s="94"/>
      <c r="AC14" s="94"/>
      <c r="AD14" s="94"/>
      <c r="AE14" s="94"/>
      <c r="AF14" s="94"/>
      <c r="AG14" s="94"/>
      <c r="AH14" s="94"/>
      <c r="AI14" s="94"/>
      <c r="AJ14" s="17">
        <f t="shared" si="2"/>
        <v>0</v>
      </c>
      <c r="AK14" s="308">
        <f t="shared" si="3"/>
        <v>1</v>
      </c>
      <c r="AL14" s="334">
        <f t="shared" si="4"/>
        <v>1</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t="s">
        <v>7</v>
      </c>
      <c r="V15" s="94"/>
      <c r="W15" s="94"/>
      <c r="X15" s="94"/>
      <c r="Y15" s="94"/>
      <c r="Z15" s="94"/>
      <c r="AA15" s="94"/>
      <c r="AB15" s="94"/>
      <c r="AC15" s="94"/>
      <c r="AD15" s="94"/>
      <c r="AE15" s="94"/>
      <c r="AF15" s="94"/>
      <c r="AG15" s="94"/>
      <c r="AH15" s="94"/>
      <c r="AI15" s="94"/>
      <c r="AJ15" s="17">
        <f t="shared" si="2"/>
        <v>0</v>
      </c>
      <c r="AK15" s="308">
        <f t="shared" si="3"/>
        <v>1</v>
      </c>
      <c r="AL15" s="334">
        <f t="shared" si="4"/>
        <v>0</v>
      </c>
      <c r="AM15" s="218"/>
      <c r="AN15" s="218"/>
      <c r="AO15" s="218"/>
    </row>
    <row r="16" spans="1:41" s="23" customFormat="1" ht="21" customHeight="1">
      <c r="A16" s="4">
        <v>10</v>
      </c>
      <c r="B16" s="37" t="s">
        <v>1777</v>
      </c>
      <c r="C16" s="38" t="s">
        <v>1778</v>
      </c>
      <c r="D16" s="39" t="s">
        <v>718</v>
      </c>
      <c r="E16" s="146"/>
      <c r="F16" s="94"/>
      <c r="G16" s="94"/>
      <c r="H16" s="94"/>
      <c r="I16" s="94" t="s">
        <v>7</v>
      </c>
      <c r="J16" s="94"/>
      <c r="K16" s="94"/>
      <c r="L16" s="94"/>
      <c r="M16" s="94"/>
      <c r="N16" s="94" t="s">
        <v>7</v>
      </c>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2</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c r="K17" s="94"/>
      <c r="L17" s="94"/>
      <c r="M17" s="94"/>
      <c r="N17" s="94"/>
      <c r="O17" s="94"/>
      <c r="P17" s="94"/>
      <c r="Q17" s="94"/>
      <c r="R17" s="94"/>
      <c r="S17" s="94"/>
      <c r="T17" s="94"/>
      <c r="U17" s="94"/>
      <c r="V17" s="94"/>
      <c r="W17" s="94"/>
      <c r="X17" s="94"/>
      <c r="Y17" s="94"/>
      <c r="Z17" s="94" t="s">
        <v>7</v>
      </c>
      <c r="AA17" s="94"/>
      <c r="AB17" s="94" t="s">
        <v>7</v>
      </c>
      <c r="AC17" s="94"/>
      <c r="AD17" s="94"/>
      <c r="AE17" s="94"/>
      <c r="AF17" s="94"/>
      <c r="AG17" s="94"/>
      <c r="AH17" s="94"/>
      <c r="AI17" s="94"/>
      <c r="AJ17" s="17">
        <f t="shared" si="2"/>
        <v>0</v>
      </c>
      <c r="AK17" s="308">
        <f t="shared" si="3"/>
        <v>2</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t="s">
        <v>7</v>
      </c>
      <c r="U18" s="94"/>
      <c r="V18" s="94"/>
      <c r="W18" s="94"/>
      <c r="X18" s="94"/>
      <c r="Y18" s="94"/>
      <c r="Z18" s="94"/>
      <c r="AA18" s="94"/>
      <c r="AB18" s="94" t="s">
        <v>7</v>
      </c>
      <c r="AC18" s="94"/>
      <c r="AD18" s="94"/>
      <c r="AE18" s="94"/>
      <c r="AF18" s="94"/>
      <c r="AG18" s="94"/>
      <c r="AH18" s="94"/>
      <c r="AI18" s="94"/>
      <c r="AJ18" s="17">
        <f t="shared" si="2"/>
        <v>0</v>
      </c>
      <c r="AK18" s="308">
        <f t="shared" si="3"/>
        <v>2</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t="s">
        <v>7</v>
      </c>
      <c r="AE19" s="94"/>
      <c r="AF19" s="94"/>
      <c r="AG19" s="94"/>
      <c r="AH19" s="94"/>
      <c r="AI19" s="94"/>
      <c r="AJ19" s="17">
        <f t="shared" si="2"/>
        <v>0</v>
      </c>
      <c r="AK19" s="308">
        <f t="shared" si="3"/>
        <v>1</v>
      </c>
      <c r="AL19" s="334">
        <f t="shared" si="4"/>
        <v>0</v>
      </c>
      <c r="AM19" s="149"/>
      <c r="AN19" s="149"/>
      <c r="AO19" s="149"/>
    </row>
    <row r="20" spans="1:41" s="23" customFormat="1" ht="21" customHeight="1">
      <c r="A20" s="4">
        <v>14</v>
      </c>
      <c r="B20" s="37" t="s">
        <v>1781</v>
      </c>
      <c r="C20" s="38" t="s">
        <v>1782</v>
      </c>
      <c r="D20" s="39" t="s">
        <v>84</v>
      </c>
      <c r="E20" s="146"/>
      <c r="F20" s="94" t="s">
        <v>7</v>
      </c>
      <c r="G20" s="94"/>
      <c r="H20" s="94"/>
      <c r="I20" s="94"/>
      <c r="J20" s="94"/>
      <c r="K20" s="94"/>
      <c r="L20" s="94"/>
      <c r="M20" s="94"/>
      <c r="N20" s="94"/>
      <c r="O20" s="94"/>
      <c r="P20" s="94"/>
      <c r="Q20" s="94"/>
      <c r="R20" s="94"/>
      <c r="S20" s="94"/>
      <c r="T20" s="94"/>
      <c r="U20" s="94"/>
      <c r="V20" s="94"/>
      <c r="W20" s="94"/>
      <c r="X20" s="94"/>
      <c r="Y20" s="94"/>
      <c r="Z20" s="94"/>
      <c r="AA20" s="94" t="s">
        <v>7</v>
      </c>
      <c r="AB20" s="94"/>
      <c r="AC20" s="94"/>
      <c r="AD20" s="94"/>
      <c r="AE20" s="94" t="s">
        <v>7</v>
      </c>
      <c r="AF20" s="94"/>
      <c r="AG20" s="94"/>
      <c r="AH20" s="94"/>
      <c r="AI20" s="94"/>
      <c r="AJ20" s="17">
        <f t="shared" si="2"/>
        <v>0</v>
      </c>
      <c r="AK20" s="308">
        <f t="shared" si="3"/>
        <v>3</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t="s">
        <v>7</v>
      </c>
      <c r="N21" s="94" t="s">
        <v>7</v>
      </c>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2</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t="s">
        <v>7</v>
      </c>
      <c r="O23" s="94"/>
      <c r="P23" s="94"/>
      <c r="Q23" s="94"/>
      <c r="R23" s="94"/>
      <c r="S23" s="94"/>
      <c r="T23" s="94"/>
      <c r="U23" s="94"/>
      <c r="V23" s="94"/>
      <c r="W23" s="94"/>
      <c r="X23" s="94"/>
      <c r="Y23" s="94"/>
      <c r="Z23" s="94" t="s">
        <v>7</v>
      </c>
      <c r="AA23" s="94"/>
      <c r="AB23" s="94" t="s">
        <v>8</v>
      </c>
      <c r="AC23" s="94"/>
      <c r="AD23" s="94"/>
      <c r="AE23" s="94"/>
      <c r="AF23" s="94"/>
      <c r="AG23" s="94"/>
      <c r="AH23" s="94"/>
      <c r="AI23" s="94"/>
      <c r="AJ23" s="17">
        <f t="shared" si="2"/>
        <v>0</v>
      </c>
      <c r="AK23" s="308">
        <f t="shared" si="3"/>
        <v>2</v>
      </c>
      <c r="AL23" s="334">
        <f t="shared" si="4"/>
        <v>1</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t="s">
        <v>7</v>
      </c>
      <c r="V24" s="94"/>
      <c r="W24" s="94"/>
      <c r="X24" s="94"/>
      <c r="Y24" s="94"/>
      <c r="Z24" s="94"/>
      <c r="AA24" s="94"/>
      <c r="AB24" s="94"/>
      <c r="AC24" s="94"/>
      <c r="AD24" s="94"/>
      <c r="AE24" s="94"/>
      <c r="AF24" s="94"/>
      <c r="AG24" s="94"/>
      <c r="AH24" s="94"/>
      <c r="AI24" s="94"/>
      <c r="AJ24" s="17">
        <f t="shared" si="2"/>
        <v>0</v>
      </c>
      <c r="AK24" s="308">
        <f t="shared" si="3"/>
        <v>1</v>
      </c>
      <c r="AL24" s="334">
        <f t="shared" si="4"/>
        <v>0</v>
      </c>
      <c r="AM24" s="149"/>
      <c r="AN24" s="149"/>
      <c r="AO24" s="149"/>
    </row>
    <row r="25" spans="1:41" s="23" customFormat="1" ht="21" customHeight="1">
      <c r="A25" s="4">
        <v>19</v>
      </c>
      <c r="B25" s="37" t="s">
        <v>1789</v>
      </c>
      <c r="C25" s="45" t="s">
        <v>31</v>
      </c>
      <c r="D25" s="46" t="s">
        <v>239</v>
      </c>
      <c r="E25" s="103"/>
      <c r="F25" s="97" t="s">
        <v>6</v>
      </c>
      <c r="G25" s="97" t="s">
        <v>7</v>
      </c>
      <c r="H25" s="97"/>
      <c r="I25" s="97"/>
      <c r="J25" s="97" t="s">
        <v>7</v>
      </c>
      <c r="K25" s="97" t="s">
        <v>7</v>
      </c>
      <c r="L25" s="97" t="s">
        <v>7</v>
      </c>
      <c r="M25" s="97" t="s">
        <v>7</v>
      </c>
      <c r="N25" s="97"/>
      <c r="O25" s="97"/>
      <c r="P25" s="97" t="s">
        <v>7</v>
      </c>
      <c r="Q25" s="97" t="s">
        <v>7</v>
      </c>
      <c r="R25" s="97"/>
      <c r="S25" s="97"/>
      <c r="T25" s="97"/>
      <c r="U25" s="97" t="s">
        <v>7</v>
      </c>
      <c r="V25" s="97"/>
      <c r="W25" s="97"/>
      <c r="X25" s="97"/>
      <c r="Y25" s="97"/>
      <c r="Z25" s="97"/>
      <c r="AA25" s="97"/>
      <c r="AB25" s="97"/>
      <c r="AC25" s="97"/>
      <c r="AD25" s="97"/>
      <c r="AE25" s="97"/>
      <c r="AF25" s="97"/>
      <c r="AG25" s="97"/>
      <c r="AH25" s="97"/>
      <c r="AI25" s="97"/>
      <c r="AJ25" s="17">
        <f t="shared" si="2"/>
        <v>1</v>
      </c>
      <c r="AK25" s="308">
        <f t="shared" si="3"/>
        <v>8</v>
      </c>
      <c r="AL25" s="334">
        <f t="shared" si="4"/>
        <v>0</v>
      </c>
      <c r="AM25" s="304"/>
      <c r="AN25" s="304"/>
      <c r="AO25" s="304"/>
    </row>
    <row r="26" spans="1:41" s="23" customFormat="1" ht="18" customHeight="1">
      <c r="A26" s="432" t="s">
        <v>10</v>
      </c>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17">
        <f>SUM(AJ7:AJ25)</f>
        <v>1</v>
      </c>
      <c r="AK26" s="17">
        <f>SUM(AK7:AK25)</f>
        <v>40</v>
      </c>
      <c r="AL26" s="17">
        <f>SUM(AL7:AL25)</f>
        <v>3</v>
      </c>
      <c r="AM26" s="22"/>
      <c r="AN26" s="22"/>
    </row>
    <row r="27" spans="1:41" s="23" customFormat="1" ht="21" customHeight="1">
      <c r="A27" s="433" t="s">
        <v>2598</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M27" s="310"/>
    </row>
    <row r="28" spans="1:41">
      <c r="C28" s="436"/>
      <c r="D28" s="436"/>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C28:D28"/>
    <mergeCell ref="A26:AI26"/>
    <mergeCell ref="A5:A6"/>
    <mergeCell ref="A27:AL2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zoomScaleNormal="100" workbookViewId="0">
      <selection activeCell="AH14" sqref="AH14"/>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22.5">
      <c r="A3" s="429" t="s">
        <v>1797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77" t="s">
        <v>1798</v>
      </c>
      <c r="C7" s="78" t="s">
        <v>516</v>
      </c>
      <c r="D7" s="79" t="s">
        <v>82</v>
      </c>
      <c r="E7" s="4"/>
      <c r="F7" s="94" t="s">
        <v>6</v>
      </c>
      <c r="G7" s="94"/>
      <c r="H7" s="94"/>
      <c r="I7" s="94"/>
      <c r="J7" s="94"/>
      <c r="K7" s="94"/>
      <c r="L7" s="94"/>
      <c r="M7" s="94"/>
      <c r="N7" s="94"/>
      <c r="O7" s="94"/>
      <c r="P7" s="94"/>
      <c r="Q7" s="94"/>
      <c r="R7" s="94"/>
      <c r="S7" s="94"/>
      <c r="T7" s="94"/>
      <c r="U7" s="94"/>
      <c r="V7" s="94"/>
      <c r="W7" s="94"/>
      <c r="X7" s="94"/>
      <c r="Y7" s="94"/>
      <c r="Z7" s="94" t="s">
        <v>6</v>
      </c>
      <c r="AA7" s="94"/>
      <c r="AB7" s="94"/>
      <c r="AC7" s="94"/>
      <c r="AD7" s="94"/>
      <c r="AE7" s="94" t="s">
        <v>6</v>
      </c>
      <c r="AF7" s="94"/>
      <c r="AG7" s="94"/>
      <c r="AH7" s="94"/>
      <c r="AI7" s="94"/>
      <c r="AJ7" s="17">
        <f>COUNTIF(E7:AI7,"K")+2*COUNTIF(E7:AI7,"2K")+COUNTIF(E7:AI7,"TK")+COUNTIF(E7:AI7,"KT")+COUNTIF(E7:AI7,"PK")+COUNTIF(E7:AI7,"KP")+2*COUNTIF(E7:AI7,"K2")</f>
        <v>3</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t="s">
        <v>6</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1</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t="s">
        <v>6</v>
      </c>
      <c r="G9" s="94"/>
      <c r="H9" s="94"/>
      <c r="I9" s="94"/>
      <c r="J9" s="94"/>
      <c r="K9" s="94"/>
      <c r="L9" s="94"/>
      <c r="M9" s="94"/>
      <c r="N9" s="94" t="s">
        <v>6</v>
      </c>
      <c r="O9" s="94"/>
      <c r="P9" s="94"/>
      <c r="Q9" s="94"/>
      <c r="R9" s="94"/>
      <c r="S9" s="94"/>
      <c r="T9" s="94"/>
      <c r="U9" s="94"/>
      <c r="V9" s="94"/>
      <c r="W9" s="94"/>
      <c r="X9" s="94"/>
      <c r="Y9" s="94"/>
      <c r="Z9" s="94"/>
      <c r="AA9" s="94"/>
      <c r="AB9" s="94"/>
      <c r="AC9" s="94"/>
      <c r="AD9" s="94"/>
      <c r="AE9" s="94"/>
      <c r="AF9" s="94"/>
      <c r="AG9" s="94"/>
      <c r="AH9" s="94"/>
      <c r="AI9" s="94"/>
      <c r="AJ9" s="17">
        <f t="shared" si="2"/>
        <v>2</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t="s">
        <v>6</v>
      </c>
      <c r="T10" s="94"/>
      <c r="U10" s="94"/>
      <c r="V10" s="94"/>
      <c r="W10" s="94"/>
      <c r="X10" s="94"/>
      <c r="Y10" s="94"/>
      <c r="Z10" s="94" t="s">
        <v>6</v>
      </c>
      <c r="AA10" s="94"/>
      <c r="AB10" s="94"/>
      <c r="AC10" s="94"/>
      <c r="AD10" s="94"/>
      <c r="AE10" s="94"/>
      <c r="AF10" s="94"/>
      <c r="AG10" s="94"/>
      <c r="AH10" s="94"/>
      <c r="AI10" s="94"/>
      <c r="AJ10" s="17">
        <f t="shared" si="2"/>
        <v>2</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t="s">
        <v>6</v>
      </c>
      <c r="H11" s="94"/>
      <c r="I11" s="94"/>
      <c r="J11" s="94" t="s">
        <v>6</v>
      </c>
      <c r="K11" s="94"/>
      <c r="L11" s="94"/>
      <c r="M11" s="94"/>
      <c r="N11" s="94" t="s">
        <v>6</v>
      </c>
      <c r="O11" s="94"/>
      <c r="P11" s="94"/>
      <c r="Q11" s="94" t="s">
        <v>6</v>
      </c>
      <c r="R11" s="94"/>
      <c r="S11" s="94" t="s">
        <v>6</v>
      </c>
      <c r="T11" s="94"/>
      <c r="U11" s="94"/>
      <c r="V11" s="94"/>
      <c r="W11" s="94" t="s">
        <v>6</v>
      </c>
      <c r="X11" s="94"/>
      <c r="Y11" s="94"/>
      <c r="Z11" s="94"/>
      <c r="AA11" s="94"/>
      <c r="AB11" s="94" t="s">
        <v>6</v>
      </c>
      <c r="AC11" s="94"/>
      <c r="AD11" s="94"/>
      <c r="AE11" s="94"/>
      <c r="AF11" s="94"/>
      <c r="AG11" s="94"/>
      <c r="AH11" s="94"/>
      <c r="AI11" s="94"/>
      <c r="AJ11" s="17">
        <f t="shared" si="2"/>
        <v>7</v>
      </c>
      <c r="AK11" s="308">
        <f t="shared" si="3"/>
        <v>0</v>
      </c>
      <c r="AL11" s="334">
        <f t="shared" si="4"/>
        <v>0</v>
      </c>
      <c r="AM11" s="149"/>
      <c r="AN11" s="149"/>
      <c r="AO11" s="149"/>
    </row>
    <row r="12" spans="1:41" s="23" customFormat="1" ht="21" customHeight="1">
      <c r="A12" s="4">
        <v>6</v>
      </c>
      <c r="B12" s="77" t="s">
        <v>1804</v>
      </c>
      <c r="C12" s="78" t="s">
        <v>1805</v>
      </c>
      <c r="D12" s="79" t="s">
        <v>48</v>
      </c>
      <c r="E12" s="4"/>
      <c r="F12" s="94" t="s">
        <v>6</v>
      </c>
      <c r="G12" s="94"/>
      <c r="H12" s="94"/>
      <c r="I12" s="94"/>
      <c r="J12" s="94"/>
      <c r="K12" s="94"/>
      <c r="L12" s="94"/>
      <c r="M12" s="94"/>
      <c r="N12" s="94"/>
      <c r="O12" s="94"/>
      <c r="P12" s="94"/>
      <c r="Q12" s="94"/>
      <c r="R12" s="94"/>
      <c r="S12" s="94"/>
      <c r="T12" s="94"/>
      <c r="U12" s="94"/>
      <c r="V12" s="94"/>
      <c r="W12" s="94"/>
      <c r="X12" s="94"/>
      <c r="Y12" s="94"/>
      <c r="Z12" s="94" t="s">
        <v>6</v>
      </c>
      <c r="AA12" s="94"/>
      <c r="AB12" s="94"/>
      <c r="AC12" s="94"/>
      <c r="AD12" s="94"/>
      <c r="AE12" s="94"/>
      <c r="AF12" s="94"/>
      <c r="AG12" s="94"/>
      <c r="AH12" s="94"/>
      <c r="AI12" s="94"/>
      <c r="AJ12" s="17">
        <f t="shared" si="2"/>
        <v>2</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t="s">
        <v>8</v>
      </c>
      <c r="AC13" s="211"/>
      <c r="AD13" s="211"/>
      <c r="AE13" s="211"/>
      <c r="AF13" s="211"/>
      <c r="AG13" s="211"/>
      <c r="AH13" s="211"/>
      <c r="AI13" s="211"/>
      <c r="AJ13" s="17">
        <f t="shared" si="2"/>
        <v>0</v>
      </c>
      <c r="AK13" s="308">
        <f t="shared" si="3"/>
        <v>0</v>
      </c>
      <c r="AL13" s="334">
        <f t="shared" si="4"/>
        <v>1</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c r="K17" s="94"/>
      <c r="L17" s="84"/>
      <c r="M17" s="94" t="s">
        <v>6</v>
      </c>
      <c r="N17" s="94" t="s">
        <v>6</v>
      </c>
      <c r="O17" s="94"/>
      <c r="P17" s="94"/>
      <c r="Q17" s="94" t="s">
        <v>6</v>
      </c>
      <c r="R17" s="94" t="s">
        <v>6</v>
      </c>
      <c r="S17" s="94"/>
      <c r="T17" s="94"/>
      <c r="U17" s="94"/>
      <c r="V17" s="94"/>
      <c r="W17" s="94"/>
      <c r="X17" s="94"/>
      <c r="Y17" s="94"/>
      <c r="Z17" s="94" t="s">
        <v>6</v>
      </c>
      <c r="AA17" s="94"/>
      <c r="AB17" s="94" t="s">
        <v>6</v>
      </c>
      <c r="AC17" s="94"/>
      <c r="AD17" s="94"/>
      <c r="AE17" s="94"/>
      <c r="AF17" s="94"/>
      <c r="AG17" s="94"/>
      <c r="AH17" s="94"/>
      <c r="AI17" s="94"/>
      <c r="AJ17" s="17">
        <f t="shared" si="2"/>
        <v>6</v>
      </c>
      <c r="AK17" s="308">
        <f t="shared" si="3"/>
        <v>0</v>
      </c>
      <c r="AL17" s="334">
        <f t="shared" si="4"/>
        <v>0</v>
      </c>
      <c r="AM17" s="149"/>
      <c r="AN17" s="149"/>
      <c r="AO17" s="149"/>
    </row>
    <row r="18" spans="1:41" s="141" customFormat="1" ht="21" customHeight="1">
      <c r="A18" s="4">
        <v>12</v>
      </c>
      <c r="B18" s="351" t="s">
        <v>1814</v>
      </c>
      <c r="C18" s="352" t="s">
        <v>1815</v>
      </c>
      <c r="D18" s="353" t="s">
        <v>92</v>
      </c>
      <c r="E18" s="354"/>
      <c r="F18" s="225" t="s">
        <v>6</v>
      </c>
      <c r="G18" s="225" t="s">
        <v>6</v>
      </c>
      <c r="H18" s="225"/>
      <c r="I18" s="225" t="s">
        <v>6</v>
      </c>
      <c r="J18" s="225" t="s">
        <v>6</v>
      </c>
      <c r="K18" s="225" t="s">
        <v>6</v>
      </c>
      <c r="L18" s="225"/>
      <c r="M18" s="225" t="s">
        <v>6</v>
      </c>
      <c r="N18" s="225" t="s">
        <v>6</v>
      </c>
      <c r="O18" s="225"/>
      <c r="P18" s="225" t="s">
        <v>6</v>
      </c>
      <c r="Q18" s="225" t="s">
        <v>6</v>
      </c>
      <c r="R18" s="225" t="s">
        <v>6</v>
      </c>
      <c r="S18" s="225" t="s">
        <v>6</v>
      </c>
      <c r="T18" s="117" t="s">
        <v>6</v>
      </c>
      <c r="U18" s="225"/>
      <c r="V18" s="225"/>
      <c r="W18" s="244" t="s">
        <v>6</v>
      </c>
      <c r="X18" s="225" t="s">
        <v>6</v>
      </c>
      <c r="Y18" s="225"/>
      <c r="Z18" s="225" t="s">
        <v>6</v>
      </c>
      <c r="AA18" s="225" t="s">
        <v>6</v>
      </c>
      <c r="AB18" s="147" t="s">
        <v>6</v>
      </c>
      <c r="AC18" s="147"/>
      <c r="AD18" s="147" t="s">
        <v>6</v>
      </c>
      <c r="AE18" s="147"/>
      <c r="AF18" s="147"/>
      <c r="AG18" s="147"/>
      <c r="AH18" s="147"/>
      <c r="AI18" s="147"/>
      <c r="AJ18" s="17">
        <f t="shared" si="2"/>
        <v>18</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t="s">
        <v>6</v>
      </c>
      <c r="H19" s="94"/>
      <c r="I19" s="94" t="s">
        <v>6</v>
      </c>
      <c r="J19" s="94" t="s">
        <v>6</v>
      </c>
      <c r="K19" s="94"/>
      <c r="L19" s="94"/>
      <c r="M19" s="94"/>
      <c r="N19" s="94" t="s">
        <v>6</v>
      </c>
      <c r="O19" s="94"/>
      <c r="P19" s="94"/>
      <c r="Q19" s="94"/>
      <c r="R19" s="94"/>
      <c r="S19" s="147"/>
      <c r="T19" s="94"/>
      <c r="U19" s="94"/>
      <c r="V19" s="94"/>
      <c r="W19" s="94" t="s">
        <v>6</v>
      </c>
      <c r="X19" s="94" t="s">
        <v>6</v>
      </c>
      <c r="Y19" s="94"/>
      <c r="Z19" s="94" t="s">
        <v>6</v>
      </c>
      <c r="AA19" s="94"/>
      <c r="AB19" s="94" t="s">
        <v>6</v>
      </c>
      <c r="AC19" s="94"/>
      <c r="AD19" s="94" t="s">
        <v>2656</v>
      </c>
      <c r="AE19" s="94"/>
      <c r="AF19" s="94"/>
      <c r="AG19" s="94"/>
      <c r="AH19" s="94"/>
      <c r="AI19" s="94"/>
      <c r="AJ19" s="17">
        <f t="shared" si="2"/>
        <v>10</v>
      </c>
      <c r="AK19" s="308">
        <f t="shared" si="3"/>
        <v>0</v>
      </c>
      <c r="AL19" s="334">
        <f t="shared" si="4"/>
        <v>0</v>
      </c>
      <c r="AM19" s="472"/>
      <c r="AN19" s="473"/>
      <c r="AO19" s="170"/>
    </row>
    <row r="20" spans="1:41" s="141" customFormat="1" ht="21" customHeight="1">
      <c r="A20" s="4">
        <v>14</v>
      </c>
      <c r="B20" s="77" t="s">
        <v>1817</v>
      </c>
      <c r="C20" s="352" t="s">
        <v>57</v>
      </c>
      <c r="D20" s="353" t="s">
        <v>126</v>
      </c>
      <c r="E20" s="355"/>
      <c r="F20" s="117" t="s">
        <v>6</v>
      </c>
      <c r="G20" s="117"/>
      <c r="H20" s="117"/>
      <c r="I20" s="117" t="s">
        <v>6</v>
      </c>
      <c r="J20" s="117" t="s">
        <v>6</v>
      </c>
      <c r="K20" s="117" t="s">
        <v>6</v>
      </c>
      <c r="L20" s="117" t="s">
        <v>6</v>
      </c>
      <c r="M20" s="117"/>
      <c r="N20" s="117" t="s">
        <v>6</v>
      </c>
      <c r="O20" s="117"/>
      <c r="P20" s="117" t="s">
        <v>6</v>
      </c>
      <c r="Q20" s="117" t="s">
        <v>6</v>
      </c>
      <c r="R20" s="117" t="s">
        <v>6</v>
      </c>
      <c r="S20" s="117" t="s">
        <v>6</v>
      </c>
      <c r="T20" s="117" t="s">
        <v>6</v>
      </c>
      <c r="U20" s="117"/>
      <c r="V20" s="117"/>
      <c r="W20" s="117" t="s">
        <v>6</v>
      </c>
      <c r="X20" s="117" t="s">
        <v>6</v>
      </c>
      <c r="Y20" s="117"/>
      <c r="Z20" s="117" t="s">
        <v>6</v>
      </c>
      <c r="AA20" s="94"/>
      <c r="AB20" s="94" t="s">
        <v>6</v>
      </c>
      <c r="AC20" s="94"/>
      <c r="AD20" s="94" t="s">
        <v>6</v>
      </c>
      <c r="AE20" s="94"/>
      <c r="AF20" s="94"/>
      <c r="AG20" s="94"/>
      <c r="AH20" s="94"/>
      <c r="AI20" s="94"/>
      <c r="AJ20" s="17">
        <f t="shared" si="2"/>
        <v>16</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t="s">
        <v>6</v>
      </c>
      <c r="H21" s="94"/>
      <c r="I21" s="94"/>
      <c r="J21" s="94" t="s">
        <v>6</v>
      </c>
      <c r="K21" s="94"/>
      <c r="L21" s="94"/>
      <c r="M21" s="94" t="s">
        <v>6</v>
      </c>
      <c r="N21" s="94" t="s">
        <v>6</v>
      </c>
      <c r="O21" s="94"/>
      <c r="P21" s="94"/>
      <c r="Q21" s="94" t="s">
        <v>6</v>
      </c>
      <c r="R21" s="94" t="s">
        <v>6</v>
      </c>
      <c r="S21" s="94"/>
      <c r="T21" s="94"/>
      <c r="U21" s="94"/>
      <c r="V21" s="94"/>
      <c r="W21" s="94"/>
      <c r="X21" s="94"/>
      <c r="Y21" s="94"/>
      <c r="Z21" s="94"/>
      <c r="AA21" s="94"/>
      <c r="AB21" s="94" t="s">
        <v>6</v>
      </c>
      <c r="AC21" s="94"/>
      <c r="AD21" s="94"/>
      <c r="AE21" s="94" t="s">
        <v>6</v>
      </c>
      <c r="AF21" s="94"/>
      <c r="AG21" s="94"/>
      <c r="AH21" s="94"/>
      <c r="AI21" s="94"/>
      <c r="AJ21" s="17">
        <f t="shared" si="2"/>
        <v>8</v>
      </c>
      <c r="AK21" s="308">
        <f t="shared" si="3"/>
        <v>0</v>
      </c>
      <c r="AL21" s="334">
        <f t="shared" si="4"/>
        <v>0</v>
      </c>
      <c r="AM21" s="170"/>
      <c r="AN21" s="170"/>
      <c r="AO21" s="170"/>
    </row>
    <row r="22" spans="1:41" s="141" customFormat="1" ht="21" customHeight="1">
      <c r="A22" s="4">
        <v>16</v>
      </c>
      <c r="B22" s="77" t="s">
        <v>1819</v>
      </c>
      <c r="C22" s="78" t="s">
        <v>327</v>
      </c>
      <c r="D22" s="79" t="s">
        <v>62</v>
      </c>
      <c r="E22" s="4"/>
      <c r="F22" s="94" t="s">
        <v>6</v>
      </c>
      <c r="G22" s="94" t="s">
        <v>6</v>
      </c>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2</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t="s">
        <v>6</v>
      </c>
      <c r="H23" s="94"/>
      <c r="I23" s="94"/>
      <c r="J23" s="94" t="s">
        <v>6</v>
      </c>
      <c r="K23" s="94"/>
      <c r="L23" s="94"/>
      <c r="M23" s="94"/>
      <c r="N23" s="94"/>
      <c r="O23" s="94"/>
      <c r="P23" s="94" t="s">
        <v>6</v>
      </c>
      <c r="Q23" s="94" t="s">
        <v>6</v>
      </c>
      <c r="R23" s="94"/>
      <c r="S23" s="94"/>
      <c r="T23" s="94"/>
      <c r="U23" s="94"/>
      <c r="V23" s="94"/>
      <c r="W23" s="94" t="s">
        <v>6</v>
      </c>
      <c r="X23" s="94"/>
      <c r="Y23" s="94"/>
      <c r="Z23" s="94" t="s">
        <v>6</v>
      </c>
      <c r="AA23" s="94"/>
      <c r="AB23" s="94"/>
      <c r="AC23" s="94"/>
      <c r="AD23" s="94"/>
      <c r="AE23" s="94"/>
      <c r="AF23" s="94"/>
      <c r="AG23" s="94"/>
      <c r="AH23" s="94"/>
      <c r="AI23" s="94"/>
      <c r="AJ23" s="17">
        <f t="shared" si="2"/>
        <v>6</v>
      </c>
      <c r="AK23" s="308">
        <f t="shared" si="3"/>
        <v>0</v>
      </c>
      <c r="AL23" s="334">
        <f t="shared" si="4"/>
        <v>0</v>
      </c>
      <c r="AM23" s="170"/>
      <c r="AN23" s="170"/>
      <c r="AO23" s="170"/>
    </row>
    <row r="24" spans="1:41" s="23" customFormat="1" ht="21" customHeight="1">
      <c r="A24" s="4">
        <v>18</v>
      </c>
      <c r="B24" s="80" t="s">
        <v>1821</v>
      </c>
      <c r="C24" s="81" t="s">
        <v>1822</v>
      </c>
      <c r="D24" s="191" t="s">
        <v>1112</v>
      </c>
      <c r="E24" s="4"/>
      <c r="F24" s="94" t="s">
        <v>6</v>
      </c>
      <c r="G24" s="94"/>
      <c r="H24" s="94"/>
      <c r="I24" s="94"/>
      <c r="J24" s="94"/>
      <c r="K24" s="94"/>
      <c r="L24" s="94"/>
      <c r="M24" s="94"/>
      <c r="N24" s="94"/>
      <c r="O24" s="94"/>
      <c r="P24" s="94"/>
      <c r="Q24" s="94"/>
      <c r="R24" s="94"/>
      <c r="S24" s="94"/>
      <c r="T24" s="94"/>
      <c r="U24" s="94"/>
      <c r="V24" s="94"/>
      <c r="W24" s="94"/>
      <c r="X24" s="94"/>
      <c r="Y24" s="94"/>
      <c r="Z24" s="94" t="s">
        <v>6</v>
      </c>
      <c r="AA24" s="94"/>
      <c r="AB24" s="94"/>
      <c r="AC24" s="94"/>
      <c r="AD24" s="94"/>
      <c r="AE24" s="94"/>
      <c r="AF24" s="94"/>
      <c r="AG24" s="94"/>
      <c r="AH24" s="94"/>
      <c r="AI24" s="94"/>
      <c r="AJ24" s="17">
        <f t="shared" si="2"/>
        <v>2</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t="s">
        <v>6</v>
      </c>
      <c r="H25" s="94"/>
      <c r="I25" s="94"/>
      <c r="J25" s="94"/>
      <c r="K25" s="94"/>
      <c r="L25" s="94"/>
      <c r="M25" s="94"/>
      <c r="N25" s="94"/>
      <c r="O25" s="94"/>
      <c r="P25" s="94"/>
      <c r="Q25" s="94"/>
      <c r="R25" s="94"/>
      <c r="S25" s="94"/>
      <c r="T25" s="94"/>
      <c r="U25" s="94"/>
      <c r="V25" s="94"/>
      <c r="W25" s="94" t="s">
        <v>2660</v>
      </c>
      <c r="X25" s="94" t="s">
        <v>6</v>
      </c>
      <c r="Y25" s="94"/>
      <c r="Z25" s="94"/>
      <c r="AA25" s="94"/>
      <c r="AB25" s="94"/>
      <c r="AC25" s="94"/>
      <c r="AD25" s="94"/>
      <c r="AE25" s="94"/>
      <c r="AF25" s="94"/>
      <c r="AG25" s="94"/>
      <c r="AH25" s="94"/>
      <c r="AI25" s="94"/>
      <c r="AJ25" s="17">
        <f t="shared" si="2"/>
        <v>2</v>
      </c>
      <c r="AK25" s="308">
        <f t="shared" si="3"/>
        <v>2</v>
      </c>
      <c r="AL25" s="334">
        <f t="shared" si="4"/>
        <v>0</v>
      </c>
      <c r="AM25" s="149"/>
      <c r="AN25" s="149"/>
      <c r="AO25" s="149"/>
    </row>
    <row r="26" spans="1:41" s="23" customFormat="1" ht="21" customHeight="1">
      <c r="A26" s="4">
        <v>20</v>
      </c>
      <c r="B26" s="77" t="s">
        <v>1824</v>
      </c>
      <c r="C26" s="78" t="s">
        <v>646</v>
      </c>
      <c r="D26" s="79" t="s">
        <v>94</v>
      </c>
      <c r="E26" s="20"/>
      <c r="F26" s="94" t="s">
        <v>6</v>
      </c>
      <c r="G26" s="94"/>
      <c r="H26" s="94"/>
      <c r="I26" s="94" t="s">
        <v>7</v>
      </c>
      <c r="J26" s="94" t="s">
        <v>6</v>
      </c>
      <c r="K26" s="94" t="s">
        <v>6</v>
      </c>
      <c r="L26" s="94"/>
      <c r="M26" s="94" t="s">
        <v>6</v>
      </c>
      <c r="N26" s="94"/>
      <c r="O26" s="94"/>
      <c r="P26" s="94"/>
      <c r="Q26" s="94" t="s">
        <v>6</v>
      </c>
      <c r="R26" s="94"/>
      <c r="S26" s="94"/>
      <c r="T26" s="94"/>
      <c r="U26" s="94"/>
      <c r="V26" s="94"/>
      <c r="W26" s="94" t="s">
        <v>6</v>
      </c>
      <c r="X26" s="94"/>
      <c r="Y26" s="94"/>
      <c r="Z26" s="94" t="s">
        <v>6</v>
      </c>
      <c r="AA26" s="94"/>
      <c r="AB26" s="94"/>
      <c r="AC26" s="94"/>
      <c r="AD26" s="94"/>
      <c r="AE26" s="94"/>
      <c r="AF26" s="94"/>
      <c r="AG26" s="94"/>
      <c r="AH26" s="94"/>
      <c r="AI26" s="94"/>
      <c r="AJ26" s="17">
        <f t="shared" si="2"/>
        <v>7</v>
      </c>
      <c r="AK26" s="308">
        <f t="shared" si="3"/>
        <v>1</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c r="J28" s="94"/>
      <c r="K28" s="94" t="s">
        <v>6</v>
      </c>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351" t="s">
        <v>1828</v>
      </c>
      <c r="C29" s="352" t="s">
        <v>1829</v>
      </c>
      <c r="D29" s="353" t="s">
        <v>46</v>
      </c>
      <c r="E29" s="34"/>
      <c r="F29" s="117" t="s">
        <v>6</v>
      </c>
      <c r="G29" s="117" t="s">
        <v>6</v>
      </c>
      <c r="H29" s="117"/>
      <c r="I29" s="117" t="s">
        <v>2656</v>
      </c>
      <c r="J29" s="117" t="s">
        <v>2656</v>
      </c>
      <c r="K29" s="117"/>
      <c r="L29" s="117"/>
      <c r="M29" s="117"/>
      <c r="N29" s="117" t="s">
        <v>6</v>
      </c>
      <c r="O29" s="117"/>
      <c r="P29" s="117"/>
      <c r="Q29" s="117" t="s">
        <v>2656</v>
      </c>
      <c r="R29" s="117" t="s">
        <v>6</v>
      </c>
      <c r="S29" s="117" t="s">
        <v>6</v>
      </c>
      <c r="T29" s="117"/>
      <c r="U29" s="117"/>
      <c r="V29" s="117"/>
      <c r="W29" s="117" t="s">
        <v>6</v>
      </c>
      <c r="X29" s="94" t="s">
        <v>6</v>
      </c>
      <c r="Y29" s="94"/>
      <c r="Z29" s="94" t="s">
        <v>6</v>
      </c>
      <c r="AA29" s="94"/>
      <c r="AB29" s="94" t="s">
        <v>6</v>
      </c>
      <c r="AC29" s="94"/>
      <c r="AD29" s="94" t="s">
        <v>2656</v>
      </c>
      <c r="AE29" s="94"/>
      <c r="AF29" s="94"/>
      <c r="AG29" s="94"/>
      <c r="AH29" s="94"/>
      <c r="AI29" s="94"/>
      <c r="AJ29" s="17">
        <f t="shared" si="2"/>
        <v>17</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t="s">
        <v>6</v>
      </c>
      <c r="H30" s="94"/>
      <c r="I30" s="94"/>
      <c r="J30" s="94"/>
      <c r="K30" s="94"/>
      <c r="L30" s="94"/>
      <c r="M30" s="94"/>
      <c r="N30" s="94"/>
      <c r="O30" s="94"/>
      <c r="P30" s="94"/>
      <c r="Q30" s="94"/>
      <c r="R30" s="94"/>
      <c r="S30" s="94"/>
      <c r="T30" s="94"/>
      <c r="U30" s="94"/>
      <c r="V30" s="94"/>
      <c r="W30" s="94" t="s">
        <v>6</v>
      </c>
      <c r="X30" s="94" t="s">
        <v>2656</v>
      </c>
      <c r="Y30" s="94"/>
      <c r="Z30" s="94"/>
      <c r="AA30" s="94"/>
      <c r="AB30" s="94"/>
      <c r="AC30" s="94"/>
      <c r="AD30" s="94"/>
      <c r="AE30" s="94"/>
      <c r="AF30" s="94"/>
      <c r="AG30" s="94"/>
      <c r="AH30" s="94"/>
      <c r="AI30" s="94"/>
      <c r="AJ30" s="17">
        <f t="shared" si="2"/>
        <v>4</v>
      </c>
      <c r="AK30" s="308">
        <f t="shared" si="3"/>
        <v>0</v>
      </c>
      <c r="AL30" s="334">
        <f t="shared" si="4"/>
        <v>0</v>
      </c>
      <c r="AM30" s="149"/>
      <c r="AN30" s="149"/>
      <c r="AO30" s="149"/>
    </row>
    <row r="31" spans="1:41" s="23" customFormat="1" ht="21" customHeight="1">
      <c r="A31" s="4">
        <v>25</v>
      </c>
      <c r="B31" s="77" t="s">
        <v>1832</v>
      </c>
      <c r="C31" s="78" t="s">
        <v>18</v>
      </c>
      <c r="D31" s="79" t="s">
        <v>72</v>
      </c>
      <c r="E31" s="20"/>
      <c r="F31" s="94" t="s">
        <v>6</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t="s">
        <v>6</v>
      </c>
      <c r="T32" s="94"/>
      <c r="U32" s="94"/>
      <c r="V32" s="94"/>
      <c r="W32" s="94"/>
      <c r="X32" s="94"/>
      <c r="Y32" s="94"/>
      <c r="Z32" s="94"/>
      <c r="AA32" s="94" t="s">
        <v>7</v>
      </c>
      <c r="AB32" s="94"/>
      <c r="AC32" s="94"/>
      <c r="AD32" s="94"/>
      <c r="AE32" s="94"/>
      <c r="AF32" s="94"/>
      <c r="AG32" s="94"/>
      <c r="AH32" s="94"/>
      <c r="AI32" s="94"/>
      <c r="AJ32" s="17">
        <f t="shared" si="2"/>
        <v>1</v>
      </c>
      <c r="AK32" s="308">
        <f t="shared" si="3"/>
        <v>1</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t="s">
        <v>6</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c r="I34" s="94"/>
      <c r="J34" s="94"/>
      <c r="K34" s="94"/>
      <c r="L34" s="94"/>
      <c r="M34" s="94"/>
      <c r="N34" s="94"/>
      <c r="O34" s="94"/>
      <c r="P34" s="94"/>
      <c r="Q34" s="94"/>
      <c r="R34" s="94"/>
      <c r="S34" s="94" t="s">
        <v>6</v>
      </c>
      <c r="T34" s="94"/>
      <c r="U34" s="94"/>
      <c r="V34" s="94"/>
      <c r="W34" s="94" t="s">
        <v>6</v>
      </c>
      <c r="X34" s="94" t="s">
        <v>2656</v>
      </c>
      <c r="Y34" s="94"/>
      <c r="Z34" s="94"/>
      <c r="AA34" s="94"/>
      <c r="AB34" s="94"/>
      <c r="AC34" s="94"/>
      <c r="AD34" s="94"/>
      <c r="AE34" s="94"/>
      <c r="AF34" s="94"/>
      <c r="AG34" s="94"/>
      <c r="AH34" s="94"/>
      <c r="AI34" s="94"/>
      <c r="AJ34" s="17">
        <f t="shared" si="2"/>
        <v>4</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t="s">
        <v>6</v>
      </c>
      <c r="AC35" s="94"/>
      <c r="AD35" s="94"/>
      <c r="AE35" s="94"/>
      <c r="AF35" s="94"/>
      <c r="AG35" s="94"/>
      <c r="AH35" s="94"/>
      <c r="AI35" s="94"/>
      <c r="AJ35" s="17">
        <f t="shared" si="2"/>
        <v>1</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t="s">
        <v>6</v>
      </c>
      <c r="H36" s="94"/>
      <c r="I36" s="94"/>
      <c r="J36" s="94"/>
      <c r="K36" s="94"/>
      <c r="L36" s="94"/>
      <c r="M36" s="94"/>
      <c r="N36" s="94"/>
      <c r="O36" s="94"/>
      <c r="P36" s="94"/>
      <c r="Q36" s="94"/>
      <c r="R36" s="94"/>
      <c r="S36" s="94" t="s">
        <v>6</v>
      </c>
      <c r="T36" s="94"/>
      <c r="U36" s="94"/>
      <c r="V36" s="94"/>
      <c r="W36" s="94"/>
      <c r="X36" s="94" t="s">
        <v>6</v>
      </c>
      <c r="Y36" s="94"/>
      <c r="Z36" s="94"/>
      <c r="AA36" s="94"/>
      <c r="AB36" s="94"/>
      <c r="AC36" s="94"/>
      <c r="AD36" s="94"/>
      <c r="AE36" s="94" t="s">
        <v>6</v>
      </c>
      <c r="AF36" s="94"/>
      <c r="AG36" s="94"/>
      <c r="AH36" s="94"/>
      <c r="AI36" s="94"/>
      <c r="AJ36" s="17">
        <f t="shared" si="2"/>
        <v>4</v>
      </c>
      <c r="AK36" s="308">
        <f t="shared" si="3"/>
        <v>0</v>
      </c>
      <c r="AL36" s="334">
        <f t="shared" si="4"/>
        <v>0</v>
      </c>
      <c r="AM36" s="149"/>
      <c r="AN36" s="149"/>
      <c r="AO36" s="149"/>
    </row>
    <row r="37" spans="1:41" s="23" customFormat="1" ht="21" customHeight="1">
      <c r="A37" s="474" t="s">
        <v>10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6"/>
      <c r="AJ37" s="17">
        <f>SUM(AJ7:AJ36)</f>
        <v>128</v>
      </c>
      <c r="AK37" s="17">
        <f>SUM(AK7:AK36)</f>
        <v>4</v>
      </c>
      <c r="AL37" s="17">
        <f>SUM(AL7:AL36)</f>
        <v>1</v>
      </c>
    </row>
    <row r="38" spans="1:41" s="23" customFormat="1" ht="21" customHeight="1">
      <c r="A38" s="433" t="s">
        <v>2598</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c r="AM38" s="310"/>
      <c r="AN38" s="310"/>
    </row>
    <row r="39" spans="1:41">
      <c r="C39" s="436"/>
      <c r="D39" s="436"/>
      <c r="E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6"/>
      <c r="D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C40:D40"/>
    <mergeCell ref="AM19:AN19"/>
    <mergeCell ref="A37:AI37"/>
    <mergeCell ref="C39:E39"/>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2" zoomScale="90" zoomScaleNormal="90" workbookViewId="0">
      <selection activeCell="AE23" sqref="AE23"/>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8"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1.5" customHeight="1">
      <c r="A3" s="429" t="s">
        <v>851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77" t="s">
        <v>521</v>
      </c>
      <c r="C7" s="78" t="s">
        <v>522</v>
      </c>
      <c r="D7" s="79" t="s">
        <v>19</v>
      </c>
      <c r="E7" s="96"/>
      <c r="F7" s="97"/>
      <c r="G7" s="97"/>
      <c r="H7" s="97"/>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8" s="23" customFormat="1" ht="21" customHeight="1">
      <c r="A9" s="4">
        <v>3</v>
      </c>
      <c r="B9" s="77" t="s">
        <v>525</v>
      </c>
      <c r="C9" s="78" t="s">
        <v>526</v>
      </c>
      <c r="D9" s="79" t="s">
        <v>39</v>
      </c>
      <c r="E9" s="96" t="s">
        <v>6</v>
      </c>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1</v>
      </c>
      <c r="AK9" s="307">
        <f t="shared" si="3"/>
        <v>0</v>
      </c>
      <c r="AL9" s="334">
        <f t="shared" si="4"/>
        <v>0</v>
      </c>
    </row>
    <row r="10" spans="1:38" s="23" customFormat="1" ht="21" customHeight="1">
      <c r="A10" s="4">
        <v>4</v>
      </c>
      <c r="B10" s="77" t="s">
        <v>527</v>
      </c>
      <c r="C10" s="78" t="s">
        <v>528</v>
      </c>
      <c r="D10" s="79" t="s">
        <v>39</v>
      </c>
      <c r="E10" s="96"/>
      <c r="F10" s="97"/>
      <c r="G10" s="97" t="s">
        <v>6</v>
      </c>
      <c r="H10" s="97"/>
      <c r="I10" s="97"/>
      <c r="J10" s="97"/>
      <c r="K10" s="97" t="s">
        <v>8</v>
      </c>
      <c r="L10" s="97"/>
      <c r="M10" s="97"/>
      <c r="N10" s="97"/>
      <c r="O10" s="97"/>
      <c r="P10" s="97"/>
      <c r="Q10" s="97"/>
      <c r="R10" s="97"/>
      <c r="S10" s="97"/>
      <c r="T10" s="97" t="s">
        <v>6</v>
      </c>
      <c r="U10" s="97"/>
      <c r="V10" s="98"/>
      <c r="W10" s="98"/>
      <c r="X10" s="97"/>
      <c r="Y10" s="97"/>
      <c r="Z10" s="97"/>
      <c r="AA10" s="97"/>
      <c r="AB10" s="97"/>
      <c r="AC10" s="98"/>
      <c r="AD10" s="97"/>
      <c r="AE10" s="97"/>
      <c r="AF10" s="97"/>
      <c r="AG10" s="97"/>
      <c r="AH10" s="97"/>
      <c r="AI10" s="97"/>
      <c r="AJ10" s="17">
        <f t="shared" si="2"/>
        <v>2</v>
      </c>
      <c r="AK10" s="307">
        <f t="shared" si="3"/>
        <v>0</v>
      </c>
      <c r="AL10" s="334">
        <f t="shared" si="4"/>
        <v>1</v>
      </c>
    </row>
    <row r="11" spans="1:38"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8" s="23" customFormat="1" ht="21" customHeight="1">
      <c r="A12" s="4">
        <v>6</v>
      </c>
      <c r="B12" s="77" t="s">
        <v>519</v>
      </c>
      <c r="C12" s="78" t="s">
        <v>520</v>
      </c>
      <c r="D12" s="79" t="s">
        <v>117</v>
      </c>
      <c r="E12" s="96"/>
      <c r="F12" s="97" t="s">
        <v>8</v>
      </c>
      <c r="G12" s="97"/>
      <c r="H12" s="97"/>
      <c r="I12" s="97" t="s">
        <v>7</v>
      </c>
      <c r="J12" s="97"/>
      <c r="K12" s="97"/>
      <c r="L12" s="97"/>
      <c r="M12" s="97"/>
      <c r="N12" s="97" t="s">
        <v>7</v>
      </c>
      <c r="O12" s="97"/>
      <c r="P12" s="97"/>
      <c r="Q12" s="97"/>
      <c r="R12" s="97"/>
      <c r="S12" s="97" t="s">
        <v>6</v>
      </c>
      <c r="T12" s="97"/>
      <c r="U12" s="97" t="s">
        <v>7</v>
      </c>
      <c r="V12" s="98"/>
      <c r="W12" s="98"/>
      <c r="X12" s="97"/>
      <c r="Y12" s="97"/>
      <c r="Z12" s="97"/>
      <c r="AA12" s="97"/>
      <c r="AB12" s="97"/>
      <c r="AC12" s="97"/>
      <c r="AD12" s="97" t="s">
        <v>7</v>
      </c>
      <c r="AE12" s="97" t="s">
        <v>7</v>
      </c>
      <c r="AF12" s="97"/>
      <c r="AG12" s="97"/>
      <c r="AH12" s="97"/>
      <c r="AI12" s="97"/>
      <c r="AJ12" s="17">
        <f t="shared" si="2"/>
        <v>1</v>
      </c>
      <c r="AK12" s="307">
        <f t="shared" si="3"/>
        <v>5</v>
      </c>
      <c r="AL12" s="334">
        <f t="shared" si="4"/>
        <v>1</v>
      </c>
    </row>
    <row r="13" spans="1:38"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8" s="23" customFormat="1" ht="21" customHeight="1">
      <c r="A14" s="4">
        <v>8</v>
      </c>
      <c r="B14" s="77" t="s">
        <v>533</v>
      </c>
      <c r="C14" s="78" t="s">
        <v>534</v>
      </c>
      <c r="D14" s="79" t="s">
        <v>49</v>
      </c>
      <c r="E14" s="96"/>
      <c r="F14" s="97" t="s">
        <v>8</v>
      </c>
      <c r="G14" s="99"/>
      <c r="H14" s="99"/>
      <c r="I14" s="99"/>
      <c r="J14" s="99"/>
      <c r="K14" s="99"/>
      <c r="L14" s="99" t="s">
        <v>6</v>
      </c>
      <c r="M14" s="99"/>
      <c r="N14" s="99"/>
      <c r="O14" s="99"/>
      <c r="P14" s="99"/>
      <c r="Q14" s="99"/>
      <c r="R14" s="99"/>
      <c r="S14" s="99" t="s">
        <v>6</v>
      </c>
      <c r="T14" s="99"/>
      <c r="U14" s="99"/>
      <c r="V14" s="98"/>
      <c r="W14" s="98"/>
      <c r="X14" s="99"/>
      <c r="Y14" s="99"/>
      <c r="Z14" s="99"/>
      <c r="AA14" s="99"/>
      <c r="AB14" s="99"/>
      <c r="AC14" s="99"/>
      <c r="AD14" s="99"/>
      <c r="AE14" s="99"/>
      <c r="AF14" s="99"/>
      <c r="AG14" s="99"/>
      <c r="AH14" s="99"/>
      <c r="AI14" s="99"/>
      <c r="AJ14" s="17">
        <f t="shared" si="2"/>
        <v>2</v>
      </c>
      <c r="AK14" s="307">
        <f t="shared" si="3"/>
        <v>0</v>
      </c>
      <c r="AL14" s="334">
        <f t="shared" si="4"/>
        <v>1</v>
      </c>
    </row>
    <row r="15" spans="1:38"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8" s="23" customFormat="1" ht="21" customHeight="1">
      <c r="A16" s="4">
        <v>10</v>
      </c>
      <c r="B16" s="77" t="s">
        <v>535</v>
      </c>
      <c r="C16" s="78" t="s">
        <v>536</v>
      </c>
      <c r="D16" s="79" t="s">
        <v>75</v>
      </c>
      <c r="E16" s="96" t="s">
        <v>6</v>
      </c>
      <c r="F16" s="97" t="s">
        <v>6</v>
      </c>
      <c r="G16" s="97" t="s">
        <v>6</v>
      </c>
      <c r="H16" s="97"/>
      <c r="I16" s="97" t="s">
        <v>6</v>
      </c>
      <c r="J16" s="97" t="s">
        <v>6</v>
      </c>
      <c r="K16" s="97" t="s">
        <v>6</v>
      </c>
      <c r="L16" s="97" t="s">
        <v>6</v>
      </c>
      <c r="M16" s="97" t="s">
        <v>6</v>
      </c>
      <c r="N16" s="97" t="s">
        <v>6</v>
      </c>
      <c r="O16" s="97"/>
      <c r="P16" s="97" t="s">
        <v>6</v>
      </c>
      <c r="Q16" s="97" t="s">
        <v>6</v>
      </c>
      <c r="R16" s="97" t="s">
        <v>6</v>
      </c>
      <c r="S16" s="97" t="s">
        <v>6</v>
      </c>
      <c r="T16" s="97" t="s">
        <v>6</v>
      </c>
      <c r="U16" s="97" t="s">
        <v>6</v>
      </c>
      <c r="V16" s="98"/>
      <c r="W16" s="98" t="s">
        <v>6</v>
      </c>
      <c r="X16" s="97" t="s">
        <v>6</v>
      </c>
      <c r="Y16" s="97"/>
      <c r="Z16" s="97"/>
      <c r="AA16" s="97"/>
      <c r="AB16" s="97" t="s">
        <v>6</v>
      </c>
      <c r="AC16" s="97"/>
      <c r="AD16" s="97" t="s">
        <v>6</v>
      </c>
      <c r="AE16" s="97" t="s">
        <v>6</v>
      </c>
      <c r="AF16" s="97"/>
      <c r="AG16" s="97"/>
      <c r="AH16" s="97"/>
      <c r="AI16" s="97"/>
      <c r="AJ16" s="17">
        <f t="shared" si="2"/>
        <v>20</v>
      </c>
      <c r="AK16" s="307">
        <f t="shared" si="3"/>
        <v>0</v>
      </c>
      <c r="AL16" s="334">
        <f t="shared" si="4"/>
        <v>0</v>
      </c>
    </row>
    <row r="17" spans="1:38"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8" s="23" customFormat="1" ht="21" customHeight="1">
      <c r="A18" s="4">
        <v>12</v>
      </c>
      <c r="B18" s="77" t="s">
        <v>542</v>
      </c>
      <c r="C18" s="78" t="s">
        <v>543</v>
      </c>
      <c r="D18" s="79" t="s">
        <v>20</v>
      </c>
      <c r="E18" s="96"/>
      <c r="F18" s="97"/>
      <c r="G18" s="97" t="s">
        <v>6</v>
      </c>
      <c r="H18" s="97"/>
      <c r="I18" s="97"/>
      <c r="J18" s="97"/>
      <c r="K18" s="97" t="s">
        <v>6</v>
      </c>
      <c r="L18" s="97" t="s">
        <v>6</v>
      </c>
      <c r="M18" s="97" t="s">
        <v>6</v>
      </c>
      <c r="N18" s="97" t="s">
        <v>6</v>
      </c>
      <c r="O18" s="97"/>
      <c r="P18" s="97"/>
      <c r="Q18" s="97"/>
      <c r="R18" s="97"/>
      <c r="S18" s="97"/>
      <c r="T18" s="97"/>
      <c r="U18" s="97"/>
      <c r="V18" s="98"/>
      <c r="W18" s="98"/>
      <c r="X18" s="97"/>
      <c r="Y18" s="97"/>
      <c r="Z18" s="97"/>
      <c r="AA18" s="97"/>
      <c r="AB18" s="97"/>
      <c r="AC18" s="97"/>
      <c r="AD18" s="97"/>
      <c r="AE18" s="97"/>
      <c r="AF18" s="97"/>
      <c r="AG18" s="97"/>
      <c r="AH18" s="97"/>
      <c r="AI18" s="97"/>
      <c r="AJ18" s="17">
        <f t="shared" si="2"/>
        <v>5</v>
      </c>
      <c r="AK18" s="307">
        <f t="shared" si="3"/>
        <v>0</v>
      </c>
      <c r="AL18" s="334">
        <f t="shared" si="4"/>
        <v>0</v>
      </c>
    </row>
    <row r="19" spans="1:38" s="23" customFormat="1" ht="21" customHeight="1">
      <c r="A19" s="4">
        <v>13</v>
      </c>
      <c r="B19" s="77" t="s">
        <v>544</v>
      </c>
      <c r="C19" s="78" t="s">
        <v>124</v>
      </c>
      <c r="D19" s="79" t="s">
        <v>545</v>
      </c>
      <c r="E19" s="88"/>
      <c r="F19" s="100" t="s">
        <v>8</v>
      </c>
      <c r="G19" s="89"/>
      <c r="H19" s="90"/>
      <c r="I19" s="90"/>
      <c r="J19" s="90"/>
      <c r="K19" s="90"/>
      <c r="L19" s="90"/>
      <c r="M19" s="90"/>
      <c r="N19" s="90"/>
      <c r="O19" s="90"/>
      <c r="P19" s="89"/>
      <c r="Q19" s="89"/>
      <c r="R19" s="101"/>
      <c r="S19" s="89"/>
      <c r="T19" s="89"/>
      <c r="U19" s="89"/>
      <c r="V19" s="98"/>
      <c r="W19" s="98"/>
      <c r="X19" s="101" t="s">
        <v>8</v>
      </c>
      <c r="Y19" s="89"/>
      <c r="Z19" s="89"/>
      <c r="AA19" s="89"/>
      <c r="AB19" s="89"/>
      <c r="AC19" s="100"/>
      <c r="AD19" s="100"/>
      <c r="AE19" s="100" t="s">
        <v>8</v>
      </c>
      <c r="AF19" s="100"/>
      <c r="AG19" s="100"/>
      <c r="AH19" s="100"/>
      <c r="AI19" s="100"/>
      <c r="AJ19" s="17">
        <f t="shared" si="2"/>
        <v>0</v>
      </c>
      <c r="AK19" s="307">
        <f t="shared" si="3"/>
        <v>0</v>
      </c>
      <c r="AL19" s="334">
        <f t="shared" si="4"/>
        <v>3</v>
      </c>
    </row>
    <row r="20" spans="1:38" s="23" customFormat="1" ht="21" customHeight="1">
      <c r="A20" s="4">
        <v>14</v>
      </c>
      <c r="B20" s="77" t="s">
        <v>546</v>
      </c>
      <c r="C20" s="78" t="s">
        <v>547</v>
      </c>
      <c r="D20" s="79" t="s">
        <v>52</v>
      </c>
      <c r="E20" s="96"/>
      <c r="F20" s="97" t="s">
        <v>7</v>
      </c>
      <c r="G20" s="97" t="s">
        <v>7</v>
      </c>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2</v>
      </c>
      <c r="AL20" s="334">
        <f t="shared" si="4"/>
        <v>0</v>
      </c>
    </row>
    <row r="21" spans="1:38"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8"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8"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8"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8"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8" s="23" customFormat="1" ht="21" customHeight="1">
      <c r="A26" s="4">
        <v>20</v>
      </c>
      <c r="B26" s="77" t="s">
        <v>555</v>
      </c>
      <c r="C26" s="78" t="s">
        <v>57</v>
      </c>
      <c r="D26" s="79" t="s">
        <v>353</v>
      </c>
      <c r="E26" s="96"/>
      <c r="F26" s="97"/>
      <c r="G26" s="97" t="s">
        <v>8</v>
      </c>
      <c r="H26" s="97"/>
      <c r="I26" s="97"/>
      <c r="J26" s="97"/>
      <c r="K26" s="97"/>
      <c r="L26" s="97"/>
      <c r="M26" s="97"/>
      <c r="N26" s="97"/>
      <c r="O26" s="97"/>
      <c r="P26" s="97"/>
      <c r="Q26" s="97" t="s">
        <v>8</v>
      </c>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2</v>
      </c>
    </row>
    <row r="27" spans="1:38"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t="s">
        <v>8</v>
      </c>
      <c r="U27" s="97"/>
      <c r="V27" s="97"/>
      <c r="W27" s="98"/>
      <c r="X27" s="97"/>
      <c r="Y27" s="97"/>
      <c r="Z27" s="97"/>
      <c r="AA27" s="97"/>
      <c r="AB27" s="97"/>
      <c r="AC27" s="98"/>
      <c r="AD27" s="97"/>
      <c r="AE27" s="97"/>
      <c r="AF27" s="97"/>
      <c r="AG27" s="97"/>
      <c r="AH27" s="97"/>
      <c r="AI27" s="97"/>
      <c r="AJ27" s="17">
        <f t="shared" si="2"/>
        <v>0</v>
      </c>
      <c r="AK27" s="307">
        <f t="shared" si="3"/>
        <v>0</v>
      </c>
      <c r="AL27" s="334">
        <f t="shared" si="4"/>
        <v>1</v>
      </c>
    </row>
    <row r="28" spans="1:38" s="23" customFormat="1" ht="21" customHeight="1">
      <c r="A28" s="4">
        <v>22</v>
      </c>
      <c r="B28" s="77">
        <v>2010110136</v>
      </c>
      <c r="C28" s="78" t="s">
        <v>837</v>
      </c>
      <c r="D28" s="79" t="s">
        <v>21</v>
      </c>
      <c r="E28" s="96"/>
      <c r="F28" s="97" t="s">
        <v>8</v>
      </c>
      <c r="G28" s="97" t="s">
        <v>7</v>
      </c>
      <c r="H28" s="97"/>
      <c r="I28" s="97"/>
      <c r="J28" s="97"/>
      <c r="K28" s="97"/>
      <c r="L28" s="97" t="s">
        <v>7</v>
      </c>
      <c r="M28" s="97"/>
      <c r="N28" s="97"/>
      <c r="O28" s="97"/>
      <c r="P28" s="97" t="s">
        <v>8</v>
      </c>
      <c r="Q28" s="97"/>
      <c r="R28" s="97"/>
      <c r="S28" s="97" t="s">
        <v>6</v>
      </c>
      <c r="T28" s="97"/>
      <c r="U28" s="97" t="s">
        <v>8</v>
      </c>
      <c r="V28" s="98"/>
      <c r="W28" s="98"/>
      <c r="X28" s="97"/>
      <c r="Y28" s="97"/>
      <c r="Z28" s="97"/>
      <c r="AA28" s="97"/>
      <c r="AB28" s="97"/>
      <c r="AC28" s="98"/>
      <c r="AD28" s="97"/>
      <c r="AE28" s="97" t="s">
        <v>8</v>
      </c>
      <c r="AF28" s="97"/>
      <c r="AG28" s="97"/>
      <c r="AH28" s="97"/>
      <c r="AI28" s="97"/>
      <c r="AJ28" s="17">
        <f t="shared" si="2"/>
        <v>1</v>
      </c>
      <c r="AK28" s="307">
        <f t="shared" si="3"/>
        <v>2</v>
      </c>
      <c r="AL28" s="334">
        <f t="shared" si="4"/>
        <v>4</v>
      </c>
    </row>
    <row r="29" spans="1:38"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t="s">
        <v>6</v>
      </c>
      <c r="U29" s="97"/>
      <c r="V29" s="98"/>
      <c r="W29" s="98"/>
      <c r="X29" s="97" t="s">
        <v>8</v>
      </c>
      <c r="Y29" s="97"/>
      <c r="Z29" s="97"/>
      <c r="AA29" s="97"/>
      <c r="AB29" s="97"/>
      <c r="AC29" s="98"/>
      <c r="AD29" s="97"/>
      <c r="AE29" s="97"/>
      <c r="AF29" s="97"/>
      <c r="AG29" s="97"/>
      <c r="AH29" s="97"/>
      <c r="AI29" s="97"/>
      <c r="AJ29" s="17">
        <f t="shared" si="2"/>
        <v>1</v>
      </c>
      <c r="AK29" s="307">
        <f t="shared" si="3"/>
        <v>0</v>
      </c>
      <c r="AL29" s="334">
        <f t="shared" si="4"/>
        <v>1</v>
      </c>
    </row>
    <row r="30" spans="1:38"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t="s">
        <v>7</v>
      </c>
      <c r="AC30" s="98"/>
      <c r="AD30" s="97" t="s">
        <v>7</v>
      </c>
      <c r="AE30" s="97"/>
      <c r="AF30" s="97"/>
      <c r="AG30" s="97"/>
      <c r="AH30" s="97"/>
      <c r="AI30" s="97"/>
      <c r="AJ30" s="17">
        <f t="shared" si="2"/>
        <v>0</v>
      </c>
      <c r="AK30" s="307">
        <f t="shared" si="3"/>
        <v>2</v>
      </c>
      <c r="AL30" s="334">
        <f t="shared" si="4"/>
        <v>0</v>
      </c>
    </row>
    <row r="31" spans="1:38" s="23" customFormat="1" ht="21" customHeight="1">
      <c r="A31" s="4">
        <v>25</v>
      </c>
      <c r="B31" s="77" t="s">
        <v>561</v>
      </c>
      <c r="C31" s="78" t="s">
        <v>562</v>
      </c>
      <c r="D31" s="79" t="s">
        <v>43</v>
      </c>
      <c r="E31" s="96"/>
      <c r="F31" s="97"/>
      <c r="G31" s="97"/>
      <c r="H31" s="97"/>
      <c r="I31" s="97"/>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0</v>
      </c>
      <c r="AK31" s="307">
        <f t="shared" si="3"/>
        <v>0</v>
      </c>
      <c r="AL31" s="334">
        <f t="shared" si="4"/>
        <v>0</v>
      </c>
    </row>
    <row r="32" spans="1:38" s="23" customFormat="1" ht="21" customHeight="1">
      <c r="A32" s="4">
        <v>26</v>
      </c>
      <c r="B32" s="77">
        <v>2010110140</v>
      </c>
      <c r="C32" s="78" t="s">
        <v>847</v>
      </c>
      <c r="D32" s="79" t="s">
        <v>718</v>
      </c>
      <c r="E32" s="96" t="s">
        <v>6</v>
      </c>
      <c r="F32" s="97" t="s">
        <v>6</v>
      </c>
      <c r="G32" s="97" t="s">
        <v>6</v>
      </c>
      <c r="H32" s="97"/>
      <c r="I32" s="97" t="s">
        <v>6</v>
      </c>
      <c r="J32" s="97" t="s">
        <v>6</v>
      </c>
      <c r="K32" s="97" t="s">
        <v>6</v>
      </c>
      <c r="L32" s="97" t="s">
        <v>6</v>
      </c>
      <c r="M32" s="97" t="s">
        <v>6</v>
      </c>
      <c r="N32" s="97" t="s">
        <v>6</v>
      </c>
      <c r="O32" s="97"/>
      <c r="P32" s="97" t="s">
        <v>6</v>
      </c>
      <c r="Q32" s="97" t="s">
        <v>6</v>
      </c>
      <c r="R32" s="97" t="s">
        <v>6</v>
      </c>
      <c r="S32" s="97" t="s">
        <v>6</v>
      </c>
      <c r="T32" s="97" t="s">
        <v>6</v>
      </c>
      <c r="U32" s="97" t="s">
        <v>6</v>
      </c>
      <c r="V32" s="98"/>
      <c r="W32" s="98" t="s">
        <v>6</v>
      </c>
      <c r="X32" s="97" t="s">
        <v>6</v>
      </c>
      <c r="Y32" s="97"/>
      <c r="Z32" s="97"/>
      <c r="AA32" s="97"/>
      <c r="AB32" s="97" t="s">
        <v>6</v>
      </c>
      <c r="AC32" s="98"/>
      <c r="AD32" s="97" t="s">
        <v>6</v>
      </c>
      <c r="AE32" s="97" t="s">
        <v>6</v>
      </c>
      <c r="AF32" s="97"/>
      <c r="AG32" s="97"/>
      <c r="AH32" s="97"/>
      <c r="AI32" s="97"/>
      <c r="AJ32" s="17">
        <f t="shared" si="2"/>
        <v>20</v>
      </c>
      <c r="AK32" s="307">
        <f t="shared" si="3"/>
        <v>0</v>
      </c>
      <c r="AL32" s="334">
        <f t="shared" si="4"/>
        <v>0</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t="s">
        <v>6</v>
      </c>
      <c r="H34" s="97"/>
      <c r="I34" s="97"/>
      <c r="J34" s="97"/>
      <c r="K34" s="97"/>
      <c r="L34" s="97"/>
      <c r="M34" s="97" t="s">
        <v>6</v>
      </c>
      <c r="N34" s="97"/>
      <c r="O34" s="97"/>
      <c r="P34" s="97"/>
      <c r="Q34" s="97"/>
      <c r="R34" s="97"/>
      <c r="S34" s="97"/>
      <c r="T34" s="97" t="s">
        <v>6</v>
      </c>
      <c r="U34" s="97"/>
      <c r="V34" s="98"/>
      <c r="W34" s="98"/>
      <c r="X34" s="97"/>
      <c r="Y34" s="97"/>
      <c r="Z34" s="97"/>
      <c r="AA34" s="97"/>
      <c r="AB34" s="97"/>
      <c r="AC34" s="98"/>
      <c r="AD34" s="97"/>
      <c r="AE34" s="97"/>
      <c r="AF34" s="97"/>
      <c r="AG34" s="97"/>
      <c r="AH34" s="97"/>
      <c r="AI34" s="97"/>
      <c r="AJ34" s="17">
        <f t="shared" si="2"/>
        <v>3</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t="s">
        <v>7</v>
      </c>
      <c r="AF38" s="97"/>
      <c r="AG38" s="97"/>
      <c r="AH38" s="97"/>
      <c r="AI38" s="97"/>
      <c r="AJ38" s="17">
        <f t="shared" si="2"/>
        <v>0</v>
      </c>
      <c r="AK38" s="307">
        <f t="shared" si="3"/>
        <v>1</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t="s">
        <v>7</v>
      </c>
      <c r="AC39" s="98"/>
      <c r="AD39" s="97" t="s">
        <v>7</v>
      </c>
      <c r="AE39" s="97"/>
      <c r="AF39" s="97"/>
      <c r="AG39" s="97"/>
      <c r="AH39" s="97"/>
      <c r="AI39" s="97"/>
      <c r="AJ39" s="17">
        <f t="shared" si="2"/>
        <v>0</v>
      </c>
      <c r="AK39" s="307">
        <f t="shared" si="3"/>
        <v>2</v>
      </c>
      <c r="AL39" s="334">
        <f t="shared" si="4"/>
        <v>0</v>
      </c>
    </row>
    <row r="40" spans="1:39" s="23" customFormat="1" ht="21" customHeight="1">
      <c r="A40" s="432" t="s">
        <v>10</v>
      </c>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17">
        <f>SUM(AJ7:AJ39)</f>
        <v>56</v>
      </c>
      <c r="AK40" s="17">
        <f>SUM(AK7:AK39)</f>
        <v>14</v>
      </c>
      <c r="AL40" s="17">
        <f>SUM(AL7:AL39)</f>
        <v>14</v>
      </c>
    </row>
    <row r="41" spans="1:39" s="23" customFormat="1" ht="21" customHeight="1">
      <c r="A41" s="433" t="s">
        <v>2598</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5"/>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36"/>
      <c r="D44" s="436"/>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36"/>
      <c r="D45" s="436"/>
      <c r="E45" s="436"/>
      <c r="F45" s="436"/>
      <c r="G45" s="436"/>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36"/>
      <c r="D46" s="436"/>
      <c r="E46" s="436"/>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36"/>
      <c r="D47" s="436"/>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94" priority="3">
      <formula>IF(E$6="CN",1,0)</formula>
    </cfRule>
  </conditionalFormatting>
  <conditionalFormatting sqref="E6:AI6">
    <cfRule type="expression" dxfId="193" priority="2">
      <formula>IF(E$6="CN",1,0)</formula>
    </cfRule>
  </conditionalFormatting>
  <conditionalFormatting sqref="E6:AI39">
    <cfRule type="expression" dxfId="19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selection activeCell="AE10" sqref="AE10"/>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3" customHeight="1">
      <c r="A3" s="429" t="s">
        <v>1847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
        <v>1</v>
      </c>
      <c r="B7" s="37" t="s">
        <v>1848</v>
      </c>
      <c r="C7" s="38" t="s">
        <v>1849</v>
      </c>
      <c r="D7" s="39" t="s">
        <v>37</v>
      </c>
      <c r="E7" s="146" t="s">
        <v>6</v>
      </c>
      <c r="F7" s="94" t="s">
        <v>6</v>
      </c>
      <c r="G7" s="94" t="s">
        <v>6</v>
      </c>
      <c r="H7" s="94"/>
      <c r="I7" s="94" t="s">
        <v>6</v>
      </c>
      <c r="J7" s="94" t="s">
        <v>6</v>
      </c>
      <c r="K7" s="94" t="s">
        <v>6</v>
      </c>
      <c r="L7" s="94" t="s">
        <v>6</v>
      </c>
      <c r="M7" s="94" t="s">
        <v>6</v>
      </c>
      <c r="N7" s="94" t="s">
        <v>6</v>
      </c>
      <c r="O7" s="94"/>
      <c r="P7" s="93"/>
      <c r="Q7" s="94" t="s">
        <v>6</v>
      </c>
      <c r="R7" s="94" t="s">
        <v>6</v>
      </c>
      <c r="S7" s="94" t="s">
        <v>6</v>
      </c>
      <c r="T7" s="94" t="s">
        <v>6</v>
      </c>
      <c r="U7" s="94" t="s">
        <v>6</v>
      </c>
      <c r="V7" s="94"/>
      <c r="W7" s="94"/>
      <c r="X7" s="94"/>
      <c r="Y7" s="94"/>
      <c r="Z7" s="94"/>
      <c r="AA7" s="94"/>
      <c r="AB7" s="94"/>
      <c r="AC7" s="94"/>
      <c r="AD7" s="94"/>
      <c r="AE7" s="94"/>
      <c r="AF7" s="94"/>
      <c r="AG7" s="94"/>
      <c r="AH7" s="94"/>
      <c r="AI7" s="94"/>
      <c r="AJ7" s="17">
        <f>COUNTIF(E7:AI7,"K")+2*COUNTIF(E7:AI7,"2K")+COUNTIF(E7:AI7,"TK")+COUNTIF(E7:AI7,"KT")+COUNTIF(E7:AI7,"PK")+COUNTIF(E7:AI7,"KP")+2*COUNTIF(E7:AI7,"K2")</f>
        <v>14</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t="s">
        <v>6</v>
      </c>
      <c r="J9" s="94"/>
      <c r="K9" s="94"/>
      <c r="L9" s="94"/>
      <c r="M9" s="94"/>
      <c r="N9" s="94"/>
      <c r="O9" s="94"/>
      <c r="P9" s="93"/>
      <c r="Q9" s="94"/>
      <c r="R9" s="94"/>
      <c r="S9" s="94"/>
      <c r="T9" s="94"/>
      <c r="U9" s="94"/>
      <c r="V9" s="94"/>
      <c r="W9" s="94"/>
      <c r="X9" s="94"/>
      <c r="Y9" s="94"/>
      <c r="Z9" s="94"/>
      <c r="AA9" s="94"/>
      <c r="AB9" s="94"/>
      <c r="AC9" s="94"/>
      <c r="AD9" s="94"/>
      <c r="AE9" s="94" t="s">
        <v>6</v>
      </c>
      <c r="AF9" s="94"/>
      <c r="AG9" s="94"/>
      <c r="AH9" s="94"/>
      <c r="AI9" s="94"/>
      <c r="AJ9" s="17">
        <f t="shared" si="2"/>
        <v>2</v>
      </c>
      <c r="AK9" s="308">
        <f t="shared" si="3"/>
        <v>0</v>
      </c>
      <c r="AL9" s="334">
        <f t="shared" si="4"/>
        <v>0</v>
      </c>
      <c r="AM9" s="149"/>
      <c r="AN9" s="149"/>
      <c r="AO9" s="149"/>
    </row>
    <row r="10" spans="1:41" s="23" customFormat="1">
      <c r="A10" s="4">
        <v>4</v>
      </c>
      <c r="B10" s="37" t="s">
        <v>1854</v>
      </c>
      <c r="C10" s="38" t="s">
        <v>101</v>
      </c>
      <c r="D10" s="39" t="s">
        <v>40</v>
      </c>
      <c r="E10" s="146"/>
      <c r="F10" s="94" t="s">
        <v>6</v>
      </c>
      <c r="G10" s="94" t="s">
        <v>6</v>
      </c>
      <c r="H10" s="94"/>
      <c r="I10" s="94"/>
      <c r="J10" s="94"/>
      <c r="K10" s="94"/>
      <c r="L10" s="94"/>
      <c r="M10" s="94"/>
      <c r="N10" s="94" t="s">
        <v>6</v>
      </c>
      <c r="O10" s="94"/>
      <c r="P10" s="93"/>
      <c r="Q10" s="94"/>
      <c r="R10" s="94"/>
      <c r="S10" s="94"/>
      <c r="T10" s="94"/>
      <c r="U10" s="94" t="s">
        <v>6</v>
      </c>
      <c r="V10" s="94"/>
      <c r="W10" s="94"/>
      <c r="X10" s="94"/>
      <c r="Y10" s="94"/>
      <c r="Z10" s="94"/>
      <c r="AA10" s="94"/>
      <c r="AB10" s="94" t="s">
        <v>6</v>
      </c>
      <c r="AC10" s="94"/>
      <c r="AD10" s="94"/>
      <c r="AE10" s="94"/>
      <c r="AF10" s="94"/>
      <c r="AG10" s="94"/>
      <c r="AH10" s="94"/>
      <c r="AI10" s="94"/>
      <c r="AJ10" s="17">
        <f t="shared" si="2"/>
        <v>5</v>
      </c>
      <c r="AK10" s="308">
        <f t="shared" si="3"/>
        <v>0</v>
      </c>
      <c r="AL10" s="334">
        <f t="shared" si="4"/>
        <v>0</v>
      </c>
      <c r="AM10" s="149"/>
      <c r="AN10" s="149"/>
      <c r="AO10" s="149"/>
    </row>
    <row r="11" spans="1:41" s="23" customFormat="1" ht="20.25" customHeight="1">
      <c r="A11" s="4">
        <v>5</v>
      </c>
      <c r="B11" s="37" t="s">
        <v>1855</v>
      </c>
      <c r="C11" s="38" t="s">
        <v>1856</v>
      </c>
      <c r="D11" s="39" t="s">
        <v>49</v>
      </c>
      <c r="E11" s="146" t="s">
        <v>8</v>
      </c>
      <c r="F11" s="94" t="s">
        <v>6</v>
      </c>
      <c r="G11" s="94" t="s">
        <v>6</v>
      </c>
      <c r="H11" s="94"/>
      <c r="I11" s="94" t="s">
        <v>6</v>
      </c>
      <c r="J11" s="94" t="s">
        <v>6</v>
      </c>
      <c r="K11" s="94"/>
      <c r="L11" s="94" t="s">
        <v>6</v>
      </c>
      <c r="M11" s="94" t="s">
        <v>6</v>
      </c>
      <c r="N11" s="94" t="s">
        <v>6</v>
      </c>
      <c r="O11" s="94"/>
      <c r="P11" s="93"/>
      <c r="Q11" s="94" t="s">
        <v>6</v>
      </c>
      <c r="R11" s="94" t="s">
        <v>6</v>
      </c>
      <c r="S11" s="94" t="s">
        <v>6</v>
      </c>
      <c r="T11" s="94" t="s">
        <v>6</v>
      </c>
      <c r="U11" s="94" t="s">
        <v>6</v>
      </c>
      <c r="V11" s="94"/>
      <c r="W11" s="94"/>
      <c r="X11" s="94" t="s">
        <v>6</v>
      </c>
      <c r="Y11" s="94"/>
      <c r="Z11" s="94" t="s">
        <v>6</v>
      </c>
      <c r="AA11" s="94" t="s">
        <v>6</v>
      </c>
      <c r="AB11" s="94" t="s">
        <v>6</v>
      </c>
      <c r="AC11" s="94"/>
      <c r="AD11" s="94"/>
      <c r="AE11" s="94" t="s">
        <v>6</v>
      </c>
      <c r="AF11" s="94"/>
      <c r="AG11" s="94"/>
      <c r="AH11" s="94"/>
      <c r="AI11" s="94"/>
      <c r="AJ11" s="17">
        <f t="shared" si="2"/>
        <v>17</v>
      </c>
      <c r="AK11" s="308">
        <f t="shared" si="3"/>
        <v>0</v>
      </c>
      <c r="AL11" s="334">
        <f t="shared" si="4"/>
        <v>1</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t="s">
        <v>6</v>
      </c>
      <c r="Y12" s="94"/>
      <c r="Z12" s="94"/>
      <c r="AA12" s="94"/>
      <c r="AB12" s="94"/>
      <c r="AC12" s="94"/>
      <c r="AD12" s="94"/>
      <c r="AE12" s="94"/>
      <c r="AF12" s="94"/>
      <c r="AG12" s="94"/>
      <c r="AH12" s="94"/>
      <c r="AI12" s="94"/>
      <c r="AJ12" s="17">
        <f t="shared" si="2"/>
        <v>1</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c r="J13" s="211" t="s">
        <v>8</v>
      </c>
      <c r="K13" s="211"/>
      <c r="L13" s="211"/>
      <c r="M13" s="211"/>
      <c r="N13" s="211" t="s">
        <v>8</v>
      </c>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0</v>
      </c>
      <c r="AL13" s="334">
        <f t="shared" si="4"/>
        <v>2</v>
      </c>
      <c r="AM13" s="149"/>
      <c r="AN13" s="149"/>
      <c r="AO13" s="149"/>
    </row>
    <row r="14" spans="1:41" s="23" customFormat="1">
      <c r="A14" s="4">
        <v>8</v>
      </c>
      <c r="B14" s="37" t="s">
        <v>1859</v>
      </c>
      <c r="C14" s="38" t="s">
        <v>1860</v>
      </c>
      <c r="D14" s="39" t="s">
        <v>1448</v>
      </c>
      <c r="E14" s="146"/>
      <c r="F14" s="94"/>
      <c r="G14" s="94"/>
      <c r="H14" s="94"/>
      <c r="I14" s="94" t="s">
        <v>6</v>
      </c>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t="s">
        <v>8</v>
      </c>
      <c r="K15" s="94" t="s">
        <v>6</v>
      </c>
      <c r="L15" s="94"/>
      <c r="M15" s="94"/>
      <c r="N15" s="94" t="s">
        <v>7</v>
      </c>
      <c r="O15" s="94"/>
      <c r="P15" s="93"/>
      <c r="Q15" s="94"/>
      <c r="R15" s="94" t="s">
        <v>6</v>
      </c>
      <c r="S15" s="94"/>
      <c r="T15" s="94"/>
      <c r="U15" s="117" t="s">
        <v>8</v>
      </c>
      <c r="V15" s="94"/>
      <c r="W15" s="94"/>
      <c r="X15" s="94"/>
      <c r="Y15" s="94"/>
      <c r="Z15" s="94" t="s">
        <v>8</v>
      </c>
      <c r="AA15" s="94"/>
      <c r="AB15" s="94"/>
      <c r="AC15" s="94"/>
      <c r="AD15" s="94"/>
      <c r="AE15" s="94" t="s">
        <v>8</v>
      </c>
      <c r="AF15" s="94"/>
      <c r="AG15" s="94"/>
      <c r="AH15" s="94"/>
      <c r="AI15" s="94"/>
      <c r="AJ15" s="17">
        <f t="shared" si="2"/>
        <v>2</v>
      </c>
      <c r="AK15" s="308">
        <f t="shared" si="3"/>
        <v>1</v>
      </c>
      <c r="AL15" s="334">
        <f t="shared" si="4"/>
        <v>4</v>
      </c>
      <c r="AM15" s="149"/>
      <c r="AN15" s="149"/>
      <c r="AO15" s="149"/>
    </row>
    <row r="16" spans="1:41" s="23" customFormat="1">
      <c r="A16" s="4">
        <v>10</v>
      </c>
      <c r="B16" s="37" t="s">
        <v>1862</v>
      </c>
      <c r="C16" s="38" t="s">
        <v>1863</v>
      </c>
      <c r="D16" s="39" t="s">
        <v>33</v>
      </c>
      <c r="E16" s="146" t="s">
        <v>2656</v>
      </c>
      <c r="F16" s="94" t="s">
        <v>2659</v>
      </c>
      <c r="G16" s="94" t="s">
        <v>6</v>
      </c>
      <c r="H16" s="94"/>
      <c r="I16" s="94" t="s">
        <v>6</v>
      </c>
      <c r="J16" s="94" t="s">
        <v>6</v>
      </c>
      <c r="K16" s="94" t="s">
        <v>6</v>
      </c>
      <c r="L16" s="94" t="s">
        <v>2656</v>
      </c>
      <c r="M16" s="94" t="s">
        <v>2656</v>
      </c>
      <c r="N16" s="94" t="s">
        <v>6</v>
      </c>
      <c r="O16" s="94"/>
      <c r="P16" s="93"/>
      <c r="Q16" s="94" t="s">
        <v>6</v>
      </c>
      <c r="R16" s="94" t="s">
        <v>6</v>
      </c>
      <c r="S16" s="94" t="s">
        <v>6</v>
      </c>
      <c r="T16" s="94" t="s">
        <v>2656</v>
      </c>
      <c r="U16" s="117" t="s">
        <v>6</v>
      </c>
      <c r="V16" s="94"/>
      <c r="W16" s="94"/>
      <c r="X16" s="94"/>
      <c r="Y16" s="94"/>
      <c r="Z16" s="94"/>
      <c r="AA16" s="94"/>
      <c r="AB16" s="94"/>
      <c r="AC16" s="94"/>
      <c r="AD16" s="94"/>
      <c r="AE16" s="94"/>
      <c r="AF16" s="94"/>
      <c r="AG16" s="94"/>
      <c r="AH16" s="94"/>
      <c r="AI16" s="94"/>
      <c r="AJ16" s="17">
        <f t="shared" si="2"/>
        <v>18</v>
      </c>
      <c r="AK16" s="308">
        <f t="shared" si="3"/>
        <v>1</v>
      </c>
      <c r="AL16" s="334">
        <f t="shared" si="4"/>
        <v>0</v>
      </c>
      <c r="AM16" s="149"/>
      <c r="AN16" s="149"/>
      <c r="AO16" s="149"/>
    </row>
    <row r="17" spans="1:41" s="23" customFormat="1">
      <c r="A17" s="4">
        <v>11</v>
      </c>
      <c r="B17" s="37" t="s">
        <v>1864</v>
      </c>
      <c r="C17" s="38" t="s">
        <v>1865</v>
      </c>
      <c r="D17" s="39" t="s">
        <v>62</v>
      </c>
      <c r="E17" s="146"/>
      <c r="F17" s="94"/>
      <c r="G17" s="94"/>
      <c r="H17" s="94"/>
      <c r="I17" s="94"/>
      <c r="J17" s="94" t="s">
        <v>7</v>
      </c>
      <c r="K17" s="94"/>
      <c r="L17" s="94"/>
      <c r="M17" s="94"/>
      <c r="N17" s="94" t="s">
        <v>8</v>
      </c>
      <c r="O17" s="94"/>
      <c r="P17" s="93"/>
      <c r="Q17" s="94" t="s">
        <v>8</v>
      </c>
      <c r="R17" s="94" t="s">
        <v>6</v>
      </c>
      <c r="S17" s="94"/>
      <c r="T17" s="94"/>
      <c r="U17" s="117"/>
      <c r="V17" s="94"/>
      <c r="W17" s="94"/>
      <c r="X17" s="94" t="s">
        <v>7</v>
      </c>
      <c r="Y17" s="94"/>
      <c r="Z17" s="94" t="s">
        <v>6</v>
      </c>
      <c r="AA17" s="94" t="s">
        <v>7</v>
      </c>
      <c r="AB17" s="94"/>
      <c r="AC17" s="94"/>
      <c r="AD17" s="94"/>
      <c r="AE17" s="94" t="s">
        <v>8</v>
      </c>
      <c r="AF17" s="94"/>
      <c r="AG17" s="94"/>
      <c r="AH17" s="94"/>
      <c r="AI17" s="94"/>
      <c r="AJ17" s="17">
        <f t="shared" si="2"/>
        <v>2</v>
      </c>
      <c r="AK17" s="308">
        <f t="shared" si="3"/>
        <v>3</v>
      </c>
      <c r="AL17" s="334">
        <f t="shared" si="4"/>
        <v>3</v>
      </c>
      <c r="AM17" s="149"/>
      <c r="AN17" s="149"/>
      <c r="AO17" s="149"/>
    </row>
    <row r="18" spans="1:41" s="23" customFormat="1">
      <c r="A18" s="4">
        <v>12</v>
      </c>
      <c r="B18" s="37" t="s">
        <v>1866</v>
      </c>
      <c r="C18" s="38" t="s">
        <v>31</v>
      </c>
      <c r="D18" s="39" t="s">
        <v>52</v>
      </c>
      <c r="E18" s="147"/>
      <c r="F18" s="147" t="s">
        <v>6</v>
      </c>
      <c r="G18" s="147"/>
      <c r="H18" s="147"/>
      <c r="I18" s="147"/>
      <c r="J18" s="147"/>
      <c r="K18" s="147"/>
      <c r="L18" s="147"/>
      <c r="M18" s="147"/>
      <c r="N18" s="147"/>
      <c r="O18" s="147"/>
      <c r="P18" s="93"/>
      <c r="Q18" s="147"/>
      <c r="R18" s="147"/>
      <c r="S18" s="147"/>
      <c r="T18" s="94"/>
      <c r="U18" s="225"/>
      <c r="V18" s="147"/>
      <c r="W18" s="226"/>
      <c r="X18" s="147" t="s">
        <v>7</v>
      </c>
      <c r="Y18" s="147"/>
      <c r="Z18" s="147"/>
      <c r="AA18" s="147"/>
      <c r="AB18" s="147"/>
      <c r="AC18" s="147"/>
      <c r="AD18" s="147"/>
      <c r="AE18" s="147"/>
      <c r="AF18" s="147"/>
      <c r="AG18" s="147"/>
      <c r="AH18" s="147"/>
      <c r="AI18" s="147"/>
      <c r="AJ18" s="17">
        <f t="shared" si="2"/>
        <v>1</v>
      </c>
      <c r="AK18" s="308">
        <f t="shared" si="3"/>
        <v>1</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30"/>
      <c r="AN19" s="431"/>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t="s">
        <v>6</v>
      </c>
      <c r="V20" s="94"/>
      <c r="W20" s="94"/>
      <c r="X20" s="94" t="s">
        <v>6</v>
      </c>
      <c r="Y20" s="94"/>
      <c r="Z20" s="94"/>
      <c r="AA20" s="94"/>
      <c r="AB20" s="94"/>
      <c r="AC20" s="94"/>
      <c r="AD20" s="94"/>
      <c r="AE20" s="94"/>
      <c r="AF20" s="94"/>
      <c r="AG20" s="94"/>
      <c r="AH20" s="94"/>
      <c r="AI20" s="94"/>
      <c r="AJ20" s="17">
        <f t="shared" si="2"/>
        <v>2</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t="s">
        <v>6</v>
      </c>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1</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t="s">
        <v>6</v>
      </c>
      <c r="J22" s="94"/>
      <c r="K22" s="94"/>
      <c r="L22" s="94"/>
      <c r="M22" s="94" t="s">
        <v>7</v>
      </c>
      <c r="N22" s="94"/>
      <c r="O22" s="94"/>
      <c r="P22" s="93"/>
      <c r="Q22" s="94"/>
      <c r="R22" s="94"/>
      <c r="S22" s="94"/>
      <c r="T22" s="94"/>
      <c r="U22" s="117"/>
      <c r="V22" s="94"/>
      <c r="W22" s="94"/>
      <c r="X22" s="94" t="s">
        <v>6</v>
      </c>
      <c r="Y22" s="94"/>
      <c r="Z22" s="94"/>
      <c r="AA22" s="94"/>
      <c r="AB22" s="94"/>
      <c r="AC22" s="94"/>
      <c r="AD22" s="94"/>
      <c r="AE22" s="94"/>
      <c r="AF22" s="94"/>
      <c r="AG22" s="94"/>
      <c r="AH22" s="94"/>
      <c r="AI22" s="94"/>
      <c r="AJ22" s="17">
        <f t="shared" si="2"/>
        <v>2</v>
      </c>
      <c r="AK22" s="308">
        <f t="shared" si="3"/>
        <v>1</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t="s">
        <v>2656</v>
      </c>
      <c r="F25" s="94" t="s">
        <v>2656</v>
      </c>
      <c r="G25" s="94" t="s">
        <v>6</v>
      </c>
      <c r="H25" s="94"/>
      <c r="I25" s="94" t="s">
        <v>6</v>
      </c>
      <c r="J25" s="94" t="s">
        <v>6</v>
      </c>
      <c r="K25" s="94" t="s">
        <v>6</v>
      </c>
      <c r="L25" s="94" t="s">
        <v>2656</v>
      </c>
      <c r="M25" s="94" t="s">
        <v>2656</v>
      </c>
      <c r="N25" s="94" t="s">
        <v>6</v>
      </c>
      <c r="O25" s="94"/>
      <c r="P25" s="93"/>
      <c r="Q25" s="94" t="s">
        <v>6</v>
      </c>
      <c r="R25" s="94" t="s">
        <v>6</v>
      </c>
      <c r="S25" s="94" t="s">
        <v>6</v>
      </c>
      <c r="T25" s="94" t="s">
        <v>2656</v>
      </c>
      <c r="U25" s="117" t="s">
        <v>6</v>
      </c>
      <c r="V25" s="94"/>
      <c r="W25" s="94"/>
      <c r="X25" s="94"/>
      <c r="Y25" s="94"/>
      <c r="Z25" s="94"/>
      <c r="AA25" s="94"/>
      <c r="AB25" s="94"/>
      <c r="AC25" s="94"/>
      <c r="AD25" s="94"/>
      <c r="AE25" s="94"/>
      <c r="AF25" s="94"/>
      <c r="AG25" s="94"/>
      <c r="AH25" s="94"/>
      <c r="AI25" s="94"/>
      <c r="AJ25" s="17">
        <f t="shared" si="2"/>
        <v>19</v>
      </c>
      <c r="AK25" s="308">
        <f t="shared" si="3"/>
        <v>0</v>
      </c>
      <c r="AL25" s="334">
        <f t="shared" si="4"/>
        <v>0</v>
      </c>
      <c r="AM25" s="149"/>
      <c r="AN25" s="149"/>
      <c r="AO25" s="149"/>
    </row>
    <row r="26" spans="1:41" s="23" customFormat="1">
      <c r="A26" s="4">
        <v>20</v>
      </c>
      <c r="B26" s="37" t="s">
        <v>1878</v>
      </c>
      <c r="C26" s="38" t="s">
        <v>1879</v>
      </c>
      <c r="D26" s="39" t="s">
        <v>63</v>
      </c>
      <c r="E26" s="92" t="s">
        <v>6</v>
      </c>
      <c r="F26" s="94"/>
      <c r="G26" s="94"/>
      <c r="H26" s="94"/>
      <c r="I26" s="94" t="s">
        <v>6</v>
      </c>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2</v>
      </c>
      <c r="AK26" s="308">
        <f t="shared" si="3"/>
        <v>0</v>
      </c>
      <c r="AL26" s="334">
        <f t="shared" si="4"/>
        <v>0</v>
      </c>
      <c r="AM26" s="149"/>
      <c r="AN26" s="149"/>
      <c r="AO26" s="149"/>
    </row>
    <row r="27" spans="1:41" s="23" customFormat="1">
      <c r="A27" s="4">
        <v>21</v>
      </c>
      <c r="B27" s="37" t="s">
        <v>1880</v>
      </c>
      <c r="C27" s="38" t="s">
        <v>1881</v>
      </c>
      <c r="D27" s="39" t="s">
        <v>63</v>
      </c>
      <c r="E27" s="92" t="s">
        <v>2656</v>
      </c>
      <c r="F27" s="94" t="s">
        <v>2656</v>
      </c>
      <c r="G27" s="94" t="s">
        <v>6</v>
      </c>
      <c r="H27" s="94"/>
      <c r="I27" s="94" t="s">
        <v>6</v>
      </c>
      <c r="J27" s="94"/>
      <c r="K27" s="94"/>
      <c r="L27" s="94" t="s">
        <v>6</v>
      </c>
      <c r="M27" s="94"/>
      <c r="N27" s="94"/>
      <c r="O27" s="94"/>
      <c r="P27" s="93"/>
      <c r="Q27" s="94"/>
      <c r="R27" s="94"/>
      <c r="S27" s="94"/>
      <c r="T27" s="94" t="s">
        <v>6</v>
      </c>
      <c r="U27" s="94"/>
      <c r="V27" s="94"/>
      <c r="W27" s="94"/>
      <c r="X27" s="94"/>
      <c r="Y27" s="94"/>
      <c r="Z27" s="94"/>
      <c r="AA27" s="94"/>
      <c r="AB27" s="94"/>
      <c r="AC27" s="94"/>
      <c r="AD27" s="94"/>
      <c r="AE27" s="94"/>
      <c r="AF27" s="94"/>
      <c r="AG27" s="94"/>
      <c r="AH27" s="94"/>
      <c r="AI27" s="94"/>
      <c r="AJ27" s="17">
        <f t="shared" si="2"/>
        <v>8</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t="s">
        <v>6</v>
      </c>
      <c r="Y30" s="94"/>
      <c r="Z30" s="94"/>
      <c r="AA30" s="94"/>
      <c r="AB30" s="94"/>
      <c r="AC30" s="94"/>
      <c r="AD30" s="94"/>
      <c r="AE30" s="94"/>
      <c r="AF30" s="94"/>
      <c r="AG30" s="94"/>
      <c r="AH30" s="94"/>
      <c r="AI30" s="94"/>
      <c r="AJ30" s="17">
        <f t="shared" si="2"/>
        <v>1</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t="s">
        <v>2656</v>
      </c>
      <c r="F32" s="94" t="s">
        <v>2656</v>
      </c>
      <c r="G32" s="94" t="s">
        <v>6</v>
      </c>
      <c r="H32" s="94"/>
      <c r="I32" s="94" t="s">
        <v>6</v>
      </c>
      <c r="J32" s="94" t="s">
        <v>6</v>
      </c>
      <c r="K32" s="94" t="s">
        <v>6</v>
      </c>
      <c r="L32" s="94" t="s">
        <v>2656</v>
      </c>
      <c r="M32" s="94" t="s">
        <v>2656</v>
      </c>
      <c r="N32" s="94" t="s">
        <v>6</v>
      </c>
      <c r="O32" s="94"/>
      <c r="P32" s="93"/>
      <c r="Q32" s="94" t="s">
        <v>6</v>
      </c>
      <c r="R32" s="94" t="s">
        <v>6</v>
      </c>
      <c r="S32" s="94" t="s">
        <v>6</v>
      </c>
      <c r="T32" s="94" t="s">
        <v>2656</v>
      </c>
      <c r="U32" s="94" t="s">
        <v>6</v>
      </c>
      <c r="V32" s="94"/>
      <c r="W32" s="94"/>
      <c r="X32" s="94"/>
      <c r="Y32" s="94"/>
      <c r="Z32" s="94"/>
      <c r="AA32" s="94"/>
      <c r="AB32" s="94"/>
      <c r="AC32" s="94"/>
      <c r="AD32" s="94"/>
      <c r="AE32" s="94"/>
      <c r="AF32" s="94"/>
      <c r="AG32" s="94"/>
      <c r="AH32" s="94"/>
      <c r="AI32" s="94"/>
      <c r="AJ32" s="17">
        <f t="shared" si="2"/>
        <v>19</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t="s">
        <v>7</v>
      </c>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1</v>
      </c>
      <c r="AL33" s="334">
        <f t="shared" si="4"/>
        <v>0</v>
      </c>
      <c r="AM33" s="149"/>
      <c r="AN33" s="149"/>
      <c r="AO33" s="149"/>
    </row>
    <row r="34" spans="1:41" s="23" customFormat="1" ht="21" customHeight="1">
      <c r="A34" s="4">
        <v>28</v>
      </c>
      <c r="B34" s="37" t="s">
        <v>1889</v>
      </c>
      <c r="C34" s="38" t="s">
        <v>1890</v>
      </c>
      <c r="D34" s="39" t="s">
        <v>46</v>
      </c>
      <c r="E34" s="146"/>
      <c r="F34" s="94" t="s">
        <v>6</v>
      </c>
      <c r="G34" s="94"/>
      <c r="H34" s="94"/>
      <c r="I34" s="94"/>
      <c r="J34" s="94"/>
      <c r="K34" s="94"/>
      <c r="L34" s="94"/>
      <c r="M34" s="94"/>
      <c r="N34" s="94"/>
      <c r="O34" s="94"/>
      <c r="P34" s="93"/>
      <c r="Q34" s="94"/>
      <c r="R34" s="94"/>
      <c r="S34" s="94"/>
      <c r="T34" s="94"/>
      <c r="U34" s="94" t="s">
        <v>8</v>
      </c>
      <c r="V34" s="94"/>
      <c r="W34" s="94"/>
      <c r="X34" s="94"/>
      <c r="Y34" s="94"/>
      <c r="Z34" s="94"/>
      <c r="AA34" s="94"/>
      <c r="AB34" s="94"/>
      <c r="AC34" s="94"/>
      <c r="AD34" s="94"/>
      <c r="AE34" s="94"/>
      <c r="AF34" s="94"/>
      <c r="AG34" s="94"/>
      <c r="AH34" s="94"/>
      <c r="AI34" s="94"/>
      <c r="AJ34" s="17">
        <f t="shared" si="2"/>
        <v>1</v>
      </c>
      <c r="AK34" s="308">
        <f t="shared" si="3"/>
        <v>0</v>
      </c>
      <c r="AL34" s="334">
        <f t="shared" si="4"/>
        <v>1</v>
      </c>
      <c r="AM34" s="149"/>
      <c r="AN34" s="149"/>
      <c r="AO34" s="149"/>
    </row>
    <row r="35" spans="1:41" s="23" customFormat="1" ht="21" customHeight="1">
      <c r="A35" s="4">
        <v>29</v>
      </c>
      <c r="B35" s="37" t="s">
        <v>1891</v>
      </c>
      <c r="C35" s="38" t="s">
        <v>307</v>
      </c>
      <c r="D35" s="39" t="s">
        <v>1892</v>
      </c>
      <c r="E35" s="146"/>
      <c r="F35" s="94"/>
      <c r="G35" s="94"/>
      <c r="H35" s="94"/>
      <c r="I35" s="94"/>
      <c r="J35" s="94"/>
      <c r="K35" s="94"/>
      <c r="L35" s="94" t="s">
        <v>6</v>
      </c>
      <c r="M35" s="94"/>
      <c r="N35" s="94"/>
      <c r="O35" s="94"/>
      <c r="P35" s="93"/>
      <c r="Q35" s="94"/>
      <c r="R35" s="94"/>
      <c r="S35" s="94"/>
      <c r="T35" s="94"/>
      <c r="U35" s="94"/>
      <c r="V35" s="94"/>
      <c r="W35" s="94"/>
      <c r="X35" s="94" t="s">
        <v>7</v>
      </c>
      <c r="Y35" s="94"/>
      <c r="Z35" s="94" t="s">
        <v>7</v>
      </c>
      <c r="AA35" s="94"/>
      <c r="AB35" s="94"/>
      <c r="AC35" s="94"/>
      <c r="AD35" s="94"/>
      <c r="AE35" s="94"/>
      <c r="AF35" s="94"/>
      <c r="AG35" s="94"/>
      <c r="AH35" s="94"/>
      <c r="AI35" s="94"/>
      <c r="AJ35" s="17">
        <f t="shared" si="2"/>
        <v>1</v>
      </c>
      <c r="AK35" s="308">
        <f t="shared" si="3"/>
        <v>2</v>
      </c>
      <c r="AL35" s="334">
        <f t="shared" si="4"/>
        <v>0</v>
      </c>
      <c r="AM35" s="149"/>
      <c r="AN35" s="149"/>
      <c r="AO35" s="149"/>
    </row>
    <row r="36" spans="1:41" s="23" customFormat="1" ht="21" customHeight="1">
      <c r="A36" s="432" t="s">
        <v>10</v>
      </c>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17">
        <f>SUM(AJ7:AJ35)</f>
        <v>119</v>
      </c>
      <c r="AK36" s="17">
        <f>SUM(AK7:AK35)</f>
        <v>10</v>
      </c>
      <c r="AL36" s="17">
        <f>SUM(AL7:AL35)</f>
        <v>11</v>
      </c>
      <c r="AM36" s="22"/>
      <c r="AN36" s="22"/>
      <c r="AO36" s="22"/>
    </row>
    <row r="37" spans="1:41" s="23" customFormat="1" ht="21" customHeight="1">
      <c r="A37" s="433" t="s">
        <v>2598</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5"/>
      <c r="AM37" s="310"/>
      <c r="AN37" s="310"/>
    </row>
    <row r="38" spans="1:41">
      <c r="C38" s="436"/>
      <c r="D38" s="436"/>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36"/>
      <c r="D39" s="436"/>
      <c r="E39" s="436"/>
      <c r="F39" s="436"/>
      <c r="G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36"/>
      <c r="D40" s="436"/>
      <c r="E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36"/>
      <c r="D41" s="436"/>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M19:AN19"/>
    <mergeCell ref="A36:AI36"/>
    <mergeCell ref="A37:AL37"/>
    <mergeCell ref="C41:D41"/>
    <mergeCell ref="C38:D38"/>
    <mergeCell ref="C39:G39"/>
    <mergeCell ref="C40:E4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3" zoomScaleNormal="100" workbookViewId="0">
      <selection activeCell="AE17" sqref="AE17"/>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2"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2" s="22" customFormat="1" ht="22.5">
      <c r="A3" s="429" t="s">
        <v>1893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36">
        <v>1</v>
      </c>
      <c r="B7" s="37" t="s">
        <v>1894</v>
      </c>
      <c r="C7" s="38" t="s">
        <v>1895</v>
      </c>
      <c r="D7" s="39" t="s">
        <v>37</v>
      </c>
      <c r="E7" s="146"/>
      <c r="F7" s="94"/>
      <c r="G7" s="94" t="s">
        <v>6</v>
      </c>
      <c r="H7" s="94"/>
      <c r="I7" s="94"/>
      <c r="J7" s="94"/>
      <c r="K7" s="94"/>
      <c r="L7" s="94"/>
      <c r="M7" s="94"/>
      <c r="N7" s="94"/>
      <c r="O7" s="94"/>
      <c r="P7" s="94"/>
      <c r="Q7" s="94"/>
      <c r="R7" s="94"/>
      <c r="S7" s="94"/>
      <c r="T7" s="94"/>
      <c r="U7" s="94"/>
      <c r="V7" s="94"/>
      <c r="W7" s="94"/>
      <c r="X7" s="94"/>
      <c r="Y7" s="94"/>
      <c r="Z7" s="94"/>
      <c r="AA7" s="94"/>
      <c r="AB7" s="94"/>
      <c r="AC7" s="94"/>
      <c r="AD7" s="94" t="s">
        <v>6</v>
      </c>
      <c r="AE7" s="94"/>
      <c r="AF7" s="94"/>
      <c r="AG7" s="94"/>
      <c r="AH7" s="94"/>
      <c r="AI7" s="94"/>
      <c r="AJ7" s="17">
        <f>COUNTIF(E7:AI7,"K")+2*COUNTIF(E7:AI7,"2K")+COUNTIF(E7:AI7,"TK")+COUNTIF(E7:AI7,"KT")+COUNTIF(E7:AI7,"PK")+COUNTIF(E7:AI7,"KP")+2*COUNTIF(E7:AI7,"K2")</f>
        <v>2</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t="s">
        <v>6</v>
      </c>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t="s">
        <v>6</v>
      </c>
      <c r="G10" s="94"/>
      <c r="H10" s="94"/>
      <c r="I10" s="94"/>
      <c r="J10" s="94"/>
      <c r="K10" s="94"/>
      <c r="L10" s="94"/>
      <c r="M10" s="94"/>
      <c r="N10" s="94"/>
      <c r="O10" s="94"/>
      <c r="P10" s="94"/>
      <c r="Q10" s="94"/>
      <c r="R10" s="94" t="s">
        <v>6</v>
      </c>
      <c r="S10" s="94"/>
      <c r="T10" s="94"/>
      <c r="U10" s="94"/>
      <c r="V10" s="94"/>
      <c r="W10" s="94"/>
      <c r="X10" s="94"/>
      <c r="Y10" s="94"/>
      <c r="Z10" s="94"/>
      <c r="AA10" s="94"/>
      <c r="AB10" s="94"/>
      <c r="AC10" s="94"/>
      <c r="AD10" s="94"/>
      <c r="AE10" s="94"/>
      <c r="AF10" s="94"/>
      <c r="AG10" s="94"/>
      <c r="AH10" s="94"/>
      <c r="AI10" s="94"/>
      <c r="AJ10" s="17">
        <f t="shared" si="2"/>
        <v>2</v>
      </c>
      <c r="AK10" s="308">
        <f t="shared" si="3"/>
        <v>0</v>
      </c>
      <c r="AL10" s="334">
        <f t="shared" si="4"/>
        <v>0</v>
      </c>
      <c r="AM10" s="194"/>
      <c r="AN10" s="194"/>
      <c r="AO10" s="194"/>
      <c r="AP10" s="195"/>
    </row>
    <row r="11" spans="1:42" s="154" customFormat="1" ht="21" customHeight="1">
      <c r="A11" s="150">
        <v>5</v>
      </c>
      <c r="B11" s="37" t="s">
        <v>1901</v>
      </c>
      <c r="C11" s="38" t="s">
        <v>847</v>
      </c>
      <c r="D11" s="39" t="s">
        <v>136</v>
      </c>
      <c r="E11" s="146" t="s">
        <v>6</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t="s">
        <v>7</v>
      </c>
      <c r="Y12" s="94"/>
      <c r="Z12" s="94"/>
      <c r="AA12" s="94"/>
      <c r="AB12" s="94"/>
      <c r="AC12" s="94"/>
      <c r="AD12" s="94"/>
      <c r="AE12" s="94"/>
      <c r="AF12" s="94"/>
      <c r="AG12" s="94"/>
      <c r="AH12" s="94"/>
      <c r="AI12" s="94"/>
      <c r="AJ12" s="17">
        <f t="shared" si="2"/>
        <v>0</v>
      </c>
      <c r="AK12" s="308">
        <f t="shared" si="3"/>
        <v>1</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t="s">
        <v>6</v>
      </c>
      <c r="V14" s="94"/>
      <c r="W14" s="94"/>
      <c r="X14" s="94"/>
      <c r="Y14" s="94"/>
      <c r="Z14" s="94"/>
      <c r="AA14" s="94"/>
      <c r="AB14" s="94"/>
      <c r="AC14" s="94"/>
      <c r="AD14" s="94"/>
      <c r="AE14" s="94"/>
      <c r="AF14" s="94"/>
      <c r="AG14" s="94"/>
      <c r="AH14" s="94"/>
      <c r="AI14" s="94"/>
      <c r="AJ14" s="17">
        <f t="shared" si="2"/>
        <v>1</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c r="J15" s="94"/>
      <c r="K15" s="94"/>
      <c r="L15" s="94"/>
      <c r="M15" s="94" t="s">
        <v>6</v>
      </c>
      <c r="N15" s="94"/>
      <c r="O15" s="94"/>
      <c r="P15" s="94"/>
      <c r="Q15" s="94"/>
      <c r="R15" s="94"/>
      <c r="S15" s="94" t="s">
        <v>8</v>
      </c>
      <c r="T15" s="94"/>
      <c r="U15" s="94"/>
      <c r="V15" s="94"/>
      <c r="W15" s="94"/>
      <c r="X15" s="94"/>
      <c r="Y15" s="94"/>
      <c r="Z15" s="94" t="s">
        <v>6</v>
      </c>
      <c r="AA15" s="94"/>
      <c r="AB15" s="94"/>
      <c r="AC15" s="94"/>
      <c r="AD15" s="94"/>
      <c r="AE15" s="94"/>
      <c r="AF15" s="94"/>
      <c r="AG15" s="94"/>
      <c r="AH15" s="94"/>
      <c r="AI15" s="94"/>
      <c r="AJ15" s="17">
        <f t="shared" si="2"/>
        <v>2</v>
      </c>
      <c r="AK15" s="308">
        <f t="shared" si="3"/>
        <v>0</v>
      </c>
      <c r="AL15" s="334">
        <f t="shared" si="4"/>
        <v>1</v>
      </c>
      <c r="AM15" s="151"/>
      <c r="AN15" s="151"/>
      <c r="AO15" s="151"/>
    </row>
    <row r="16" spans="1:42" s="154" customFormat="1" ht="21" customHeight="1">
      <c r="A16" s="150">
        <v>10</v>
      </c>
      <c r="B16" s="37" t="s">
        <v>1905</v>
      </c>
      <c r="C16" s="38" t="s">
        <v>1906</v>
      </c>
      <c r="D16" s="39" t="s">
        <v>14</v>
      </c>
      <c r="E16" s="146" t="s">
        <v>6</v>
      </c>
      <c r="F16" s="94"/>
      <c r="G16" s="94"/>
      <c r="H16" s="94"/>
      <c r="I16" s="94"/>
      <c r="J16" s="94"/>
      <c r="K16" s="94"/>
      <c r="L16" s="94"/>
      <c r="M16" s="94"/>
      <c r="N16" s="94" t="s">
        <v>7</v>
      </c>
      <c r="O16" s="94"/>
      <c r="P16" s="94"/>
      <c r="Q16" s="94"/>
      <c r="R16" s="94"/>
      <c r="S16" s="94" t="s">
        <v>7</v>
      </c>
      <c r="T16" s="94"/>
      <c r="U16" s="94"/>
      <c r="V16" s="94"/>
      <c r="W16" s="94"/>
      <c r="X16" s="94"/>
      <c r="Y16" s="94"/>
      <c r="Z16" s="94"/>
      <c r="AA16" s="94"/>
      <c r="AB16" s="94"/>
      <c r="AC16" s="94"/>
      <c r="AD16" s="94"/>
      <c r="AE16" s="94"/>
      <c r="AF16" s="94"/>
      <c r="AG16" s="94"/>
      <c r="AH16" s="94"/>
      <c r="AI16" s="94"/>
      <c r="AJ16" s="17">
        <f t="shared" si="2"/>
        <v>1</v>
      </c>
      <c r="AK16" s="308">
        <f t="shared" si="3"/>
        <v>2</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t="s">
        <v>7</v>
      </c>
      <c r="O17" s="94"/>
      <c r="P17" s="94"/>
      <c r="Q17" s="94"/>
      <c r="R17" s="94"/>
      <c r="S17" s="94" t="s">
        <v>7</v>
      </c>
      <c r="T17" s="94" t="s">
        <v>7</v>
      </c>
      <c r="U17" s="94"/>
      <c r="V17" s="94"/>
      <c r="W17" s="94"/>
      <c r="X17" s="94"/>
      <c r="Y17" s="94"/>
      <c r="Z17" s="94" t="s">
        <v>6</v>
      </c>
      <c r="AA17" s="94" t="s">
        <v>7</v>
      </c>
      <c r="AB17" s="94"/>
      <c r="AC17" s="94"/>
      <c r="AD17" s="94"/>
      <c r="AE17" s="94"/>
      <c r="AF17" s="94"/>
      <c r="AG17" s="94"/>
      <c r="AH17" s="94"/>
      <c r="AI17" s="94"/>
      <c r="AJ17" s="17">
        <f t="shared" si="2"/>
        <v>1</v>
      </c>
      <c r="AK17" s="308">
        <f t="shared" si="3"/>
        <v>4</v>
      </c>
      <c r="AL17" s="334">
        <f t="shared" si="4"/>
        <v>0</v>
      </c>
      <c r="AM17" s="151"/>
      <c r="AN17" s="151"/>
      <c r="AO17" s="151"/>
    </row>
    <row r="18" spans="1:41" s="154" customFormat="1" ht="21" customHeight="1">
      <c r="A18" s="150">
        <v>12</v>
      </c>
      <c r="B18" s="37" t="s">
        <v>1908</v>
      </c>
      <c r="C18" s="38" t="s">
        <v>282</v>
      </c>
      <c r="D18" s="39" t="s">
        <v>41</v>
      </c>
      <c r="E18" s="146" t="s">
        <v>6</v>
      </c>
      <c r="F18" s="94" t="s">
        <v>6</v>
      </c>
      <c r="G18" s="94" t="s">
        <v>6</v>
      </c>
      <c r="H18" s="94"/>
      <c r="I18" s="94"/>
      <c r="J18" s="94"/>
      <c r="K18" s="94"/>
      <c r="L18" s="94" t="s">
        <v>6</v>
      </c>
      <c r="M18" s="94"/>
      <c r="N18" s="94" t="s">
        <v>6</v>
      </c>
      <c r="O18" s="94"/>
      <c r="P18" s="94"/>
      <c r="Q18" s="94"/>
      <c r="R18" s="94"/>
      <c r="S18" s="94"/>
      <c r="T18" s="94" t="s">
        <v>6</v>
      </c>
      <c r="U18" s="94" t="s">
        <v>6</v>
      </c>
      <c r="V18" s="94"/>
      <c r="W18" s="94" t="s">
        <v>6</v>
      </c>
      <c r="X18" s="94"/>
      <c r="Y18" s="94"/>
      <c r="Z18" s="94"/>
      <c r="AA18" s="94"/>
      <c r="AB18" s="94"/>
      <c r="AC18" s="94"/>
      <c r="AD18" s="94"/>
      <c r="AE18" s="94"/>
      <c r="AF18" s="94"/>
      <c r="AG18" s="94"/>
      <c r="AH18" s="94"/>
      <c r="AI18" s="94"/>
      <c r="AJ18" s="17">
        <f t="shared" si="2"/>
        <v>8</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c r="J19" s="147"/>
      <c r="K19" s="147"/>
      <c r="L19" s="147"/>
      <c r="M19" s="147" t="s">
        <v>2662</v>
      </c>
      <c r="N19" s="147"/>
      <c r="O19" s="147"/>
      <c r="P19" s="147"/>
      <c r="Q19" s="147"/>
      <c r="R19" s="147"/>
      <c r="S19" s="147" t="s">
        <v>8</v>
      </c>
      <c r="T19" s="94"/>
      <c r="U19" s="147"/>
      <c r="V19" s="147"/>
      <c r="W19" s="67"/>
      <c r="X19" s="147"/>
      <c r="Y19" s="147"/>
      <c r="Z19" s="147"/>
      <c r="AA19" s="147"/>
      <c r="AB19" s="147"/>
      <c r="AC19" s="147"/>
      <c r="AD19" s="147"/>
      <c r="AE19" s="147"/>
      <c r="AF19" s="147"/>
      <c r="AG19" s="147"/>
      <c r="AH19" s="147"/>
      <c r="AI19" s="147"/>
      <c r="AJ19" s="17">
        <f t="shared" si="2"/>
        <v>0</v>
      </c>
      <c r="AK19" s="308">
        <f t="shared" si="3"/>
        <v>0</v>
      </c>
      <c r="AL19" s="334">
        <f t="shared" si="4"/>
        <v>1</v>
      </c>
      <c r="AM19" s="151"/>
      <c r="AN19" s="151"/>
      <c r="AO19" s="151"/>
    </row>
    <row r="20" spans="1:41" s="154" customFormat="1" ht="21" customHeight="1">
      <c r="A20" s="150">
        <v>14</v>
      </c>
      <c r="B20" s="37" t="s">
        <v>1911</v>
      </c>
      <c r="C20" s="38" t="s">
        <v>1033</v>
      </c>
      <c r="D20" s="39" t="s">
        <v>33</v>
      </c>
      <c r="E20" s="146"/>
      <c r="F20" s="94"/>
      <c r="G20" s="94"/>
      <c r="H20" s="94"/>
      <c r="I20" s="94"/>
      <c r="J20" s="94" t="s">
        <v>6</v>
      </c>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48"/>
      <c r="AN20" s="419"/>
      <c r="AO20" s="151"/>
    </row>
    <row r="21" spans="1:41" s="154" customFormat="1" ht="21" customHeight="1">
      <c r="A21" s="150">
        <v>15</v>
      </c>
      <c r="B21" s="37" t="s">
        <v>1912</v>
      </c>
      <c r="C21" s="38" t="s">
        <v>1709</v>
      </c>
      <c r="D21" s="39" t="s">
        <v>92</v>
      </c>
      <c r="E21" s="146" t="s">
        <v>6</v>
      </c>
      <c r="F21" s="94"/>
      <c r="G21" s="94"/>
      <c r="H21" s="94"/>
      <c r="I21" s="94"/>
      <c r="J21" s="94" t="s">
        <v>6</v>
      </c>
      <c r="K21" s="94"/>
      <c r="L21" s="94"/>
      <c r="M21" s="94"/>
      <c r="N21" s="94"/>
      <c r="O21" s="94"/>
      <c r="P21" s="94"/>
      <c r="Q21" s="94"/>
      <c r="R21" s="94"/>
      <c r="S21" s="94"/>
      <c r="T21" s="94"/>
      <c r="U21" s="94" t="s">
        <v>6</v>
      </c>
      <c r="V21" s="94"/>
      <c r="W21" s="94"/>
      <c r="X21" s="94"/>
      <c r="Y21" s="94"/>
      <c r="Z21" s="94"/>
      <c r="AA21" s="94"/>
      <c r="AB21" s="94"/>
      <c r="AC21" s="94"/>
      <c r="AD21" s="94"/>
      <c r="AE21" s="94"/>
      <c r="AF21" s="94"/>
      <c r="AG21" s="94"/>
      <c r="AH21" s="94"/>
      <c r="AI21" s="94"/>
      <c r="AJ21" s="17">
        <f t="shared" si="2"/>
        <v>3</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c r="J22" s="94"/>
      <c r="K22" s="94"/>
      <c r="L22" s="94"/>
      <c r="M22" s="94" t="s">
        <v>2658</v>
      </c>
      <c r="N22" s="94"/>
      <c r="O22" s="94"/>
      <c r="P22" s="94"/>
      <c r="Q22" s="94"/>
      <c r="R22" s="94"/>
      <c r="S22" s="94" t="s">
        <v>8</v>
      </c>
      <c r="T22" s="94"/>
      <c r="U22" s="94"/>
      <c r="V22" s="94"/>
      <c r="W22" s="94"/>
      <c r="X22" s="94"/>
      <c r="Y22" s="94"/>
      <c r="Z22" s="94"/>
      <c r="AA22" s="94"/>
      <c r="AB22" s="94"/>
      <c r="AC22" s="94"/>
      <c r="AD22" s="94"/>
      <c r="AE22" s="94"/>
      <c r="AF22" s="94"/>
      <c r="AG22" s="94"/>
      <c r="AH22" s="94"/>
      <c r="AI22" s="94"/>
      <c r="AJ22" s="17">
        <f t="shared" si="2"/>
        <v>1</v>
      </c>
      <c r="AK22" s="308">
        <f t="shared" si="3"/>
        <v>0</v>
      </c>
      <c r="AL22" s="334">
        <f t="shared" si="4"/>
        <v>2</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c r="J24" s="94"/>
      <c r="K24" s="94"/>
      <c r="L24" s="94"/>
      <c r="M24" s="94" t="s">
        <v>6</v>
      </c>
      <c r="N24" s="94"/>
      <c r="O24" s="94"/>
      <c r="P24" s="94"/>
      <c r="Q24" s="94"/>
      <c r="R24" s="94"/>
      <c r="S24" s="94" t="s">
        <v>8</v>
      </c>
      <c r="T24" s="94" t="s">
        <v>2656</v>
      </c>
      <c r="U24" s="94"/>
      <c r="V24" s="94"/>
      <c r="W24" s="94"/>
      <c r="X24" s="94"/>
      <c r="Y24" s="94"/>
      <c r="Z24" s="94"/>
      <c r="AA24" s="94"/>
      <c r="AB24" s="94"/>
      <c r="AC24" s="94"/>
      <c r="AD24" s="94"/>
      <c r="AE24" s="94"/>
      <c r="AF24" s="94"/>
      <c r="AG24" s="94"/>
      <c r="AH24" s="94"/>
      <c r="AI24" s="94"/>
      <c r="AJ24" s="17">
        <f t="shared" si="2"/>
        <v>3</v>
      </c>
      <c r="AK24" s="308">
        <f t="shared" si="3"/>
        <v>0</v>
      </c>
      <c r="AL24" s="334">
        <f t="shared" si="4"/>
        <v>1</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t="s">
        <v>6</v>
      </c>
      <c r="G26" s="94"/>
      <c r="H26" s="94"/>
      <c r="I26" s="94"/>
      <c r="J26" s="94" t="s">
        <v>6</v>
      </c>
      <c r="K26" s="94"/>
      <c r="L26" s="94"/>
      <c r="M26" s="94"/>
      <c r="N26" s="94"/>
      <c r="O26" s="94"/>
      <c r="P26" s="94"/>
      <c r="Q26" s="94"/>
      <c r="R26" s="94"/>
      <c r="S26" s="94"/>
      <c r="T26" s="94" t="s">
        <v>6</v>
      </c>
      <c r="U26" s="94"/>
      <c r="V26" s="94"/>
      <c r="W26" s="94"/>
      <c r="X26" s="94"/>
      <c r="Y26" s="94"/>
      <c r="Z26" s="94"/>
      <c r="AA26" s="94"/>
      <c r="AB26" s="94"/>
      <c r="AC26" s="94"/>
      <c r="AD26" s="94"/>
      <c r="AE26" s="94"/>
      <c r="AF26" s="94"/>
      <c r="AG26" s="94"/>
      <c r="AH26" s="94"/>
      <c r="AI26" s="94"/>
      <c r="AJ26" s="17">
        <f t="shared" si="2"/>
        <v>3</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t="s">
        <v>7</v>
      </c>
      <c r="F29" s="94"/>
      <c r="G29" s="94"/>
      <c r="H29" s="94"/>
      <c r="I29" s="94"/>
      <c r="J29" s="94"/>
      <c r="K29" s="94"/>
      <c r="L29" s="94"/>
      <c r="M29" s="94" t="s">
        <v>6</v>
      </c>
      <c r="N29" s="94"/>
      <c r="O29" s="94"/>
      <c r="P29" s="94"/>
      <c r="Q29" s="94"/>
      <c r="R29" s="94"/>
      <c r="S29" s="94"/>
      <c r="T29" s="94"/>
      <c r="U29" s="94"/>
      <c r="V29" s="94"/>
      <c r="W29" s="94"/>
      <c r="X29" s="94"/>
      <c r="Y29" s="94"/>
      <c r="Z29" s="94" t="s">
        <v>7</v>
      </c>
      <c r="AA29" s="94"/>
      <c r="AB29" s="94"/>
      <c r="AC29" s="94"/>
      <c r="AD29" s="94"/>
      <c r="AE29" s="94"/>
      <c r="AF29" s="94"/>
      <c r="AG29" s="94"/>
      <c r="AH29" s="94"/>
      <c r="AI29" s="94"/>
      <c r="AJ29" s="17">
        <f t="shared" si="2"/>
        <v>1</v>
      </c>
      <c r="AK29" s="308">
        <f t="shared" si="3"/>
        <v>1</v>
      </c>
      <c r="AL29" s="334">
        <f t="shared" si="4"/>
        <v>0</v>
      </c>
      <c r="AM29" s="151"/>
      <c r="AN29" s="151"/>
      <c r="AO29" s="151"/>
    </row>
    <row r="30" spans="1:41" s="154" customFormat="1" ht="21" customHeight="1">
      <c r="A30" s="150">
        <v>24</v>
      </c>
      <c r="B30" s="37" t="s">
        <v>1844</v>
      </c>
      <c r="C30" s="38" t="s">
        <v>1845</v>
      </c>
      <c r="D30" s="39" t="s">
        <v>78</v>
      </c>
      <c r="E30" s="92" t="s">
        <v>2657</v>
      </c>
      <c r="F30" s="94"/>
      <c r="G30" s="94"/>
      <c r="H30" s="94"/>
      <c r="I30" s="94"/>
      <c r="J30" s="94"/>
      <c r="K30" s="94" t="s">
        <v>7</v>
      </c>
      <c r="L30" s="94"/>
      <c r="M30" s="94"/>
      <c r="N30" s="94"/>
      <c r="O30" s="94"/>
      <c r="P30" s="94"/>
      <c r="Q30" s="94"/>
      <c r="R30" s="94"/>
      <c r="S30" s="94" t="s">
        <v>7</v>
      </c>
      <c r="T30" s="94" t="s">
        <v>7</v>
      </c>
      <c r="U30" s="94"/>
      <c r="V30" s="94"/>
      <c r="W30" s="94"/>
      <c r="X30" s="94"/>
      <c r="Y30" s="94"/>
      <c r="Z30" s="94"/>
      <c r="AA30" s="94"/>
      <c r="AB30" s="94"/>
      <c r="AC30" s="94"/>
      <c r="AD30" s="94"/>
      <c r="AE30" s="94"/>
      <c r="AF30" s="94"/>
      <c r="AG30" s="94"/>
      <c r="AH30" s="94"/>
      <c r="AI30" s="94"/>
      <c r="AJ30" s="17">
        <f t="shared" si="2"/>
        <v>1</v>
      </c>
      <c r="AK30" s="308">
        <f t="shared" si="3"/>
        <v>3</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t="s">
        <v>6</v>
      </c>
      <c r="K31" s="94" t="s">
        <v>6</v>
      </c>
      <c r="L31" s="94"/>
      <c r="M31" s="94"/>
      <c r="N31" s="94"/>
      <c r="O31" s="94"/>
      <c r="P31" s="94"/>
      <c r="Q31" s="94"/>
      <c r="R31" s="94" t="s">
        <v>6</v>
      </c>
      <c r="S31" s="94"/>
      <c r="T31" s="94" t="s">
        <v>6</v>
      </c>
      <c r="U31" s="94" t="s">
        <v>6</v>
      </c>
      <c r="V31" s="94"/>
      <c r="W31" s="94" t="s">
        <v>6</v>
      </c>
      <c r="X31" s="94"/>
      <c r="Y31" s="94"/>
      <c r="Z31" s="94"/>
      <c r="AA31" s="94"/>
      <c r="AB31" s="94" t="s">
        <v>6</v>
      </c>
      <c r="AC31" s="94"/>
      <c r="AD31" s="94"/>
      <c r="AE31" s="94"/>
      <c r="AF31" s="94"/>
      <c r="AG31" s="94"/>
      <c r="AH31" s="94"/>
      <c r="AI31" s="94"/>
      <c r="AJ31" s="17">
        <f t="shared" si="2"/>
        <v>7</v>
      </c>
      <c r="AK31" s="308">
        <f t="shared" si="3"/>
        <v>0</v>
      </c>
      <c r="AL31" s="334">
        <f t="shared" si="4"/>
        <v>0</v>
      </c>
      <c r="AM31" s="151"/>
      <c r="AN31" s="151"/>
      <c r="AO31" s="151"/>
    </row>
    <row r="32" spans="1:41" s="154" customFormat="1" ht="21" customHeight="1">
      <c r="A32" s="150">
        <v>26</v>
      </c>
      <c r="B32" s="37" t="s">
        <v>1923</v>
      </c>
      <c r="C32" s="38" t="s">
        <v>1924</v>
      </c>
      <c r="D32" s="39" t="s">
        <v>58</v>
      </c>
      <c r="E32" s="146" t="s">
        <v>6</v>
      </c>
      <c r="F32" s="94"/>
      <c r="G32" s="94"/>
      <c r="H32" s="94"/>
      <c r="I32" s="94"/>
      <c r="J32" s="94"/>
      <c r="K32" s="94"/>
      <c r="L32" s="94"/>
      <c r="M32" s="94"/>
      <c r="N32" s="94"/>
      <c r="O32" s="94"/>
      <c r="P32" s="94"/>
      <c r="Q32" s="94"/>
      <c r="R32" s="94"/>
      <c r="S32" s="94"/>
      <c r="T32" s="94" t="s">
        <v>6</v>
      </c>
      <c r="U32" s="94"/>
      <c r="V32" s="94"/>
      <c r="W32" s="94" t="s">
        <v>6</v>
      </c>
      <c r="X32" s="94"/>
      <c r="Y32" s="94"/>
      <c r="Z32" s="94"/>
      <c r="AA32" s="94"/>
      <c r="AB32" s="94" t="s">
        <v>6</v>
      </c>
      <c r="AC32" s="94"/>
      <c r="AD32" s="94"/>
      <c r="AE32" s="94"/>
      <c r="AF32" s="94"/>
      <c r="AG32" s="94"/>
      <c r="AH32" s="94"/>
      <c r="AI32" s="94"/>
      <c r="AJ32" s="17">
        <f t="shared" si="2"/>
        <v>4</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t="s">
        <v>6</v>
      </c>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t="s">
        <v>6</v>
      </c>
      <c r="O34" s="94"/>
      <c r="P34" s="94"/>
      <c r="Q34" s="94"/>
      <c r="R34" s="94"/>
      <c r="S34" s="94"/>
      <c r="T34" s="94" t="s">
        <v>6</v>
      </c>
      <c r="U34" s="94" t="s">
        <v>6</v>
      </c>
      <c r="V34" s="94"/>
      <c r="W34" s="94"/>
      <c r="X34" s="94"/>
      <c r="Y34" s="94"/>
      <c r="Z34" s="94"/>
      <c r="AA34" s="94"/>
      <c r="AB34" s="94"/>
      <c r="AC34" s="94"/>
      <c r="AD34" s="94"/>
      <c r="AE34" s="94"/>
      <c r="AF34" s="94"/>
      <c r="AG34" s="94"/>
      <c r="AH34" s="94"/>
      <c r="AI34" s="94"/>
      <c r="AJ34" s="17">
        <f t="shared" si="2"/>
        <v>3</v>
      </c>
      <c r="AK34" s="308">
        <f t="shared" si="3"/>
        <v>0</v>
      </c>
      <c r="AL34" s="334">
        <f t="shared" si="4"/>
        <v>0</v>
      </c>
      <c r="AM34" s="151"/>
      <c r="AN34" s="151"/>
      <c r="AO34" s="151"/>
    </row>
    <row r="35" spans="1:41" s="154" customFormat="1" ht="21" customHeight="1">
      <c r="A35" s="150">
        <v>29</v>
      </c>
      <c r="B35" s="37" t="s">
        <v>1929</v>
      </c>
      <c r="C35" s="38" t="s">
        <v>1792</v>
      </c>
      <c r="D35" s="39" t="s">
        <v>81</v>
      </c>
      <c r="E35" s="146" t="s">
        <v>6</v>
      </c>
      <c r="F35" s="94"/>
      <c r="G35" s="94"/>
      <c r="H35" s="94"/>
      <c r="I35" s="94"/>
      <c r="J35" s="94"/>
      <c r="K35" s="94"/>
      <c r="L35" s="94"/>
      <c r="M35" s="94"/>
      <c r="N35" s="94"/>
      <c r="O35" s="94"/>
      <c r="P35" s="94"/>
      <c r="Q35" s="94"/>
      <c r="R35" s="94" t="s">
        <v>6</v>
      </c>
      <c r="S35" s="94"/>
      <c r="T35" s="94"/>
      <c r="U35" s="94"/>
      <c r="V35" s="94"/>
      <c r="W35" s="94"/>
      <c r="X35" s="94"/>
      <c r="Y35" s="94"/>
      <c r="Z35" s="94" t="s">
        <v>6</v>
      </c>
      <c r="AA35" s="94"/>
      <c r="AB35" s="94"/>
      <c r="AC35" s="94"/>
      <c r="AD35" s="94"/>
      <c r="AE35" s="94"/>
      <c r="AF35" s="94"/>
      <c r="AG35" s="94"/>
      <c r="AH35" s="94"/>
      <c r="AI35" s="94"/>
      <c r="AJ35" s="17">
        <f t="shared" si="2"/>
        <v>3</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t="s">
        <v>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t="s">
        <v>7</v>
      </c>
      <c r="V38" s="94"/>
      <c r="W38" s="94"/>
      <c r="X38" s="94"/>
      <c r="Y38" s="94"/>
      <c r="Z38" s="94"/>
      <c r="AA38" s="94" t="s">
        <v>7</v>
      </c>
      <c r="AB38" s="94"/>
      <c r="AC38" s="94"/>
      <c r="AD38" s="94"/>
      <c r="AE38" s="94"/>
      <c r="AF38" s="94"/>
      <c r="AG38" s="94"/>
      <c r="AH38" s="94"/>
      <c r="AI38" s="94"/>
      <c r="AJ38" s="17">
        <f t="shared" si="2"/>
        <v>0</v>
      </c>
      <c r="AK38" s="308">
        <f t="shared" si="3"/>
        <v>2</v>
      </c>
      <c r="AL38" s="334">
        <f t="shared" si="4"/>
        <v>0</v>
      </c>
      <c r="AM38" s="151"/>
      <c r="AN38" s="151"/>
      <c r="AO38" s="151"/>
    </row>
    <row r="39" spans="1:41" s="154" customFormat="1" ht="21" customHeight="1">
      <c r="A39" s="150">
        <v>33</v>
      </c>
      <c r="B39" s="37" t="s">
        <v>1935</v>
      </c>
      <c r="C39" s="38" t="s">
        <v>1936</v>
      </c>
      <c r="D39" s="39" t="s">
        <v>100</v>
      </c>
      <c r="E39" s="146"/>
      <c r="F39" s="94" t="s">
        <v>6</v>
      </c>
      <c r="G39" s="94"/>
      <c r="H39" s="94"/>
      <c r="I39" s="94"/>
      <c r="J39" s="94"/>
      <c r="K39" s="94"/>
      <c r="L39" s="94"/>
      <c r="M39" s="94"/>
      <c r="N39" s="94"/>
      <c r="O39" s="94"/>
      <c r="P39" s="94"/>
      <c r="Q39" s="94"/>
      <c r="R39" s="94"/>
      <c r="S39" s="94"/>
      <c r="T39" s="94"/>
      <c r="U39" s="94" t="s">
        <v>7</v>
      </c>
      <c r="V39" s="94"/>
      <c r="W39" s="94"/>
      <c r="X39" s="94"/>
      <c r="Y39" s="94"/>
      <c r="Z39" s="94"/>
      <c r="AA39" s="94"/>
      <c r="AB39" s="94"/>
      <c r="AC39" s="94"/>
      <c r="AD39" s="94"/>
      <c r="AE39" s="94"/>
      <c r="AF39" s="94"/>
      <c r="AG39" s="94"/>
      <c r="AH39" s="94"/>
      <c r="AI39" s="94"/>
      <c r="AJ39" s="17">
        <f t="shared" si="2"/>
        <v>1</v>
      </c>
      <c r="AK39" s="308">
        <f t="shared" si="3"/>
        <v>1</v>
      </c>
      <c r="AL39" s="334">
        <f t="shared" si="4"/>
        <v>0</v>
      </c>
      <c r="AM39" s="151"/>
      <c r="AN39" s="151"/>
      <c r="AO39" s="151"/>
    </row>
    <row r="40" spans="1:41" s="154" customFormat="1" ht="21" customHeight="1">
      <c r="A40" s="432" t="s">
        <v>10</v>
      </c>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17">
        <f>SUM(AJ7:AJ39)</f>
        <v>52</v>
      </c>
      <c r="AK40" s="17">
        <f>SUM(AK7:AK39)</f>
        <v>14</v>
      </c>
      <c r="AL40" s="17">
        <f>SUM(AL7:AL39)</f>
        <v>5</v>
      </c>
      <c r="AM40" s="153"/>
      <c r="AN40" s="153"/>
    </row>
    <row r="41" spans="1:41" s="23" customFormat="1" ht="21" customHeight="1">
      <c r="A41" s="433" t="s">
        <v>2598</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5"/>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36"/>
      <c r="D44" s="436"/>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36"/>
      <c r="D45" s="436"/>
      <c r="E45" s="436"/>
      <c r="F45" s="436"/>
      <c r="G45" s="436"/>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36"/>
      <c r="D46" s="436"/>
      <c r="E46" s="436"/>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36"/>
      <c r="D47" s="436"/>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C47:D47"/>
    <mergeCell ref="C44:D44"/>
    <mergeCell ref="C45:G45"/>
    <mergeCell ref="AM20:AN20"/>
    <mergeCell ref="A40:AI40"/>
    <mergeCell ref="C46:E46"/>
    <mergeCell ref="A41:AL41"/>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14" workbookViewId="0">
      <selection activeCell="AI24" sqref="AI24"/>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2"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2" s="22" customFormat="1" ht="22.5">
      <c r="A3" s="429" t="s">
        <v>1937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t="s">
        <v>6</v>
      </c>
      <c r="F8" s="228"/>
      <c r="G8" s="84"/>
      <c r="H8" s="84"/>
      <c r="I8" s="84"/>
      <c r="J8" s="84" t="s">
        <v>6</v>
      </c>
      <c r="K8" s="84" t="s">
        <v>6</v>
      </c>
      <c r="L8" s="84" t="s">
        <v>6</v>
      </c>
      <c r="M8" s="84"/>
      <c r="N8" s="84"/>
      <c r="O8" s="84"/>
      <c r="P8" s="84"/>
      <c r="Q8" s="84"/>
      <c r="R8" s="84"/>
      <c r="S8" s="84"/>
      <c r="T8" s="84"/>
      <c r="U8" s="84"/>
      <c r="V8" s="84"/>
      <c r="W8" s="84"/>
      <c r="X8" s="84" t="s">
        <v>6</v>
      </c>
      <c r="Y8" s="84"/>
      <c r="Z8" s="84" t="s">
        <v>6</v>
      </c>
      <c r="AA8" s="84"/>
      <c r="AB8" s="84"/>
      <c r="AC8" s="86"/>
      <c r="AD8" s="84"/>
      <c r="AE8" s="84" t="s">
        <v>2656</v>
      </c>
      <c r="AF8" s="84"/>
      <c r="AG8" s="84"/>
      <c r="AH8" s="84"/>
      <c r="AI8" s="84"/>
      <c r="AJ8" s="17">
        <f t="shared" ref="AJ8:AJ34" si="2">COUNTIF(E8:AI8,"K")+2*COUNTIF(E8:AI8,"2K")+COUNTIF(E8:AI8,"TK")+COUNTIF(E8:AI8,"KT")+COUNTIF(E8:AI8,"PK")+COUNTIF(E8:AI8,"KP")+2*COUNTIF(E8:AI8,"K2")</f>
        <v>8</v>
      </c>
      <c r="AK8" s="308">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c r="I9" s="84"/>
      <c r="J9" s="84"/>
      <c r="K9" s="84" t="s">
        <v>6</v>
      </c>
      <c r="L9" s="84" t="s">
        <v>6</v>
      </c>
      <c r="M9" s="84"/>
      <c r="N9" s="84"/>
      <c r="O9" s="84"/>
      <c r="P9" s="84"/>
      <c r="Q9" s="84"/>
      <c r="R9" s="84"/>
      <c r="S9" s="84"/>
      <c r="T9" s="84"/>
      <c r="U9" s="84"/>
      <c r="V9" s="84"/>
      <c r="W9" s="84"/>
      <c r="X9" s="84" t="s">
        <v>6</v>
      </c>
      <c r="Y9" s="84"/>
      <c r="Z9" s="84" t="s">
        <v>6</v>
      </c>
      <c r="AA9" s="84"/>
      <c r="AB9" s="84"/>
      <c r="AC9" s="86"/>
      <c r="AD9" s="84"/>
      <c r="AE9" s="84" t="s">
        <v>6</v>
      </c>
      <c r="AF9" s="84"/>
      <c r="AG9" s="84"/>
      <c r="AH9" s="84"/>
      <c r="AI9" s="84"/>
      <c r="AJ9" s="17">
        <f t="shared" si="2"/>
        <v>5</v>
      </c>
      <c r="AK9" s="308">
        <f t="shared" si="3"/>
        <v>0</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t="s">
        <v>6</v>
      </c>
      <c r="F12" s="228"/>
      <c r="G12" s="84"/>
      <c r="H12" s="84"/>
      <c r="I12" s="84"/>
      <c r="J12" s="84"/>
      <c r="K12" s="84"/>
      <c r="L12" s="84"/>
      <c r="M12" s="84"/>
      <c r="N12" s="84"/>
      <c r="O12" s="84"/>
      <c r="P12" s="84"/>
      <c r="Q12" s="84"/>
      <c r="R12" s="84"/>
      <c r="S12" s="84" t="s">
        <v>6</v>
      </c>
      <c r="T12" s="84"/>
      <c r="U12" s="84"/>
      <c r="V12" s="84"/>
      <c r="W12" s="84"/>
      <c r="X12" s="84"/>
      <c r="Y12" s="84"/>
      <c r="Z12" s="84" t="s">
        <v>2656</v>
      </c>
      <c r="AA12" s="84"/>
      <c r="AB12" s="84"/>
      <c r="AC12" s="86"/>
      <c r="AD12" s="84"/>
      <c r="AE12" s="84"/>
      <c r="AF12" s="84"/>
      <c r="AG12" s="84"/>
      <c r="AH12" s="84"/>
      <c r="AI12" s="84"/>
      <c r="AJ12" s="17">
        <f t="shared" si="2"/>
        <v>4</v>
      </c>
      <c r="AK12" s="308">
        <f t="shared" si="3"/>
        <v>0</v>
      </c>
      <c r="AL12" s="334">
        <f t="shared" si="4"/>
        <v>0</v>
      </c>
      <c r="AM12" s="194"/>
      <c r="AN12" s="194"/>
      <c r="AO12" s="194"/>
      <c r="AP12" s="195"/>
    </row>
    <row r="13" spans="1:42" s="154" customFormat="1" ht="21" customHeight="1">
      <c r="A13" s="184">
        <v>7</v>
      </c>
      <c r="B13" s="184" t="s">
        <v>1948</v>
      </c>
      <c r="C13" s="52" t="s">
        <v>764</v>
      </c>
      <c r="D13" s="185" t="s">
        <v>39</v>
      </c>
      <c r="E13" s="198" t="s">
        <v>6</v>
      </c>
      <c r="F13" s="228"/>
      <c r="G13" s="199"/>
      <c r="H13" s="199"/>
      <c r="I13" s="199"/>
      <c r="J13" s="199"/>
      <c r="K13" s="199"/>
      <c r="L13" s="84"/>
      <c r="M13" s="84"/>
      <c r="N13" s="199"/>
      <c r="O13" s="199"/>
      <c r="P13" s="199"/>
      <c r="Q13" s="199"/>
      <c r="R13" s="199"/>
      <c r="S13" s="199"/>
      <c r="T13" s="199"/>
      <c r="U13" s="199"/>
      <c r="V13" s="199"/>
      <c r="W13" s="199"/>
      <c r="X13" s="199"/>
      <c r="Y13" s="199"/>
      <c r="Z13" s="199" t="s">
        <v>6</v>
      </c>
      <c r="AA13" s="199"/>
      <c r="AB13" s="199"/>
      <c r="AC13" s="86"/>
      <c r="AD13" s="199"/>
      <c r="AE13" s="199" t="s">
        <v>6</v>
      </c>
      <c r="AF13" s="199"/>
      <c r="AG13" s="199"/>
      <c r="AH13" s="199"/>
      <c r="AI13" s="199"/>
      <c r="AJ13" s="17">
        <f t="shared" si="2"/>
        <v>3</v>
      </c>
      <c r="AK13" s="308">
        <f t="shared" si="3"/>
        <v>0</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t="s">
        <v>6</v>
      </c>
      <c r="Y15" s="87"/>
      <c r="Z15" s="87" t="s">
        <v>6</v>
      </c>
      <c r="AA15" s="87"/>
      <c r="AB15" s="87"/>
      <c r="AC15" s="228"/>
      <c r="AD15" s="87"/>
      <c r="AE15" s="87"/>
      <c r="AF15" s="87"/>
      <c r="AG15" s="87"/>
      <c r="AH15" s="87"/>
      <c r="AI15" s="87"/>
      <c r="AJ15" s="17">
        <f t="shared" si="2"/>
        <v>2</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c r="I18" s="84"/>
      <c r="J18" s="84"/>
      <c r="K18" s="84"/>
      <c r="L18" s="84"/>
      <c r="M18" s="84"/>
      <c r="N18" s="84"/>
      <c r="O18" s="84"/>
      <c r="P18" s="84"/>
      <c r="Q18" s="84"/>
      <c r="R18" s="84"/>
      <c r="S18" s="84"/>
      <c r="T18" s="84"/>
      <c r="U18" s="84"/>
      <c r="V18" s="84"/>
      <c r="W18" s="84"/>
      <c r="X18" s="84" t="s">
        <v>6</v>
      </c>
      <c r="Y18" s="84"/>
      <c r="Z18" s="84"/>
      <c r="AA18" s="84"/>
      <c r="AB18" s="84"/>
      <c r="AC18" s="86"/>
      <c r="AD18" s="84"/>
      <c r="AE18" s="84" t="s">
        <v>6</v>
      </c>
      <c r="AF18" s="84"/>
      <c r="AG18" s="84"/>
      <c r="AH18" s="84"/>
      <c r="AI18" s="84"/>
      <c r="AJ18" s="17">
        <f t="shared" si="2"/>
        <v>2</v>
      </c>
      <c r="AK18" s="308">
        <f t="shared" si="3"/>
        <v>0</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t="s">
        <v>6</v>
      </c>
      <c r="AA19" s="100"/>
      <c r="AB19" s="100"/>
      <c r="AC19" s="86"/>
      <c r="AD19" s="100"/>
      <c r="AE19" s="100"/>
      <c r="AF19" s="100"/>
      <c r="AG19" s="100"/>
      <c r="AH19" s="100"/>
      <c r="AI19" s="100"/>
      <c r="AJ19" s="17">
        <f t="shared" si="2"/>
        <v>1</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0</v>
      </c>
      <c r="AL20" s="334">
        <f t="shared" si="4"/>
        <v>0</v>
      </c>
      <c r="AM20" s="448"/>
      <c r="AN20" s="419"/>
      <c r="AO20" s="151"/>
    </row>
    <row r="21" spans="1:41" s="154" customFormat="1" ht="21" customHeight="1">
      <c r="A21" s="184">
        <v>15</v>
      </c>
      <c r="B21" s="184" t="s">
        <v>1959</v>
      </c>
      <c r="C21" s="52" t="s">
        <v>65</v>
      </c>
      <c r="D21" s="185" t="s">
        <v>52</v>
      </c>
      <c r="E21" s="85"/>
      <c r="F21" s="228"/>
      <c r="G21" s="84"/>
      <c r="H21" s="84"/>
      <c r="I21" s="84"/>
      <c r="J21" s="84"/>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0</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0</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t="s">
        <v>8</v>
      </c>
      <c r="AA23" s="97"/>
      <c r="AB23" s="97"/>
      <c r="AC23" s="86"/>
      <c r="AD23" s="97"/>
      <c r="AE23" s="97"/>
      <c r="AF23" s="97"/>
      <c r="AG23" s="97"/>
      <c r="AH23" s="97"/>
      <c r="AI23" s="97"/>
      <c r="AJ23" s="17">
        <f t="shared" si="2"/>
        <v>0</v>
      </c>
      <c r="AK23" s="308">
        <f t="shared" si="3"/>
        <v>0</v>
      </c>
      <c r="AL23" s="334">
        <f t="shared" si="4"/>
        <v>1</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c r="I25" s="97"/>
      <c r="J25" s="97"/>
      <c r="K25" s="97"/>
      <c r="L25" s="97"/>
      <c r="M25" s="97"/>
      <c r="N25" s="97"/>
      <c r="O25" s="97"/>
      <c r="P25" s="97"/>
      <c r="Q25" s="97"/>
      <c r="R25" s="97"/>
      <c r="S25" s="97" t="s">
        <v>6</v>
      </c>
      <c r="T25" s="97"/>
      <c r="U25" s="97"/>
      <c r="V25" s="97"/>
      <c r="W25" s="97"/>
      <c r="X25" s="97"/>
      <c r="Y25" s="97"/>
      <c r="Z25" s="97" t="s">
        <v>6</v>
      </c>
      <c r="AA25" s="97"/>
      <c r="AB25" s="97"/>
      <c r="AC25" s="86"/>
      <c r="AD25" s="97"/>
      <c r="AE25" s="97"/>
      <c r="AF25" s="97"/>
      <c r="AG25" s="97"/>
      <c r="AH25" s="97"/>
      <c r="AI25" s="97"/>
      <c r="AJ25" s="17">
        <f t="shared" si="2"/>
        <v>2</v>
      </c>
      <c r="AK25" s="308">
        <f t="shared" si="3"/>
        <v>0</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t="s">
        <v>8</v>
      </c>
      <c r="AF26" s="97"/>
      <c r="AG26" s="97"/>
      <c r="AH26" s="97"/>
      <c r="AI26" s="97"/>
      <c r="AJ26" s="17">
        <f t="shared" si="2"/>
        <v>0</v>
      </c>
      <c r="AK26" s="308">
        <f t="shared" si="3"/>
        <v>0</v>
      </c>
      <c r="AL26" s="334">
        <f t="shared" si="4"/>
        <v>1</v>
      </c>
      <c r="AM26" s="151"/>
      <c r="AN26" s="151"/>
      <c r="AO26" s="151"/>
    </row>
    <row r="27" spans="1:41" s="154" customFormat="1" ht="21" customHeight="1">
      <c r="A27" s="184">
        <v>21</v>
      </c>
      <c r="B27" s="184" t="s">
        <v>1967</v>
      </c>
      <c r="C27" s="52" t="s">
        <v>1968</v>
      </c>
      <c r="D27" s="185" t="s">
        <v>112</v>
      </c>
      <c r="E27" s="96"/>
      <c r="F27" s="228"/>
      <c r="G27" s="97"/>
      <c r="H27" s="97"/>
      <c r="I27" s="97"/>
      <c r="J27" s="97" t="s">
        <v>6</v>
      </c>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1</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t="s">
        <v>6</v>
      </c>
      <c r="T28" s="97"/>
      <c r="U28" s="97"/>
      <c r="V28" s="97"/>
      <c r="W28" s="97"/>
      <c r="X28" s="97"/>
      <c r="Y28" s="97"/>
      <c r="Z28" s="97"/>
      <c r="AA28" s="97"/>
      <c r="AB28" s="97"/>
      <c r="AC28" s="86"/>
      <c r="AD28" s="97"/>
      <c r="AE28" s="97"/>
      <c r="AF28" s="97"/>
      <c r="AG28" s="97"/>
      <c r="AH28" s="97"/>
      <c r="AI28" s="97"/>
      <c r="AJ28" s="17">
        <f t="shared" si="2"/>
        <v>1</v>
      </c>
      <c r="AK28" s="308">
        <f t="shared" si="3"/>
        <v>0</v>
      </c>
      <c r="AL28" s="334">
        <f t="shared" si="4"/>
        <v>0</v>
      </c>
      <c r="AM28" s="151"/>
      <c r="AN28" s="151"/>
      <c r="AO28" s="151"/>
    </row>
    <row r="29" spans="1:41" s="154" customFormat="1" ht="21" customHeight="1">
      <c r="A29" s="184">
        <v>23</v>
      </c>
      <c r="B29" s="184" t="s">
        <v>1971</v>
      </c>
      <c r="C29" s="52" t="s">
        <v>1394</v>
      </c>
      <c r="D29" s="185" t="s">
        <v>22</v>
      </c>
      <c r="E29" s="96" t="s">
        <v>6</v>
      </c>
      <c r="F29" s="228"/>
      <c r="G29" s="97"/>
      <c r="H29" s="97"/>
      <c r="I29" s="97"/>
      <c r="J29" s="97"/>
      <c r="K29" s="97"/>
      <c r="L29" s="97"/>
      <c r="M29" s="97"/>
      <c r="N29" s="97"/>
      <c r="O29" s="97"/>
      <c r="P29" s="97"/>
      <c r="Q29" s="97"/>
      <c r="R29" s="97"/>
      <c r="S29" s="97" t="s">
        <v>6</v>
      </c>
      <c r="T29" s="97"/>
      <c r="U29" s="97"/>
      <c r="V29" s="97"/>
      <c r="W29" s="97"/>
      <c r="X29" s="97"/>
      <c r="Y29" s="97"/>
      <c r="Z29" s="97" t="s">
        <v>6</v>
      </c>
      <c r="AA29" s="97"/>
      <c r="AB29" s="97"/>
      <c r="AC29" s="86"/>
      <c r="AD29" s="97"/>
      <c r="AE29" s="97"/>
      <c r="AF29" s="97"/>
      <c r="AG29" s="97"/>
      <c r="AH29" s="97"/>
      <c r="AI29" s="97"/>
      <c r="AJ29" s="17">
        <f t="shared" si="2"/>
        <v>3</v>
      </c>
      <c r="AK29" s="308">
        <f t="shared" si="3"/>
        <v>0</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0</v>
      </c>
      <c r="AL30" s="334">
        <f t="shared" si="4"/>
        <v>0</v>
      </c>
      <c r="AM30" s="151"/>
      <c r="AN30" s="151"/>
      <c r="AO30" s="151"/>
    </row>
    <row r="31" spans="1:41" s="154" customFormat="1" ht="21" customHeight="1">
      <c r="A31" s="184">
        <v>25</v>
      </c>
      <c r="B31" s="184" t="s">
        <v>1974</v>
      </c>
      <c r="C31" s="52" t="s">
        <v>1886</v>
      </c>
      <c r="D31" s="185" t="s">
        <v>46</v>
      </c>
      <c r="E31" s="96" t="s">
        <v>6</v>
      </c>
      <c r="F31" s="228"/>
      <c r="G31" s="97"/>
      <c r="H31" s="97"/>
      <c r="I31" s="97"/>
      <c r="J31" s="97" t="s">
        <v>6</v>
      </c>
      <c r="K31" s="97" t="s">
        <v>6</v>
      </c>
      <c r="L31" s="97" t="s">
        <v>6</v>
      </c>
      <c r="M31" s="97"/>
      <c r="N31" s="97"/>
      <c r="O31" s="97"/>
      <c r="P31" s="97"/>
      <c r="Q31" s="97" t="s">
        <v>6</v>
      </c>
      <c r="R31" s="97"/>
      <c r="S31" s="97"/>
      <c r="T31" s="97"/>
      <c r="U31" s="97"/>
      <c r="V31" s="97"/>
      <c r="W31" s="97"/>
      <c r="X31" s="97" t="s">
        <v>6</v>
      </c>
      <c r="Y31" s="97"/>
      <c r="Z31" s="97" t="s">
        <v>6</v>
      </c>
      <c r="AA31" s="97"/>
      <c r="AB31" s="97"/>
      <c r="AC31" s="86"/>
      <c r="AD31" s="97"/>
      <c r="AE31" s="97" t="s">
        <v>2656</v>
      </c>
      <c r="AF31" s="97"/>
      <c r="AG31" s="97"/>
      <c r="AH31" s="97"/>
      <c r="AI31" s="97"/>
      <c r="AJ31" s="17">
        <f t="shared" si="2"/>
        <v>9</v>
      </c>
      <c r="AK31" s="308">
        <f t="shared" si="3"/>
        <v>0</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t="s">
        <v>6</v>
      </c>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1</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4" t="s">
        <v>10</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312">
        <f>SUM(AJ7:AJ34)</f>
        <v>42</v>
      </c>
      <c r="AK35" s="143">
        <f>SUM(AK7:AK34)</f>
        <v>0</v>
      </c>
      <c r="AL35" s="143">
        <f>SUM(AL7:AL34)</f>
        <v>2</v>
      </c>
      <c r="AM35" s="153"/>
      <c r="AN35" s="153"/>
      <c r="AO35" s="153"/>
    </row>
    <row r="36" spans="1:41" s="23" customFormat="1" ht="21" customHeight="1">
      <c r="A36" s="433" t="s">
        <v>2598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5"/>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6"/>
      <c r="D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6"/>
      <c r="D40" s="436"/>
      <c r="E40" s="436"/>
      <c r="F40" s="436"/>
      <c r="G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6"/>
      <c r="D41" s="436"/>
      <c r="E41" s="436"/>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6"/>
      <c r="D42" s="436"/>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4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11" zoomScaleNormal="100" workbookViewId="0">
      <selection activeCell="AD37" sqref="AD37"/>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c r="AM1" s="319"/>
      <c r="AN1" s="319"/>
      <c r="AO1" s="319"/>
      <c r="AP1" s="319"/>
      <c r="AQ1" s="319"/>
      <c r="AR1" s="319"/>
      <c r="AS1" s="319"/>
      <c r="AT1" s="319"/>
      <c r="AU1" s="319"/>
      <c r="AV1" s="319"/>
    </row>
    <row r="2" spans="1:48"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c r="AM2" s="319"/>
      <c r="AN2" s="319"/>
      <c r="AO2" s="319"/>
      <c r="AP2" s="319"/>
      <c r="AQ2" s="319"/>
      <c r="AR2" s="319"/>
      <c r="AS2" s="319"/>
      <c r="AT2" s="319"/>
      <c r="AU2" s="319"/>
      <c r="AV2" s="319"/>
    </row>
    <row r="3" spans="1:48" s="22" customFormat="1" ht="22.5">
      <c r="A3" s="429" t="s">
        <v>1980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c r="AM5" s="236"/>
      <c r="AN5" s="236"/>
      <c r="AO5" s="236"/>
      <c r="AP5" s="236"/>
      <c r="AQ5" s="236"/>
      <c r="AR5" s="236"/>
      <c r="AS5" s="236"/>
      <c r="AT5" s="236"/>
      <c r="AU5" s="236"/>
      <c r="AV5" s="236"/>
    </row>
    <row r="6" spans="1:4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c r="AM6" s="236"/>
      <c r="AN6" s="236"/>
      <c r="AO6" s="236"/>
      <c r="AP6" s="236"/>
      <c r="AQ6" s="236"/>
      <c r="AR6" s="236"/>
      <c r="AS6" s="236"/>
      <c r="AT6" s="236"/>
      <c r="AU6" s="236"/>
      <c r="AV6" s="236"/>
    </row>
    <row r="7" spans="1:48" s="196" customFormat="1" ht="21" customHeight="1">
      <c r="A7" s="37">
        <v>1</v>
      </c>
      <c r="B7" s="37" t="s">
        <v>1981</v>
      </c>
      <c r="C7" s="69" t="s">
        <v>1982</v>
      </c>
      <c r="D7" s="70" t="s">
        <v>61</v>
      </c>
      <c r="E7" s="85" t="s">
        <v>6</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t="s">
        <v>6</v>
      </c>
      <c r="F8" s="84"/>
      <c r="G8" s="84" t="s">
        <v>6</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2</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t="s">
        <v>6</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t="s">
        <v>6</v>
      </c>
      <c r="F14" s="84"/>
      <c r="G14" s="84" t="s">
        <v>2656</v>
      </c>
      <c r="H14" s="84"/>
      <c r="I14" s="84"/>
      <c r="J14" s="84"/>
      <c r="K14" s="84"/>
      <c r="L14" s="84"/>
      <c r="M14" s="84"/>
      <c r="N14" s="84"/>
      <c r="O14" s="84"/>
      <c r="P14" s="84"/>
      <c r="Q14" s="84"/>
      <c r="R14" s="84"/>
      <c r="S14" s="84"/>
      <c r="T14" s="84"/>
      <c r="U14" s="84"/>
      <c r="V14" s="84"/>
      <c r="W14" s="84"/>
      <c r="X14" s="84"/>
      <c r="Y14" s="84"/>
      <c r="Z14" s="84" t="s">
        <v>2660</v>
      </c>
      <c r="AA14" s="84"/>
      <c r="AB14" s="84" t="s">
        <v>6</v>
      </c>
      <c r="AC14" s="84"/>
      <c r="AD14" s="84"/>
      <c r="AE14" s="84"/>
      <c r="AF14" s="84"/>
      <c r="AG14" s="84"/>
      <c r="AH14" s="84"/>
      <c r="AI14" s="84"/>
      <c r="AJ14" s="17">
        <f t="shared" si="2"/>
        <v>4</v>
      </c>
      <c r="AK14" s="311">
        <f t="shared" si="3"/>
        <v>2</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t="s">
        <v>6</v>
      </c>
      <c r="H15" s="84"/>
      <c r="I15" s="84"/>
      <c r="J15" s="84"/>
      <c r="K15" s="84"/>
      <c r="L15" s="84"/>
      <c r="M15" s="84"/>
      <c r="N15" s="84"/>
      <c r="O15" s="84"/>
      <c r="P15" s="84" t="s">
        <v>2660</v>
      </c>
      <c r="Q15" s="84"/>
      <c r="R15" s="84"/>
      <c r="S15" s="84"/>
      <c r="T15" s="84"/>
      <c r="U15" s="84"/>
      <c r="V15" s="84"/>
      <c r="W15" s="84"/>
      <c r="X15" s="84"/>
      <c r="Y15" s="84"/>
      <c r="Z15" s="84" t="s">
        <v>6</v>
      </c>
      <c r="AA15" s="84"/>
      <c r="AB15" s="84"/>
      <c r="AC15" s="84"/>
      <c r="AD15" s="84" t="s">
        <v>7</v>
      </c>
      <c r="AE15" s="84"/>
      <c r="AF15" s="84"/>
      <c r="AG15" s="84"/>
      <c r="AH15" s="84"/>
      <c r="AI15" s="84"/>
      <c r="AJ15" s="17">
        <f t="shared" si="2"/>
        <v>2</v>
      </c>
      <c r="AK15" s="311">
        <f t="shared" si="3"/>
        <v>3</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t="s">
        <v>7</v>
      </c>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1</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t="s">
        <v>7</v>
      </c>
      <c r="AE18" s="100"/>
      <c r="AF18" s="100"/>
      <c r="AG18" s="100"/>
      <c r="AH18" s="100"/>
      <c r="AI18" s="100"/>
      <c r="AJ18" s="17">
        <f t="shared" si="2"/>
        <v>0</v>
      </c>
      <c r="AK18" s="311">
        <f t="shared" si="3"/>
        <v>1</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t="s">
        <v>2658</v>
      </c>
      <c r="F19" s="84"/>
      <c r="G19" s="84" t="s">
        <v>2656</v>
      </c>
      <c r="H19" s="84"/>
      <c r="I19" s="84"/>
      <c r="J19" s="84"/>
      <c r="K19" s="84" t="s">
        <v>8</v>
      </c>
      <c r="L19" s="84" t="s">
        <v>6</v>
      </c>
      <c r="M19" s="84"/>
      <c r="N19" s="84"/>
      <c r="O19" s="84"/>
      <c r="P19" s="84" t="s">
        <v>2656</v>
      </c>
      <c r="Q19" s="84"/>
      <c r="R19" s="84" t="s">
        <v>8</v>
      </c>
      <c r="S19" s="100" t="s">
        <v>6</v>
      </c>
      <c r="T19" s="84"/>
      <c r="U19" s="84"/>
      <c r="V19" s="84"/>
      <c r="W19" s="84"/>
      <c r="X19" s="84"/>
      <c r="Y19" s="84"/>
      <c r="Z19" s="84" t="s">
        <v>2656</v>
      </c>
      <c r="AA19" s="84"/>
      <c r="AB19" s="84" t="s">
        <v>6</v>
      </c>
      <c r="AC19" s="84"/>
      <c r="AD19" s="84" t="s">
        <v>6</v>
      </c>
      <c r="AE19" s="84"/>
      <c r="AF19" s="84"/>
      <c r="AG19" s="84"/>
      <c r="AH19" s="84"/>
      <c r="AI19" s="84"/>
      <c r="AJ19" s="17">
        <f t="shared" si="2"/>
        <v>11</v>
      </c>
      <c r="AK19" s="311">
        <f t="shared" si="3"/>
        <v>0</v>
      </c>
      <c r="AL19" s="334">
        <f t="shared" si="4"/>
        <v>3</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t="s">
        <v>8</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1</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t="s">
        <v>6</v>
      </c>
      <c r="AA22" s="97"/>
      <c r="AB22" s="97"/>
      <c r="AC22" s="97"/>
      <c r="AD22" s="97"/>
      <c r="AE22" s="97"/>
      <c r="AF22" s="97"/>
      <c r="AG22" s="97"/>
      <c r="AH22" s="97"/>
      <c r="AI22" s="97"/>
      <c r="AJ22" s="17">
        <f t="shared" si="2"/>
        <v>1</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t="s">
        <v>7</v>
      </c>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1</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t="s">
        <v>6</v>
      </c>
      <c r="AA25" s="97"/>
      <c r="AB25" s="97"/>
      <c r="AC25" s="97"/>
      <c r="AD25" s="97"/>
      <c r="AE25" s="97"/>
      <c r="AF25" s="97"/>
      <c r="AG25" s="97"/>
      <c r="AH25" s="97"/>
      <c r="AI25" s="97"/>
      <c r="AJ25" s="17">
        <f t="shared" si="2"/>
        <v>1</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t="s">
        <v>6</v>
      </c>
      <c r="F26" s="97"/>
      <c r="G26" s="97"/>
      <c r="H26" s="97"/>
      <c r="I26" s="97"/>
      <c r="J26" s="97"/>
      <c r="K26" s="97"/>
      <c r="L26" s="97"/>
      <c r="M26" s="97"/>
      <c r="N26" s="97"/>
      <c r="O26" s="97"/>
      <c r="P26" s="97"/>
      <c r="Q26" s="97"/>
      <c r="R26" s="97"/>
      <c r="S26" s="97"/>
      <c r="T26" s="97"/>
      <c r="U26" s="97"/>
      <c r="V26" s="97"/>
      <c r="W26" s="97"/>
      <c r="X26" s="97"/>
      <c r="Y26" s="97"/>
      <c r="Z26" s="97"/>
      <c r="AA26" s="97"/>
      <c r="AB26" s="97" t="s">
        <v>6</v>
      </c>
      <c r="AC26" s="97"/>
      <c r="AD26" s="97"/>
      <c r="AE26" s="97"/>
      <c r="AF26" s="97"/>
      <c r="AG26" s="97"/>
      <c r="AH26" s="97"/>
      <c r="AI26" s="97"/>
      <c r="AJ26" s="17">
        <f t="shared" si="2"/>
        <v>2</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t="s">
        <v>8</v>
      </c>
      <c r="F27" s="97"/>
      <c r="G27" s="97" t="s">
        <v>8</v>
      </c>
      <c r="H27" s="97"/>
      <c r="I27" s="97"/>
      <c r="J27" s="97"/>
      <c r="K27" s="97" t="s">
        <v>8</v>
      </c>
      <c r="L27" s="97"/>
      <c r="M27" s="97"/>
      <c r="N27" s="97"/>
      <c r="O27" s="97"/>
      <c r="P27" s="97"/>
      <c r="Q27" s="97"/>
      <c r="R27" s="97" t="s">
        <v>7</v>
      </c>
      <c r="S27" s="97"/>
      <c r="T27" s="97"/>
      <c r="U27" s="97"/>
      <c r="V27" s="97"/>
      <c r="W27" s="97"/>
      <c r="X27" s="84"/>
      <c r="Y27" s="97"/>
      <c r="Z27" s="97"/>
      <c r="AA27" s="97"/>
      <c r="AB27" s="97" t="s">
        <v>1669</v>
      </c>
      <c r="AC27" s="97"/>
      <c r="AD27" s="97" t="s">
        <v>6</v>
      </c>
      <c r="AE27" s="97"/>
      <c r="AF27" s="97"/>
      <c r="AG27" s="97"/>
      <c r="AH27" s="97"/>
      <c r="AI27" s="97"/>
      <c r="AJ27" s="17">
        <f t="shared" si="2"/>
        <v>1</v>
      </c>
      <c r="AK27" s="311">
        <f t="shared" si="3"/>
        <v>1</v>
      </c>
      <c r="AL27" s="334">
        <f t="shared" si="4"/>
        <v>3</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t="s">
        <v>2661</v>
      </c>
      <c r="H29" s="97"/>
      <c r="I29" s="97"/>
      <c r="J29" s="97"/>
      <c r="K29" s="97"/>
      <c r="L29" s="97"/>
      <c r="M29" s="97"/>
      <c r="N29" s="97"/>
      <c r="O29" s="97"/>
      <c r="P29" s="84" t="s">
        <v>2656</v>
      </c>
      <c r="Q29" s="97"/>
      <c r="R29" s="97"/>
      <c r="S29" s="97"/>
      <c r="T29" s="97"/>
      <c r="U29" s="97"/>
      <c r="V29" s="97"/>
      <c r="W29" s="97"/>
      <c r="X29" s="97"/>
      <c r="Y29" s="97"/>
      <c r="Z29" s="97" t="s">
        <v>6</v>
      </c>
      <c r="AA29" s="97"/>
      <c r="AB29" s="97"/>
      <c r="AC29" s="97"/>
      <c r="AD29" s="97"/>
      <c r="AE29" s="97"/>
      <c r="AF29" s="97"/>
      <c r="AG29" s="97"/>
      <c r="AH29" s="97"/>
      <c r="AI29" s="97"/>
      <c r="AJ29" s="17">
        <f t="shared" si="2"/>
        <v>4</v>
      </c>
      <c r="AK29" s="311">
        <f t="shared" si="3"/>
        <v>0</v>
      </c>
      <c r="AL29" s="334">
        <f t="shared" si="4"/>
        <v>1</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t="s">
        <v>7</v>
      </c>
      <c r="F30" s="97"/>
      <c r="G30" s="97" t="s">
        <v>2661</v>
      </c>
      <c r="H30" s="97"/>
      <c r="I30" s="97"/>
      <c r="J30" s="97"/>
      <c r="K30" s="97" t="s">
        <v>7</v>
      </c>
      <c r="L30" s="97" t="s">
        <v>6</v>
      </c>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2</v>
      </c>
      <c r="AK30" s="311">
        <f t="shared" si="3"/>
        <v>1</v>
      </c>
      <c r="AL30" s="334">
        <f t="shared" si="4"/>
        <v>1</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t="s">
        <v>6</v>
      </c>
      <c r="F35" s="97"/>
      <c r="G35" s="97" t="s">
        <v>6</v>
      </c>
      <c r="H35" s="97"/>
      <c r="I35" s="97"/>
      <c r="J35" s="97"/>
      <c r="K35" s="97"/>
      <c r="L35" s="97"/>
      <c r="M35" s="97"/>
      <c r="N35" s="97"/>
      <c r="O35" s="97"/>
      <c r="P35" s="84" t="s">
        <v>2656</v>
      </c>
      <c r="Q35" s="97"/>
      <c r="R35" s="97" t="s">
        <v>6</v>
      </c>
      <c r="S35" s="97"/>
      <c r="T35" s="97"/>
      <c r="U35" s="97"/>
      <c r="V35" s="97"/>
      <c r="W35" s="97"/>
      <c r="X35" s="97"/>
      <c r="Y35" s="97"/>
      <c r="Z35" s="97" t="s">
        <v>6</v>
      </c>
      <c r="AA35" s="97"/>
      <c r="AB35" s="97" t="s">
        <v>6</v>
      </c>
      <c r="AC35" s="97"/>
      <c r="AD35" s="97" t="s">
        <v>6</v>
      </c>
      <c r="AE35" s="97"/>
      <c r="AF35" s="97"/>
      <c r="AG35" s="97"/>
      <c r="AH35" s="97"/>
      <c r="AI35" s="97"/>
      <c r="AJ35" s="17">
        <f t="shared" si="2"/>
        <v>8</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t="s">
        <v>8</v>
      </c>
      <c r="F38" s="97"/>
      <c r="G38" s="97"/>
      <c r="H38" s="97"/>
      <c r="I38" s="97"/>
      <c r="J38" s="97"/>
      <c r="K38" s="97" t="s">
        <v>8</v>
      </c>
      <c r="L38" s="97"/>
      <c r="M38" s="97"/>
      <c r="N38" s="97"/>
      <c r="O38" s="97"/>
      <c r="P38" s="97"/>
      <c r="Q38" s="97"/>
      <c r="R38" s="97" t="s">
        <v>7</v>
      </c>
      <c r="S38" s="97"/>
      <c r="T38" s="97"/>
      <c r="U38" s="97"/>
      <c r="V38" s="97"/>
      <c r="W38" s="97"/>
      <c r="X38" s="84"/>
      <c r="Y38" s="97"/>
      <c r="Z38" s="97" t="s">
        <v>7</v>
      </c>
      <c r="AA38" s="97"/>
      <c r="AB38" s="97"/>
      <c r="AC38" s="97"/>
      <c r="AD38" s="97" t="s">
        <v>6</v>
      </c>
      <c r="AE38" s="97"/>
      <c r="AF38" s="97"/>
      <c r="AG38" s="97"/>
      <c r="AH38" s="97"/>
      <c r="AI38" s="97"/>
      <c r="AJ38" s="17">
        <f t="shared" si="2"/>
        <v>1</v>
      </c>
      <c r="AK38" s="311">
        <f t="shared" si="3"/>
        <v>2</v>
      </c>
      <c r="AL38" s="334">
        <f t="shared" si="4"/>
        <v>2</v>
      </c>
      <c r="AM38" s="195"/>
      <c r="AN38" s="195"/>
      <c r="AO38" s="195"/>
      <c r="AP38" s="195"/>
      <c r="AQ38" s="195"/>
      <c r="AR38" s="195"/>
      <c r="AS38" s="195"/>
      <c r="AT38" s="195"/>
      <c r="AU38" s="195"/>
      <c r="AV38" s="195"/>
    </row>
    <row r="39" spans="1:48" s="154" customFormat="1" ht="21" customHeight="1">
      <c r="A39" s="444" t="s">
        <v>10</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312">
        <f>SUM(AJ7:AJ38)</f>
        <v>41</v>
      </c>
      <c r="AK39" s="143">
        <f>SUM(AK7:AK38)</f>
        <v>12</v>
      </c>
      <c r="AL39" s="143">
        <f>SUM(AL7:AL38)</f>
        <v>11</v>
      </c>
      <c r="AM39" s="195"/>
      <c r="AN39" s="195"/>
      <c r="AO39" s="195"/>
      <c r="AP39" s="195"/>
      <c r="AQ39" s="195"/>
      <c r="AR39" s="195"/>
      <c r="AS39" s="195"/>
      <c r="AT39" s="195"/>
      <c r="AU39" s="195"/>
      <c r="AV39" s="195"/>
    </row>
    <row r="40" spans="1:48" s="23" customFormat="1" ht="21" customHeight="1">
      <c r="A40" s="433" t="s">
        <v>2598</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5"/>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36"/>
      <c r="D42" s="436"/>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36"/>
      <c r="D43" s="436"/>
      <c r="E43" s="436"/>
      <c r="F43" s="436"/>
      <c r="G43" s="436"/>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36"/>
      <c r="D44" s="436"/>
      <c r="E44" s="436"/>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36"/>
      <c r="D45" s="436"/>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AK5:AK6"/>
    <mergeCell ref="AL5:AL6"/>
    <mergeCell ref="C43:G43"/>
    <mergeCell ref="C44:E44"/>
    <mergeCell ref="C45:D45"/>
    <mergeCell ref="C42:D42"/>
    <mergeCell ref="A40:AL40"/>
    <mergeCell ref="A39:AI3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1"/>
  <sheetViews>
    <sheetView topLeftCell="A5" zoomScaleNormal="100" workbookViewId="0">
      <selection activeCell="AH20" sqref="AH20"/>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2"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2" s="22" customFormat="1" ht="33.75" customHeight="1">
      <c r="A3" s="429" t="s">
        <v>2029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299">
        <v>1</v>
      </c>
      <c r="B7" s="237" t="s">
        <v>2030</v>
      </c>
      <c r="C7" s="238" t="s">
        <v>101</v>
      </c>
      <c r="D7" s="239" t="s">
        <v>36</v>
      </c>
      <c r="E7" s="85" t="s">
        <v>6</v>
      </c>
      <c r="F7" s="84"/>
      <c r="G7" s="84"/>
      <c r="H7" s="84"/>
      <c r="I7" s="84" t="s">
        <v>6</v>
      </c>
      <c r="J7" s="84" t="s">
        <v>6</v>
      </c>
      <c r="K7" s="84" t="s">
        <v>6</v>
      </c>
      <c r="L7" s="84" t="s">
        <v>6</v>
      </c>
      <c r="M7" s="84"/>
      <c r="N7" s="84"/>
      <c r="O7" s="84"/>
      <c r="P7" s="86"/>
      <c r="Q7" s="84" t="s">
        <v>6</v>
      </c>
      <c r="R7" s="84" t="s">
        <v>6</v>
      </c>
      <c r="S7" s="84" t="s">
        <v>6</v>
      </c>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8</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t="s">
        <v>8</v>
      </c>
      <c r="Y10" s="84"/>
      <c r="Z10" s="84"/>
      <c r="AA10" s="84"/>
      <c r="AB10" s="84"/>
      <c r="AC10" s="84"/>
      <c r="AD10" s="84"/>
      <c r="AE10" s="84"/>
      <c r="AF10" s="84"/>
      <c r="AG10" s="84"/>
      <c r="AH10" s="84"/>
      <c r="AI10" s="84"/>
      <c r="AJ10" s="17">
        <f t="shared" si="2"/>
        <v>0</v>
      </c>
      <c r="AK10" s="311">
        <f t="shared" si="3"/>
        <v>0</v>
      </c>
      <c r="AL10" s="334">
        <f t="shared" si="4"/>
        <v>1</v>
      </c>
      <c r="AM10" s="194"/>
      <c r="AN10" s="194"/>
      <c r="AO10" s="194"/>
      <c r="AP10" s="195"/>
    </row>
    <row r="11" spans="1:42" s="154" customFormat="1" ht="21" customHeight="1">
      <c r="A11" s="299">
        <v>5</v>
      </c>
      <c r="B11" s="184" t="s">
        <v>2036</v>
      </c>
      <c r="C11" s="52" t="s">
        <v>2037</v>
      </c>
      <c r="D11" s="185" t="s">
        <v>39</v>
      </c>
      <c r="E11" s="85" t="s">
        <v>7</v>
      </c>
      <c r="F11" s="84"/>
      <c r="G11" s="84"/>
      <c r="H11" s="84"/>
      <c r="I11" s="84"/>
      <c r="J11" s="84" t="s">
        <v>6</v>
      </c>
      <c r="K11" s="84"/>
      <c r="L11" s="84" t="s">
        <v>6</v>
      </c>
      <c r="M11" s="84"/>
      <c r="N11" s="84"/>
      <c r="O11" s="84"/>
      <c r="P11" s="86"/>
      <c r="Q11" s="84"/>
      <c r="R11" s="84"/>
      <c r="S11" s="84" t="s">
        <v>6</v>
      </c>
      <c r="T11" s="84"/>
      <c r="U11" s="84"/>
      <c r="V11" s="84"/>
      <c r="W11" s="84"/>
      <c r="X11" s="84" t="s">
        <v>8</v>
      </c>
      <c r="Y11" s="84"/>
      <c r="Z11" s="84" t="s">
        <v>6</v>
      </c>
      <c r="AA11" s="84"/>
      <c r="AB11" s="84"/>
      <c r="AC11" s="84"/>
      <c r="AD11" s="84"/>
      <c r="AE11" s="84"/>
      <c r="AF11" s="84"/>
      <c r="AG11" s="84"/>
      <c r="AH11" s="84"/>
      <c r="AI11" s="84"/>
      <c r="AJ11" s="17">
        <f t="shared" si="2"/>
        <v>4</v>
      </c>
      <c r="AK11" s="311">
        <f t="shared" si="3"/>
        <v>0</v>
      </c>
      <c r="AL11" s="334">
        <f t="shared" si="4"/>
        <v>1</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t="s">
        <v>6</v>
      </c>
      <c r="T12" s="84"/>
      <c r="U12" s="84"/>
      <c r="V12" s="84"/>
      <c r="W12" s="84"/>
      <c r="X12" s="84"/>
      <c r="Y12" s="84"/>
      <c r="Z12" s="84"/>
      <c r="AA12" s="84"/>
      <c r="AB12" s="84"/>
      <c r="AC12" s="84"/>
      <c r="AD12" s="84"/>
      <c r="AE12" s="84"/>
      <c r="AF12" s="84"/>
      <c r="AG12" s="84"/>
      <c r="AH12" s="84"/>
      <c r="AI12" s="84"/>
      <c r="AJ12" s="17">
        <f t="shared" si="2"/>
        <v>1</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t="s">
        <v>6</v>
      </c>
      <c r="T13" s="199"/>
      <c r="U13" s="199"/>
      <c r="V13" s="199"/>
      <c r="W13" s="199"/>
      <c r="X13" s="199"/>
      <c r="Y13" s="199"/>
      <c r="Z13" s="199" t="s">
        <v>6</v>
      </c>
      <c r="AA13" s="199"/>
      <c r="AB13" s="199"/>
      <c r="AC13" s="199"/>
      <c r="AD13" s="199"/>
      <c r="AE13" s="199"/>
      <c r="AF13" s="199"/>
      <c r="AG13" s="199"/>
      <c r="AH13" s="199"/>
      <c r="AI13" s="199"/>
      <c r="AJ13" s="17">
        <f t="shared" si="2"/>
        <v>2</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t="s">
        <v>6</v>
      </c>
      <c r="F15" s="84"/>
      <c r="G15" s="84"/>
      <c r="H15" s="84"/>
      <c r="I15" s="84" t="s">
        <v>6</v>
      </c>
      <c r="J15" s="84" t="s">
        <v>6</v>
      </c>
      <c r="K15" s="84" t="s">
        <v>6</v>
      </c>
      <c r="L15" s="84" t="s">
        <v>6</v>
      </c>
      <c r="M15" s="84"/>
      <c r="N15" s="84"/>
      <c r="O15" s="84"/>
      <c r="P15" s="86"/>
      <c r="Q15" s="84" t="s">
        <v>6</v>
      </c>
      <c r="R15" s="84" t="s">
        <v>6</v>
      </c>
      <c r="S15" s="84" t="s">
        <v>6</v>
      </c>
      <c r="T15" s="84"/>
      <c r="U15" s="84"/>
      <c r="V15" s="84"/>
      <c r="W15" s="84"/>
      <c r="X15" s="84"/>
      <c r="Y15" s="84"/>
      <c r="Z15" s="84"/>
      <c r="AA15" s="84"/>
      <c r="AB15" s="84"/>
      <c r="AC15" s="84"/>
      <c r="AD15" s="84"/>
      <c r="AE15" s="84"/>
      <c r="AF15" s="84"/>
      <c r="AG15" s="84"/>
      <c r="AH15" s="84"/>
      <c r="AI15" s="84"/>
      <c r="AJ15" s="17">
        <f t="shared" si="2"/>
        <v>8</v>
      </c>
      <c r="AK15" s="311">
        <f t="shared" si="3"/>
        <v>0</v>
      </c>
      <c r="AL15" s="334">
        <f t="shared" si="4"/>
        <v>0</v>
      </c>
      <c r="AM15" s="151"/>
      <c r="AN15" s="151"/>
      <c r="AO15" s="151"/>
    </row>
    <row r="16" spans="1:42" s="154" customFormat="1" ht="21" customHeight="1">
      <c r="A16" s="299">
        <v>10</v>
      </c>
      <c r="B16" s="184" t="s">
        <v>2045</v>
      </c>
      <c r="C16" s="52" t="s">
        <v>2046</v>
      </c>
      <c r="D16" s="185" t="s">
        <v>48</v>
      </c>
      <c r="E16" s="85" t="s">
        <v>8</v>
      </c>
      <c r="F16" s="84"/>
      <c r="G16" s="84"/>
      <c r="H16" s="84"/>
      <c r="I16" s="84" t="s">
        <v>6</v>
      </c>
      <c r="J16" s="84"/>
      <c r="K16" s="84" t="s">
        <v>6</v>
      </c>
      <c r="L16" s="84"/>
      <c r="M16" s="84"/>
      <c r="N16" s="84"/>
      <c r="O16" s="100"/>
      <c r="P16" s="86"/>
      <c r="Q16" s="84" t="s">
        <v>7</v>
      </c>
      <c r="R16" s="84"/>
      <c r="S16" s="84" t="s">
        <v>6</v>
      </c>
      <c r="T16" s="84"/>
      <c r="U16" s="84"/>
      <c r="V16" s="84"/>
      <c r="W16" s="84"/>
      <c r="X16" s="84" t="s">
        <v>6</v>
      </c>
      <c r="Y16" s="84"/>
      <c r="Z16" s="84" t="s">
        <v>6</v>
      </c>
      <c r="AA16" s="84"/>
      <c r="AB16" s="84"/>
      <c r="AC16" s="84"/>
      <c r="AD16" s="84"/>
      <c r="AE16" s="84" t="s">
        <v>2661</v>
      </c>
      <c r="AF16" s="84"/>
      <c r="AG16" s="84"/>
      <c r="AH16" s="84"/>
      <c r="AI16" s="84"/>
      <c r="AJ16" s="17">
        <f t="shared" si="2"/>
        <v>6</v>
      </c>
      <c r="AK16" s="311">
        <f t="shared" si="3"/>
        <v>1</v>
      </c>
      <c r="AL16" s="334">
        <f t="shared" si="4"/>
        <v>2</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t="s">
        <v>8</v>
      </c>
      <c r="F18" s="84"/>
      <c r="G18" s="84"/>
      <c r="H18" s="84"/>
      <c r="I18" s="84"/>
      <c r="J18" s="84"/>
      <c r="K18" s="84"/>
      <c r="L18" s="84" t="s">
        <v>8</v>
      </c>
      <c r="M18" s="84"/>
      <c r="N18" s="84"/>
      <c r="O18" s="84"/>
      <c r="P18" s="86"/>
      <c r="Q18" s="84"/>
      <c r="R18" s="84"/>
      <c r="S18" s="84" t="s">
        <v>8</v>
      </c>
      <c r="T18" s="84"/>
      <c r="U18" s="84"/>
      <c r="V18" s="84"/>
      <c r="W18" s="84"/>
      <c r="X18" s="84" t="s">
        <v>8</v>
      </c>
      <c r="Y18" s="84"/>
      <c r="Z18" s="84"/>
      <c r="AA18" s="84"/>
      <c r="AB18" s="84"/>
      <c r="AC18" s="84"/>
      <c r="AD18" s="84"/>
      <c r="AE18" s="84"/>
      <c r="AF18" s="84"/>
      <c r="AG18" s="84"/>
      <c r="AH18" s="84"/>
      <c r="AI18" s="84"/>
      <c r="AJ18" s="17">
        <f t="shared" si="2"/>
        <v>0</v>
      </c>
      <c r="AK18" s="311">
        <f t="shared" si="3"/>
        <v>0</v>
      </c>
      <c r="AL18" s="334">
        <f t="shared" si="4"/>
        <v>4</v>
      </c>
      <c r="AM18" s="151"/>
      <c r="AN18" s="151"/>
      <c r="AO18" s="151"/>
    </row>
    <row r="19" spans="1:41" s="154" customFormat="1" ht="21" customHeight="1">
      <c r="A19" s="299">
        <v>13</v>
      </c>
      <c r="B19" s="184" t="s">
        <v>2050</v>
      </c>
      <c r="C19" s="52" t="s">
        <v>2051</v>
      </c>
      <c r="D19" s="185" t="s">
        <v>75</v>
      </c>
      <c r="E19" s="100" t="s">
        <v>7</v>
      </c>
      <c r="F19" s="100"/>
      <c r="G19" s="100"/>
      <c r="H19" s="100"/>
      <c r="I19" s="100"/>
      <c r="J19" s="100" t="s">
        <v>7</v>
      </c>
      <c r="K19" s="100"/>
      <c r="L19" s="100" t="s">
        <v>7</v>
      </c>
      <c r="M19" s="100"/>
      <c r="N19" s="100"/>
      <c r="O19" s="97"/>
      <c r="P19" s="86"/>
      <c r="Q19" s="100"/>
      <c r="R19" s="100" t="s">
        <v>6</v>
      </c>
      <c r="S19" s="100"/>
      <c r="T19" s="100"/>
      <c r="U19" s="100"/>
      <c r="V19" s="100"/>
      <c r="W19" s="201"/>
      <c r="X19" s="100"/>
      <c r="Y19" s="100"/>
      <c r="Z19" s="100"/>
      <c r="AA19" s="100"/>
      <c r="AB19" s="100"/>
      <c r="AC19" s="100"/>
      <c r="AD19" s="100"/>
      <c r="AE19" s="100"/>
      <c r="AF19" s="100"/>
      <c r="AG19" s="100"/>
      <c r="AH19" s="100"/>
      <c r="AI19" s="100"/>
      <c r="AJ19" s="17">
        <f t="shared" si="2"/>
        <v>1</v>
      </c>
      <c r="AK19" s="311">
        <f t="shared" si="3"/>
        <v>2</v>
      </c>
      <c r="AL19" s="334">
        <f t="shared" si="4"/>
        <v>0</v>
      </c>
      <c r="AM19" s="151"/>
      <c r="AN19" s="151"/>
      <c r="AO19" s="151"/>
    </row>
    <row r="20" spans="1:41" s="154" customFormat="1" ht="21" customHeight="1">
      <c r="A20" s="299">
        <v>14</v>
      </c>
      <c r="B20" s="184" t="s">
        <v>2052</v>
      </c>
      <c r="C20" s="52" t="s">
        <v>2053</v>
      </c>
      <c r="D20" s="185" t="s">
        <v>92</v>
      </c>
      <c r="E20" s="85" t="s">
        <v>6</v>
      </c>
      <c r="F20" s="84"/>
      <c r="G20" s="84"/>
      <c r="H20" s="84"/>
      <c r="I20" s="84" t="s">
        <v>6</v>
      </c>
      <c r="J20" s="84"/>
      <c r="K20" s="84" t="s">
        <v>6</v>
      </c>
      <c r="L20" s="84"/>
      <c r="M20" s="84"/>
      <c r="N20" s="84"/>
      <c r="O20" s="97"/>
      <c r="P20" s="86"/>
      <c r="Q20" s="84"/>
      <c r="R20" s="84"/>
      <c r="S20" s="84"/>
      <c r="T20" s="84"/>
      <c r="U20" s="84"/>
      <c r="V20" s="84"/>
      <c r="W20" s="84"/>
      <c r="X20" s="84" t="s">
        <v>6</v>
      </c>
      <c r="Y20" s="84"/>
      <c r="Z20" s="84"/>
      <c r="AA20" s="84"/>
      <c r="AB20" s="84"/>
      <c r="AC20" s="84"/>
      <c r="AD20" s="84"/>
      <c r="AE20" s="84"/>
      <c r="AF20" s="84"/>
      <c r="AG20" s="84"/>
      <c r="AH20" s="84"/>
      <c r="AI20" s="84"/>
      <c r="AJ20" s="17">
        <f t="shared" si="2"/>
        <v>4</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t="s">
        <v>6</v>
      </c>
      <c r="K21" s="97"/>
      <c r="L21" s="97"/>
      <c r="M21" s="97"/>
      <c r="N21" s="84"/>
      <c r="O21" s="97"/>
      <c r="P21" s="86"/>
      <c r="Q21" s="97"/>
      <c r="R21" s="97"/>
      <c r="S21" s="97"/>
      <c r="T21" s="97"/>
      <c r="U21" s="97"/>
      <c r="V21" s="97"/>
      <c r="W21" s="97"/>
      <c r="X21" s="97"/>
      <c r="Y21" s="97"/>
      <c r="Z21" s="97"/>
      <c r="AA21" s="97"/>
      <c r="AB21" s="97"/>
      <c r="AC21" s="97"/>
      <c r="AD21" s="97"/>
      <c r="AE21" s="97" t="s">
        <v>8</v>
      </c>
      <c r="AF21" s="97"/>
      <c r="AG21" s="97"/>
      <c r="AH21" s="97"/>
      <c r="AI21" s="97"/>
      <c r="AJ21" s="17">
        <f t="shared" si="2"/>
        <v>1</v>
      </c>
      <c r="AK21" s="311">
        <f t="shared" si="3"/>
        <v>0</v>
      </c>
      <c r="AL21" s="334">
        <f t="shared" si="4"/>
        <v>1</v>
      </c>
      <c r="AM21" s="151"/>
      <c r="AN21" s="151"/>
      <c r="AO21" s="151"/>
    </row>
    <row r="22" spans="1:41" s="154" customFormat="1" ht="21" customHeight="1">
      <c r="A22" s="299">
        <v>16</v>
      </c>
      <c r="B22" s="184" t="s">
        <v>2055</v>
      </c>
      <c r="C22" s="52" t="s">
        <v>2056</v>
      </c>
      <c r="D22" s="185" t="s">
        <v>2057</v>
      </c>
      <c r="E22" s="96" t="s">
        <v>7</v>
      </c>
      <c r="F22" s="97"/>
      <c r="G22" s="97"/>
      <c r="H22" s="97"/>
      <c r="I22" s="97"/>
      <c r="J22" s="97"/>
      <c r="K22" s="97"/>
      <c r="L22" s="97"/>
      <c r="M22" s="97"/>
      <c r="N22" s="84"/>
      <c r="O22" s="97"/>
      <c r="P22" s="86"/>
      <c r="Q22" s="97" t="s">
        <v>6</v>
      </c>
      <c r="R22" s="97"/>
      <c r="S22" s="97"/>
      <c r="T22" s="97"/>
      <c r="U22" s="97"/>
      <c r="V22" s="97"/>
      <c r="W22" s="97"/>
      <c r="X22" s="97"/>
      <c r="Y22" s="97"/>
      <c r="Z22" s="97" t="s">
        <v>6</v>
      </c>
      <c r="AA22" s="97"/>
      <c r="AB22" s="97"/>
      <c r="AC22" s="97"/>
      <c r="AD22" s="97"/>
      <c r="AE22" s="97"/>
      <c r="AF22" s="97"/>
      <c r="AG22" s="97"/>
      <c r="AH22" s="97"/>
      <c r="AI22" s="97"/>
      <c r="AJ22" s="17">
        <f t="shared" si="2"/>
        <v>2</v>
      </c>
      <c r="AK22" s="311">
        <f t="shared" si="3"/>
        <v>0</v>
      </c>
      <c r="AL22" s="334">
        <f t="shared" si="4"/>
        <v>0</v>
      </c>
      <c r="AM22" s="151"/>
      <c r="AN22" s="151"/>
      <c r="AO22" s="151"/>
    </row>
    <row r="23" spans="1:41" s="154" customFormat="1" ht="21" customHeight="1">
      <c r="A23" s="299">
        <v>17</v>
      </c>
      <c r="B23" s="184" t="s">
        <v>2058</v>
      </c>
      <c r="C23" s="52" t="s">
        <v>2059</v>
      </c>
      <c r="D23" s="185" t="s">
        <v>94</v>
      </c>
      <c r="E23" s="96"/>
      <c r="F23" s="97"/>
      <c r="G23" s="97"/>
      <c r="H23" s="97"/>
      <c r="I23" s="97"/>
      <c r="J23" s="97" t="s">
        <v>6</v>
      </c>
      <c r="K23" s="97"/>
      <c r="L23" s="97"/>
      <c r="M23" s="97"/>
      <c r="N23" s="97"/>
      <c r="O23" s="97"/>
      <c r="P23" s="86"/>
      <c r="Q23" s="97"/>
      <c r="R23" s="97"/>
      <c r="S23" s="97"/>
      <c r="T23" s="97"/>
      <c r="U23" s="97"/>
      <c r="V23" s="97"/>
      <c r="W23" s="97"/>
      <c r="X23" s="97" t="s">
        <v>8</v>
      </c>
      <c r="Y23" s="97"/>
      <c r="Z23" s="97"/>
      <c r="AA23" s="97"/>
      <c r="AB23" s="97"/>
      <c r="AC23" s="97"/>
      <c r="AD23" s="97"/>
      <c r="AE23" s="97"/>
      <c r="AF23" s="97"/>
      <c r="AG23" s="97"/>
      <c r="AH23" s="97"/>
      <c r="AI23" s="97"/>
      <c r="AJ23" s="17">
        <f t="shared" si="2"/>
        <v>1</v>
      </c>
      <c r="AK23" s="311">
        <f t="shared" si="3"/>
        <v>0</v>
      </c>
      <c r="AL23" s="334">
        <f t="shared" si="4"/>
        <v>1</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t="s">
        <v>6</v>
      </c>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51"/>
      <c r="AN24" s="151"/>
      <c r="AO24" s="151"/>
    </row>
    <row r="25" spans="1:41" s="154" customFormat="1" ht="21" customHeight="1">
      <c r="A25" s="299">
        <v>19</v>
      </c>
      <c r="B25" s="184" t="s">
        <v>2063</v>
      </c>
      <c r="C25" s="52" t="s">
        <v>2064</v>
      </c>
      <c r="D25" s="185" t="s">
        <v>2065</v>
      </c>
      <c r="E25" s="96" t="s">
        <v>7</v>
      </c>
      <c r="F25" s="97"/>
      <c r="G25" s="97"/>
      <c r="H25" s="97"/>
      <c r="I25" s="97"/>
      <c r="J25" s="97"/>
      <c r="K25" s="97"/>
      <c r="L25" s="97"/>
      <c r="M25" s="97"/>
      <c r="N25" s="97"/>
      <c r="O25" s="97"/>
      <c r="P25" s="86"/>
      <c r="Q25" s="97"/>
      <c r="R25" s="97" t="s">
        <v>6</v>
      </c>
      <c r="S25" s="97"/>
      <c r="T25" s="97"/>
      <c r="U25" s="97"/>
      <c r="V25" s="97"/>
      <c r="W25" s="97"/>
      <c r="X25" s="97"/>
      <c r="Y25" s="97"/>
      <c r="Z25" s="97"/>
      <c r="AA25" s="97"/>
      <c r="AB25" s="97"/>
      <c r="AC25" s="97"/>
      <c r="AD25" s="97"/>
      <c r="AE25" s="97"/>
      <c r="AF25" s="97"/>
      <c r="AG25" s="97"/>
      <c r="AH25" s="97"/>
      <c r="AI25" s="97"/>
      <c r="AJ25" s="17">
        <f t="shared" si="2"/>
        <v>1</v>
      </c>
      <c r="AK25" s="311">
        <f t="shared" si="3"/>
        <v>0</v>
      </c>
      <c r="AL25" s="334">
        <f t="shared" si="4"/>
        <v>0</v>
      </c>
      <c r="AM25" s="151"/>
      <c r="AN25" s="151"/>
      <c r="AO25" s="151"/>
    </row>
    <row r="26" spans="1:41" s="154" customFormat="1" ht="21" customHeight="1">
      <c r="A26" s="299">
        <v>20</v>
      </c>
      <c r="B26" s="184" t="s">
        <v>2066</v>
      </c>
      <c r="C26" s="52" t="s">
        <v>133</v>
      </c>
      <c r="D26" s="185" t="s">
        <v>2067</v>
      </c>
      <c r="E26" s="96" t="s">
        <v>6</v>
      </c>
      <c r="F26" s="97"/>
      <c r="G26" s="97"/>
      <c r="H26" s="97"/>
      <c r="I26" s="97" t="s">
        <v>6</v>
      </c>
      <c r="J26" s="97" t="s">
        <v>6</v>
      </c>
      <c r="K26" s="97" t="s">
        <v>6</v>
      </c>
      <c r="L26" s="97" t="s">
        <v>6</v>
      </c>
      <c r="M26" s="97"/>
      <c r="N26" s="97"/>
      <c r="O26" s="97"/>
      <c r="P26" s="86"/>
      <c r="Q26" s="97" t="s">
        <v>6</v>
      </c>
      <c r="R26" s="97" t="s">
        <v>6</v>
      </c>
      <c r="S26" s="97" t="s">
        <v>6</v>
      </c>
      <c r="T26" s="97"/>
      <c r="U26" s="97"/>
      <c r="V26" s="97"/>
      <c r="W26" s="97"/>
      <c r="X26" s="97"/>
      <c r="Y26" s="97"/>
      <c r="Z26" s="97"/>
      <c r="AA26" s="97"/>
      <c r="AB26" s="97"/>
      <c r="AC26" s="97"/>
      <c r="AD26" s="97"/>
      <c r="AE26" s="97"/>
      <c r="AF26" s="97"/>
      <c r="AG26" s="97"/>
      <c r="AH26" s="97"/>
      <c r="AI26" s="97"/>
      <c r="AJ26" s="17">
        <f t="shared" si="2"/>
        <v>8</v>
      </c>
      <c r="AK26" s="311">
        <f t="shared" si="3"/>
        <v>0</v>
      </c>
      <c r="AL26" s="334">
        <f t="shared" si="4"/>
        <v>0</v>
      </c>
      <c r="AM26" s="151"/>
      <c r="AN26" s="151"/>
      <c r="AO26" s="151"/>
    </row>
    <row r="27" spans="1:41" s="154" customFormat="1" ht="21" customHeight="1">
      <c r="A27" s="299">
        <v>21</v>
      </c>
      <c r="B27" s="184" t="s">
        <v>2028</v>
      </c>
      <c r="C27" s="52" t="s">
        <v>80</v>
      </c>
      <c r="D27" s="185" t="s">
        <v>168</v>
      </c>
      <c r="E27" s="96" t="s">
        <v>6</v>
      </c>
      <c r="F27" s="97"/>
      <c r="G27" s="97"/>
      <c r="H27" s="97"/>
      <c r="I27" s="97" t="s">
        <v>6</v>
      </c>
      <c r="J27" s="97" t="s">
        <v>6</v>
      </c>
      <c r="K27" s="97"/>
      <c r="L27" s="97" t="s">
        <v>6</v>
      </c>
      <c r="M27" s="97"/>
      <c r="N27" s="97"/>
      <c r="O27" s="97"/>
      <c r="P27" s="86"/>
      <c r="Q27" s="97" t="s">
        <v>6</v>
      </c>
      <c r="R27" s="97" t="s">
        <v>6</v>
      </c>
      <c r="S27" s="97" t="s">
        <v>6</v>
      </c>
      <c r="T27" s="97"/>
      <c r="U27" s="97"/>
      <c r="V27" s="97"/>
      <c r="W27" s="97"/>
      <c r="X27" s="97"/>
      <c r="Y27" s="97"/>
      <c r="Z27" s="97"/>
      <c r="AA27" s="97"/>
      <c r="AB27" s="97"/>
      <c r="AC27" s="97"/>
      <c r="AD27" s="97"/>
      <c r="AE27" s="97"/>
      <c r="AF27" s="97"/>
      <c r="AG27" s="97"/>
      <c r="AH27" s="97"/>
      <c r="AI27" s="97"/>
      <c r="AJ27" s="17">
        <f t="shared" si="2"/>
        <v>7</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t="s">
        <v>6</v>
      </c>
      <c r="F31" s="97"/>
      <c r="G31" s="97"/>
      <c r="H31" s="97"/>
      <c r="I31" s="97" t="s">
        <v>6</v>
      </c>
      <c r="J31" s="97" t="s">
        <v>6</v>
      </c>
      <c r="K31" s="97" t="s">
        <v>6</v>
      </c>
      <c r="L31" s="97" t="s">
        <v>6</v>
      </c>
      <c r="M31" s="97"/>
      <c r="N31" s="97"/>
      <c r="O31" s="97"/>
      <c r="P31" s="86"/>
      <c r="Q31" s="97" t="s">
        <v>6</v>
      </c>
      <c r="R31" s="97"/>
      <c r="S31" s="97"/>
      <c r="T31" s="97"/>
      <c r="U31" s="97"/>
      <c r="V31" s="97"/>
      <c r="W31" s="97"/>
      <c r="X31" s="97"/>
      <c r="Y31" s="97"/>
      <c r="Z31" s="97"/>
      <c r="AA31" s="97"/>
      <c r="AB31" s="97"/>
      <c r="AC31" s="97"/>
      <c r="AD31" s="97"/>
      <c r="AE31" s="97"/>
      <c r="AF31" s="97"/>
      <c r="AG31" s="97"/>
      <c r="AH31" s="97"/>
      <c r="AI31" s="97"/>
      <c r="AJ31" s="17">
        <f t="shared" si="2"/>
        <v>6</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t="s">
        <v>6</v>
      </c>
      <c r="M34" s="97"/>
      <c r="N34" s="97"/>
      <c r="O34" s="97"/>
      <c r="P34" s="97"/>
      <c r="Q34" s="97" t="s">
        <v>6</v>
      </c>
      <c r="R34" s="97"/>
      <c r="S34" s="97"/>
      <c r="T34" s="97"/>
      <c r="U34" s="97"/>
      <c r="V34" s="97"/>
      <c r="W34" s="97"/>
      <c r="X34" s="97" t="s">
        <v>6</v>
      </c>
      <c r="Y34" s="97"/>
      <c r="Z34" s="97" t="s">
        <v>6</v>
      </c>
      <c r="AA34" s="97"/>
      <c r="AB34" s="97"/>
      <c r="AC34" s="97"/>
      <c r="AD34" s="97"/>
      <c r="AE34" s="97"/>
      <c r="AF34" s="97"/>
      <c r="AG34" s="97"/>
      <c r="AH34" s="97"/>
      <c r="AI34" s="97"/>
      <c r="AJ34" s="17">
        <f t="shared" si="2"/>
        <v>4</v>
      </c>
      <c r="AK34" s="311">
        <f t="shared" si="3"/>
        <v>0</v>
      </c>
      <c r="AL34" s="334">
        <f t="shared" si="4"/>
        <v>0</v>
      </c>
      <c r="AM34" s="151"/>
      <c r="AN34" s="151"/>
      <c r="AO34" s="151"/>
    </row>
    <row r="35" spans="1:41" s="154" customFormat="1" ht="21" customHeight="1">
      <c r="A35" s="299">
        <v>29</v>
      </c>
      <c r="B35" s="184" t="s">
        <v>2079</v>
      </c>
      <c r="C35" s="52" t="s">
        <v>764</v>
      </c>
      <c r="D35" s="185" t="s">
        <v>81</v>
      </c>
      <c r="E35" s="96" t="s">
        <v>6</v>
      </c>
      <c r="F35" s="97"/>
      <c r="G35" s="97"/>
      <c r="H35" s="97"/>
      <c r="I35" s="97"/>
      <c r="J35" s="97" t="s">
        <v>6</v>
      </c>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2</v>
      </c>
      <c r="AK35" s="311">
        <f t="shared" si="3"/>
        <v>0</v>
      </c>
      <c r="AL35" s="334">
        <f t="shared" si="4"/>
        <v>0</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t="s">
        <v>6</v>
      </c>
      <c r="Y36" s="97"/>
      <c r="Z36" s="97"/>
      <c r="AA36" s="97"/>
      <c r="AB36" s="97"/>
      <c r="AC36" s="97"/>
      <c r="AD36" s="97"/>
      <c r="AE36" s="97"/>
      <c r="AF36" s="97"/>
      <c r="AG36" s="97"/>
      <c r="AH36" s="97"/>
      <c r="AI36" s="97"/>
      <c r="AJ36" s="17">
        <f t="shared" si="2"/>
        <v>1</v>
      </c>
      <c r="AK36" s="311">
        <f t="shared" si="3"/>
        <v>0</v>
      </c>
      <c r="AL36" s="334">
        <f t="shared" si="4"/>
        <v>0</v>
      </c>
      <c r="AM36" s="151"/>
      <c r="AN36" s="151"/>
      <c r="AO36" s="151"/>
    </row>
    <row r="37" spans="1:41" s="154" customFormat="1" ht="21" customHeight="1">
      <c r="A37" s="444" t="s">
        <v>10</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312">
        <f>SUM(AJ7:AJ36)</f>
        <v>68</v>
      </c>
      <c r="AK37" s="143">
        <f>SUM(AK7:AK36)</f>
        <v>3</v>
      </c>
      <c r="AL37" s="143">
        <f>SUM(AL7:AL36)</f>
        <v>10</v>
      </c>
      <c r="AM37" s="153"/>
      <c r="AN37" s="153"/>
    </row>
    <row r="38" spans="1:41" s="23" customFormat="1" ht="21" customHeight="1">
      <c r="A38" s="433" t="s">
        <v>2598</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c r="AM38" s="310"/>
    </row>
    <row r="39" spans="1:41">
      <c r="C39" s="436"/>
      <c r="D39" s="436"/>
      <c r="E39" s="436"/>
      <c r="F39" s="436"/>
      <c r="G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6"/>
      <c r="D40" s="436"/>
      <c r="E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6"/>
      <c r="D41" s="436"/>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6">
    <cfRule type="expression" dxfId="4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zoomScaleNormal="100" workbookViewId="0">
      <selection activeCell="AD12" sqref="AD12"/>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2"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2" s="22" customFormat="1" ht="35.25" customHeight="1">
      <c r="A3" s="429" t="s">
        <v>1520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299">
        <v>1</v>
      </c>
      <c r="B7" s="184" t="s">
        <v>1521</v>
      </c>
      <c r="C7" s="52" t="s">
        <v>1522</v>
      </c>
      <c r="D7" s="185" t="s">
        <v>61</v>
      </c>
      <c r="E7" s="85" t="s">
        <v>8</v>
      </c>
      <c r="F7" s="84"/>
      <c r="G7" s="84"/>
      <c r="H7" s="84"/>
      <c r="I7" s="84"/>
      <c r="J7" s="84"/>
      <c r="K7" s="84"/>
      <c r="L7" s="84"/>
      <c r="M7" s="84"/>
      <c r="N7" s="84"/>
      <c r="O7" s="84"/>
      <c r="P7" s="84"/>
      <c r="Q7" s="84" t="s">
        <v>8</v>
      </c>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2</v>
      </c>
      <c r="AM7" s="192"/>
      <c r="AN7" s="193"/>
      <c r="AO7" s="194"/>
      <c r="AP7" s="195"/>
    </row>
    <row r="8" spans="1:42" s="154" customFormat="1" ht="21" customHeight="1">
      <c r="A8" s="299">
        <v>2</v>
      </c>
      <c r="B8" s="184" t="s">
        <v>1523</v>
      </c>
      <c r="C8" s="52" t="s">
        <v>1524</v>
      </c>
      <c r="D8" s="185" t="s">
        <v>907</v>
      </c>
      <c r="E8" s="85"/>
      <c r="F8" s="84" t="s">
        <v>8</v>
      </c>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1</v>
      </c>
      <c r="AM8" s="194"/>
      <c r="AN8" s="194"/>
      <c r="AO8" s="194"/>
      <c r="AP8" s="195"/>
    </row>
    <row r="9" spans="1:42" s="196" customFormat="1" ht="21" customHeight="1">
      <c r="A9" s="299">
        <v>3</v>
      </c>
      <c r="B9" s="184" t="s">
        <v>1525</v>
      </c>
      <c r="C9" s="197" t="s">
        <v>1526</v>
      </c>
      <c r="D9" s="185" t="s">
        <v>286</v>
      </c>
      <c r="E9" s="85"/>
      <c r="F9" s="84" t="s">
        <v>8</v>
      </c>
      <c r="G9" s="84"/>
      <c r="H9" s="84"/>
      <c r="I9" s="84"/>
      <c r="J9" s="84"/>
      <c r="K9" s="84"/>
      <c r="L9" s="84"/>
      <c r="M9" s="84"/>
      <c r="N9" s="84"/>
      <c r="O9" s="84"/>
      <c r="P9" s="84"/>
      <c r="Q9" s="84" t="s">
        <v>8</v>
      </c>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2</v>
      </c>
      <c r="AM9" s="194"/>
      <c r="AN9" s="194"/>
      <c r="AO9" s="194"/>
      <c r="AP9" s="195"/>
    </row>
    <row r="10" spans="1:42" s="154" customFormat="1" ht="21" customHeight="1">
      <c r="A10" s="43">
        <v>4</v>
      </c>
      <c r="B10" s="184" t="s">
        <v>1527</v>
      </c>
      <c r="C10" s="52" t="s">
        <v>57</v>
      </c>
      <c r="D10" s="185" t="s">
        <v>136</v>
      </c>
      <c r="E10" s="85" t="s">
        <v>7</v>
      </c>
      <c r="F10" s="84" t="s">
        <v>2660</v>
      </c>
      <c r="G10" s="84"/>
      <c r="H10" s="84"/>
      <c r="I10" s="83"/>
      <c r="J10" s="84"/>
      <c r="K10" s="84"/>
      <c r="L10" s="84"/>
      <c r="M10" s="84"/>
      <c r="N10" s="84"/>
      <c r="O10" s="84"/>
      <c r="P10" s="84"/>
      <c r="Q10" s="84" t="s">
        <v>7</v>
      </c>
      <c r="R10" s="84"/>
      <c r="S10" s="84"/>
      <c r="T10" s="84"/>
      <c r="U10" s="84"/>
      <c r="V10" s="86"/>
      <c r="W10" s="84"/>
      <c r="X10" s="84"/>
      <c r="Y10" s="84"/>
      <c r="Z10" s="84"/>
      <c r="AA10" s="84"/>
      <c r="AB10" s="84"/>
      <c r="AC10" s="86"/>
      <c r="AD10" s="84"/>
      <c r="AE10" s="84"/>
      <c r="AF10" s="84"/>
      <c r="AG10" s="84"/>
      <c r="AH10" s="84"/>
      <c r="AI10" s="84"/>
      <c r="AJ10" s="17">
        <f t="shared" si="2"/>
        <v>0</v>
      </c>
      <c r="AK10" s="311">
        <f t="shared" si="3"/>
        <v>3</v>
      </c>
      <c r="AL10" s="334">
        <f t="shared" si="4"/>
        <v>0</v>
      </c>
      <c r="AM10" s="194"/>
      <c r="AN10" s="194"/>
      <c r="AO10" s="194"/>
      <c r="AP10" s="195"/>
    </row>
    <row r="11" spans="1:42" s="154" customFormat="1" ht="21" customHeight="1">
      <c r="A11" s="43">
        <v>5</v>
      </c>
      <c r="B11" s="184" t="s">
        <v>1528</v>
      </c>
      <c r="C11" s="52" t="s">
        <v>121</v>
      </c>
      <c r="D11" s="185" t="s">
        <v>117</v>
      </c>
      <c r="E11" s="85"/>
      <c r="F11" s="84" t="s">
        <v>6</v>
      </c>
      <c r="G11" s="84"/>
      <c r="H11" s="84"/>
      <c r="I11" s="83"/>
      <c r="J11" s="84"/>
      <c r="K11" s="84"/>
      <c r="L11" s="84" t="s">
        <v>6</v>
      </c>
      <c r="M11" s="84"/>
      <c r="N11" s="84"/>
      <c r="O11" s="84"/>
      <c r="P11" s="84" t="s">
        <v>6</v>
      </c>
      <c r="Q11" s="84"/>
      <c r="R11" s="84" t="s">
        <v>6</v>
      </c>
      <c r="S11" s="84"/>
      <c r="T11" s="84"/>
      <c r="U11" s="84"/>
      <c r="V11" s="86"/>
      <c r="W11" s="84" t="s">
        <v>6</v>
      </c>
      <c r="X11" s="84" t="s">
        <v>8</v>
      </c>
      <c r="Y11" s="84"/>
      <c r="Z11" s="84" t="s">
        <v>7</v>
      </c>
      <c r="AA11" s="84"/>
      <c r="AB11" s="84"/>
      <c r="AC11" s="86"/>
      <c r="AD11" s="84"/>
      <c r="AE11" s="84"/>
      <c r="AF11" s="84"/>
      <c r="AG11" s="84"/>
      <c r="AH11" s="84"/>
      <c r="AI11" s="84"/>
      <c r="AJ11" s="17">
        <f t="shared" si="2"/>
        <v>5</v>
      </c>
      <c r="AK11" s="311">
        <f t="shared" si="3"/>
        <v>1</v>
      </c>
      <c r="AL11" s="334">
        <f t="shared" si="4"/>
        <v>1</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t="s">
        <v>7</v>
      </c>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t="s">
        <v>7</v>
      </c>
      <c r="AA14" s="84"/>
      <c r="AB14" s="84"/>
      <c r="AC14" s="86"/>
      <c r="AD14" s="84"/>
      <c r="AE14" s="84"/>
      <c r="AF14" s="84"/>
      <c r="AG14" s="84"/>
      <c r="AH14" s="84"/>
      <c r="AI14" s="84"/>
      <c r="AJ14" s="17">
        <f t="shared" si="2"/>
        <v>0</v>
      </c>
      <c r="AK14" s="311">
        <f t="shared" si="3"/>
        <v>1</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t="s">
        <v>7</v>
      </c>
      <c r="G16" s="84"/>
      <c r="H16" s="84"/>
      <c r="I16" s="84" t="s">
        <v>8</v>
      </c>
      <c r="J16" s="84"/>
      <c r="K16" s="84"/>
      <c r="L16" s="84"/>
      <c r="M16" s="84"/>
      <c r="N16" s="84"/>
      <c r="O16" s="84"/>
      <c r="P16" s="84"/>
      <c r="Q16" s="84" t="s">
        <v>8</v>
      </c>
      <c r="R16" s="84"/>
      <c r="S16" s="84"/>
      <c r="T16" s="84"/>
      <c r="U16" s="84"/>
      <c r="V16" s="86"/>
      <c r="W16" s="84"/>
      <c r="X16" s="84"/>
      <c r="Y16" s="84"/>
      <c r="Z16" s="84" t="s">
        <v>7</v>
      </c>
      <c r="AA16" s="84"/>
      <c r="AB16" s="84"/>
      <c r="AC16" s="86"/>
      <c r="AD16" s="84"/>
      <c r="AE16" s="84"/>
      <c r="AF16" s="84"/>
      <c r="AG16" s="84"/>
      <c r="AH16" s="84"/>
      <c r="AI16" s="84"/>
      <c r="AJ16" s="17">
        <f t="shared" si="2"/>
        <v>0</v>
      </c>
      <c r="AK16" s="311">
        <f t="shared" si="3"/>
        <v>2</v>
      </c>
      <c r="AL16" s="334">
        <f t="shared" si="4"/>
        <v>2</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t="s">
        <v>7</v>
      </c>
      <c r="AA17" s="84"/>
      <c r="AB17" s="84"/>
      <c r="AC17" s="86"/>
      <c r="AD17" s="84"/>
      <c r="AE17" s="84"/>
      <c r="AF17" s="84"/>
      <c r="AG17" s="84"/>
      <c r="AH17" s="84"/>
      <c r="AI17" s="84"/>
      <c r="AJ17" s="17">
        <f t="shared" si="2"/>
        <v>0</v>
      </c>
      <c r="AK17" s="311">
        <f t="shared" si="3"/>
        <v>1</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t="s">
        <v>7</v>
      </c>
      <c r="S20" s="100"/>
      <c r="T20" s="84"/>
      <c r="U20" s="84"/>
      <c r="V20" s="86"/>
      <c r="W20" s="84"/>
      <c r="X20" s="84"/>
      <c r="Y20" s="84"/>
      <c r="Z20" s="84"/>
      <c r="AA20" s="84"/>
      <c r="AB20" s="84"/>
      <c r="AC20" s="86"/>
      <c r="AD20" s="84" t="s">
        <v>7</v>
      </c>
      <c r="AE20" s="84"/>
      <c r="AF20" s="84"/>
      <c r="AG20" s="84"/>
      <c r="AH20" s="84"/>
      <c r="AI20" s="84"/>
      <c r="AJ20" s="17">
        <f t="shared" si="2"/>
        <v>0</v>
      </c>
      <c r="AK20" s="311">
        <f t="shared" si="3"/>
        <v>2</v>
      </c>
      <c r="AL20" s="334">
        <f t="shared" si="4"/>
        <v>0</v>
      </c>
      <c r="AM20" s="448"/>
      <c r="AN20" s="419"/>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t="s">
        <v>7</v>
      </c>
      <c r="R21" s="84"/>
      <c r="S21" s="84"/>
      <c r="T21" s="84"/>
      <c r="U21" s="84"/>
      <c r="V21" s="86"/>
      <c r="W21" s="84"/>
      <c r="X21" s="84"/>
      <c r="Y21" s="84"/>
      <c r="Z21" s="84"/>
      <c r="AA21" s="84"/>
      <c r="AB21" s="84"/>
      <c r="AC21" s="86"/>
      <c r="AD21" s="84"/>
      <c r="AE21" s="84"/>
      <c r="AF21" s="84"/>
      <c r="AG21" s="84"/>
      <c r="AH21" s="84"/>
      <c r="AI21" s="84"/>
      <c r="AJ21" s="17">
        <f t="shared" si="2"/>
        <v>0</v>
      </c>
      <c r="AK21" s="311">
        <f t="shared" si="3"/>
        <v>1</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t="s">
        <v>7</v>
      </c>
      <c r="R23" s="97"/>
      <c r="S23" s="97"/>
      <c r="T23" s="97"/>
      <c r="U23" s="97"/>
      <c r="V23" s="86"/>
      <c r="W23" s="97"/>
      <c r="X23" s="97"/>
      <c r="Y23" s="97"/>
      <c r="Z23" s="97" t="s">
        <v>2657</v>
      </c>
      <c r="AA23" s="97"/>
      <c r="AB23" s="97"/>
      <c r="AC23" s="86"/>
      <c r="AD23" s="97"/>
      <c r="AE23" s="97"/>
      <c r="AF23" s="97"/>
      <c r="AG23" s="97"/>
      <c r="AH23" s="97"/>
      <c r="AI23" s="97"/>
      <c r="AJ23" s="17">
        <f t="shared" si="2"/>
        <v>1</v>
      </c>
      <c r="AK23" s="311">
        <f t="shared" si="3"/>
        <v>2</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t="s">
        <v>2657</v>
      </c>
      <c r="AA24" s="97"/>
      <c r="AB24" s="97"/>
      <c r="AC24" s="86"/>
      <c r="AD24" s="97"/>
      <c r="AE24" s="97"/>
      <c r="AF24" s="97"/>
      <c r="AG24" s="97"/>
      <c r="AH24" s="97"/>
      <c r="AI24" s="97"/>
      <c r="AJ24" s="17">
        <f t="shared" si="2"/>
        <v>1</v>
      </c>
      <c r="AK24" s="311">
        <f t="shared" si="3"/>
        <v>1</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t="s">
        <v>6</v>
      </c>
      <c r="X25" s="97"/>
      <c r="Y25" s="97"/>
      <c r="Z25" s="97"/>
      <c r="AA25" s="97"/>
      <c r="AB25" s="97"/>
      <c r="AC25" s="86"/>
      <c r="AD25" s="97" t="s">
        <v>6</v>
      </c>
      <c r="AE25" s="97"/>
      <c r="AF25" s="97"/>
      <c r="AG25" s="97"/>
      <c r="AH25" s="97"/>
      <c r="AI25" s="97"/>
      <c r="AJ25" s="17">
        <f t="shared" si="2"/>
        <v>2</v>
      </c>
      <c r="AK25" s="311">
        <f t="shared" si="3"/>
        <v>0</v>
      </c>
      <c r="AL25" s="334">
        <f t="shared" si="4"/>
        <v>0</v>
      </c>
      <c r="AM25" s="151"/>
      <c r="AN25" s="151"/>
      <c r="AO25" s="151"/>
    </row>
    <row r="26" spans="1:41" s="154"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9</v>
      </c>
      <c r="AK26" s="143">
        <f>SUM(AK7:AK25)</f>
        <v>14</v>
      </c>
      <c r="AL26" s="143">
        <f>SUM(AL7:AL25)</f>
        <v>8</v>
      </c>
      <c r="AM26" s="153"/>
      <c r="AN26" s="153"/>
      <c r="AO26" s="153"/>
    </row>
    <row r="27" spans="1:41" s="23" customFormat="1" ht="33.75" customHeight="1">
      <c r="A27" s="433" t="s">
        <v>2598</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5"/>
      <c r="AM27" s="310"/>
      <c r="AN27" s="310"/>
    </row>
    <row r="28" spans="1:41">
      <c r="C28" s="436"/>
      <c r="D28" s="436"/>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36"/>
      <c r="D29" s="436"/>
      <c r="E29" s="436"/>
      <c r="F29" s="436"/>
      <c r="G29" s="436"/>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6"/>
      <c r="D30" s="436"/>
      <c r="E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6"/>
      <c r="D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K5:AK6"/>
    <mergeCell ref="C31:D31"/>
    <mergeCell ref="C28:D28"/>
    <mergeCell ref="C29:G29"/>
    <mergeCell ref="C30:E30"/>
    <mergeCell ref="A26:AI26"/>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5">
    <cfRule type="expression" dxfId="3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zoomScaleNormal="100" workbookViewId="0">
      <selection activeCell="AG13" sqref="AG13"/>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2521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95" customHeight="1">
      <c r="A7" s="65">
        <v>1</v>
      </c>
      <c r="B7" s="77" t="s">
        <v>2081</v>
      </c>
      <c r="C7" s="78" t="s">
        <v>1709</v>
      </c>
      <c r="D7" s="79" t="s">
        <v>40</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t="s">
        <v>6</v>
      </c>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1</v>
      </c>
      <c r="AK11" s="311">
        <f t="shared" si="3"/>
        <v>0</v>
      </c>
      <c r="AL11" s="334">
        <f t="shared" si="4"/>
        <v>0</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t="s">
        <v>8</v>
      </c>
      <c r="G13" s="97"/>
      <c r="H13" s="97"/>
      <c r="I13" s="97"/>
      <c r="J13" s="97"/>
      <c r="K13" s="97"/>
      <c r="L13" s="97"/>
      <c r="M13" s="97"/>
      <c r="N13" s="97"/>
      <c r="O13" s="97"/>
      <c r="P13" s="97"/>
      <c r="Q13" s="97"/>
      <c r="R13" s="97"/>
      <c r="S13" s="97"/>
      <c r="T13" s="97"/>
      <c r="U13" s="97"/>
      <c r="V13" s="97"/>
      <c r="W13" s="97"/>
      <c r="X13" s="97"/>
      <c r="Y13" s="97"/>
      <c r="Z13" s="97" t="s">
        <v>7</v>
      </c>
      <c r="AA13" s="97"/>
      <c r="AB13" s="97"/>
      <c r="AC13" s="97"/>
      <c r="AD13" s="97"/>
      <c r="AE13" s="97"/>
      <c r="AF13" s="97"/>
      <c r="AG13" s="97"/>
      <c r="AH13" s="97"/>
      <c r="AI13" s="97"/>
      <c r="AJ13" s="17">
        <f t="shared" si="2"/>
        <v>0</v>
      </c>
      <c r="AK13" s="311">
        <f t="shared" si="3"/>
        <v>1</v>
      </c>
      <c r="AL13" s="334">
        <f t="shared" si="4"/>
        <v>1</v>
      </c>
      <c r="AM13" s="149"/>
      <c r="AN13" s="149"/>
      <c r="AO13" s="149"/>
    </row>
    <row r="14" spans="1:41" s="23" customFormat="1" ht="21.95" customHeight="1">
      <c r="A14" s="65">
        <v>8</v>
      </c>
      <c r="B14" s="77" t="s">
        <v>2093</v>
      </c>
      <c r="C14" s="78" t="s">
        <v>2094</v>
      </c>
      <c r="D14" s="79" t="s">
        <v>62</v>
      </c>
      <c r="E14" s="234"/>
      <c r="F14" s="97"/>
      <c r="G14" s="97"/>
      <c r="H14" s="97"/>
      <c r="I14" s="97" t="s">
        <v>6</v>
      </c>
      <c r="J14" s="97"/>
      <c r="K14" s="97"/>
      <c r="L14" s="97"/>
      <c r="M14" s="97"/>
      <c r="N14" s="97"/>
      <c r="O14" s="97"/>
      <c r="P14" s="97"/>
      <c r="Q14" s="97"/>
      <c r="R14" s="97"/>
      <c r="S14" s="97"/>
      <c r="T14" s="97"/>
      <c r="U14" s="97" t="s">
        <v>6</v>
      </c>
      <c r="V14" s="97"/>
      <c r="W14" s="97"/>
      <c r="X14" s="97"/>
      <c r="Y14" s="97"/>
      <c r="Z14" s="97"/>
      <c r="AA14" s="97"/>
      <c r="AB14" s="97"/>
      <c r="AC14" s="97"/>
      <c r="AD14" s="97"/>
      <c r="AE14" s="97"/>
      <c r="AF14" s="97"/>
      <c r="AG14" s="97"/>
      <c r="AH14" s="97"/>
      <c r="AI14" s="97"/>
      <c r="AJ14" s="17">
        <f t="shared" si="2"/>
        <v>2</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t="s">
        <v>6</v>
      </c>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1</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11">
        <f t="shared" si="3"/>
        <v>0</v>
      </c>
      <c r="AL16" s="334">
        <f t="shared" si="4"/>
        <v>0</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t="s">
        <v>6</v>
      </c>
      <c r="V19" s="97"/>
      <c r="W19" s="97"/>
      <c r="X19" s="189"/>
      <c r="Y19" s="189"/>
      <c r="Z19" s="189"/>
      <c r="AA19" s="189"/>
      <c r="AB19" s="189"/>
      <c r="AC19" s="189"/>
      <c r="AD19" s="97"/>
      <c r="AE19" s="189"/>
      <c r="AF19" s="189"/>
      <c r="AG19" s="189"/>
      <c r="AH19" s="189"/>
      <c r="AI19" s="189"/>
      <c r="AJ19" s="17">
        <f t="shared" si="2"/>
        <v>1</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72"/>
      <c r="AN20" s="473"/>
      <c r="AO20" s="170"/>
    </row>
    <row r="21" spans="1:41" s="141" customFormat="1" ht="21.95" customHeight="1">
      <c r="A21" s="65">
        <v>15</v>
      </c>
      <c r="B21" s="77" t="s">
        <v>2104</v>
      </c>
      <c r="C21" s="78" t="s">
        <v>16</v>
      </c>
      <c r="D21" s="79" t="s">
        <v>2105</v>
      </c>
      <c r="E21" s="189"/>
      <c r="F21" s="97"/>
      <c r="G21" s="97"/>
      <c r="H21" s="97"/>
      <c r="I21" s="97"/>
      <c r="J21" s="97" t="s">
        <v>7</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1</v>
      </c>
      <c r="AL21" s="334">
        <f t="shared" si="4"/>
        <v>0</v>
      </c>
      <c r="AM21" s="170"/>
      <c r="AN21" s="170"/>
      <c r="AO21" s="170"/>
    </row>
    <row r="22" spans="1:41" s="141" customFormat="1" ht="21.95" customHeight="1">
      <c r="A22" s="65">
        <v>16</v>
      </c>
      <c r="B22" s="77" t="s">
        <v>2106</v>
      </c>
      <c r="C22" s="78" t="s">
        <v>327</v>
      </c>
      <c r="D22" s="79" t="s">
        <v>9</v>
      </c>
      <c r="E22" s="234"/>
      <c r="F22" s="97"/>
      <c r="G22" s="97" t="s">
        <v>6</v>
      </c>
      <c r="H22" s="97"/>
      <c r="I22" s="97"/>
      <c r="J22" s="97"/>
      <c r="K22" s="97"/>
      <c r="L22" s="97" t="s">
        <v>6</v>
      </c>
      <c r="M22" s="97" t="s">
        <v>6</v>
      </c>
      <c r="N22" s="97" t="s">
        <v>6</v>
      </c>
      <c r="O22" s="97"/>
      <c r="P22" s="97"/>
      <c r="Q22" s="97" t="s">
        <v>6</v>
      </c>
      <c r="R22" s="97"/>
      <c r="S22" s="97"/>
      <c r="T22" s="97"/>
      <c r="U22" s="97" t="s">
        <v>6</v>
      </c>
      <c r="V22" s="97"/>
      <c r="W22" s="97"/>
      <c r="X22" s="97"/>
      <c r="Y22" s="97"/>
      <c r="Z22" s="97"/>
      <c r="AA22" s="97"/>
      <c r="AB22" s="97"/>
      <c r="AC22" s="97"/>
      <c r="AD22" s="97"/>
      <c r="AE22" s="97"/>
      <c r="AF22" s="97"/>
      <c r="AG22" s="97"/>
      <c r="AH22" s="97"/>
      <c r="AI22" s="97"/>
      <c r="AJ22" s="17">
        <f t="shared" si="2"/>
        <v>6</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t="s">
        <v>7</v>
      </c>
      <c r="G23" s="97" t="s">
        <v>6</v>
      </c>
      <c r="H23" s="97"/>
      <c r="I23" s="97"/>
      <c r="J23" s="97" t="s">
        <v>6</v>
      </c>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2</v>
      </c>
      <c r="AK23" s="311">
        <f t="shared" si="3"/>
        <v>1</v>
      </c>
      <c r="AL23" s="334">
        <f t="shared" si="4"/>
        <v>0</v>
      </c>
      <c r="AM23" s="170"/>
      <c r="AN23" s="170"/>
      <c r="AO23" s="170"/>
    </row>
    <row r="24" spans="1:41" s="141" customFormat="1" ht="21.95" customHeight="1">
      <c r="A24" s="65">
        <v>18</v>
      </c>
      <c r="B24" s="77">
        <v>2010010040</v>
      </c>
      <c r="C24" s="107" t="s">
        <v>154</v>
      </c>
      <c r="D24" s="313" t="s">
        <v>675</v>
      </c>
      <c r="E24" s="234"/>
      <c r="F24" s="97" t="s">
        <v>8</v>
      </c>
      <c r="G24" s="97"/>
      <c r="H24" s="97"/>
      <c r="I24" s="97"/>
      <c r="J24" s="97"/>
      <c r="K24" s="97"/>
      <c r="L24" s="97" t="s">
        <v>6</v>
      </c>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1</v>
      </c>
      <c r="AM24" s="170"/>
      <c r="AN24" s="170"/>
      <c r="AO24" s="170"/>
    </row>
    <row r="25" spans="1:41" s="23" customFormat="1" ht="21.95" customHeight="1">
      <c r="A25" s="474" t="s">
        <v>10</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6"/>
      <c r="AJ25" s="312">
        <f>SUM(AJ7:AJ24)</f>
        <v>15</v>
      </c>
      <c r="AK25" s="143">
        <f>SUM(AK7:AK24)</f>
        <v>3</v>
      </c>
      <c r="AL25" s="143">
        <f>SUM(AL7:AL24)</f>
        <v>2</v>
      </c>
    </row>
    <row r="26" spans="1:41" s="23" customFormat="1" ht="21" customHeight="1">
      <c r="A26" s="433" t="s">
        <v>2598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5"/>
      <c r="AM26" s="310"/>
      <c r="AN26" s="310"/>
    </row>
    <row r="27" spans="1:41">
      <c r="C27" s="436"/>
      <c r="D27" s="436"/>
    </row>
  </sheetData>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5:AI25"/>
    <mergeCell ref="C27:D27"/>
    <mergeCell ref="A26:AL26"/>
    <mergeCell ref="AJ5:AJ6"/>
  </mergeCells>
  <conditionalFormatting sqref="E6:AI24">
    <cfRule type="expression" dxfId="3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topLeftCell="A2" zoomScaleNormal="100" workbookViewId="0">
      <selection activeCell="AE25" sqref="AE25"/>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2520</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71" t="s">
        <v>2111</v>
      </c>
      <c r="C7" s="72" t="s">
        <v>2112</v>
      </c>
      <c r="D7" s="73" t="s">
        <v>36</v>
      </c>
      <c r="E7" s="298"/>
      <c r="F7" s="94"/>
      <c r="G7" s="94"/>
      <c r="H7" s="94"/>
      <c r="I7" s="93"/>
      <c r="J7" s="94" t="s">
        <v>8</v>
      </c>
      <c r="K7" s="94"/>
      <c r="L7" s="94"/>
      <c r="M7" s="94"/>
      <c r="N7" s="94"/>
      <c r="O7" s="94"/>
      <c r="P7" s="93"/>
      <c r="Q7" s="94"/>
      <c r="R7" s="94" t="s">
        <v>6</v>
      </c>
      <c r="S7" s="94"/>
      <c r="T7" s="94"/>
      <c r="U7" s="94"/>
      <c r="V7" s="93"/>
      <c r="W7" s="93"/>
      <c r="X7" s="94"/>
      <c r="Y7" s="94"/>
      <c r="Z7" s="94"/>
      <c r="AA7" s="94"/>
      <c r="AB7" s="94" t="s">
        <v>6</v>
      </c>
      <c r="AC7" s="94"/>
      <c r="AD7" s="93"/>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1</v>
      </c>
      <c r="AM7" s="24"/>
      <c r="AN7" s="25"/>
      <c r="AO7" s="149"/>
    </row>
    <row r="8" spans="1:41" s="23" customFormat="1" ht="21" customHeight="1">
      <c r="A8" s="32">
        <v>2</v>
      </c>
      <c r="B8" s="71" t="s">
        <v>2113</v>
      </c>
      <c r="C8" s="72" t="s">
        <v>180</v>
      </c>
      <c r="D8" s="73" t="s">
        <v>19</v>
      </c>
      <c r="E8" s="224"/>
      <c r="F8" s="117" t="s">
        <v>6</v>
      </c>
      <c r="G8" s="117"/>
      <c r="H8" s="117"/>
      <c r="I8" s="93"/>
      <c r="J8" s="117"/>
      <c r="K8" s="117"/>
      <c r="L8" s="117" t="s">
        <v>2660</v>
      </c>
      <c r="M8" s="117"/>
      <c r="N8" s="117"/>
      <c r="O8" s="117"/>
      <c r="P8" s="93"/>
      <c r="Q8" s="117" t="s">
        <v>7</v>
      </c>
      <c r="R8" s="117"/>
      <c r="S8" s="117" t="s">
        <v>7</v>
      </c>
      <c r="T8" s="117" t="s">
        <v>7</v>
      </c>
      <c r="U8" s="117"/>
      <c r="V8" s="93"/>
      <c r="W8" s="93"/>
      <c r="X8" s="117" t="s">
        <v>6</v>
      </c>
      <c r="Y8" s="117"/>
      <c r="Z8" s="117" t="s">
        <v>7</v>
      </c>
      <c r="AA8" s="117" t="s">
        <v>6</v>
      </c>
      <c r="AB8" s="117" t="s">
        <v>6</v>
      </c>
      <c r="AC8" s="117"/>
      <c r="AD8" s="93"/>
      <c r="AE8" s="117"/>
      <c r="AF8" s="117"/>
      <c r="AG8" s="117"/>
      <c r="AH8" s="117"/>
      <c r="AI8" s="117"/>
      <c r="AJ8" s="17">
        <f t="shared" ref="AJ8:AJ28" si="2">COUNTIF(E8:AI8,"K")+2*COUNTIF(E8:AI8,"2K")+COUNTIF(E8:AI8,"TK")+COUNTIF(E8:AI8,"KT")+COUNTIF(E8:AI8,"PK")+COUNTIF(E8:AI8,"KP")+2*COUNTIF(E8:AI8,"K2")</f>
        <v>4</v>
      </c>
      <c r="AK8" s="311">
        <f t="shared" ref="AK8:AK28" si="3">COUNTIF(F8:AJ8,"P")+2*COUNTIF(F8:AJ8,"2P")+COUNTIF(F8:AJ8,"TP")+COUNTIF(F8:AJ8,"PT")+COUNTIF(F8:AJ8,"PK")+COUNTIF(F8:AJ8,"KP")+2*COUNTIF(F8:AJ8,"P2")</f>
        <v>6</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t="s">
        <v>6</v>
      </c>
      <c r="H9" s="94"/>
      <c r="I9" s="93"/>
      <c r="J9" s="94"/>
      <c r="K9" s="94"/>
      <c r="L9" s="94"/>
      <c r="M9" s="94" t="s">
        <v>6</v>
      </c>
      <c r="N9" s="94"/>
      <c r="O9" s="94"/>
      <c r="P9" s="93"/>
      <c r="Q9" s="94"/>
      <c r="R9" s="94"/>
      <c r="S9" s="94" t="s">
        <v>7</v>
      </c>
      <c r="T9" s="94"/>
      <c r="U9" s="94"/>
      <c r="V9" s="93"/>
      <c r="W9" s="93"/>
      <c r="X9" s="94"/>
      <c r="Y9" s="94"/>
      <c r="Z9" s="94"/>
      <c r="AA9" s="94" t="s">
        <v>6</v>
      </c>
      <c r="AB9" s="94" t="s">
        <v>6</v>
      </c>
      <c r="AC9" s="94"/>
      <c r="AD9" s="93"/>
      <c r="AE9" s="94"/>
      <c r="AF9" s="94"/>
      <c r="AG9" s="94"/>
      <c r="AH9" s="94"/>
      <c r="AI9" s="94"/>
      <c r="AJ9" s="17">
        <f t="shared" si="2"/>
        <v>4</v>
      </c>
      <c r="AK9" s="311">
        <f t="shared" si="3"/>
        <v>1</v>
      </c>
      <c r="AL9" s="334">
        <f t="shared" si="4"/>
        <v>0</v>
      </c>
      <c r="AM9" s="149"/>
      <c r="AN9" s="149"/>
      <c r="AO9" s="149"/>
    </row>
    <row r="10" spans="1:41" s="23" customFormat="1" ht="21" customHeight="1">
      <c r="A10" s="32">
        <v>4</v>
      </c>
      <c r="B10" s="71">
        <v>2010010041</v>
      </c>
      <c r="C10" s="72" t="s">
        <v>249</v>
      </c>
      <c r="D10" s="73" t="s">
        <v>39</v>
      </c>
      <c r="E10" s="298"/>
      <c r="F10" s="94"/>
      <c r="G10" s="94"/>
      <c r="H10" s="94"/>
      <c r="I10" s="93" t="s">
        <v>8</v>
      </c>
      <c r="J10" s="94" t="s">
        <v>8</v>
      </c>
      <c r="K10" s="94"/>
      <c r="L10" s="94" t="s">
        <v>8</v>
      </c>
      <c r="M10" s="94"/>
      <c r="N10" s="94" t="s">
        <v>8</v>
      </c>
      <c r="O10" s="94"/>
      <c r="P10" s="93"/>
      <c r="Q10" s="94"/>
      <c r="R10" s="94" t="s">
        <v>6</v>
      </c>
      <c r="S10" s="94" t="s">
        <v>8</v>
      </c>
      <c r="T10" s="94"/>
      <c r="U10" s="94" t="s">
        <v>6</v>
      </c>
      <c r="V10" s="93"/>
      <c r="W10" s="93"/>
      <c r="X10" s="94" t="s">
        <v>8</v>
      </c>
      <c r="Y10" s="94"/>
      <c r="Z10" s="94" t="s">
        <v>8</v>
      </c>
      <c r="AA10" s="94"/>
      <c r="AB10" s="94" t="s">
        <v>6</v>
      </c>
      <c r="AC10" s="94"/>
      <c r="AD10" s="93"/>
      <c r="AE10" s="94"/>
      <c r="AF10" s="94"/>
      <c r="AG10" s="94"/>
      <c r="AH10" s="94"/>
      <c r="AI10" s="94"/>
      <c r="AJ10" s="17">
        <f t="shared" si="2"/>
        <v>3</v>
      </c>
      <c r="AK10" s="311">
        <f t="shared" si="3"/>
        <v>0</v>
      </c>
      <c r="AL10" s="334">
        <f t="shared" si="4"/>
        <v>7</v>
      </c>
      <c r="AM10" s="149"/>
      <c r="AN10" s="149"/>
      <c r="AO10" s="149"/>
    </row>
    <row r="11" spans="1:41" s="23" customFormat="1" ht="21" customHeight="1">
      <c r="A11" s="32">
        <v>5</v>
      </c>
      <c r="B11" s="71" t="s">
        <v>2116</v>
      </c>
      <c r="C11" s="72" t="s">
        <v>64</v>
      </c>
      <c r="D11" s="73" t="s">
        <v>50</v>
      </c>
      <c r="E11" s="224"/>
      <c r="F11" s="117" t="s">
        <v>6</v>
      </c>
      <c r="G11" s="117" t="s">
        <v>6</v>
      </c>
      <c r="H11" s="117"/>
      <c r="I11" s="93"/>
      <c r="J11" s="117"/>
      <c r="K11" s="117"/>
      <c r="L11" s="117" t="s">
        <v>2660</v>
      </c>
      <c r="M11" s="117"/>
      <c r="N11" s="117"/>
      <c r="O11" s="117"/>
      <c r="P11" s="93"/>
      <c r="Q11" s="117" t="s">
        <v>7</v>
      </c>
      <c r="R11" s="117"/>
      <c r="S11" s="117" t="s">
        <v>7</v>
      </c>
      <c r="T11" s="117"/>
      <c r="U11" s="117"/>
      <c r="V11" s="93"/>
      <c r="W11" s="93"/>
      <c r="X11" s="117" t="s">
        <v>6</v>
      </c>
      <c r="Y11" s="117"/>
      <c r="Z11" s="117" t="s">
        <v>8</v>
      </c>
      <c r="AA11" s="117"/>
      <c r="AB11" s="117" t="s">
        <v>6</v>
      </c>
      <c r="AC11" s="117"/>
      <c r="AD11" s="93" t="s">
        <v>7</v>
      </c>
      <c r="AE11" s="117"/>
      <c r="AF11" s="117"/>
      <c r="AG11" s="117"/>
      <c r="AH11" s="117"/>
      <c r="AI11" s="117"/>
      <c r="AJ11" s="17">
        <f t="shared" si="2"/>
        <v>4</v>
      </c>
      <c r="AK11" s="311">
        <f t="shared" si="3"/>
        <v>5</v>
      </c>
      <c r="AL11" s="334">
        <f t="shared" si="4"/>
        <v>1</v>
      </c>
      <c r="AM11" s="149"/>
      <c r="AN11" s="149"/>
      <c r="AO11" s="149"/>
    </row>
    <row r="12" spans="1:41" s="23" customFormat="1" ht="21" customHeight="1">
      <c r="A12" s="32">
        <v>6</v>
      </c>
      <c r="B12" s="71" t="s">
        <v>2119</v>
      </c>
      <c r="C12" s="72" t="s">
        <v>2120</v>
      </c>
      <c r="D12" s="73" t="s">
        <v>14</v>
      </c>
      <c r="E12" s="298"/>
      <c r="F12" s="94"/>
      <c r="G12" s="94"/>
      <c r="H12" s="94"/>
      <c r="I12" s="93"/>
      <c r="J12" s="94"/>
      <c r="K12" s="94"/>
      <c r="L12" s="94"/>
      <c r="M12" s="94"/>
      <c r="N12" s="94"/>
      <c r="O12" s="94"/>
      <c r="P12" s="93"/>
      <c r="Q12" s="94" t="s">
        <v>6</v>
      </c>
      <c r="R12" s="94"/>
      <c r="S12" s="94"/>
      <c r="T12" s="94"/>
      <c r="U12" s="94"/>
      <c r="V12" s="93"/>
      <c r="W12" s="93"/>
      <c r="X12" s="94"/>
      <c r="Y12" s="94"/>
      <c r="Z12" s="94"/>
      <c r="AA12" s="94"/>
      <c r="AB12" s="94"/>
      <c r="AC12" s="94"/>
      <c r="AD12" s="93"/>
      <c r="AE12" s="94"/>
      <c r="AF12" s="94"/>
      <c r="AG12" s="94"/>
      <c r="AH12" s="94"/>
      <c r="AI12" s="94"/>
      <c r="AJ12" s="17">
        <f t="shared" si="2"/>
        <v>1</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3"/>
      <c r="J13" s="94"/>
      <c r="K13" s="94"/>
      <c r="L13" s="94"/>
      <c r="M13" s="94"/>
      <c r="N13" s="94"/>
      <c r="O13" s="94"/>
      <c r="P13" s="93"/>
      <c r="Q13" s="94"/>
      <c r="R13" s="94"/>
      <c r="S13" s="94" t="s">
        <v>7</v>
      </c>
      <c r="T13" s="94"/>
      <c r="U13" s="94"/>
      <c r="V13" s="93"/>
      <c r="W13" s="93"/>
      <c r="X13" s="94"/>
      <c r="Y13" s="94"/>
      <c r="Z13" s="94"/>
      <c r="AA13" s="94"/>
      <c r="AB13" s="94"/>
      <c r="AC13" s="94"/>
      <c r="AD13" s="93"/>
      <c r="AE13" s="94"/>
      <c r="AF13" s="94"/>
      <c r="AG13" s="94"/>
      <c r="AH13" s="94"/>
      <c r="AI13" s="94"/>
      <c r="AJ13" s="17">
        <f t="shared" si="2"/>
        <v>0</v>
      </c>
      <c r="AK13" s="311">
        <f t="shared" si="3"/>
        <v>1</v>
      </c>
      <c r="AL13" s="334">
        <f t="shared" si="4"/>
        <v>0</v>
      </c>
      <c r="AM13" s="149"/>
      <c r="AN13" s="149"/>
      <c r="AO13" s="149"/>
    </row>
    <row r="14" spans="1:41" s="23" customFormat="1" ht="21" customHeight="1">
      <c r="A14" s="32">
        <v>8</v>
      </c>
      <c r="B14" s="71" t="s">
        <v>2121</v>
      </c>
      <c r="C14" s="72" t="s">
        <v>358</v>
      </c>
      <c r="D14" s="73" t="s">
        <v>41</v>
      </c>
      <c r="E14" s="298"/>
      <c r="F14" s="94"/>
      <c r="G14" s="94"/>
      <c r="H14" s="94"/>
      <c r="I14" s="93"/>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t="s">
        <v>6</v>
      </c>
      <c r="G15" s="117"/>
      <c r="H15" s="117"/>
      <c r="I15" s="93"/>
      <c r="J15" s="117"/>
      <c r="K15" s="117"/>
      <c r="L15" s="117"/>
      <c r="M15" s="117"/>
      <c r="N15" s="117"/>
      <c r="O15" s="117"/>
      <c r="P15" s="93"/>
      <c r="Q15" s="117" t="s">
        <v>6</v>
      </c>
      <c r="R15" s="117"/>
      <c r="S15" s="117" t="s">
        <v>7</v>
      </c>
      <c r="T15" s="117"/>
      <c r="U15" s="117" t="s">
        <v>6</v>
      </c>
      <c r="V15" s="93"/>
      <c r="W15" s="93"/>
      <c r="X15" s="117"/>
      <c r="Y15" s="117"/>
      <c r="Z15" s="117" t="s">
        <v>8</v>
      </c>
      <c r="AA15" s="117"/>
      <c r="AB15" s="117"/>
      <c r="AC15" s="117"/>
      <c r="AD15" s="93"/>
      <c r="AE15" s="117"/>
      <c r="AF15" s="117"/>
      <c r="AG15" s="117"/>
      <c r="AH15" s="117"/>
      <c r="AI15" s="117"/>
      <c r="AJ15" s="17">
        <f t="shared" si="2"/>
        <v>3</v>
      </c>
      <c r="AK15" s="311">
        <f t="shared" si="3"/>
        <v>1</v>
      </c>
      <c r="AL15" s="334">
        <f t="shared" si="4"/>
        <v>1</v>
      </c>
      <c r="AM15" s="149"/>
      <c r="AN15" s="149"/>
      <c r="AO15" s="149"/>
    </row>
    <row r="16" spans="1:41" s="23" customFormat="1" ht="21" customHeight="1">
      <c r="A16" s="32">
        <v>10</v>
      </c>
      <c r="B16" s="71" t="s">
        <v>2124</v>
      </c>
      <c r="C16" s="72" t="s">
        <v>16</v>
      </c>
      <c r="D16" s="73" t="s">
        <v>2125</v>
      </c>
      <c r="E16" s="298"/>
      <c r="F16" s="94"/>
      <c r="G16" s="94"/>
      <c r="H16" s="94"/>
      <c r="I16" s="93"/>
      <c r="J16" s="94"/>
      <c r="K16" s="94"/>
      <c r="L16" s="94" t="s">
        <v>7</v>
      </c>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1</v>
      </c>
      <c r="AL16" s="334">
        <f t="shared" si="4"/>
        <v>0</v>
      </c>
      <c r="AM16" s="149"/>
      <c r="AN16" s="149"/>
      <c r="AO16" s="149"/>
    </row>
    <row r="17" spans="1:41" s="23" customFormat="1" ht="21" customHeight="1">
      <c r="A17" s="32">
        <v>11</v>
      </c>
      <c r="B17" s="71" t="s">
        <v>2126</v>
      </c>
      <c r="C17" s="72" t="s">
        <v>64</v>
      </c>
      <c r="D17" s="73" t="s">
        <v>94</v>
      </c>
      <c r="E17" s="298"/>
      <c r="F17" s="94"/>
      <c r="G17" s="94"/>
      <c r="H17" s="94"/>
      <c r="I17" s="93"/>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3"/>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t="s">
        <v>7</v>
      </c>
      <c r="F19" s="298"/>
      <c r="G19" s="298"/>
      <c r="H19" s="298"/>
      <c r="I19" s="93"/>
      <c r="J19" s="298"/>
      <c r="K19" s="298"/>
      <c r="L19" s="298" t="s">
        <v>2660</v>
      </c>
      <c r="M19" s="298"/>
      <c r="N19" s="298"/>
      <c r="O19" s="298"/>
      <c r="P19" s="93"/>
      <c r="Q19" s="298"/>
      <c r="R19" s="298"/>
      <c r="S19" s="298"/>
      <c r="T19" s="298"/>
      <c r="U19" s="298"/>
      <c r="V19" s="93"/>
      <c r="W19" s="93"/>
      <c r="X19" s="298"/>
      <c r="Y19" s="298"/>
      <c r="Z19" s="298" t="s">
        <v>8</v>
      </c>
      <c r="AA19" s="298"/>
      <c r="AB19" s="298"/>
      <c r="AC19" s="298"/>
      <c r="AD19" s="93"/>
      <c r="AE19" s="298"/>
      <c r="AF19" s="298"/>
      <c r="AG19" s="298"/>
      <c r="AH19" s="298"/>
      <c r="AI19" s="298"/>
      <c r="AJ19" s="17">
        <f t="shared" si="2"/>
        <v>0</v>
      </c>
      <c r="AK19" s="311">
        <f t="shared" si="3"/>
        <v>2</v>
      </c>
      <c r="AL19" s="334">
        <f t="shared" si="4"/>
        <v>1</v>
      </c>
      <c r="AM19" s="170"/>
      <c r="AN19" s="170"/>
      <c r="AO19" s="170"/>
    </row>
    <row r="20" spans="1:41" s="141" customFormat="1" ht="21" customHeight="1">
      <c r="A20" s="32">
        <v>14</v>
      </c>
      <c r="B20" s="71" t="s">
        <v>2109</v>
      </c>
      <c r="C20" s="72" t="s">
        <v>2110</v>
      </c>
      <c r="D20" s="73" t="s">
        <v>28</v>
      </c>
      <c r="E20" s="298"/>
      <c r="F20" s="94"/>
      <c r="G20" s="94"/>
      <c r="H20" s="94"/>
      <c r="I20" s="93"/>
      <c r="J20" s="94"/>
      <c r="K20" s="94"/>
      <c r="L20" s="94" t="s">
        <v>7</v>
      </c>
      <c r="M20" s="94"/>
      <c r="N20" s="94" t="s">
        <v>6</v>
      </c>
      <c r="O20" s="94"/>
      <c r="P20" s="93"/>
      <c r="Q20" s="94" t="s">
        <v>6</v>
      </c>
      <c r="R20" s="94" t="s">
        <v>6</v>
      </c>
      <c r="S20" s="94" t="s">
        <v>7</v>
      </c>
      <c r="T20" s="94"/>
      <c r="U20" s="94" t="s">
        <v>6</v>
      </c>
      <c r="V20" s="93"/>
      <c r="W20" s="93"/>
      <c r="X20" s="94" t="s">
        <v>6</v>
      </c>
      <c r="Y20" s="94"/>
      <c r="Z20" s="94" t="s">
        <v>6</v>
      </c>
      <c r="AA20" s="94"/>
      <c r="AB20" s="94"/>
      <c r="AC20" s="94"/>
      <c r="AD20" s="93"/>
      <c r="AE20" s="94"/>
      <c r="AF20" s="94"/>
      <c r="AG20" s="94"/>
      <c r="AH20" s="94"/>
      <c r="AI20" s="94"/>
      <c r="AJ20" s="17">
        <f t="shared" si="2"/>
        <v>6</v>
      </c>
      <c r="AK20" s="311">
        <f t="shared" si="3"/>
        <v>2</v>
      </c>
      <c r="AL20" s="334">
        <f t="shared" si="4"/>
        <v>0</v>
      </c>
      <c r="AM20" s="472"/>
      <c r="AN20" s="473"/>
      <c r="AO20" s="170"/>
    </row>
    <row r="21" spans="1:41" s="141" customFormat="1" ht="21" customHeight="1">
      <c r="A21" s="32">
        <v>15</v>
      </c>
      <c r="B21" s="71" t="s">
        <v>2130</v>
      </c>
      <c r="C21" s="72" t="s">
        <v>2131</v>
      </c>
      <c r="D21" s="73" t="s">
        <v>168</v>
      </c>
      <c r="E21" s="298"/>
      <c r="F21" s="94"/>
      <c r="G21" s="94"/>
      <c r="H21" s="94"/>
      <c r="I21" s="93"/>
      <c r="J21" s="94"/>
      <c r="K21" s="94"/>
      <c r="L21" s="94" t="s">
        <v>2665</v>
      </c>
      <c r="M21" s="94"/>
      <c r="N21" s="94"/>
      <c r="O21" s="94"/>
      <c r="P21" s="93"/>
      <c r="Q21" s="94"/>
      <c r="R21" s="94"/>
      <c r="S21" s="94" t="s">
        <v>7</v>
      </c>
      <c r="T21" s="94"/>
      <c r="U21" s="94"/>
      <c r="V21" s="93"/>
      <c r="W21" s="93"/>
      <c r="X21" s="94" t="s">
        <v>8</v>
      </c>
      <c r="Y21" s="94"/>
      <c r="Z21" s="94" t="s">
        <v>8</v>
      </c>
      <c r="AA21" s="94"/>
      <c r="AB21" s="94"/>
      <c r="AC21" s="94"/>
      <c r="AD21" s="93"/>
      <c r="AE21" s="94"/>
      <c r="AF21" s="94"/>
      <c r="AG21" s="94"/>
      <c r="AH21" s="94"/>
      <c r="AI21" s="94"/>
      <c r="AJ21" s="17">
        <f t="shared" si="2"/>
        <v>0</v>
      </c>
      <c r="AK21" s="311">
        <f t="shared" si="3"/>
        <v>2</v>
      </c>
      <c r="AL21" s="334">
        <f t="shared" si="4"/>
        <v>3</v>
      </c>
      <c r="AM21" s="170"/>
      <c r="AN21" s="170"/>
      <c r="AO21" s="170"/>
    </row>
    <row r="22" spans="1:41" s="141" customFormat="1" ht="21" customHeight="1">
      <c r="A22" s="32">
        <v>16</v>
      </c>
      <c r="B22" s="71" t="s">
        <v>2132</v>
      </c>
      <c r="C22" s="72" t="s">
        <v>2107</v>
      </c>
      <c r="D22" s="73" t="s">
        <v>21</v>
      </c>
      <c r="E22" s="298"/>
      <c r="F22" s="94"/>
      <c r="G22" s="117" t="s">
        <v>6</v>
      </c>
      <c r="H22" s="94"/>
      <c r="I22" s="93"/>
      <c r="J22" s="94"/>
      <c r="K22" s="94"/>
      <c r="L22" s="94" t="s">
        <v>7</v>
      </c>
      <c r="M22" s="94"/>
      <c r="N22" s="94"/>
      <c r="O22" s="94"/>
      <c r="P22" s="93"/>
      <c r="Q22" s="94"/>
      <c r="R22" s="94"/>
      <c r="S22" s="94"/>
      <c r="T22" s="94" t="s">
        <v>7</v>
      </c>
      <c r="U22" s="94" t="s">
        <v>7</v>
      </c>
      <c r="V22" s="93"/>
      <c r="W22" s="93"/>
      <c r="X22" s="94"/>
      <c r="Y22" s="94"/>
      <c r="Z22" s="94" t="s">
        <v>8</v>
      </c>
      <c r="AA22" s="94"/>
      <c r="AB22" s="94"/>
      <c r="AC22" s="94"/>
      <c r="AD22" s="93"/>
      <c r="AE22" s="94"/>
      <c r="AF22" s="94"/>
      <c r="AG22" s="94"/>
      <c r="AH22" s="94"/>
      <c r="AI22" s="94"/>
      <c r="AJ22" s="17">
        <f t="shared" si="2"/>
        <v>1</v>
      </c>
      <c r="AK22" s="311">
        <f t="shared" si="3"/>
        <v>3</v>
      </c>
      <c r="AL22" s="334">
        <f t="shared" si="4"/>
        <v>1</v>
      </c>
      <c r="AM22" s="170"/>
      <c r="AN22" s="170"/>
      <c r="AO22" s="170"/>
    </row>
    <row r="23" spans="1:41" s="141" customFormat="1" ht="21" customHeight="1">
      <c r="A23" s="32">
        <v>17</v>
      </c>
      <c r="B23" s="71" t="s">
        <v>2133</v>
      </c>
      <c r="C23" s="72" t="s">
        <v>2069</v>
      </c>
      <c r="D23" s="73" t="s">
        <v>78</v>
      </c>
      <c r="E23" s="298"/>
      <c r="F23" s="94"/>
      <c r="G23" s="94"/>
      <c r="H23" s="94"/>
      <c r="I23" s="93"/>
      <c r="J23" s="94"/>
      <c r="K23" s="94"/>
      <c r="L23" s="94"/>
      <c r="M23" s="94"/>
      <c r="N23" s="94"/>
      <c r="O23" s="94"/>
      <c r="P23" s="93"/>
      <c r="Q23" s="94"/>
      <c r="R23" s="94"/>
      <c r="S23" s="94" t="s">
        <v>7</v>
      </c>
      <c r="T23" s="94"/>
      <c r="U23" s="94"/>
      <c r="V23" s="93"/>
      <c r="W23" s="93"/>
      <c r="X23" s="94"/>
      <c r="Y23" s="94"/>
      <c r="Z23" s="94" t="s">
        <v>8</v>
      </c>
      <c r="AA23" s="94"/>
      <c r="AB23" s="94"/>
      <c r="AC23" s="94"/>
      <c r="AD23" s="93"/>
      <c r="AE23" s="94"/>
      <c r="AF23" s="94"/>
      <c r="AG23" s="94"/>
      <c r="AH23" s="94"/>
      <c r="AI23" s="94"/>
      <c r="AJ23" s="17">
        <f t="shared" si="2"/>
        <v>0</v>
      </c>
      <c r="AK23" s="311">
        <f t="shared" si="3"/>
        <v>1</v>
      </c>
      <c r="AL23" s="334">
        <f t="shared" si="4"/>
        <v>1</v>
      </c>
      <c r="AM23" s="170"/>
      <c r="AN23" s="170"/>
      <c r="AO23" s="170"/>
    </row>
    <row r="24" spans="1:41" s="141" customFormat="1" ht="21" customHeight="1">
      <c r="A24" s="32">
        <v>18</v>
      </c>
      <c r="B24" s="71" t="s">
        <v>2134</v>
      </c>
      <c r="C24" s="72" t="s">
        <v>18</v>
      </c>
      <c r="D24" s="73" t="s">
        <v>1171</v>
      </c>
      <c r="E24" s="298"/>
      <c r="F24" s="94"/>
      <c r="G24" s="94"/>
      <c r="H24" s="94"/>
      <c r="I24" s="93"/>
      <c r="J24" s="94"/>
      <c r="K24" s="94"/>
      <c r="L24" s="94"/>
      <c r="M24" s="94"/>
      <c r="N24" s="94"/>
      <c r="O24" s="94"/>
      <c r="P24" s="93"/>
      <c r="Q24" s="94"/>
      <c r="R24" s="94"/>
      <c r="S24" s="94"/>
      <c r="T24" s="94" t="s">
        <v>8</v>
      </c>
      <c r="U24" s="94"/>
      <c r="V24" s="93"/>
      <c r="W24" s="93"/>
      <c r="X24" s="94"/>
      <c r="Y24" s="94"/>
      <c r="Z24" s="94"/>
      <c r="AA24" s="94"/>
      <c r="AB24" s="94"/>
      <c r="AC24" s="94"/>
      <c r="AD24" s="93"/>
      <c r="AE24" s="94"/>
      <c r="AF24" s="94"/>
      <c r="AG24" s="94"/>
      <c r="AH24" s="94"/>
      <c r="AI24" s="94"/>
      <c r="AJ24" s="17">
        <f t="shared" si="2"/>
        <v>0</v>
      </c>
      <c r="AK24" s="311">
        <f t="shared" si="3"/>
        <v>0</v>
      </c>
      <c r="AL24" s="334">
        <f t="shared" si="4"/>
        <v>1</v>
      </c>
      <c r="AM24" s="170"/>
      <c r="AN24" s="170"/>
      <c r="AO24" s="170"/>
    </row>
    <row r="25" spans="1:41" s="141" customFormat="1" ht="21" customHeight="1">
      <c r="A25" s="32">
        <v>19</v>
      </c>
      <c r="B25" s="71" t="s">
        <v>2135</v>
      </c>
      <c r="C25" s="72" t="s">
        <v>80</v>
      </c>
      <c r="D25" s="73" t="s">
        <v>98</v>
      </c>
      <c r="E25" s="298"/>
      <c r="F25" s="94"/>
      <c r="G25" s="94"/>
      <c r="H25" s="94"/>
      <c r="I25" s="93" t="s">
        <v>8</v>
      </c>
      <c r="J25" s="94"/>
      <c r="K25" s="94"/>
      <c r="L25" s="94"/>
      <c r="M25" s="94"/>
      <c r="N25" s="94"/>
      <c r="O25" s="94"/>
      <c r="P25" s="93"/>
      <c r="Q25" s="94"/>
      <c r="R25" s="94"/>
      <c r="S25" s="94" t="s">
        <v>7</v>
      </c>
      <c r="T25" s="94"/>
      <c r="U25" s="94"/>
      <c r="V25" s="93"/>
      <c r="W25" s="93"/>
      <c r="X25" s="94"/>
      <c r="Y25" s="94"/>
      <c r="Z25" s="94"/>
      <c r="AA25" s="94"/>
      <c r="AB25" s="94"/>
      <c r="AC25" s="94"/>
      <c r="AD25" s="93" t="s">
        <v>7</v>
      </c>
      <c r="AE25" s="94"/>
      <c r="AF25" s="94"/>
      <c r="AG25" s="94"/>
      <c r="AH25" s="94"/>
      <c r="AI25" s="94"/>
      <c r="AJ25" s="17">
        <f t="shared" si="2"/>
        <v>0</v>
      </c>
      <c r="AK25" s="311">
        <f t="shared" si="3"/>
        <v>2</v>
      </c>
      <c r="AL25" s="334">
        <f t="shared" si="4"/>
        <v>1</v>
      </c>
      <c r="AM25" s="170"/>
      <c r="AN25" s="170"/>
      <c r="AO25" s="170"/>
    </row>
    <row r="26" spans="1:41" s="141" customFormat="1" ht="21" customHeight="1">
      <c r="A26" s="32">
        <v>20</v>
      </c>
      <c r="B26" s="71" t="s">
        <v>2136</v>
      </c>
      <c r="C26" s="72" t="s">
        <v>2137</v>
      </c>
      <c r="D26" s="73" t="s">
        <v>58</v>
      </c>
      <c r="E26" s="298"/>
      <c r="F26" s="94"/>
      <c r="G26" s="94"/>
      <c r="H26" s="94"/>
      <c r="I26" s="93"/>
      <c r="J26" s="94"/>
      <c r="K26" s="94"/>
      <c r="L26" s="94"/>
      <c r="M26" s="94"/>
      <c r="N26" s="94"/>
      <c r="O26" s="94"/>
      <c r="P26" s="93"/>
      <c r="Q26" s="94"/>
      <c r="R26" s="94"/>
      <c r="S26" s="94" t="s">
        <v>7</v>
      </c>
      <c r="T26" s="94"/>
      <c r="U26" s="94"/>
      <c r="V26" s="93"/>
      <c r="W26" s="93"/>
      <c r="X26" s="94"/>
      <c r="Y26" s="94"/>
      <c r="Z26" s="94"/>
      <c r="AA26" s="94"/>
      <c r="AB26" s="94"/>
      <c r="AC26" s="94"/>
      <c r="AD26" s="93"/>
      <c r="AE26" s="94"/>
      <c r="AF26" s="94"/>
      <c r="AG26" s="94"/>
      <c r="AH26" s="94"/>
      <c r="AI26" s="94"/>
      <c r="AJ26" s="17">
        <f t="shared" si="2"/>
        <v>0</v>
      </c>
      <c r="AK26" s="311">
        <f t="shared" si="3"/>
        <v>1</v>
      </c>
      <c r="AL26" s="334">
        <f t="shared" si="4"/>
        <v>0</v>
      </c>
      <c r="AM26" s="170"/>
      <c r="AN26" s="170"/>
      <c r="AO26" s="170"/>
    </row>
    <row r="27" spans="1:41" s="141" customFormat="1" ht="21" customHeight="1">
      <c r="A27" s="32">
        <v>21</v>
      </c>
      <c r="B27" s="71" t="s">
        <v>2138</v>
      </c>
      <c r="C27" s="72" t="s">
        <v>2139</v>
      </c>
      <c r="D27" s="73" t="s">
        <v>72</v>
      </c>
      <c r="E27" s="298"/>
      <c r="F27" s="94"/>
      <c r="G27" s="94"/>
      <c r="H27" s="94"/>
      <c r="I27" s="93"/>
      <c r="J27" s="94"/>
      <c r="K27" s="94"/>
      <c r="L27" s="94" t="s">
        <v>7</v>
      </c>
      <c r="M27" s="94"/>
      <c r="N27" s="94"/>
      <c r="O27" s="94"/>
      <c r="P27" s="93"/>
      <c r="Q27" s="94"/>
      <c r="R27" s="94"/>
      <c r="S27" s="94"/>
      <c r="T27" s="94"/>
      <c r="U27" s="94"/>
      <c r="V27" s="93"/>
      <c r="W27" s="93"/>
      <c r="X27" s="94"/>
      <c r="Y27" s="94"/>
      <c r="Z27" s="94"/>
      <c r="AA27" s="94"/>
      <c r="AB27" s="94"/>
      <c r="AC27" s="94"/>
      <c r="AD27" s="93"/>
      <c r="AE27" s="94" t="s">
        <v>8</v>
      </c>
      <c r="AF27" s="94"/>
      <c r="AG27" s="94"/>
      <c r="AH27" s="94"/>
      <c r="AI27" s="94"/>
      <c r="AJ27" s="17">
        <f t="shared" si="2"/>
        <v>0</v>
      </c>
      <c r="AK27" s="311">
        <f t="shared" si="3"/>
        <v>1</v>
      </c>
      <c r="AL27" s="334">
        <f t="shared" si="4"/>
        <v>1</v>
      </c>
      <c r="AM27" s="170"/>
      <c r="AN27" s="170"/>
      <c r="AO27" s="170"/>
    </row>
    <row r="28" spans="1:41" s="141" customFormat="1" ht="21" customHeight="1">
      <c r="A28" s="32">
        <v>22</v>
      </c>
      <c r="B28" s="71" t="s">
        <v>2140</v>
      </c>
      <c r="C28" s="72" t="s">
        <v>1450</v>
      </c>
      <c r="D28" s="73" t="s">
        <v>81</v>
      </c>
      <c r="E28" s="298"/>
      <c r="F28" s="94"/>
      <c r="G28" s="94"/>
      <c r="H28" s="94"/>
      <c r="I28" s="93"/>
      <c r="J28" s="94"/>
      <c r="K28" s="94"/>
      <c r="L28" s="94"/>
      <c r="M28" s="94"/>
      <c r="N28" s="94"/>
      <c r="O28" s="94"/>
      <c r="P28" s="93"/>
      <c r="Q28" s="94" t="s">
        <v>8</v>
      </c>
      <c r="R28" s="94" t="s">
        <v>6</v>
      </c>
      <c r="S28" s="94" t="s">
        <v>8</v>
      </c>
      <c r="T28" s="94"/>
      <c r="U28" s="94"/>
      <c r="V28" s="93"/>
      <c r="W28" s="93"/>
      <c r="X28" s="94"/>
      <c r="Y28" s="94"/>
      <c r="Z28" s="94" t="s">
        <v>8</v>
      </c>
      <c r="AA28" s="94"/>
      <c r="AB28" s="94"/>
      <c r="AC28" s="94"/>
      <c r="AD28" s="93"/>
      <c r="AE28" s="94"/>
      <c r="AF28" s="94"/>
      <c r="AG28" s="94"/>
      <c r="AH28" s="94"/>
      <c r="AI28" s="94"/>
      <c r="AJ28" s="17">
        <f t="shared" si="2"/>
        <v>1</v>
      </c>
      <c r="AK28" s="311">
        <f t="shared" si="3"/>
        <v>0</v>
      </c>
      <c r="AL28" s="334">
        <f t="shared" si="4"/>
        <v>3</v>
      </c>
      <c r="AM28" s="170"/>
      <c r="AN28" s="170"/>
      <c r="AO28" s="170"/>
    </row>
    <row r="29" spans="1:41" s="23" customFormat="1" ht="21" customHeight="1">
      <c r="A29" s="432" t="s">
        <v>10</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17">
        <f>SUM(AJ7:AJ28)</f>
        <v>29</v>
      </c>
      <c r="AK29" s="17">
        <f>SUM(AK7:AK28)</f>
        <v>29</v>
      </c>
      <c r="AL29" s="17">
        <f>SUM(AL7:AL28)</f>
        <v>22</v>
      </c>
    </row>
    <row r="30" spans="1:41" s="23" customFormat="1" ht="21" customHeight="1">
      <c r="A30" s="433" t="s">
        <v>2598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row>
  </sheetData>
  <mergeCells count="18">
    <mergeCell ref="I4:L4"/>
    <mergeCell ref="M4:N4"/>
    <mergeCell ref="O4:Q4"/>
    <mergeCell ref="R4:T4"/>
    <mergeCell ref="A5:A6"/>
    <mergeCell ref="B5:B6"/>
    <mergeCell ref="C5:D6"/>
    <mergeCell ref="A1:P1"/>
    <mergeCell ref="Q1:AL1"/>
    <mergeCell ref="A2:P2"/>
    <mergeCell ref="Q2:AL2"/>
    <mergeCell ref="A3:AL3"/>
    <mergeCell ref="A30:AL30"/>
    <mergeCell ref="AJ5:AJ6"/>
    <mergeCell ref="AK5:AK6"/>
    <mergeCell ref="AL5:AL6"/>
    <mergeCell ref="AM20:AN20"/>
    <mergeCell ref="A29:AI29"/>
  </mergeCells>
  <conditionalFormatting sqref="E6:AI28">
    <cfRule type="expression" dxfId="33"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3" zoomScaleNormal="100" workbookViewId="0">
      <selection activeCell="AE25" sqref="AE25"/>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2597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t="s">
        <v>6</v>
      </c>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1</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t="s">
        <v>6</v>
      </c>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1</v>
      </c>
      <c r="AK9" s="311">
        <f t="shared" si="3"/>
        <v>0</v>
      </c>
      <c r="AL9" s="334">
        <f t="shared" si="4"/>
        <v>0</v>
      </c>
      <c r="AM9" s="149"/>
      <c r="AN9" s="149"/>
      <c r="AO9" s="149"/>
    </row>
    <row r="10" spans="1:41" s="23" customFormat="1" ht="21" customHeight="1">
      <c r="A10" s="4">
        <v>4</v>
      </c>
      <c r="B10" s="37" t="s">
        <v>2147</v>
      </c>
      <c r="C10" s="38" t="s">
        <v>1731</v>
      </c>
      <c r="D10" s="39" t="s">
        <v>37</v>
      </c>
      <c r="E10" s="95" t="s">
        <v>6</v>
      </c>
      <c r="F10" s="94"/>
      <c r="G10" s="94"/>
      <c r="H10" s="94"/>
      <c r="I10" s="94"/>
      <c r="J10" s="94" t="s">
        <v>6</v>
      </c>
      <c r="K10" s="94"/>
      <c r="L10" s="94"/>
      <c r="M10" s="94"/>
      <c r="N10" s="94"/>
      <c r="O10" s="93"/>
      <c r="P10" s="267"/>
      <c r="Q10" s="94"/>
      <c r="R10" s="93"/>
      <c r="S10" s="94"/>
      <c r="T10" s="94" t="s">
        <v>8</v>
      </c>
      <c r="U10" s="94"/>
      <c r="V10" s="94"/>
      <c r="W10" s="94"/>
      <c r="X10" s="94"/>
      <c r="Y10" s="94"/>
      <c r="Z10" s="94"/>
      <c r="AA10" s="94"/>
      <c r="AB10" s="94"/>
      <c r="AC10" s="94"/>
      <c r="AD10" s="94"/>
      <c r="AE10" s="94"/>
      <c r="AF10" s="94"/>
      <c r="AG10" s="94"/>
      <c r="AH10" s="94"/>
      <c r="AI10" s="94"/>
      <c r="AJ10" s="17">
        <f t="shared" si="2"/>
        <v>2</v>
      </c>
      <c r="AK10" s="311">
        <f t="shared" si="3"/>
        <v>0</v>
      </c>
      <c r="AL10" s="334">
        <f t="shared" si="4"/>
        <v>1</v>
      </c>
      <c r="AM10" s="149"/>
      <c r="AN10" s="149"/>
      <c r="AO10" s="149"/>
    </row>
    <row r="11" spans="1:41" s="23" customFormat="1" ht="21" customHeight="1">
      <c r="A11" s="4">
        <v>5</v>
      </c>
      <c r="B11" s="37" t="s">
        <v>2148</v>
      </c>
      <c r="C11" s="38" t="s">
        <v>2149</v>
      </c>
      <c r="D11" s="39" t="s">
        <v>37</v>
      </c>
      <c r="E11" s="224" t="s">
        <v>6</v>
      </c>
      <c r="F11" s="117" t="s">
        <v>7</v>
      </c>
      <c r="G11" s="117"/>
      <c r="H11" s="117"/>
      <c r="I11" s="117" t="s">
        <v>6</v>
      </c>
      <c r="J11" s="117" t="s">
        <v>6</v>
      </c>
      <c r="K11" s="117" t="s">
        <v>6</v>
      </c>
      <c r="L11" s="117" t="s">
        <v>6</v>
      </c>
      <c r="M11" s="117" t="s">
        <v>6</v>
      </c>
      <c r="N11" s="117"/>
      <c r="O11" s="93"/>
      <c r="P11" s="267" t="s">
        <v>6</v>
      </c>
      <c r="Q11" s="117" t="s">
        <v>6</v>
      </c>
      <c r="R11" s="93" t="s">
        <v>6</v>
      </c>
      <c r="S11" s="117" t="s">
        <v>6</v>
      </c>
      <c r="T11" s="117" t="s">
        <v>6</v>
      </c>
      <c r="U11" s="117"/>
      <c r="V11" s="117"/>
      <c r="W11" s="117" t="s">
        <v>6</v>
      </c>
      <c r="X11" s="117" t="s">
        <v>6</v>
      </c>
      <c r="Y11" s="117"/>
      <c r="Z11" s="117" t="s">
        <v>6</v>
      </c>
      <c r="AA11" s="117" t="s">
        <v>6</v>
      </c>
      <c r="AB11" s="117"/>
      <c r="AC11" s="117"/>
      <c r="AD11" s="117" t="s">
        <v>6</v>
      </c>
      <c r="AE11" s="117" t="s">
        <v>6</v>
      </c>
      <c r="AF11" s="117"/>
      <c r="AG11" s="117"/>
      <c r="AH11" s="117"/>
      <c r="AI11" s="117"/>
      <c r="AJ11" s="17">
        <f t="shared" si="2"/>
        <v>17</v>
      </c>
      <c r="AK11" s="311">
        <f t="shared" si="3"/>
        <v>1</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t="s">
        <v>7</v>
      </c>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t="s">
        <v>7</v>
      </c>
      <c r="G17" s="94"/>
      <c r="H17" s="94"/>
      <c r="I17" s="94"/>
      <c r="J17" s="94"/>
      <c r="K17" s="94"/>
      <c r="L17" s="94"/>
      <c r="M17" s="94"/>
      <c r="N17" s="94"/>
      <c r="O17" s="93"/>
      <c r="P17" s="267" t="s">
        <v>6</v>
      </c>
      <c r="Q17" s="94" t="s">
        <v>6</v>
      </c>
      <c r="R17" s="93" t="s">
        <v>6</v>
      </c>
      <c r="S17" s="94" t="s">
        <v>6</v>
      </c>
      <c r="T17" s="94" t="s">
        <v>6</v>
      </c>
      <c r="U17" s="94"/>
      <c r="V17" s="94"/>
      <c r="W17" s="94" t="s">
        <v>6</v>
      </c>
      <c r="X17" s="94" t="s">
        <v>6</v>
      </c>
      <c r="Y17" s="94"/>
      <c r="Z17" s="94" t="s">
        <v>6</v>
      </c>
      <c r="AA17" s="94" t="s">
        <v>6</v>
      </c>
      <c r="AB17" s="94"/>
      <c r="AC17" s="94"/>
      <c r="AD17" s="94" t="s">
        <v>6</v>
      </c>
      <c r="AE17" s="94" t="s">
        <v>6</v>
      </c>
      <c r="AF17" s="94"/>
      <c r="AG17" s="94"/>
      <c r="AH17" s="94"/>
      <c r="AI17" s="94"/>
      <c r="AJ17" s="17">
        <f t="shared" si="2"/>
        <v>11</v>
      </c>
      <c r="AK17" s="311">
        <f t="shared" si="3"/>
        <v>1</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t="s">
        <v>6</v>
      </c>
      <c r="L18" s="94"/>
      <c r="M18" s="94"/>
      <c r="N18" s="94"/>
      <c r="O18" s="93"/>
      <c r="P18" s="267"/>
      <c r="Q18" s="94"/>
      <c r="R18" s="93"/>
      <c r="S18" s="94"/>
      <c r="T18" s="94" t="s">
        <v>6</v>
      </c>
      <c r="U18" s="94"/>
      <c r="V18" s="94"/>
      <c r="W18" s="94"/>
      <c r="X18" s="94"/>
      <c r="Y18" s="94"/>
      <c r="Z18" s="94"/>
      <c r="AA18" s="94"/>
      <c r="AB18" s="94"/>
      <c r="AC18" s="94"/>
      <c r="AD18" s="94"/>
      <c r="AE18" s="94"/>
      <c r="AF18" s="94"/>
      <c r="AG18" s="94"/>
      <c r="AH18" s="94"/>
      <c r="AI18" s="94"/>
      <c r="AJ18" s="17">
        <f t="shared" si="2"/>
        <v>2</v>
      </c>
      <c r="AK18" s="311">
        <f t="shared" si="3"/>
        <v>0</v>
      </c>
      <c r="AL18" s="334">
        <f t="shared" si="4"/>
        <v>0</v>
      </c>
      <c r="AM18" s="149"/>
      <c r="AN18" s="149"/>
      <c r="AO18" s="149"/>
    </row>
    <row r="19" spans="1:41" s="23" customFormat="1" ht="21" customHeight="1">
      <c r="A19" s="4">
        <v>13</v>
      </c>
      <c r="B19" s="37" t="s">
        <v>2161</v>
      </c>
      <c r="C19" s="38" t="s">
        <v>2162</v>
      </c>
      <c r="D19" s="39" t="s">
        <v>1039</v>
      </c>
      <c r="E19" s="95"/>
      <c r="F19" s="95" t="s">
        <v>7</v>
      </c>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t="s">
        <v>7</v>
      </c>
      <c r="AF19" s="95"/>
      <c r="AG19" s="95"/>
      <c r="AH19" s="95"/>
      <c r="AI19" s="95"/>
      <c r="AJ19" s="17">
        <f t="shared" si="2"/>
        <v>0</v>
      </c>
      <c r="AK19" s="311">
        <f t="shared" si="3"/>
        <v>2</v>
      </c>
      <c r="AL19" s="334">
        <f t="shared" si="4"/>
        <v>0</v>
      </c>
      <c r="AM19" s="149"/>
      <c r="AN19" s="149"/>
      <c r="AO19" s="149"/>
    </row>
    <row r="20" spans="1:41" s="23" customFormat="1" ht="21" customHeight="1">
      <c r="A20" s="4">
        <v>14</v>
      </c>
      <c r="B20" s="347" t="s">
        <v>2163</v>
      </c>
      <c r="C20" s="348" t="s">
        <v>2164</v>
      </c>
      <c r="D20" s="349" t="s">
        <v>1120</v>
      </c>
      <c r="E20" s="260"/>
      <c r="F20" s="132" t="s">
        <v>6</v>
      </c>
      <c r="G20" s="132"/>
      <c r="H20" s="132"/>
      <c r="I20" s="132"/>
      <c r="J20" s="132"/>
      <c r="K20" s="132"/>
      <c r="L20" s="132"/>
      <c r="M20" s="132"/>
      <c r="N20" s="132"/>
      <c r="O20" s="178"/>
      <c r="P20" s="350"/>
      <c r="Q20" s="132"/>
      <c r="R20" s="178"/>
      <c r="S20" s="132"/>
      <c r="T20" s="132"/>
      <c r="U20" s="132"/>
      <c r="V20" s="132"/>
      <c r="W20" s="132"/>
      <c r="X20" s="132"/>
      <c r="Y20" s="132"/>
      <c r="Z20" s="132"/>
      <c r="AA20" s="132"/>
      <c r="AB20" s="132"/>
      <c r="AC20" s="132"/>
      <c r="AD20" s="132"/>
      <c r="AE20" s="132" t="s">
        <v>6</v>
      </c>
      <c r="AF20" s="132"/>
      <c r="AG20" s="132"/>
      <c r="AH20" s="132"/>
      <c r="AI20" s="132"/>
      <c r="AJ20" s="17">
        <f t="shared" si="2"/>
        <v>2</v>
      </c>
      <c r="AK20" s="311">
        <f t="shared" si="3"/>
        <v>0</v>
      </c>
      <c r="AL20" s="334">
        <f t="shared" si="4"/>
        <v>0</v>
      </c>
      <c r="AM20" s="430"/>
      <c r="AN20" s="431"/>
      <c r="AO20" s="149"/>
    </row>
    <row r="21" spans="1:41" s="23" customFormat="1" ht="21" customHeight="1">
      <c r="A21" s="4">
        <v>15</v>
      </c>
      <c r="B21" s="347" t="s">
        <v>2165</v>
      </c>
      <c r="C21" s="348" t="s">
        <v>2166</v>
      </c>
      <c r="D21" s="349" t="s">
        <v>28</v>
      </c>
      <c r="E21" s="260"/>
      <c r="F21" s="132"/>
      <c r="G21" s="132"/>
      <c r="H21" s="132"/>
      <c r="I21" s="132"/>
      <c r="J21" s="132"/>
      <c r="K21" s="132"/>
      <c r="L21" s="132"/>
      <c r="M21" s="132"/>
      <c r="N21" s="132"/>
      <c r="O21" s="178"/>
      <c r="P21" s="350"/>
      <c r="Q21" s="132"/>
      <c r="R21" s="178"/>
      <c r="S21" s="132"/>
      <c r="T21" s="132" t="s">
        <v>6</v>
      </c>
      <c r="U21" s="132"/>
      <c r="V21" s="132"/>
      <c r="W21" s="132"/>
      <c r="X21" s="132"/>
      <c r="Y21" s="132"/>
      <c r="Z21" s="132"/>
      <c r="AA21" s="132"/>
      <c r="AB21" s="132"/>
      <c r="AC21" s="132"/>
      <c r="AD21" s="132"/>
      <c r="AE21" s="132"/>
      <c r="AF21" s="132"/>
      <c r="AG21" s="132"/>
      <c r="AH21" s="132"/>
      <c r="AI21" s="132"/>
      <c r="AJ21" s="17">
        <f t="shared" si="2"/>
        <v>1</v>
      </c>
      <c r="AK21" s="311">
        <f t="shared" si="3"/>
        <v>0</v>
      </c>
      <c r="AL21" s="334">
        <f t="shared" si="4"/>
        <v>0</v>
      </c>
      <c r="AM21" s="149"/>
      <c r="AN21" s="149"/>
      <c r="AO21" s="149"/>
    </row>
    <row r="22" spans="1:41" s="23" customFormat="1" ht="21" customHeight="1">
      <c r="A22" s="4">
        <v>16</v>
      </c>
      <c r="B22" s="347" t="s">
        <v>2167</v>
      </c>
      <c r="C22" s="348" t="s">
        <v>291</v>
      </c>
      <c r="D22" s="349" t="s">
        <v>55</v>
      </c>
      <c r="E22" s="260" t="s">
        <v>6</v>
      </c>
      <c r="F22" s="132"/>
      <c r="G22" s="132"/>
      <c r="H22" s="132"/>
      <c r="I22" s="132"/>
      <c r="J22" s="132"/>
      <c r="K22" s="132"/>
      <c r="L22" s="132"/>
      <c r="M22" s="132"/>
      <c r="N22" s="132"/>
      <c r="O22" s="178"/>
      <c r="P22" s="350"/>
      <c r="Q22" s="132"/>
      <c r="R22" s="178"/>
      <c r="S22" s="132"/>
      <c r="T22" s="132"/>
      <c r="U22" s="132"/>
      <c r="V22" s="132"/>
      <c r="W22" s="132"/>
      <c r="X22" s="132"/>
      <c r="Y22" s="132"/>
      <c r="Z22" s="132"/>
      <c r="AA22" s="132"/>
      <c r="AB22" s="132"/>
      <c r="AC22" s="132"/>
      <c r="AD22" s="132"/>
      <c r="AE22" s="132"/>
      <c r="AF22" s="132"/>
      <c r="AG22" s="132"/>
      <c r="AH22" s="132"/>
      <c r="AI22" s="132"/>
      <c r="AJ22" s="17">
        <f t="shared" si="2"/>
        <v>1</v>
      </c>
      <c r="AK22" s="311">
        <f t="shared" si="3"/>
        <v>0</v>
      </c>
      <c r="AL22" s="334">
        <f t="shared" si="4"/>
        <v>0</v>
      </c>
      <c r="AM22" s="149"/>
      <c r="AN22" s="149"/>
      <c r="AO22" s="149"/>
    </row>
    <row r="23" spans="1:41" s="23" customFormat="1" ht="21" customHeight="1">
      <c r="A23" s="4">
        <v>17</v>
      </c>
      <c r="B23" s="347" t="s">
        <v>2168</v>
      </c>
      <c r="C23" s="348" t="s">
        <v>2169</v>
      </c>
      <c r="D23" s="349" t="s">
        <v>55</v>
      </c>
      <c r="E23" s="260"/>
      <c r="F23" s="132"/>
      <c r="G23" s="132"/>
      <c r="H23" s="132"/>
      <c r="I23" s="132"/>
      <c r="J23" s="132"/>
      <c r="K23" s="132"/>
      <c r="L23" s="132"/>
      <c r="M23" s="132"/>
      <c r="N23" s="132"/>
      <c r="O23" s="178"/>
      <c r="P23" s="350"/>
      <c r="Q23" s="132"/>
      <c r="R23" s="178"/>
      <c r="S23" s="132"/>
      <c r="T23" s="132" t="s">
        <v>6</v>
      </c>
      <c r="U23" s="132"/>
      <c r="V23" s="132"/>
      <c r="W23" s="132"/>
      <c r="X23" s="132"/>
      <c r="Y23" s="132"/>
      <c r="Z23" s="132"/>
      <c r="AA23" s="132" t="s">
        <v>6</v>
      </c>
      <c r="AB23" s="132"/>
      <c r="AC23" s="132"/>
      <c r="AD23" s="132"/>
      <c r="AE23" s="132"/>
      <c r="AF23" s="132"/>
      <c r="AG23" s="132"/>
      <c r="AH23" s="132"/>
      <c r="AI23" s="132"/>
      <c r="AJ23" s="17">
        <f t="shared" si="2"/>
        <v>2</v>
      </c>
      <c r="AK23" s="311">
        <f t="shared" si="3"/>
        <v>0</v>
      </c>
      <c r="AL23" s="334">
        <f t="shared" si="4"/>
        <v>0</v>
      </c>
      <c r="AM23" s="149"/>
      <c r="AN23" s="149"/>
      <c r="AO23" s="149"/>
    </row>
    <row r="24" spans="1:41" s="23" customFormat="1" ht="21" customHeight="1">
      <c r="A24" s="4">
        <v>18</v>
      </c>
      <c r="B24" s="347" t="s">
        <v>2170</v>
      </c>
      <c r="C24" s="348" t="s">
        <v>282</v>
      </c>
      <c r="D24" s="349" t="s">
        <v>718</v>
      </c>
      <c r="E24" s="260"/>
      <c r="F24" s="132"/>
      <c r="G24" s="132"/>
      <c r="H24" s="132"/>
      <c r="I24" s="132"/>
      <c r="J24" s="132"/>
      <c r="K24" s="132"/>
      <c r="L24" s="132" t="s">
        <v>6</v>
      </c>
      <c r="M24" s="132"/>
      <c r="N24" s="132"/>
      <c r="O24" s="178"/>
      <c r="P24" s="350"/>
      <c r="Q24" s="132"/>
      <c r="R24" s="178"/>
      <c r="S24" s="132"/>
      <c r="T24" s="132"/>
      <c r="U24" s="132"/>
      <c r="V24" s="132"/>
      <c r="W24" s="132"/>
      <c r="X24" s="132"/>
      <c r="Y24" s="132"/>
      <c r="Z24" s="132"/>
      <c r="AA24" s="132"/>
      <c r="AB24" s="132"/>
      <c r="AC24" s="132"/>
      <c r="AD24" s="132"/>
      <c r="AE24" s="132"/>
      <c r="AF24" s="132"/>
      <c r="AG24" s="132"/>
      <c r="AH24" s="132"/>
      <c r="AI24" s="132"/>
      <c r="AJ24" s="17">
        <f t="shared" si="2"/>
        <v>1</v>
      </c>
      <c r="AK24" s="311">
        <f t="shared" si="3"/>
        <v>0</v>
      </c>
      <c r="AL24" s="334">
        <f t="shared" si="4"/>
        <v>0</v>
      </c>
      <c r="AM24" s="149"/>
      <c r="AN24" s="149"/>
      <c r="AO24" s="149"/>
    </row>
    <row r="25" spans="1:41" s="23" customFormat="1" ht="21" customHeight="1">
      <c r="A25" s="4">
        <v>19</v>
      </c>
      <c r="B25" s="347" t="s">
        <v>2171</v>
      </c>
      <c r="C25" s="348" t="s">
        <v>649</v>
      </c>
      <c r="D25" s="349" t="s">
        <v>112</v>
      </c>
      <c r="E25" s="260"/>
      <c r="F25" s="132"/>
      <c r="G25" s="132"/>
      <c r="H25" s="132"/>
      <c r="I25" s="132"/>
      <c r="J25" s="132"/>
      <c r="K25" s="132" t="s">
        <v>8</v>
      </c>
      <c r="L25" s="132"/>
      <c r="M25" s="132" t="s">
        <v>8</v>
      </c>
      <c r="N25" s="132"/>
      <c r="O25" s="178"/>
      <c r="P25" s="350"/>
      <c r="Q25" s="132"/>
      <c r="R25" s="178"/>
      <c r="S25" s="132"/>
      <c r="T25" s="132"/>
      <c r="U25" s="132"/>
      <c r="V25" s="132"/>
      <c r="W25" s="132"/>
      <c r="X25" s="132"/>
      <c r="Y25" s="132"/>
      <c r="Z25" s="132"/>
      <c r="AA25" s="132"/>
      <c r="AB25" s="132"/>
      <c r="AC25" s="132"/>
      <c r="AD25" s="132"/>
      <c r="AE25" s="132"/>
      <c r="AF25" s="132"/>
      <c r="AG25" s="132"/>
      <c r="AH25" s="132"/>
      <c r="AI25" s="132"/>
      <c r="AJ25" s="17">
        <f t="shared" si="2"/>
        <v>0</v>
      </c>
      <c r="AK25" s="311">
        <f t="shared" si="3"/>
        <v>0</v>
      </c>
      <c r="AL25" s="334">
        <f t="shared" si="4"/>
        <v>2</v>
      </c>
      <c r="AM25" s="149"/>
      <c r="AN25" s="149"/>
      <c r="AO25" s="149"/>
    </row>
    <row r="26" spans="1:41" s="23" customFormat="1" ht="21" customHeight="1">
      <c r="A26" s="4">
        <v>20</v>
      </c>
      <c r="B26" s="347" t="s">
        <v>2172</v>
      </c>
      <c r="C26" s="348" t="s">
        <v>2173</v>
      </c>
      <c r="D26" s="349" t="s">
        <v>112</v>
      </c>
      <c r="E26" s="260" t="s">
        <v>6</v>
      </c>
      <c r="F26" s="132"/>
      <c r="G26" s="132"/>
      <c r="H26" s="132"/>
      <c r="I26" s="132"/>
      <c r="J26" s="132"/>
      <c r="K26" s="132"/>
      <c r="L26" s="132"/>
      <c r="M26" s="132"/>
      <c r="N26" s="132"/>
      <c r="O26" s="178"/>
      <c r="P26" s="350"/>
      <c r="Q26" s="132"/>
      <c r="R26" s="178"/>
      <c r="S26" s="132" t="s">
        <v>6</v>
      </c>
      <c r="T26" s="132"/>
      <c r="U26" s="132"/>
      <c r="V26" s="132"/>
      <c r="W26" s="132"/>
      <c r="X26" s="132"/>
      <c r="Y26" s="132"/>
      <c r="Z26" s="132"/>
      <c r="AA26" s="132"/>
      <c r="AB26" s="132"/>
      <c r="AC26" s="132"/>
      <c r="AD26" s="132"/>
      <c r="AE26" s="132" t="s">
        <v>6</v>
      </c>
      <c r="AF26" s="132"/>
      <c r="AG26" s="132"/>
      <c r="AH26" s="132"/>
      <c r="AI26" s="132"/>
      <c r="AJ26" s="17">
        <f t="shared" si="2"/>
        <v>3</v>
      </c>
      <c r="AK26" s="311">
        <f t="shared" si="3"/>
        <v>0</v>
      </c>
      <c r="AL26" s="334">
        <f t="shared" si="4"/>
        <v>0</v>
      </c>
      <c r="AM26" s="149"/>
      <c r="AN26" s="149"/>
      <c r="AO26" s="149"/>
    </row>
    <row r="27" spans="1:41" s="23" customFormat="1" ht="21" customHeight="1">
      <c r="A27" s="4">
        <v>21</v>
      </c>
      <c r="B27" s="347" t="s">
        <v>2174</v>
      </c>
      <c r="C27" s="348" t="s">
        <v>2175</v>
      </c>
      <c r="D27" s="349" t="s">
        <v>22</v>
      </c>
      <c r="E27" s="260"/>
      <c r="F27" s="132"/>
      <c r="G27" s="132"/>
      <c r="H27" s="132"/>
      <c r="I27" s="132"/>
      <c r="J27" s="132"/>
      <c r="K27" s="132"/>
      <c r="L27" s="132"/>
      <c r="M27" s="132"/>
      <c r="N27" s="132"/>
      <c r="O27" s="178"/>
      <c r="P27" s="350"/>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7" t="s">
        <v>2176</v>
      </c>
      <c r="C28" s="348" t="s">
        <v>1144</v>
      </c>
      <c r="D28" s="349" t="s">
        <v>22</v>
      </c>
      <c r="E28" s="260"/>
      <c r="F28" s="132"/>
      <c r="G28" s="132"/>
      <c r="H28" s="132"/>
      <c r="I28" s="132"/>
      <c r="J28" s="132"/>
      <c r="K28" s="132"/>
      <c r="L28" s="132"/>
      <c r="M28" s="132"/>
      <c r="N28" s="132"/>
      <c r="O28" s="178"/>
      <c r="P28" s="350"/>
      <c r="Q28" s="132"/>
      <c r="R28" s="178"/>
      <c r="S28" s="132"/>
      <c r="T28" s="132"/>
      <c r="U28" s="132"/>
      <c r="V28" s="132"/>
      <c r="W28" s="132"/>
      <c r="X28" s="132" t="s">
        <v>6</v>
      </c>
      <c r="Y28" s="132"/>
      <c r="Z28" s="132"/>
      <c r="AA28" s="132"/>
      <c r="AB28" s="132"/>
      <c r="AC28" s="132"/>
      <c r="AD28" s="132"/>
      <c r="AE28" s="132" t="s">
        <v>6</v>
      </c>
      <c r="AF28" s="132"/>
      <c r="AG28" s="132"/>
      <c r="AH28" s="132"/>
      <c r="AI28" s="132"/>
      <c r="AJ28" s="17">
        <f t="shared" si="2"/>
        <v>2</v>
      </c>
      <c r="AK28" s="311">
        <f t="shared" si="3"/>
        <v>0</v>
      </c>
      <c r="AL28" s="334">
        <f t="shared" si="4"/>
        <v>0</v>
      </c>
      <c r="AM28" s="149"/>
      <c r="AN28" s="149"/>
      <c r="AO28" s="149"/>
    </row>
    <row r="29" spans="1:41" s="23" customFormat="1" ht="21" customHeight="1">
      <c r="A29" s="4">
        <v>23</v>
      </c>
      <c r="B29" s="347" t="s">
        <v>2177</v>
      </c>
      <c r="C29" s="348" t="s">
        <v>696</v>
      </c>
      <c r="D29" s="349" t="s">
        <v>46</v>
      </c>
      <c r="E29" s="260"/>
      <c r="F29" s="132"/>
      <c r="G29" s="132"/>
      <c r="H29" s="132"/>
      <c r="I29" s="132"/>
      <c r="J29" s="132"/>
      <c r="K29" s="132"/>
      <c r="L29" s="132"/>
      <c r="M29" s="132"/>
      <c r="N29" s="132"/>
      <c r="O29" s="178"/>
      <c r="P29" s="350"/>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7" t="s">
        <v>2178</v>
      </c>
      <c r="C30" s="348" t="s">
        <v>327</v>
      </c>
      <c r="D30" s="349" t="s">
        <v>67</v>
      </c>
      <c r="E30" s="260" t="s">
        <v>6</v>
      </c>
      <c r="F30" s="132" t="s">
        <v>6</v>
      </c>
      <c r="G30" s="132"/>
      <c r="H30" s="132"/>
      <c r="I30" s="132"/>
      <c r="J30" s="132"/>
      <c r="K30" s="132"/>
      <c r="L30" s="132"/>
      <c r="M30" s="132"/>
      <c r="N30" s="132"/>
      <c r="O30" s="178"/>
      <c r="P30" s="350"/>
      <c r="Q30" s="132"/>
      <c r="R30" s="178"/>
      <c r="S30" s="132"/>
      <c r="T30" s="132"/>
      <c r="U30" s="132"/>
      <c r="V30" s="132"/>
      <c r="W30" s="132"/>
      <c r="X30" s="132"/>
      <c r="Y30" s="132"/>
      <c r="Z30" s="132"/>
      <c r="AA30" s="132"/>
      <c r="AB30" s="132"/>
      <c r="AC30" s="132"/>
      <c r="AD30" s="132"/>
      <c r="AE30" s="132"/>
      <c r="AF30" s="132"/>
      <c r="AG30" s="132"/>
      <c r="AH30" s="132"/>
      <c r="AI30" s="132"/>
      <c r="AJ30" s="17">
        <f t="shared" si="2"/>
        <v>2</v>
      </c>
      <c r="AK30" s="311">
        <f t="shared" si="3"/>
        <v>0</v>
      </c>
      <c r="AL30" s="334">
        <f t="shared" si="4"/>
        <v>0</v>
      </c>
      <c r="AM30" s="149"/>
      <c r="AN30" s="149"/>
      <c r="AO30" s="149"/>
    </row>
    <row r="31" spans="1:41" s="23" customFormat="1" ht="21" customHeight="1">
      <c r="A31" s="4">
        <v>25</v>
      </c>
      <c r="B31" s="347" t="s">
        <v>2179</v>
      </c>
      <c r="C31" s="348" t="s">
        <v>2180</v>
      </c>
      <c r="D31" s="349" t="s">
        <v>81</v>
      </c>
      <c r="E31" s="131"/>
      <c r="F31" s="132"/>
      <c r="G31" s="132"/>
      <c r="H31" s="132"/>
      <c r="I31" s="132"/>
      <c r="J31" s="132"/>
      <c r="K31" s="132"/>
      <c r="L31" s="132"/>
      <c r="M31" s="132"/>
      <c r="N31" s="132"/>
      <c r="O31" s="178"/>
      <c r="P31" s="350"/>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7" t="s">
        <v>2181</v>
      </c>
      <c r="C32" s="348" t="s">
        <v>38</v>
      </c>
      <c r="D32" s="349" t="s">
        <v>81</v>
      </c>
      <c r="E32" s="131"/>
      <c r="F32" s="132"/>
      <c r="G32" s="132"/>
      <c r="H32" s="132"/>
      <c r="I32" s="132"/>
      <c r="J32" s="132"/>
      <c r="K32" s="132"/>
      <c r="L32" s="132"/>
      <c r="M32" s="132"/>
      <c r="N32" s="132"/>
      <c r="O32" s="178"/>
      <c r="P32" s="350"/>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7" t="s">
        <v>2182</v>
      </c>
      <c r="C33" s="348" t="s">
        <v>2183</v>
      </c>
      <c r="D33" s="349" t="s">
        <v>23</v>
      </c>
      <c r="E33" s="131"/>
      <c r="F33" s="132"/>
      <c r="G33" s="132"/>
      <c r="H33" s="132"/>
      <c r="I33" s="132"/>
      <c r="J33" s="132"/>
      <c r="K33" s="132"/>
      <c r="L33" s="132"/>
      <c r="M33" s="132"/>
      <c r="N33" s="132"/>
      <c r="O33" s="178"/>
      <c r="P33" s="350"/>
      <c r="Q33" s="132"/>
      <c r="R33" s="178"/>
      <c r="S33" s="132"/>
      <c r="T33" s="132"/>
      <c r="U33" s="132"/>
      <c r="V33" s="132"/>
      <c r="W33" s="132"/>
      <c r="X33" s="132"/>
      <c r="Y33" s="132"/>
      <c r="Z33" s="132"/>
      <c r="AA33" s="132" t="s">
        <v>6</v>
      </c>
      <c r="AB33" s="132"/>
      <c r="AC33" s="132"/>
      <c r="AD33" s="132"/>
      <c r="AE33" s="132"/>
      <c r="AF33" s="132"/>
      <c r="AG33" s="132"/>
      <c r="AH33" s="132"/>
      <c r="AI33" s="132"/>
      <c r="AJ33" s="17">
        <f t="shared" si="2"/>
        <v>1</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32" t="s">
        <v>10</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17">
        <f>SUM(AJ7:AJ34)</f>
        <v>49</v>
      </c>
      <c r="AK35" s="17">
        <f>SUM(AK7:AK34)</f>
        <v>4</v>
      </c>
      <c r="AL35" s="17">
        <f>SUM(AL7:AL34)</f>
        <v>3</v>
      </c>
    </row>
    <row r="36" spans="1:41" s="23" customFormat="1" ht="21" customHeight="1">
      <c r="A36" s="433" t="s">
        <v>2598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5"/>
      <c r="AM36" s="310"/>
      <c r="AN36" s="310"/>
    </row>
    <row r="37" spans="1:41">
      <c r="C37" s="436"/>
      <c r="D37" s="436"/>
      <c r="E37" s="436"/>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36"/>
      <c r="D38" s="436"/>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A1:P1"/>
    <mergeCell ref="Q1:AL1"/>
    <mergeCell ref="A2:P2"/>
    <mergeCell ref="Q2:AL2"/>
    <mergeCell ref="A3:AL3"/>
    <mergeCell ref="AK5:AK6"/>
    <mergeCell ref="AL5:AL6"/>
    <mergeCell ref="A36:AL36"/>
    <mergeCell ref="C38:D38"/>
    <mergeCell ref="AM20:AN20"/>
    <mergeCell ref="A35:AI35"/>
    <mergeCell ref="C37:E37"/>
    <mergeCell ref="A5:A6"/>
    <mergeCell ref="B5:B6"/>
    <mergeCell ref="C5:D6"/>
    <mergeCell ref="I4:L4"/>
    <mergeCell ref="M4:N4"/>
    <mergeCell ref="O4:Q4"/>
    <mergeCell ref="R4:T4"/>
    <mergeCell ref="AJ5:AJ6"/>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0"/>
  <sheetViews>
    <sheetView topLeftCell="A8" zoomScaleNormal="100" workbookViewId="0">
      <selection activeCell="AD18" sqref="AD18"/>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2518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37" t="s">
        <v>2186</v>
      </c>
      <c r="C7" s="38" t="s">
        <v>2187</v>
      </c>
      <c r="D7" s="39" t="s">
        <v>36</v>
      </c>
      <c r="E7" s="95"/>
      <c r="F7" s="94"/>
      <c r="G7" s="94"/>
      <c r="H7" s="94"/>
      <c r="I7" s="94"/>
      <c r="J7" s="94"/>
      <c r="K7" s="94" t="s">
        <v>6</v>
      </c>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t="s">
        <v>8</v>
      </c>
      <c r="N8" s="94"/>
      <c r="O8" s="93"/>
      <c r="P8" s="94" t="s">
        <v>6</v>
      </c>
      <c r="Q8" s="94" t="s">
        <v>6</v>
      </c>
      <c r="R8" s="94"/>
      <c r="S8" s="94"/>
      <c r="T8" s="94"/>
      <c r="U8" s="94"/>
      <c r="V8" s="94"/>
      <c r="W8" s="94"/>
      <c r="X8" s="94"/>
      <c r="Y8" s="94"/>
      <c r="Z8" s="94"/>
      <c r="AA8" s="94" t="s">
        <v>6</v>
      </c>
      <c r="AB8" s="94"/>
      <c r="AC8" s="94"/>
      <c r="AD8" s="94"/>
      <c r="AE8" s="93"/>
      <c r="AF8" s="94"/>
      <c r="AG8" s="94"/>
      <c r="AH8" s="94"/>
      <c r="AI8" s="94"/>
      <c r="AJ8" s="17">
        <f t="shared" ref="AJ8:AJ36" si="2">COUNTIF(E8:AI8,"K")+2*COUNTIF(E8:AI8,"2K")+COUNTIF(E8:AI8,"TK")+COUNTIF(E8:AI8,"KT")+COUNTIF(E8:AI8,"PK")+COUNTIF(E8:AI8,"KP")+2*COUNTIF(E8:AI8,"K2")</f>
        <v>3</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1</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t="s">
        <v>8</v>
      </c>
      <c r="F10" s="94"/>
      <c r="G10" s="94"/>
      <c r="H10" s="94"/>
      <c r="I10" s="94"/>
      <c r="J10" s="94" t="s">
        <v>8</v>
      </c>
      <c r="K10" s="94" t="s">
        <v>6</v>
      </c>
      <c r="L10" s="94"/>
      <c r="M10" s="94"/>
      <c r="N10" s="94"/>
      <c r="O10" s="93"/>
      <c r="P10" s="94"/>
      <c r="Q10" s="94"/>
      <c r="R10" s="94"/>
      <c r="S10" s="94"/>
      <c r="T10" s="94"/>
      <c r="U10" s="94"/>
      <c r="V10" s="94"/>
      <c r="W10" s="94"/>
      <c r="X10" s="94"/>
      <c r="Y10" s="94"/>
      <c r="Z10" s="94" t="s">
        <v>7</v>
      </c>
      <c r="AA10" s="94" t="s">
        <v>8</v>
      </c>
      <c r="AB10" s="94"/>
      <c r="AC10" s="94"/>
      <c r="AD10" s="94"/>
      <c r="AE10" s="93" t="s">
        <v>6</v>
      </c>
      <c r="AF10" s="94"/>
      <c r="AG10" s="94"/>
      <c r="AH10" s="94"/>
      <c r="AI10" s="94"/>
      <c r="AJ10" s="17">
        <f t="shared" si="2"/>
        <v>2</v>
      </c>
      <c r="AK10" s="311">
        <f t="shared" si="3"/>
        <v>1</v>
      </c>
      <c r="AL10" s="334">
        <f t="shared" si="4"/>
        <v>3</v>
      </c>
      <c r="AM10" s="149"/>
      <c r="AN10" s="149"/>
      <c r="AO10" s="149"/>
    </row>
    <row r="11" spans="1:41" s="23" customFormat="1" ht="21" customHeight="1">
      <c r="A11" s="4">
        <v>5</v>
      </c>
      <c r="B11" s="37" t="s">
        <v>2193</v>
      </c>
      <c r="C11" s="38" t="s">
        <v>2194</v>
      </c>
      <c r="D11" s="39" t="s">
        <v>1477</v>
      </c>
      <c r="E11" s="95"/>
      <c r="F11" s="94"/>
      <c r="G11" s="94" t="s">
        <v>6</v>
      </c>
      <c r="H11" s="94"/>
      <c r="I11" s="94"/>
      <c r="J11" s="94"/>
      <c r="K11" s="94" t="s">
        <v>6</v>
      </c>
      <c r="L11" s="94" t="s">
        <v>8</v>
      </c>
      <c r="M11" s="94" t="s">
        <v>6</v>
      </c>
      <c r="N11" s="94" t="s">
        <v>6</v>
      </c>
      <c r="O11" s="93"/>
      <c r="P11" s="94" t="s">
        <v>6</v>
      </c>
      <c r="Q11" s="94" t="s">
        <v>6</v>
      </c>
      <c r="R11" s="94"/>
      <c r="S11" s="94" t="s">
        <v>6</v>
      </c>
      <c r="T11" s="94" t="s">
        <v>6</v>
      </c>
      <c r="U11" s="94"/>
      <c r="V11" s="94"/>
      <c r="W11" s="94"/>
      <c r="X11" s="94" t="s">
        <v>8</v>
      </c>
      <c r="Y11" s="94"/>
      <c r="Z11" s="94" t="s">
        <v>8</v>
      </c>
      <c r="AA11" s="94" t="s">
        <v>6</v>
      </c>
      <c r="AB11" s="94"/>
      <c r="AC11" s="94"/>
      <c r="AD11" s="94"/>
      <c r="AE11" s="93"/>
      <c r="AF11" s="94"/>
      <c r="AG11" s="94"/>
      <c r="AH11" s="94"/>
      <c r="AI11" s="94"/>
      <c r="AJ11" s="17">
        <f t="shared" si="2"/>
        <v>9</v>
      </c>
      <c r="AK11" s="311">
        <f t="shared" si="3"/>
        <v>0</v>
      </c>
      <c r="AL11" s="334">
        <f t="shared" si="4"/>
        <v>3</v>
      </c>
      <c r="AM11" s="149"/>
      <c r="AN11" s="149"/>
      <c r="AO11" s="149"/>
    </row>
    <row r="12" spans="1:41" s="23" customFormat="1" ht="21" customHeight="1">
      <c r="A12" s="4">
        <v>6</v>
      </c>
      <c r="B12" s="37" t="s">
        <v>2195</v>
      </c>
      <c r="C12" s="38" t="s">
        <v>2196</v>
      </c>
      <c r="D12" s="39" t="s">
        <v>83</v>
      </c>
      <c r="E12" s="95"/>
      <c r="F12" s="94" t="s">
        <v>6</v>
      </c>
      <c r="G12" s="94"/>
      <c r="H12" s="94"/>
      <c r="I12" s="94"/>
      <c r="J12" s="94"/>
      <c r="K12" s="94" t="s">
        <v>6</v>
      </c>
      <c r="L12" s="94"/>
      <c r="M12" s="94"/>
      <c r="N12" s="94" t="s">
        <v>6</v>
      </c>
      <c r="O12" s="93"/>
      <c r="P12" s="94" t="s">
        <v>2656</v>
      </c>
      <c r="Q12" s="94"/>
      <c r="R12" s="94"/>
      <c r="S12" s="94"/>
      <c r="T12" s="94"/>
      <c r="U12" s="94"/>
      <c r="V12" s="94"/>
      <c r="W12" s="94"/>
      <c r="X12" s="94"/>
      <c r="Y12" s="94"/>
      <c r="Z12" s="94"/>
      <c r="AA12" s="94"/>
      <c r="AB12" s="94"/>
      <c r="AC12" s="94"/>
      <c r="AD12" s="94" t="s">
        <v>6</v>
      </c>
      <c r="AE12" s="93"/>
      <c r="AF12" s="94"/>
      <c r="AG12" s="94"/>
      <c r="AH12" s="94"/>
      <c r="AI12" s="94"/>
      <c r="AJ12" s="17">
        <f t="shared" si="2"/>
        <v>6</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c r="I14" s="94"/>
      <c r="J14" s="94"/>
      <c r="K14" s="94"/>
      <c r="L14" s="94"/>
      <c r="M14" s="94"/>
      <c r="N14" s="94"/>
      <c r="O14" s="93"/>
      <c r="P14" s="94"/>
      <c r="Q14" s="94"/>
      <c r="R14" s="94"/>
      <c r="S14" s="94"/>
      <c r="T14" s="94"/>
      <c r="U14" s="94"/>
      <c r="V14" s="94"/>
      <c r="W14" s="94"/>
      <c r="X14" s="94"/>
      <c r="Y14" s="94"/>
      <c r="Z14" s="94"/>
      <c r="AA14" s="94" t="s">
        <v>6</v>
      </c>
      <c r="AB14" s="94"/>
      <c r="AC14" s="94"/>
      <c r="AD14" s="94"/>
      <c r="AE14" s="93" t="s">
        <v>6</v>
      </c>
      <c r="AF14" s="94"/>
      <c r="AG14" s="94"/>
      <c r="AH14" s="94"/>
      <c r="AI14" s="94"/>
      <c r="AJ14" s="17">
        <f t="shared" si="2"/>
        <v>2</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t="s">
        <v>6</v>
      </c>
      <c r="Q15" s="94"/>
      <c r="R15" s="94"/>
      <c r="S15" s="94"/>
      <c r="T15" s="94" t="s">
        <v>7</v>
      </c>
      <c r="U15" s="94"/>
      <c r="V15" s="94"/>
      <c r="W15" s="94"/>
      <c r="X15" s="94"/>
      <c r="Y15" s="94"/>
      <c r="Z15" s="94"/>
      <c r="AA15" s="94"/>
      <c r="AB15" s="94"/>
      <c r="AC15" s="94"/>
      <c r="AD15" s="94" t="s">
        <v>6</v>
      </c>
      <c r="AE15" s="93"/>
      <c r="AF15" s="94"/>
      <c r="AG15" s="94"/>
      <c r="AH15" s="94"/>
      <c r="AI15" s="94"/>
      <c r="AJ15" s="17">
        <f t="shared" si="2"/>
        <v>2</v>
      </c>
      <c r="AK15" s="311">
        <f t="shared" si="3"/>
        <v>1</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c r="I17" s="94"/>
      <c r="J17" s="94"/>
      <c r="K17" s="94"/>
      <c r="L17" s="94"/>
      <c r="M17" s="94" t="s">
        <v>6</v>
      </c>
      <c r="N17" s="94" t="s">
        <v>6</v>
      </c>
      <c r="O17" s="93"/>
      <c r="P17" s="94" t="s">
        <v>6</v>
      </c>
      <c r="Q17" s="94"/>
      <c r="R17" s="94"/>
      <c r="S17" s="94"/>
      <c r="T17" s="94"/>
      <c r="U17" s="94"/>
      <c r="V17" s="94"/>
      <c r="W17" s="94"/>
      <c r="X17" s="94"/>
      <c r="Y17" s="94"/>
      <c r="Z17" s="94"/>
      <c r="AA17" s="94"/>
      <c r="AB17" s="94"/>
      <c r="AC17" s="94"/>
      <c r="AD17" s="94"/>
      <c r="AE17" s="93"/>
      <c r="AF17" s="94"/>
      <c r="AG17" s="94"/>
      <c r="AH17" s="94"/>
      <c r="AI17" s="94"/>
      <c r="AJ17" s="17">
        <f t="shared" si="2"/>
        <v>3</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t="s">
        <v>7</v>
      </c>
      <c r="Q18" s="95"/>
      <c r="R18" s="95"/>
      <c r="S18" s="95"/>
      <c r="T18" s="95"/>
      <c r="U18" s="95"/>
      <c r="V18" s="95"/>
      <c r="W18" s="95"/>
      <c r="X18" s="95"/>
      <c r="Y18" s="95"/>
      <c r="Z18" s="95"/>
      <c r="AA18" s="95"/>
      <c r="AB18" s="95"/>
      <c r="AC18" s="95"/>
      <c r="AD18" s="95"/>
      <c r="AE18" s="93"/>
      <c r="AF18" s="95"/>
      <c r="AG18" s="95"/>
      <c r="AH18" s="95"/>
      <c r="AI18" s="95"/>
      <c r="AJ18" s="17">
        <f t="shared" si="2"/>
        <v>0</v>
      </c>
      <c r="AK18" s="311">
        <f t="shared" si="3"/>
        <v>1</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t="s">
        <v>7</v>
      </c>
      <c r="Q19" s="94"/>
      <c r="R19" s="94"/>
      <c r="S19" s="94"/>
      <c r="T19" s="94"/>
      <c r="U19" s="94"/>
      <c r="V19" s="94"/>
      <c r="W19" s="94"/>
      <c r="X19" s="94"/>
      <c r="Y19" s="94"/>
      <c r="Z19" s="94"/>
      <c r="AA19" s="94"/>
      <c r="AB19" s="94"/>
      <c r="AC19" s="94"/>
      <c r="AD19" s="94"/>
      <c r="AE19" s="93"/>
      <c r="AF19" s="94"/>
      <c r="AG19" s="94"/>
      <c r="AH19" s="94"/>
      <c r="AI19" s="94"/>
      <c r="AJ19" s="17">
        <f t="shared" si="2"/>
        <v>0</v>
      </c>
      <c r="AK19" s="311">
        <f t="shared" si="3"/>
        <v>1</v>
      </c>
      <c r="AL19" s="334">
        <f t="shared" si="4"/>
        <v>0</v>
      </c>
      <c r="AM19" s="430"/>
      <c r="AN19" s="431"/>
      <c r="AO19" s="149"/>
    </row>
    <row r="20" spans="1:41" s="23" customFormat="1" ht="21" customHeight="1">
      <c r="A20" s="4">
        <v>14</v>
      </c>
      <c r="B20" s="37" t="s">
        <v>2208</v>
      </c>
      <c r="C20" s="38" t="s">
        <v>69</v>
      </c>
      <c r="D20" s="39" t="s">
        <v>62</v>
      </c>
      <c r="E20" s="95"/>
      <c r="F20" s="94" t="s">
        <v>6</v>
      </c>
      <c r="G20" s="94" t="s">
        <v>6</v>
      </c>
      <c r="H20" s="94"/>
      <c r="I20" s="94"/>
      <c r="J20" s="94" t="s">
        <v>7</v>
      </c>
      <c r="K20" s="94"/>
      <c r="L20" s="94"/>
      <c r="M20" s="94" t="s">
        <v>6</v>
      </c>
      <c r="N20" s="94" t="s">
        <v>6</v>
      </c>
      <c r="O20" s="93"/>
      <c r="P20" s="94" t="s">
        <v>7</v>
      </c>
      <c r="Q20" s="94"/>
      <c r="R20" s="94"/>
      <c r="S20" s="94"/>
      <c r="T20" s="94"/>
      <c r="U20" s="94"/>
      <c r="V20" s="94"/>
      <c r="W20" s="94"/>
      <c r="X20" s="94"/>
      <c r="Y20" s="94"/>
      <c r="Z20" s="94"/>
      <c r="AA20" s="94" t="s">
        <v>6</v>
      </c>
      <c r="AB20" s="94"/>
      <c r="AC20" s="94"/>
      <c r="AD20" s="94"/>
      <c r="AE20" s="93"/>
      <c r="AF20" s="94"/>
      <c r="AG20" s="94"/>
      <c r="AH20" s="94"/>
      <c r="AI20" s="94"/>
      <c r="AJ20" s="17">
        <f t="shared" si="2"/>
        <v>5</v>
      </c>
      <c r="AK20" s="311">
        <f t="shared" si="3"/>
        <v>2</v>
      </c>
      <c r="AL20" s="334">
        <f t="shared" si="4"/>
        <v>0</v>
      </c>
      <c r="AM20" s="149"/>
      <c r="AN20" s="149"/>
      <c r="AO20" s="149"/>
    </row>
    <row r="21" spans="1:41" s="23" customFormat="1" ht="21" customHeight="1">
      <c r="A21" s="4">
        <v>15</v>
      </c>
      <c r="B21" s="37" t="s">
        <v>2209</v>
      </c>
      <c r="C21" s="38" t="s">
        <v>64</v>
      </c>
      <c r="D21" s="39" t="s">
        <v>1371</v>
      </c>
      <c r="E21" s="95" t="s">
        <v>8</v>
      </c>
      <c r="F21" s="94"/>
      <c r="G21" s="94" t="s">
        <v>6</v>
      </c>
      <c r="H21" s="94"/>
      <c r="I21" s="94"/>
      <c r="J21" s="94"/>
      <c r="K21" s="94" t="s">
        <v>6</v>
      </c>
      <c r="L21" s="94" t="s">
        <v>6</v>
      </c>
      <c r="M21" s="94" t="s">
        <v>6</v>
      </c>
      <c r="N21" s="94" t="s">
        <v>6</v>
      </c>
      <c r="O21" s="93"/>
      <c r="P21" s="94" t="s">
        <v>2656</v>
      </c>
      <c r="Q21" s="94" t="s">
        <v>6</v>
      </c>
      <c r="R21" s="94" t="s">
        <v>6</v>
      </c>
      <c r="S21" s="94" t="s">
        <v>6</v>
      </c>
      <c r="T21" s="94" t="s">
        <v>6</v>
      </c>
      <c r="U21" s="94"/>
      <c r="V21" s="94"/>
      <c r="W21" s="94"/>
      <c r="X21" s="94" t="s">
        <v>6</v>
      </c>
      <c r="Y21" s="94"/>
      <c r="Z21" s="94"/>
      <c r="AA21" s="94"/>
      <c r="AB21" s="94"/>
      <c r="AC21" s="94"/>
      <c r="AD21" s="94"/>
      <c r="AE21" s="93"/>
      <c r="AF21" s="94"/>
      <c r="AG21" s="94"/>
      <c r="AH21" s="94"/>
      <c r="AI21" s="94"/>
      <c r="AJ21" s="17">
        <f t="shared" si="2"/>
        <v>12</v>
      </c>
      <c r="AK21" s="311">
        <f t="shared" si="3"/>
        <v>0</v>
      </c>
      <c r="AL21" s="334">
        <f t="shared" si="4"/>
        <v>1</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t="s">
        <v>7</v>
      </c>
      <c r="Q22" s="94"/>
      <c r="R22" s="94"/>
      <c r="S22" s="94"/>
      <c r="T22" s="94"/>
      <c r="U22" s="94"/>
      <c r="V22" s="94"/>
      <c r="W22" s="94"/>
      <c r="X22" s="94"/>
      <c r="Y22" s="94"/>
      <c r="Z22" s="94"/>
      <c r="AA22" s="94"/>
      <c r="AB22" s="94"/>
      <c r="AC22" s="94"/>
      <c r="AD22" s="94"/>
      <c r="AE22" s="93"/>
      <c r="AF22" s="94"/>
      <c r="AG22" s="94"/>
      <c r="AH22" s="94"/>
      <c r="AI22" s="94"/>
      <c r="AJ22" s="17">
        <f t="shared" si="2"/>
        <v>0</v>
      </c>
      <c r="AK22" s="311">
        <f t="shared" si="3"/>
        <v>1</v>
      </c>
      <c r="AL22" s="334">
        <f t="shared" si="4"/>
        <v>0</v>
      </c>
      <c r="AM22" s="149"/>
      <c r="AN22" s="149"/>
      <c r="AO22" s="149"/>
    </row>
    <row r="23" spans="1:41" s="23" customFormat="1" ht="21" customHeight="1">
      <c r="A23" s="4">
        <v>17</v>
      </c>
      <c r="B23" s="37" t="s">
        <v>2211</v>
      </c>
      <c r="C23" s="38" t="s">
        <v>2212</v>
      </c>
      <c r="D23" s="39" t="s">
        <v>55</v>
      </c>
      <c r="E23" s="95"/>
      <c r="F23" s="94"/>
      <c r="G23" s="94" t="s">
        <v>6</v>
      </c>
      <c r="H23" s="94"/>
      <c r="I23" s="94"/>
      <c r="J23" s="94"/>
      <c r="K23" s="94"/>
      <c r="L23" s="94"/>
      <c r="M23" s="94" t="s">
        <v>6</v>
      </c>
      <c r="N23" s="94" t="s">
        <v>6</v>
      </c>
      <c r="O23" s="93"/>
      <c r="P23" s="94" t="s">
        <v>7</v>
      </c>
      <c r="Q23" s="94"/>
      <c r="R23" s="94"/>
      <c r="S23" s="94"/>
      <c r="T23" s="94"/>
      <c r="U23" s="94"/>
      <c r="V23" s="94"/>
      <c r="W23" s="94" t="s">
        <v>6</v>
      </c>
      <c r="X23" s="94"/>
      <c r="Y23" s="94"/>
      <c r="Z23" s="94"/>
      <c r="AA23" s="94" t="s">
        <v>6</v>
      </c>
      <c r="AB23" s="94"/>
      <c r="AC23" s="94"/>
      <c r="AD23" s="94"/>
      <c r="AE23" s="93" t="s">
        <v>6</v>
      </c>
      <c r="AF23" s="94"/>
      <c r="AG23" s="94"/>
      <c r="AH23" s="94"/>
      <c r="AI23" s="94"/>
      <c r="AJ23" s="17">
        <f t="shared" si="2"/>
        <v>6</v>
      </c>
      <c r="AK23" s="311">
        <f t="shared" si="3"/>
        <v>1</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t="s">
        <v>7</v>
      </c>
      <c r="Q24" s="94"/>
      <c r="R24" s="94"/>
      <c r="S24" s="94"/>
      <c r="T24" s="94"/>
      <c r="U24" s="94"/>
      <c r="V24" s="94"/>
      <c r="W24" s="94"/>
      <c r="X24" s="94"/>
      <c r="Y24" s="94"/>
      <c r="Z24" s="94"/>
      <c r="AA24" s="94"/>
      <c r="AB24" s="94"/>
      <c r="AC24" s="94"/>
      <c r="AD24" s="94"/>
      <c r="AE24" s="93"/>
      <c r="AF24" s="94"/>
      <c r="AG24" s="94"/>
      <c r="AH24" s="94"/>
      <c r="AI24" s="94"/>
      <c r="AJ24" s="17">
        <f t="shared" si="2"/>
        <v>0</v>
      </c>
      <c r="AK24" s="311">
        <f t="shared" si="3"/>
        <v>1</v>
      </c>
      <c r="AL24" s="334">
        <f t="shared" si="4"/>
        <v>0</v>
      </c>
      <c r="AM24" s="149"/>
      <c r="AN24" s="149"/>
      <c r="AO24" s="149"/>
    </row>
    <row r="25" spans="1:41" s="23" customFormat="1" ht="21" customHeight="1">
      <c r="A25" s="4">
        <v>19</v>
      </c>
      <c r="B25" s="37" t="s">
        <v>2215</v>
      </c>
      <c r="C25" s="38" t="s">
        <v>95</v>
      </c>
      <c r="D25" s="39" t="s">
        <v>2105</v>
      </c>
      <c r="E25" s="95"/>
      <c r="F25" s="94"/>
      <c r="G25" s="94" t="s">
        <v>6</v>
      </c>
      <c r="H25" s="94"/>
      <c r="I25" s="94"/>
      <c r="J25" s="94"/>
      <c r="K25" s="94"/>
      <c r="L25" s="94" t="s">
        <v>6</v>
      </c>
      <c r="M25" s="94" t="s">
        <v>6</v>
      </c>
      <c r="N25" s="94"/>
      <c r="O25" s="93"/>
      <c r="P25" s="94" t="s">
        <v>6</v>
      </c>
      <c r="Q25" s="94"/>
      <c r="R25" s="94"/>
      <c r="S25" s="94"/>
      <c r="T25" s="94"/>
      <c r="U25" s="94"/>
      <c r="V25" s="94"/>
      <c r="W25" s="94" t="s">
        <v>6</v>
      </c>
      <c r="X25" s="94" t="s">
        <v>6</v>
      </c>
      <c r="Y25" s="94"/>
      <c r="Z25" s="94" t="s">
        <v>6</v>
      </c>
      <c r="AA25" s="94" t="s">
        <v>6</v>
      </c>
      <c r="AB25" s="94"/>
      <c r="AC25" s="94"/>
      <c r="AD25" s="94" t="s">
        <v>7</v>
      </c>
      <c r="AE25" s="93" t="s">
        <v>6</v>
      </c>
      <c r="AF25" s="94"/>
      <c r="AG25" s="94"/>
      <c r="AH25" s="94"/>
      <c r="AI25" s="94"/>
      <c r="AJ25" s="17">
        <f t="shared" si="2"/>
        <v>9</v>
      </c>
      <c r="AK25" s="311">
        <f t="shared" si="3"/>
        <v>1</v>
      </c>
      <c r="AL25" s="334">
        <f t="shared" si="4"/>
        <v>0</v>
      </c>
      <c r="AM25" s="149"/>
      <c r="AN25" s="149"/>
      <c r="AO25" s="149"/>
    </row>
    <row r="26" spans="1:41" s="23" customFormat="1" ht="21" customHeight="1">
      <c r="A26" s="4">
        <v>20</v>
      </c>
      <c r="B26" s="37" t="s">
        <v>2216</v>
      </c>
      <c r="C26" s="38" t="s">
        <v>16</v>
      </c>
      <c r="D26" s="39" t="s">
        <v>43</v>
      </c>
      <c r="E26" s="95"/>
      <c r="F26" s="94"/>
      <c r="G26" s="94"/>
      <c r="H26" s="94"/>
      <c r="I26" s="94"/>
      <c r="J26" s="94" t="s">
        <v>6</v>
      </c>
      <c r="K26" s="94"/>
      <c r="L26" s="94"/>
      <c r="M26" s="94"/>
      <c r="N26" s="94"/>
      <c r="O26" s="93"/>
      <c r="P26" s="94"/>
      <c r="Q26" s="94" t="s">
        <v>6</v>
      </c>
      <c r="R26" s="94"/>
      <c r="S26" s="94"/>
      <c r="T26" s="94"/>
      <c r="U26" s="94"/>
      <c r="V26" s="94"/>
      <c r="W26" s="94"/>
      <c r="X26" s="94"/>
      <c r="Y26" s="94"/>
      <c r="Z26" s="94"/>
      <c r="AA26" s="94"/>
      <c r="AB26" s="94"/>
      <c r="AC26" s="94"/>
      <c r="AD26" s="94"/>
      <c r="AE26" s="93"/>
      <c r="AF26" s="94"/>
      <c r="AG26" s="94"/>
      <c r="AH26" s="94"/>
      <c r="AI26" s="94"/>
      <c r="AJ26" s="17">
        <f t="shared" si="2"/>
        <v>2</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t="s">
        <v>7</v>
      </c>
      <c r="AB27" s="94"/>
      <c r="AC27" s="94"/>
      <c r="AD27" s="94" t="s">
        <v>7</v>
      </c>
      <c r="AE27" s="93"/>
      <c r="AF27" s="94"/>
      <c r="AG27" s="94"/>
      <c r="AH27" s="94"/>
      <c r="AI27" s="94"/>
      <c r="AJ27" s="17">
        <f t="shared" si="2"/>
        <v>0</v>
      </c>
      <c r="AK27" s="311">
        <f t="shared" si="3"/>
        <v>2</v>
      </c>
      <c r="AL27" s="334">
        <f t="shared" si="4"/>
        <v>0</v>
      </c>
      <c r="AM27" s="149"/>
      <c r="AN27" s="149"/>
      <c r="AO27" s="149"/>
    </row>
    <row r="28" spans="1:41" s="23" customFormat="1" ht="21" customHeight="1">
      <c r="A28" s="4">
        <v>22</v>
      </c>
      <c r="B28" s="37" t="s">
        <v>2218</v>
      </c>
      <c r="C28" s="38" t="s">
        <v>2219</v>
      </c>
      <c r="D28" s="39" t="s">
        <v>9</v>
      </c>
      <c r="E28" s="95"/>
      <c r="F28" s="94"/>
      <c r="G28" s="94" t="s">
        <v>6</v>
      </c>
      <c r="H28" s="94"/>
      <c r="I28" s="94"/>
      <c r="J28" s="94"/>
      <c r="K28" s="94"/>
      <c r="L28" s="94"/>
      <c r="M28" s="94"/>
      <c r="N28" s="94" t="s">
        <v>6</v>
      </c>
      <c r="O28" s="93"/>
      <c r="P28" s="94" t="s">
        <v>6</v>
      </c>
      <c r="Q28" s="94"/>
      <c r="R28" s="94"/>
      <c r="S28" s="94"/>
      <c r="T28" s="94"/>
      <c r="U28" s="94"/>
      <c r="V28" s="94"/>
      <c r="W28" s="94"/>
      <c r="X28" s="94"/>
      <c r="Y28" s="94"/>
      <c r="Z28" s="94" t="s">
        <v>7</v>
      </c>
      <c r="AA28" s="94"/>
      <c r="AB28" s="94"/>
      <c r="AC28" s="94"/>
      <c r="AD28" s="94" t="s">
        <v>6</v>
      </c>
      <c r="AE28" s="93"/>
      <c r="AF28" s="94"/>
      <c r="AG28" s="94"/>
      <c r="AH28" s="94"/>
      <c r="AI28" s="94"/>
      <c r="AJ28" s="17">
        <f t="shared" si="2"/>
        <v>4</v>
      </c>
      <c r="AK28" s="311">
        <f t="shared" si="3"/>
        <v>1</v>
      </c>
      <c r="AL28" s="334">
        <f t="shared" si="4"/>
        <v>0</v>
      </c>
      <c r="AM28" s="149"/>
      <c r="AN28" s="149"/>
      <c r="AO28" s="149"/>
    </row>
    <row r="29" spans="1:41" s="23" customFormat="1" ht="21" customHeight="1">
      <c r="A29" s="4">
        <v>23</v>
      </c>
      <c r="B29" s="37" t="s">
        <v>2220</v>
      </c>
      <c r="C29" s="38" t="s">
        <v>54</v>
      </c>
      <c r="D29" s="39" t="s">
        <v>9</v>
      </c>
      <c r="E29" s="95"/>
      <c r="F29" s="94"/>
      <c r="G29" s="94"/>
      <c r="H29" s="94"/>
      <c r="I29" s="94"/>
      <c r="J29" s="94"/>
      <c r="K29" s="94"/>
      <c r="L29" s="94"/>
      <c r="M29" s="94"/>
      <c r="N29" s="94"/>
      <c r="O29" s="93"/>
      <c r="P29" s="94"/>
      <c r="Q29" s="94"/>
      <c r="R29" s="94"/>
      <c r="S29" s="94"/>
      <c r="T29" s="94"/>
      <c r="U29" s="94"/>
      <c r="V29" s="94"/>
      <c r="W29" s="94"/>
      <c r="X29" s="94"/>
      <c r="Y29" s="94"/>
      <c r="Z29" s="94"/>
      <c r="AA29" s="94"/>
      <c r="AB29" s="94"/>
      <c r="AC29" s="94"/>
      <c r="AD29" s="94" t="s">
        <v>6</v>
      </c>
      <c r="AE29" s="93" t="s">
        <v>6</v>
      </c>
      <c r="AF29" s="94"/>
      <c r="AG29" s="94"/>
      <c r="AH29" s="94"/>
      <c r="AI29" s="94"/>
      <c r="AJ29" s="17">
        <f t="shared" si="2"/>
        <v>2</v>
      </c>
      <c r="AK29" s="311">
        <f t="shared" si="3"/>
        <v>0</v>
      </c>
      <c r="AL29" s="334">
        <f t="shared" si="4"/>
        <v>0</v>
      </c>
      <c r="AM29" s="149"/>
      <c r="AN29" s="149"/>
      <c r="AO29" s="149"/>
    </row>
    <row r="30" spans="1:41" s="23" customFormat="1" ht="21" customHeight="1">
      <c r="A30" s="4">
        <v>24</v>
      </c>
      <c r="B30" s="37" t="s">
        <v>2221</v>
      </c>
      <c r="C30" s="38" t="s">
        <v>2222</v>
      </c>
      <c r="D30" s="39" t="s">
        <v>787</v>
      </c>
      <c r="E30" s="95"/>
      <c r="F30" s="94" t="s">
        <v>6</v>
      </c>
      <c r="G30" s="94"/>
      <c r="H30" s="94"/>
      <c r="I30" s="94"/>
      <c r="J30" s="94"/>
      <c r="K30" s="94" t="s">
        <v>6</v>
      </c>
      <c r="L30" s="94"/>
      <c r="M30" s="94" t="s">
        <v>6</v>
      </c>
      <c r="N30" s="94" t="s">
        <v>6</v>
      </c>
      <c r="O30" s="93"/>
      <c r="P30" s="94"/>
      <c r="Q30" s="94" t="s">
        <v>6</v>
      </c>
      <c r="R30" s="94"/>
      <c r="S30" s="94"/>
      <c r="T30" s="94"/>
      <c r="U30" s="94"/>
      <c r="V30" s="94"/>
      <c r="W30" s="94" t="s">
        <v>6</v>
      </c>
      <c r="X30" s="94"/>
      <c r="Y30" s="94"/>
      <c r="Z30" s="94"/>
      <c r="AA30" s="94"/>
      <c r="AB30" s="94"/>
      <c r="AC30" s="94"/>
      <c r="AD30" s="94"/>
      <c r="AE30" s="93"/>
      <c r="AF30" s="94"/>
      <c r="AG30" s="94"/>
      <c r="AH30" s="94"/>
      <c r="AI30" s="94"/>
      <c r="AJ30" s="17">
        <f t="shared" si="2"/>
        <v>6</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c r="J31" s="94"/>
      <c r="K31" s="94"/>
      <c r="L31" s="94"/>
      <c r="M31" s="94" t="s">
        <v>6</v>
      </c>
      <c r="N31" s="94" t="s">
        <v>6</v>
      </c>
      <c r="O31" s="93"/>
      <c r="P31" s="94" t="s">
        <v>6</v>
      </c>
      <c r="Q31" s="94"/>
      <c r="R31" s="94" t="s">
        <v>6</v>
      </c>
      <c r="S31" s="94"/>
      <c r="T31" s="94"/>
      <c r="U31" s="94"/>
      <c r="V31" s="94"/>
      <c r="W31" s="94"/>
      <c r="X31" s="94" t="s">
        <v>6</v>
      </c>
      <c r="Y31" s="94"/>
      <c r="Z31" s="94"/>
      <c r="AA31" s="94" t="s">
        <v>6</v>
      </c>
      <c r="AB31" s="94"/>
      <c r="AC31" s="94"/>
      <c r="AD31" s="94"/>
      <c r="AE31" s="93"/>
      <c r="AF31" s="94"/>
      <c r="AG31" s="94"/>
      <c r="AH31" s="94"/>
      <c r="AI31" s="94"/>
      <c r="AJ31" s="17">
        <f t="shared" si="2"/>
        <v>6</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t="s">
        <v>6</v>
      </c>
      <c r="H32" s="94"/>
      <c r="I32" s="94"/>
      <c r="J32" s="94"/>
      <c r="K32" s="94" t="s">
        <v>6</v>
      </c>
      <c r="L32" s="94"/>
      <c r="M32" s="94" t="s">
        <v>6</v>
      </c>
      <c r="N32" s="94"/>
      <c r="O32" s="93"/>
      <c r="P32" s="94" t="s">
        <v>6</v>
      </c>
      <c r="Q32" s="94"/>
      <c r="R32" s="94" t="s">
        <v>6</v>
      </c>
      <c r="S32" s="94"/>
      <c r="T32" s="94"/>
      <c r="U32" s="94"/>
      <c r="V32" s="94"/>
      <c r="W32" s="94"/>
      <c r="X32" s="94"/>
      <c r="Y32" s="94"/>
      <c r="Z32" s="94"/>
      <c r="AA32" s="94" t="s">
        <v>6</v>
      </c>
      <c r="AB32" s="94"/>
      <c r="AC32" s="94"/>
      <c r="AD32" s="94"/>
      <c r="AE32" s="93"/>
      <c r="AF32" s="94"/>
      <c r="AG32" s="94"/>
      <c r="AH32" s="94"/>
      <c r="AI32" s="94"/>
      <c r="AJ32" s="17">
        <f t="shared" si="2"/>
        <v>6</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t="s">
        <v>6</v>
      </c>
      <c r="X33" s="94" t="s">
        <v>7</v>
      </c>
      <c r="Y33" s="94"/>
      <c r="Z33" s="94"/>
      <c r="AA33" s="94"/>
      <c r="AB33" s="94"/>
      <c r="AC33" s="94"/>
      <c r="AD33" s="94"/>
      <c r="AE33" s="93"/>
      <c r="AF33" s="94"/>
      <c r="AG33" s="94"/>
      <c r="AH33" s="94"/>
      <c r="AI33" s="94"/>
      <c r="AJ33" s="17">
        <f t="shared" si="2"/>
        <v>1</v>
      </c>
      <c r="AK33" s="311">
        <f t="shared" si="3"/>
        <v>1</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c r="K35" s="94"/>
      <c r="L35" s="94" t="s">
        <v>7</v>
      </c>
      <c r="M35" s="94" t="s">
        <v>8</v>
      </c>
      <c r="N35" s="94"/>
      <c r="O35" s="93"/>
      <c r="P35" s="94"/>
      <c r="Q35" s="94"/>
      <c r="R35" s="94"/>
      <c r="S35" s="94"/>
      <c r="T35" s="94"/>
      <c r="U35" s="94"/>
      <c r="V35" s="94"/>
      <c r="W35" s="94"/>
      <c r="X35" s="94"/>
      <c r="Y35" s="94"/>
      <c r="Z35" s="94" t="s">
        <v>6</v>
      </c>
      <c r="AA35" s="94" t="s">
        <v>8</v>
      </c>
      <c r="AB35" s="94"/>
      <c r="AC35" s="94"/>
      <c r="AD35" s="94"/>
      <c r="AE35" s="93" t="s">
        <v>6</v>
      </c>
      <c r="AF35" s="94"/>
      <c r="AG35" s="94"/>
      <c r="AH35" s="94"/>
      <c r="AI35" s="94"/>
      <c r="AJ35" s="17">
        <f t="shared" si="2"/>
        <v>2</v>
      </c>
      <c r="AK35" s="311">
        <f t="shared" si="3"/>
        <v>1</v>
      </c>
      <c r="AL35" s="334">
        <f t="shared" si="4"/>
        <v>2</v>
      </c>
      <c r="AM35" s="149"/>
      <c r="AN35" s="12"/>
      <c r="AO35" s="12"/>
      <c r="AP35" s="22"/>
      <c r="AQ35" s="22"/>
      <c r="AR35" s="22"/>
    </row>
    <row r="36" spans="1:44" s="23" customFormat="1" ht="21" customHeight="1">
      <c r="A36" s="4">
        <v>30</v>
      </c>
      <c r="B36" s="37" t="s">
        <v>2230</v>
      </c>
      <c r="C36" s="38" t="s">
        <v>2231</v>
      </c>
      <c r="D36" s="39" t="s">
        <v>1837</v>
      </c>
      <c r="E36" s="95"/>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0</v>
      </c>
      <c r="AK36" s="311">
        <f t="shared" si="3"/>
        <v>0</v>
      </c>
      <c r="AL36" s="334">
        <f t="shared" si="4"/>
        <v>0</v>
      </c>
      <c r="AM36" s="149"/>
      <c r="AN36" s="149"/>
      <c r="AO36" s="149"/>
    </row>
    <row r="37" spans="1:44" s="23" customFormat="1" ht="21" customHeight="1">
      <c r="A37" s="474" t="s">
        <v>10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6"/>
      <c r="AJ37" s="17">
        <f>SUM(AJ7:AJ36)</f>
        <v>89</v>
      </c>
      <c r="AK37" s="17">
        <f>SUM(AK7:AK36)</f>
        <v>15</v>
      </c>
      <c r="AL37" s="17">
        <f>SUM(AL7:AL36)</f>
        <v>10</v>
      </c>
      <c r="AM37" s="149"/>
      <c r="AN37" s="149"/>
    </row>
    <row r="38" spans="1:44" s="23" customFormat="1" ht="21" customHeight="1">
      <c r="A38" s="433" t="s">
        <v>2598</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c r="AM38" s="310"/>
      <c r="AN38" s="310"/>
    </row>
    <row r="39" spans="1:44">
      <c r="C39" s="436"/>
      <c r="D39" s="436"/>
      <c r="E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36"/>
      <c r="D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1:P1"/>
    <mergeCell ref="Q1:AL1"/>
    <mergeCell ref="A2:P2"/>
    <mergeCell ref="Q2:AL2"/>
    <mergeCell ref="A3:AL3"/>
    <mergeCell ref="AK5:AK6"/>
    <mergeCell ref="AL5:AL6"/>
    <mergeCell ref="A38:AL38"/>
    <mergeCell ref="C40:D40"/>
    <mergeCell ref="AM19:AN19"/>
    <mergeCell ref="A37:AI37"/>
    <mergeCell ref="C39:E39"/>
    <mergeCell ref="A5:A6"/>
    <mergeCell ref="B5:B6"/>
    <mergeCell ref="C5:D6"/>
    <mergeCell ref="I4:L4"/>
    <mergeCell ref="M4:N4"/>
    <mergeCell ref="O4:Q4"/>
    <mergeCell ref="R4:T4"/>
    <mergeCell ref="AJ5:AJ6"/>
  </mergeCells>
  <conditionalFormatting sqref="E6:AI36">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2" zoomScale="98" zoomScaleNormal="98" workbookViewId="0">
      <selection activeCell="AD18" sqref="AD18"/>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37" t="s">
        <v>797</v>
      </c>
      <c r="C7" s="38" t="s">
        <v>16</v>
      </c>
      <c r="D7" s="39" t="s">
        <v>37</v>
      </c>
      <c r="E7" s="131"/>
      <c r="F7" s="132"/>
      <c r="G7" s="132"/>
      <c r="H7" s="132"/>
      <c r="I7" s="132"/>
      <c r="J7" s="132"/>
      <c r="K7" s="132"/>
      <c r="L7" s="132"/>
      <c r="M7" s="132"/>
      <c r="N7" s="132"/>
      <c r="O7" s="132"/>
      <c r="P7" s="132"/>
      <c r="Q7" s="132"/>
      <c r="R7" s="132" t="s">
        <v>8</v>
      </c>
      <c r="S7" s="132"/>
      <c r="T7" s="132"/>
      <c r="U7" s="132"/>
      <c r="V7" s="132"/>
      <c r="W7" s="132"/>
      <c r="X7" s="132"/>
      <c r="Y7" s="132"/>
      <c r="Z7" s="132"/>
      <c r="AA7" s="132" t="s">
        <v>8</v>
      </c>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t="s">
        <v>8</v>
      </c>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1</v>
      </c>
    </row>
    <row r="9" spans="1:38" s="1" customFormat="1" ht="21" customHeight="1">
      <c r="A9" s="4">
        <v>3</v>
      </c>
      <c r="B9" s="37" t="s">
        <v>691</v>
      </c>
      <c r="C9" s="38" t="s">
        <v>692</v>
      </c>
      <c r="D9" s="39" t="s">
        <v>113</v>
      </c>
      <c r="E9" s="131" t="s">
        <v>6</v>
      </c>
      <c r="F9" s="132" t="s">
        <v>6</v>
      </c>
      <c r="G9" s="132"/>
      <c r="H9" s="132"/>
      <c r="I9" s="132"/>
      <c r="J9" s="132" t="s">
        <v>6</v>
      </c>
      <c r="K9" s="132"/>
      <c r="L9" s="132"/>
      <c r="M9" s="132" t="s">
        <v>6</v>
      </c>
      <c r="N9" s="132"/>
      <c r="O9" s="132"/>
      <c r="P9" s="132"/>
      <c r="Q9" s="132" t="s">
        <v>6</v>
      </c>
      <c r="R9" s="132"/>
      <c r="S9" s="132"/>
      <c r="T9" s="132"/>
      <c r="U9" s="132"/>
      <c r="V9" s="132"/>
      <c r="W9" s="132" t="s">
        <v>6</v>
      </c>
      <c r="X9" s="132"/>
      <c r="Y9" s="132"/>
      <c r="Z9" s="132"/>
      <c r="AA9" s="132"/>
      <c r="AB9" s="132"/>
      <c r="AC9" s="132"/>
      <c r="AD9" s="132"/>
      <c r="AE9" s="132"/>
      <c r="AF9" s="132"/>
      <c r="AG9" s="132"/>
      <c r="AH9" s="132"/>
      <c r="AI9" s="132"/>
      <c r="AJ9" s="17">
        <f t="shared" si="2"/>
        <v>6</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t="s">
        <v>6</v>
      </c>
      <c r="G11" s="132"/>
      <c r="H11" s="132"/>
      <c r="I11" s="132"/>
      <c r="J11" s="132" t="s">
        <v>8</v>
      </c>
      <c r="K11" s="132"/>
      <c r="L11" s="132"/>
      <c r="M11" s="132"/>
      <c r="N11" s="132"/>
      <c r="O11" s="132"/>
      <c r="P11" s="132"/>
      <c r="Q11" s="132"/>
      <c r="R11" s="132" t="s">
        <v>8</v>
      </c>
      <c r="S11" s="132"/>
      <c r="T11" s="132"/>
      <c r="U11" s="132"/>
      <c r="V11" s="132"/>
      <c r="W11" s="132"/>
      <c r="X11" s="132"/>
      <c r="Y11" s="132"/>
      <c r="Z11" s="132"/>
      <c r="AA11" s="132" t="s">
        <v>8</v>
      </c>
      <c r="AB11" s="132"/>
      <c r="AC11" s="132"/>
      <c r="AD11" s="132"/>
      <c r="AE11" s="132"/>
      <c r="AF11" s="132"/>
      <c r="AG11" s="132"/>
      <c r="AH11" s="132"/>
      <c r="AI11" s="132"/>
      <c r="AJ11" s="17">
        <f t="shared" si="2"/>
        <v>1</v>
      </c>
      <c r="AK11" s="307">
        <f t="shared" si="3"/>
        <v>0</v>
      </c>
      <c r="AL11" s="334">
        <f t="shared" si="4"/>
        <v>3</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t="s">
        <v>6</v>
      </c>
      <c r="AE12" s="132"/>
      <c r="AF12" s="132"/>
      <c r="AG12" s="132"/>
      <c r="AH12" s="132"/>
      <c r="AI12" s="132"/>
      <c r="AJ12" s="17">
        <f t="shared" si="2"/>
        <v>1</v>
      </c>
      <c r="AK12" s="307">
        <f t="shared" si="3"/>
        <v>0</v>
      </c>
      <c r="AL12" s="334">
        <f t="shared" si="4"/>
        <v>0</v>
      </c>
    </row>
    <row r="13" spans="1:38" s="1" customFormat="1" ht="21" customHeight="1">
      <c r="A13" s="4">
        <v>7</v>
      </c>
      <c r="B13" s="37" t="s">
        <v>699</v>
      </c>
      <c r="C13" s="38" t="s">
        <v>358</v>
      </c>
      <c r="D13" s="39" t="s">
        <v>48</v>
      </c>
      <c r="E13" s="131"/>
      <c r="F13" s="132" t="s">
        <v>6</v>
      </c>
      <c r="G13" s="132"/>
      <c r="H13" s="132"/>
      <c r="I13" s="132"/>
      <c r="J13" s="132"/>
      <c r="K13" s="132"/>
      <c r="L13" s="132"/>
      <c r="M13" s="132"/>
      <c r="N13" s="132"/>
      <c r="O13" s="132"/>
      <c r="P13" s="132"/>
      <c r="Q13" s="132" t="s">
        <v>6</v>
      </c>
      <c r="R13" s="132" t="s">
        <v>8</v>
      </c>
      <c r="S13" s="132"/>
      <c r="T13" s="132"/>
      <c r="U13" s="132"/>
      <c r="V13" s="132"/>
      <c r="W13" s="132"/>
      <c r="X13" s="132"/>
      <c r="Y13" s="132" t="s">
        <v>8</v>
      </c>
      <c r="Z13" s="132"/>
      <c r="AA13" s="132" t="s">
        <v>8</v>
      </c>
      <c r="AB13" s="132"/>
      <c r="AC13" s="132"/>
      <c r="AD13" s="132"/>
      <c r="AE13" s="132"/>
      <c r="AF13" s="132"/>
      <c r="AG13" s="132"/>
      <c r="AH13" s="132"/>
      <c r="AI13" s="132"/>
      <c r="AJ13" s="17">
        <f t="shared" si="2"/>
        <v>2</v>
      </c>
      <c r="AK13" s="307">
        <f t="shared" si="3"/>
        <v>0</v>
      </c>
      <c r="AL13" s="334">
        <f t="shared" si="4"/>
        <v>3</v>
      </c>
    </row>
    <row r="14" spans="1:38" s="1" customFormat="1" ht="21" customHeight="1">
      <c r="A14" s="4">
        <v>8</v>
      </c>
      <c r="B14" s="37" t="s">
        <v>700</v>
      </c>
      <c r="C14" s="38" t="s">
        <v>118</v>
      </c>
      <c r="D14" s="39" t="s">
        <v>48</v>
      </c>
      <c r="E14" s="133"/>
      <c r="F14" s="134" t="s">
        <v>6</v>
      </c>
      <c r="G14" s="134"/>
      <c r="H14" s="134"/>
      <c r="I14" s="134"/>
      <c r="J14" s="134"/>
      <c r="K14" s="134"/>
      <c r="L14" s="134"/>
      <c r="M14" s="134"/>
      <c r="N14" s="134"/>
      <c r="O14" s="134"/>
      <c r="P14" s="134"/>
      <c r="Q14" s="134"/>
      <c r="R14" s="134" t="s">
        <v>6</v>
      </c>
      <c r="S14" s="134"/>
      <c r="T14" s="134"/>
      <c r="U14" s="134"/>
      <c r="V14" s="134"/>
      <c r="W14" s="134"/>
      <c r="X14" s="134" t="s">
        <v>6</v>
      </c>
      <c r="Y14" s="134"/>
      <c r="Z14" s="134"/>
      <c r="AA14" s="134"/>
      <c r="AB14" s="134"/>
      <c r="AC14" s="134"/>
      <c r="AD14" s="134"/>
      <c r="AE14" s="134"/>
      <c r="AF14" s="134"/>
      <c r="AG14" s="134"/>
      <c r="AH14" s="134"/>
      <c r="AI14" s="134"/>
      <c r="AJ14" s="17">
        <f t="shared" si="2"/>
        <v>3</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t="s">
        <v>6</v>
      </c>
      <c r="F16" s="132" t="s">
        <v>6</v>
      </c>
      <c r="G16" s="132"/>
      <c r="H16" s="132"/>
      <c r="I16" s="132" t="s">
        <v>6</v>
      </c>
      <c r="J16" s="132" t="s">
        <v>6</v>
      </c>
      <c r="K16" s="132" t="s">
        <v>6</v>
      </c>
      <c r="L16" s="132" t="s">
        <v>6</v>
      </c>
      <c r="M16" s="132" t="s">
        <v>6</v>
      </c>
      <c r="N16" s="132"/>
      <c r="O16" s="132"/>
      <c r="P16" s="132" t="s">
        <v>6</v>
      </c>
      <c r="Q16" s="132" t="s">
        <v>6</v>
      </c>
      <c r="R16" s="132" t="s">
        <v>6</v>
      </c>
      <c r="S16" s="132"/>
      <c r="T16" s="132" t="s">
        <v>6</v>
      </c>
      <c r="U16" s="132"/>
      <c r="V16" s="132"/>
      <c r="W16" s="132"/>
      <c r="X16" s="132"/>
      <c r="Y16" s="132"/>
      <c r="Z16" s="132"/>
      <c r="AA16" s="132"/>
      <c r="AB16" s="132"/>
      <c r="AC16" s="132"/>
      <c r="AD16" s="132"/>
      <c r="AE16" s="132"/>
      <c r="AF16" s="132"/>
      <c r="AG16" s="132"/>
      <c r="AH16" s="132"/>
      <c r="AI16" s="132"/>
      <c r="AJ16" s="17">
        <f t="shared" si="2"/>
        <v>11</v>
      </c>
      <c r="AK16" s="307">
        <f t="shared" si="3"/>
        <v>0</v>
      </c>
      <c r="AL16" s="334">
        <f t="shared" si="4"/>
        <v>0</v>
      </c>
    </row>
    <row r="17" spans="1:38" s="1" customFormat="1" ht="21" customHeight="1">
      <c r="A17" s="4">
        <v>11</v>
      </c>
      <c r="B17" s="37" t="s">
        <v>706</v>
      </c>
      <c r="C17" s="38" t="s">
        <v>707</v>
      </c>
      <c r="D17" s="39" t="s">
        <v>386</v>
      </c>
      <c r="E17" s="131" t="s">
        <v>7</v>
      </c>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t="s">
        <v>7</v>
      </c>
      <c r="J18" s="132" t="s">
        <v>7</v>
      </c>
      <c r="K18" s="132"/>
      <c r="L18" s="132"/>
      <c r="M18" s="132"/>
      <c r="N18" s="132"/>
      <c r="O18" s="132"/>
      <c r="P18" s="132" t="s">
        <v>7</v>
      </c>
      <c r="Q18" s="132"/>
      <c r="R18" s="132"/>
      <c r="S18" s="132"/>
      <c r="T18" s="132" t="s">
        <v>8</v>
      </c>
      <c r="U18" s="132"/>
      <c r="V18" s="132"/>
      <c r="W18" s="132"/>
      <c r="X18" s="132"/>
      <c r="Y18" s="132"/>
      <c r="Z18" s="132"/>
      <c r="AA18" s="132" t="s">
        <v>6</v>
      </c>
      <c r="AB18" s="132"/>
      <c r="AC18" s="132"/>
      <c r="AD18" s="132"/>
      <c r="AE18" s="132"/>
      <c r="AF18" s="132"/>
      <c r="AG18" s="132"/>
      <c r="AH18" s="132"/>
      <c r="AI18" s="132"/>
      <c r="AJ18" s="17">
        <f t="shared" si="2"/>
        <v>1</v>
      </c>
      <c r="AK18" s="307">
        <f t="shared" si="3"/>
        <v>3</v>
      </c>
      <c r="AL18" s="334">
        <f t="shared" si="4"/>
        <v>1</v>
      </c>
    </row>
    <row r="19" spans="1:38" s="1" customFormat="1" ht="21" customHeight="1">
      <c r="A19" s="4">
        <v>13</v>
      </c>
      <c r="B19" s="37" t="s">
        <v>708</v>
      </c>
      <c r="C19" s="38" t="s">
        <v>709</v>
      </c>
      <c r="D19" s="39" t="s">
        <v>710</v>
      </c>
      <c r="E19" s="135" t="s">
        <v>6</v>
      </c>
      <c r="F19" s="135" t="s">
        <v>6</v>
      </c>
      <c r="G19" s="135"/>
      <c r="H19" s="135"/>
      <c r="I19" s="135" t="s">
        <v>6</v>
      </c>
      <c r="J19" s="135" t="s">
        <v>6</v>
      </c>
      <c r="K19" s="135" t="s">
        <v>6</v>
      </c>
      <c r="L19" s="135" t="s">
        <v>6</v>
      </c>
      <c r="M19" s="135" t="s">
        <v>6</v>
      </c>
      <c r="N19" s="135"/>
      <c r="O19" s="135"/>
      <c r="P19" s="135" t="s">
        <v>6</v>
      </c>
      <c r="Q19" s="135" t="s">
        <v>6</v>
      </c>
      <c r="R19" s="135" t="s">
        <v>6</v>
      </c>
      <c r="S19" s="135"/>
      <c r="T19" s="135" t="s">
        <v>6</v>
      </c>
      <c r="U19" s="135"/>
      <c r="V19" s="135"/>
      <c r="W19" s="135"/>
      <c r="X19" s="135"/>
      <c r="Y19" s="135"/>
      <c r="Z19" s="135"/>
      <c r="AA19" s="135"/>
      <c r="AB19" s="135"/>
      <c r="AC19" s="135"/>
      <c r="AD19" s="135"/>
      <c r="AE19" s="135"/>
      <c r="AF19" s="135"/>
      <c r="AG19" s="135"/>
      <c r="AH19" s="135"/>
      <c r="AI19" s="135"/>
      <c r="AJ19" s="17">
        <f t="shared" si="2"/>
        <v>11</v>
      </c>
      <c r="AK19" s="307">
        <f t="shared" si="3"/>
        <v>0</v>
      </c>
      <c r="AL19" s="334">
        <f t="shared" si="4"/>
        <v>0</v>
      </c>
    </row>
    <row r="20" spans="1:38" s="1" customFormat="1" ht="21" customHeight="1">
      <c r="A20" s="4">
        <v>14</v>
      </c>
      <c r="B20" s="37">
        <v>1910120003</v>
      </c>
      <c r="C20" s="38" t="s">
        <v>2647</v>
      </c>
      <c r="D20" s="39" t="s">
        <v>2648</v>
      </c>
      <c r="E20" s="131"/>
      <c r="F20" s="132"/>
      <c r="G20" s="132"/>
      <c r="H20" s="132"/>
      <c r="I20" s="132"/>
      <c r="J20" s="132"/>
      <c r="K20" s="132"/>
      <c r="L20" s="132"/>
      <c r="M20" s="132"/>
      <c r="N20" s="132"/>
      <c r="O20" s="132"/>
      <c r="P20" s="132"/>
      <c r="Q20" s="132"/>
      <c r="R20" s="132" t="s">
        <v>8</v>
      </c>
      <c r="S20" s="132"/>
      <c r="T20" s="132"/>
      <c r="U20" s="132"/>
      <c r="V20" s="132"/>
      <c r="W20" s="132"/>
      <c r="X20" s="132" t="s">
        <v>6</v>
      </c>
      <c r="Y20" s="132"/>
      <c r="Z20" s="132" t="s">
        <v>7</v>
      </c>
      <c r="AA20" s="132"/>
      <c r="AB20" s="132"/>
      <c r="AC20" s="132"/>
      <c r="AD20" s="132"/>
      <c r="AE20" s="132"/>
      <c r="AF20" s="132"/>
      <c r="AG20" s="132"/>
      <c r="AH20" s="132"/>
      <c r="AI20" s="132"/>
      <c r="AJ20" s="17">
        <f t="shared" si="2"/>
        <v>1</v>
      </c>
      <c r="AK20" s="307">
        <f t="shared" si="3"/>
        <v>1</v>
      </c>
      <c r="AL20" s="334">
        <f t="shared" si="4"/>
        <v>1</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t="s">
        <v>8</v>
      </c>
      <c r="S23" s="132"/>
      <c r="T23" s="132" t="s">
        <v>6</v>
      </c>
      <c r="U23" s="132"/>
      <c r="V23" s="132"/>
      <c r="W23" s="132"/>
      <c r="X23" s="132"/>
      <c r="Y23" s="132"/>
      <c r="Z23" s="132" t="s">
        <v>7</v>
      </c>
      <c r="AA23" s="132"/>
      <c r="AB23" s="132"/>
      <c r="AC23" s="132"/>
      <c r="AD23" s="132"/>
      <c r="AE23" s="132"/>
      <c r="AF23" s="132"/>
      <c r="AG23" s="132"/>
      <c r="AH23" s="132"/>
      <c r="AI23" s="132"/>
      <c r="AJ23" s="17">
        <f t="shared" si="2"/>
        <v>1</v>
      </c>
      <c r="AK23" s="307">
        <f t="shared" si="3"/>
        <v>1</v>
      </c>
      <c r="AL23" s="334">
        <f t="shared" si="4"/>
        <v>1</v>
      </c>
    </row>
    <row r="24" spans="1:38" s="1" customFormat="1" ht="21" customHeight="1">
      <c r="A24" s="4">
        <v>18</v>
      </c>
      <c r="B24" s="37" t="s">
        <v>715</v>
      </c>
      <c r="C24" s="38" t="s">
        <v>350</v>
      </c>
      <c r="D24" s="39" t="s">
        <v>78</v>
      </c>
      <c r="E24" s="131"/>
      <c r="F24" s="132" t="s">
        <v>6</v>
      </c>
      <c r="G24" s="132"/>
      <c r="H24" s="132"/>
      <c r="I24" s="132"/>
      <c r="J24" s="132"/>
      <c r="K24" s="132"/>
      <c r="L24" s="132"/>
      <c r="M24" s="132"/>
      <c r="N24" s="132"/>
      <c r="O24" s="132"/>
      <c r="P24" s="132" t="s">
        <v>7</v>
      </c>
      <c r="Q24" s="132"/>
      <c r="R24" s="132" t="s">
        <v>8</v>
      </c>
      <c r="S24" s="132"/>
      <c r="T24" s="132"/>
      <c r="U24" s="132"/>
      <c r="V24" s="132"/>
      <c r="W24" s="132"/>
      <c r="X24" s="132" t="s">
        <v>7</v>
      </c>
      <c r="Y24" s="132"/>
      <c r="Z24" s="132"/>
      <c r="AA24" s="132"/>
      <c r="AB24" s="132"/>
      <c r="AC24" s="132"/>
      <c r="AD24" s="132"/>
      <c r="AE24" s="132"/>
      <c r="AF24" s="132"/>
      <c r="AG24" s="132"/>
      <c r="AH24" s="132"/>
      <c r="AI24" s="132"/>
      <c r="AJ24" s="17">
        <f t="shared" si="2"/>
        <v>1</v>
      </c>
      <c r="AK24" s="307">
        <f t="shared" si="3"/>
        <v>2</v>
      </c>
      <c r="AL24" s="334">
        <f t="shared" si="4"/>
        <v>1</v>
      </c>
    </row>
    <row r="25" spans="1:38" s="1" customFormat="1" ht="21" customHeight="1">
      <c r="A25" s="4">
        <v>19</v>
      </c>
      <c r="B25" s="37" t="s">
        <v>716</v>
      </c>
      <c r="C25" s="38" t="s">
        <v>717</v>
      </c>
      <c r="D25" s="39" t="s">
        <v>718</v>
      </c>
      <c r="E25" s="131"/>
      <c r="F25" s="132" t="s">
        <v>6</v>
      </c>
      <c r="G25" s="132"/>
      <c r="H25" s="132"/>
      <c r="I25" s="132"/>
      <c r="J25" s="132" t="s">
        <v>7</v>
      </c>
      <c r="K25" s="132"/>
      <c r="L25" s="132"/>
      <c r="M25" s="132"/>
      <c r="N25" s="132"/>
      <c r="O25" s="132"/>
      <c r="P25" s="132"/>
      <c r="Q25" s="132"/>
      <c r="R25" s="132" t="s">
        <v>8</v>
      </c>
      <c r="S25" s="132"/>
      <c r="T25" s="132"/>
      <c r="U25" s="132"/>
      <c r="V25" s="132"/>
      <c r="W25" s="132"/>
      <c r="X25" s="132"/>
      <c r="Y25" s="132"/>
      <c r="Z25" s="132"/>
      <c r="AA25" s="132" t="s">
        <v>8</v>
      </c>
      <c r="AB25" s="132"/>
      <c r="AC25" s="132"/>
      <c r="AD25" s="132"/>
      <c r="AE25" s="132"/>
      <c r="AF25" s="132"/>
      <c r="AG25" s="132"/>
      <c r="AH25" s="132"/>
      <c r="AI25" s="132"/>
      <c r="AJ25" s="17">
        <f t="shared" si="2"/>
        <v>1</v>
      </c>
      <c r="AK25" s="307">
        <f t="shared" si="3"/>
        <v>1</v>
      </c>
      <c r="AL25" s="334">
        <f t="shared" si="4"/>
        <v>2</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t="s">
        <v>8</v>
      </c>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1</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t="s">
        <v>7</v>
      </c>
      <c r="AA29" s="132"/>
      <c r="AB29" s="132"/>
      <c r="AC29" s="132"/>
      <c r="AD29" s="132"/>
      <c r="AE29" s="132"/>
      <c r="AF29" s="132"/>
      <c r="AG29" s="132"/>
      <c r="AH29" s="132"/>
      <c r="AI29" s="132"/>
      <c r="AJ29" s="17">
        <f t="shared" si="2"/>
        <v>0</v>
      </c>
      <c r="AK29" s="307">
        <f t="shared" si="3"/>
        <v>1</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0</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t="s">
        <v>6</v>
      </c>
      <c r="G35" s="132"/>
      <c r="H35" s="132"/>
      <c r="I35" s="132"/>
      <c r="J35" s="132"/>
      <c r="K35" s="132"/>
      <c r="L35" s="132"/>
      <c r="M35" s="132"/>
      <c r="N35" s="132"/>
      <c r="O35" s="132"/>
      <c r="P35" s="132"/>
      <c r="Q35" s="132"/>
      <c r="R35" s="132" t="s">
        <v>8</v>
      </c>
      <c r="S35" s="132"/>
      <c r="T35" s="132"/>
      <c r="U35" s="132"/>
      <c r="V35" s="132"/>
      <c r="W35" s="132"/>
      <c r="X35" s="132"/>
      <c r="Y35" s="132"/>
      <c r="Z35" s="132"/>
      <c r="AA35" s="132"/>
      <c r="AB35" s="132"/>
      <c r="AC35" s="132"/>
      <c r="AD35" s="132"/>
      <c r="AE35" s="132"/>
      <c r="AF35" s="132"/>
      <c r="AG35" s="132"/>
      <c r="AH35" s="132"/>
      <c r="AI35" s="132"/>
      <c r="AJ35" s="17">
        <f t="shared" si="2"/>
        <v>1</v>
      </c>
      <c r="AK35" s="307">
        <f t="shared" si="3"/>
        <v>0</v>
      </c>
      <c r="AL35" s="334">
        <f t="shared" si="4"/>
        <v>1</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38" t="s">
        <v>10</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112">
        <f>SUM(AJ7:AJ36)</f>
        <v>42</v>
      </c>
      <c r="AK37" s="112">
        <f>SUM(AK7:AK36)</f>
        <v>9</v>
      </c>
      <c r="AL37" s="112">
        <f>SUM(AL7:AL36)</f>
        <v>17</v>
      </c>
      <c r="AM37" s="11"/>
    </row>
    <row r="38" spans="1:39" s="23" customFormat="1" ht="21" customHeight="1">
      <c r="A38" s="433" t="s">
        <v>2598</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36"/>
      <c r="D41" s="436"/>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36"/>
      <c r="D42" s="436"/>
      <c r="E42" s="436"/>
      <c r="F42" s="436"/>
      <c r="G42" s="43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36"/>
      <c r="D43" s="436"/>
      <c r="E43" s="43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36"/>
      <c r="D44" s="436"/>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38:AL38"/>
    <mergeCell ref="C43:E43"/>
    <mergeCell ref="C44:D44"/>
    <mergeCell ref="C42:G42"/>
    <mergeCell ref="C41:D41"/>
    <mergeCell ref="A37:AI37"/>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91" priority="5">
      <formula>IF(E$6="CN",1,0)</formula>
    </cfRule>
  </conditionalFormatting>
  <conditionalFormatting sqref="E6:AI6">
    <cfRule type="expression" dxfId="190" priority="4">
      <formula>IF(E$6="CN",1,0)</formula>
    </cfRule>
  </conditionalFormatting>
  <conditionalFormatting sqref="E6:AI36">
    <cfRule type="expression" dxfId="189" priority="1">
      <formula>IF(E$6="CN",1,0)</formula>
    </cfRule>
    <cfRule type="expression" dxfId="188" priority="3">
      <formula>IF(E$6="CN",1,0)</formula>
    </cfRule>
  </conditionalFormatting>
  <conditionalFormatting sqref="E6:AH36">
    <cfRule type="expression" dxfId="1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Normal="100" workbookViewId="0">
      <selection activeCell="AG17" sqref="AG17"/>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ht="35.25" customHeight="1">
      <c r="A3" s="429" t="s">
        <v>2519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71" t="s">
        <v>2232</v>
      </c>
      <c r="C7" s="72" t="s">
        <v>2233</v>
      </c>
      <c r="D7" s="73" t="s">
        <v>2234</v>
      </c>
      <c r="E7" s="150"/>
      <c r="F7" s="5"/>
      <c r="G7" s="63" t="s">
        <v>7</v>
      </c>
      <c r="H7" s="5"/>
      <c r="I7" s="5"/>
      <c r="J7" s="5"/>
      <c r="K7" s="5"/>
      <c r="L7" s="5"/>
      <c r="M7" s="63" t="s">
        <v>8</v>
      </c>
      <c r="N7" s="63"/>
      <c r="O7" s="63"/>
      <c r="P7" s="5"/>
      <c r="Q7" s="5" t="s">
        <v>7</v>
      </c>
      <c r="R7" s="5" t="s">
        <v>7</v>
      </c>
      <c r="S7" s="5"/>
      <c r="T7" s="5"/>
      <c r="U7" s="5"/>
      <c r="V7" s="63"/>
      <c r="W7" s="63"/>
      <c r="X7" s="5"/>
      <c r="Y7" s="5"/>
      <c r="Z7" s="5" t="s">
        <v>6</v>
      </c>
      <c r="AA7" s="5"/>
      <c r="AB7" s="63"/>
      <c r="AC7" s="63"/>
      <c r="AD7" s="63"/>
      <c r="AE7" s="63"/>
      <c r="AF7" s="5"/>
      <c r="AG7" s="5"/>
      <c r="AH7" s="5"/>
      <c r="AI7" s="5"/>
      <c r="AJ7" s="17">
        <f>COUNTIF(E7:AI7,"K")+2*COUNTIF(E7:AI7,"2K")+COUNTIF(E7:AI7,"TK")+COUNTIF(E7:AI7,"KT")+COUNTIF(E7:AI7,"PK")+COUNTIF(E7:AI7,"KP")+2*COUNTIF(E7:AI7,"K2")</f>
        <v>1</v>
      </c>
      <c r="AK7" s="311">
        <f>COUNTIF(F7:AJ7,"P")+2*COUNTIF(F7:AJ7,"2P")+COUNTIF(F7:AJ7,"TP")+COUNTIF(F7:AJ7,"PT")+COUNTIF(F7:AJ7,"PK")+COUNTIF(F7:AJ7,"KP")+2*COUNTIF(F7:AJ7,"P2")</f>
        <v>3</v>
      </c>
      <c r="AL7" s="334">
        <f>COUNTIF(E7:AI7,"T")+2*COUNTIF(E7:AI7,"2T")+2*COUNTIF(E7:AI7,"T2")+COUNTIF(E7:AI7,"PT")+COUNTIF(E7:AI7,"TP")+COUNTIF(E7:AI7,"TK")+COUNTIF(E7:AI7,"KT")</f>
        <v>1</v>
      </c>
      <c r="AM7" s="24"/>
      <c r="AN7" s="25"/>
      <c r="AO7" s="149"/>
    </row>
    <row r="8" spans="1:41" s="23" customFormat="1" ht="21" customHeight="1">
      <c r="A8" s="32">
        <v>2</v>
      </c>
      <c r="B8" s="71">
        <v>2010020148</v>
      </c>
      <c r="C8" s="72" t="s">
        <v>2235</v>
      </c>
      <c r="D8" s="73" t="s">
        <v>37</v>
      </c>
      <c r="E8" s="150" t="s">
        <v>6</v>
      </c>
      <c r="F8" s="5" t="s">
        <v>6</v>
      </c>
      <c r="G8" s="63" t="s">
        <v>7</v>
      </c>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2</v>
      </c>
      <c r="AK8" s="311">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c r="K9" s="5"/>
      <c r="L9" s="5"/>
      <c r="M9" s="63" t="s">
        <v>8</v>
      </c>
      <c r="N9" s="63"/>
      <c r="O9" s="63"/>
      <c r="P9" s="5"/>
      <c r="Q9" s="5"/>
      <c r="R9" s="5"/>
      <c r="S9" s="5"/>
      <c r="T9" s="5"/>
      <c r="U9" s="5"/>
      <c r="V9" s="63"/>
      <c r="W9" s="63"/>
      <c r="X9" s="5"/>
      <c r="Y9" s="5"/>
      <c r="Z9" s="5"/>
      <c r="AA9" s="5"/>
      <c r="AB9" s="63"/>
      <c r="AC9" s="63"/>
      <c r="AD9" s="63"/>
      <c r="AE9" s="63"/>
      <c r="AF9" s="5"/>
      <c r="AG9" s="5"/>
      <c r="AH9" s="5"/>
      <c r="AI9" s="5"/>
      <c r="AJ9" s="17">
        <f t="shared" si="2"/>
        <v>0</v>
      </c>
      <c r="AK9" s="311">
        <f t="shared" si="3"/>
        <v>0</v>
      </c>
      <c r="AL9" s="334">
        <f t="shared" si="4"/>
        <v>1</v>
      </c>
      <c r="AM9" s="149"/>
      <c r="AN9" s="149"/>
      <c r="AO9" s="149"/>
    </row>
    <row r="10" spans="1:41" s="23" customFormat="1" ht="21" customHeight="1">
      <c r="A10" s="32">
        <v>4</v>
      </c>
      <c r="B10" s="71">
        <v>2010020150</v>
      </c>
      <c r="C10" s="72" t="s">
        <v>2238</v>
      </c>
      <c r="D10" s="73" t="s">
        <v>39</v>
      </c>
      <c r="E10" s="150"/>
      <c r="F10" s="5"/>
      <c r="G10" s="63"/>
      <c r="H10" s="5"/>
      <c r="I10" s="5"/>
      <c r="J10" s="5"/>
      <c r="K10" s="5"/>
      <c r="L10" s="5"/>
      <c r="M10" s="63" t="s">
        <v>6</v>
      </c>
      <c r="N10" s="63"/>
      <c r="O10" s="63"/>
      <c r="P10" s="5"/>
      <c r="Q10" s="5"/>
      <c r="R10" s="5"/>
      <c r="S10" s="5"/>
      <c r="T10" s="5" t="s">
        <v>6</v>
      </c>
      <c r="U10" s="5"/>
      <c r="V10" s="63"/>
      <c r="W10" s="63"/>
      <c r="X10" s="5"/>
      <c r="Y10" s="5"/>
      <c r="Z10" s="5" t="s">
        <v>8</v>
      </c>
      <c r="AA10" s="5"/>
      <c r="AB10" s="63"/>
      <c r="AC10" s="63"/>
      <c r="AD10" s="63"/>
      <c r="AE10" s="63"/>
      <c r="AF10" s="5"/>
      <c r="AG10" s="5"/>
      <c r="AH10" s="5"/>
      <c r="AI10" s="5"/>
      <c r="AJ10" s="17">
        <f t="shared" si="2"/>
        <v>2</v>
      </c>
      <c r="AK10" s="311">
        <f t="shared" si="3"/>
        <v>0</v>
      </c>
      <c r="AL10" s="334">
        <f t="shared" si="4"/>
        <v>1</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t="s">
        <v>7</v>
      </c>
      <c r="H12" s="5"/>
      <c r="I12" s="5"/>
      <c r="J12" s="5"/>
      <c r="K12" s="5"/>
      <c r="L12" s="5"/>
      <c r="M12" s="63"/>
      <c r="N12" s="63"/>
      <c r="O12" s="63"/>
      <c r="P12" s="5"/>
      <c r="Q12" s="5"/>
      <c r="R12" s="5"/>
      <c r="S12" s="5" t="s">
        <v>6</v>
      </c>
      <c r="T12" s="5" t="s">
        <v>6</v>
      </c>
      <c r="U12" s="5"/>
      <c r="V12" s="63"/>
      <c r="W12" s="63" t="s">
        <v>7</v>
      </c>
      <c r="X12" s="5"/>
      <c r="Y12" s="5"/>
      <c r="Z12" s="5"/>
      <c r="AA12" s="5"/>
      <c r="AB12" s="63"/>
      <c r="AC12" s="63"/>
      <c r="AD12" s="63"/>
      <c r="AE12" s="63"/>
      <c r="AF12" s="5"/>
      <c r="AG12" s="5"/>
      <c r="AH12" s="5"/>
      <c r="AI12" s="5"/>
      <c r="AJ12" s="17">
        <f t="shared" si="2"/>
        <v>2</v>
      </c>
      <c r="AK12" s="311">
        <f t="shared" si="3"/>
        <v>2</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t="s">
        <v>6</v>
      </c>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1</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t="s">
        <v>7</v>
      </c>
      <c r="S15" s="18" t="s">
        <v>6</v>
      </c>
      <c r="T15" s="18" t="s">
        <v>7</v>
      </c>
      <c r="U15" s="18"/>
      <c r="V15" s="63"/>
      <c r="W15" s="63"/>
      <c r="X15" s="18"/>
      <c r="Y15" s="18"/>
      <c r="Z15" s="18" t="s">
        <v>6</v>
      </c>
      <c r="AA15" s="18"/>
      <c r="AB15" s="63"/>
      <c r="AC15" s="63"/>
      <c r="AD15" s="63"/>
      <c r="AE15" s="63"/>
      <c r="AF15" s="18"/>
      <c r="AG15" s="18"/>
      <c r="AH15" s="18"/>
      <c r="AI15" s="18"/>
      <c r="AJ15" s="17">
        <f t="shared" si="2"/>
        <v>2</v>
      </c>
      <c r="AK15" s="311">
        <f t="shared" si="3"/>
        <v>2</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t="s">
        <v>6</v>
      </c>
      <c r="O16" s="63"/>
      <c r="P16" s="18"/>
      <c r="Q16" s="18" t="s">
        <v>7</v>
      </c>
      <c r="R16" s="18"/>
      <c r="S16" s="18" t="s">
        <v>6</v>
      </c>
      <c r="T16" s="18" t="s">
        <v>6</v>
      </c>
      <c r="U16" s="18"/>
      <c r="V16" s="63"/>
      <c r="W16" s="63" t="s">
        <v>7</v>
      </c>
      <c r="X16" s="18"/>
      <c r="Y16" s="18"/>
      <c r="Z16" s="18" t="s">
        <v>6</v>
      </c>
      <c r="AA16" s="18"/>
      <c r="AB16" s="63"/>
      <c r="AC16" s="63"/>
      <c r="AD16" s="63"/>
      <c r="AE16" s="63"/>
      <c r="AF16" s="18"/>
      <c r="AG16" s="18"/>
      <c r="AH16" s="18"/>
      <c r="AI16" s="18"/>
      <c r="AJ16" s="17">
        <f t="shared" si="2"/>
        <v>4</v>
      </c>
      <c r="AK16" s="311">
        <f t="shared" si="3"/>
        <v>2</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t="s">
        <v>8</v>
      </c>
      <c r="H19" s="18"/>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0</v>
      </c>
      <c r="AK19" s="311">
        <f t="shared" si="3"/>
        <v>0</v>
      </c>
      <c r="AL19" s="334">
        <f t="shared" si="4"/>
        <v>1</v>
      </c>
      <c r="AM19" s="472"/>
      <c r="AN19" s="473"/>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t="s">
        <v>7</v>
      </c>
      <c r="H21" s="18"/>
      <c r="I21" s="18"/>
      <c r="J21" s="18"/>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0</v>
      </c>
      <c r="AK21" s="311">
        <f t="shared" si="3"/>
        <v>1</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c r="I23" s="5"/>
      <c r="J23" s="5"/>
      <c r="K23" s="5"/>
      <c r="L23" s="5"/>
      <c r="M23" s="63" t="s">
        <v>8</v>
      </c>
      <c r="N23" s="63"/>
      <c r="O23" s="63"/>
      <c r="P23" s="5"/>
      <c r="Q23" s="5"/>
      <c r="R23" s="5"/>
      <c r="S23" s="5" t="s">
        <v>6</v>
      </c>
      <c r="T23" s="5"/>
      <c r="U23" s="5" t="s">
        <v>8</v>
      </c>
      <c r="V23" s="63"/>
      <c r="W23" s="63"/>
      <c r="X23" s="5"/>
      <c r="Y23" s="5"/>
      <c r="Z23" s="5" t="s">
        <v>8</v>
      </c>
      <c r="AA23" s="5"/>
      <c r="AB23" s="63" t="s">
        <v>8</v>
      </c>
      <c r="AC23" s="63"/>
      <c r="AD23" s="63"/>
      <c r="AE23" s="63"/>
      <c r="AF23" s="5"/>
      <c r="AG23" s="5"/>
      <c r="AH23" s="5"/>
      <c r="AI23" s="5"/>
      <c r="AJ23" s="17">
        <f t="shared" si="2"/>
        <v>1</v>
      </c>
      <c r="AK23" s="311">
        <f t="shared" si="3"/>
        <v>0</v>
      </c>
      <c r="AL23" s="334">
        <f t="shared" si="4"/>
        <v>4</v>
      </c>
      <c r="AM23" s="170"/>
      <c r="AN23" s="170"/>
      <c r="AO23" s="170"/>
    </row>
    <row r="24" spans="1:41" s="141" customFormat="1" ht="21" customHeight="1">
      <c r="A24" s="32">
        <v>18</v>
      </c>
      <c r="B24" s="71" t="s">
        <v>2255</v>
      </c>
      <c r="C24" s="72" t="s">
        <v>18</v>
      </c>
      <c r="D24" s="73" t="s">
        <v>43</v>
      </c>
      <c r="E24" s="150"/>
      <c r="F24" s="5"/>
      <c r="G24" s="63"/>
      <c r="H24" s="5"/>
      <c r="I24" s="5"/>
      <c r="J24" s="5" t="s">
        <v>8</v>
      </c>
      <c r="K24" s="5"/>
      <c r="L24" s="5"/>
      <c r="M24" s="63"/>
      <c r="N24" s="63"/>
      <c r="O24" s="63"/>
      <c r="P24" s="5"/>
      <c r="Q24" s="5"/>
      <c r="R24" s="5" t="s">
        <v>7</v>
      </c>
      <c r="S24" s="5"/>
      <c r="T24" s="5"/>
      <c r="U24" s="5"/>
      <c r="V24" s="63"/>
      <c r="W24" s="63"/>
      <c r="X24" s="5"/>
      <c r="Y24" s="5"/>
      <c r="Z24" s="5"/>
      <c r="AA24" s="5"/>
      <c r="AB24" s="63"/>
      <c r="AC24" s="63"/>
      <c r="AD24" s="63"/>
      <c r="AE24" s="63"/>
      <c r="AF24" s="5"/>
      <c r="AG24" s="5"/>
      <c r="AH24" s="5"/>
      <c r="AI24" s="5"/>
      <c r="AJ24" s="17">
        <f t="shared" si="2"/>
        <v>0</v>
      </c>
      <c r="AK24" s="311">
        <f t="shared" si="3"/>
        <v>1</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t="s">
        <v>6</v>
      </c>
      <c r="H27" s="5"/>
      <c r="I27" s="5"/>
      <c r="J27" s="5"/>
      <c r="K27" s="5"/>
      <c r="L27" s="5"/>
      <c r="M27" s="63" t="s">
        <v>6</v>
      </c>
      <c r="N27" s="63"/>
      <c r="O27" s="63"/>
      <c r="P27" s="5"/>
      <c r="Q27" s="5"/>
      <c r="R27" s="5"/>
      <c r="S27" s="5" t="s">
        <v>6</v>
      </c>
      <c r="T27" s="5"/>
      <c r="U27" s="5"/>
      <c r="V27" s="63"/>
      <c r="W27" s="63" t="s">
        <v>7</v>
      </c>
      <c r="X27" s="5"/>
      <c r="Y27" s="5"/>
      <c r="Z27" s="5"/>
      <c r="AA27" s="5" t="s">
        <v>6</v>
      </c>
      <c r="AB27" s="63"/>
      <c r="AC27" s="63"/>
      <c r="AD27" s="63"/>
      <c r="AE27" s="63"/>
      <c r="AF27" s="5"/>
      <c r="AG27" s="5"/>
      <c r="AH27" s="5"/>
      <c r="AI27" s="5"/>
      <c r="AJ27" s="17">
        <f t="shared" si="2"/>
        <v>4</v>
      </c>
      <c r="AK27" s="311">
        <f t="shared" si="3"/>
        <v>1</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c r="K28" s="150"/>
      <c r="L28" s="150"/>
      <c r="M28" s="63" t="s">
        <v>6</v>
      </c>
      <c r="N28" s="63"/>
      <c r="O28" s="63"/>
      <c r="P28" s="150"/>
      <c r="Q28" s="150" t="s">
        <v>7</v>
      </c>
      <c r="R28" s="150" t="s">
        <v>7</v>
      </c>
      <c r="S28" s="150" t="s">
        <v>6</v>
      </c>
      <c r="T28" s="150"/>
      <c r="U28" s="150"/>
      <c r="V28" s="63"/>
      <c r="W28" s="63"/>
      <c r="X28" s="150"/>
      <c r="Y28" s="150"/>
      <c r="Z28" s="150"/>
      <c r="AA28" s="150"/>
      <c r="AB28" s="63"/>
      <c r="AC28" s="63"/>
      <c r="AD28" s="63"/>
      <c r="AE28" s="63"/>
      <c r="AF28" s="150"/>
      <c r="AG28" s="150"/>
      <c r="AH28" s="150"/>
      <c r="AI28" s="150"/>
      <c r="AJ28" s="17">
        <f t="shared" si="2"/>
        <v>2</v>
      </c>
      <c r="AK28" s="311">
        <f t="shared" si="3"/>
        <v>2</v>
      </c>
      <c r="AL28" s="334">
        <f t="shared" si="4"/>
        <v>0</v>
      </c>
      <c r="AM28" s="170"/>
      <c r="AN28" s="170"/>
      <c r="AO28" s="170"/>
    </row>
    <row r="29" spans="1:41" s="141" customFormat="1" ht="21" customHeight="1">
      <c r="A29" s="32">
        <v>23</v>
      </c>
      <c r="B29" s="71" t="s">
        <v>2263</v>
      </c>
      <c r="C29" s="72" t="s">
        <v>2264</v>
      </c>
      <c r="D29" s="73" t="s">
        <v>22</v>
      </c>
      <c r="E29" s="150" t="s">
        <v>6</v>
      </c>
      <c r="F29" s="5"/>
      <c r="G29" s="63" t="s">
        <v>7</v>
      </c>
      <c r="H29" s="5"/>
      <c r="I29" s="5"/>
      <c r="J29" s="5"/>
      <c r="K29" s="5"/>
      <c r="L29" s="5" t="s">
        <v>6</v>
      </c>
      <c r="M29" s="63" t="s">
        <v>6</v>
      </c>
      <c r="N29" s="63"/>
      <c r="O29" s="63"/>
      <c r="P29" s="5"/>
      <c r="Q29" s="5"/>
      <c r="R29" s="5" t="s">
        <v>7</v>
      </c>
      <c r="S29" s="5"/>
      <c r="T29" s="5"/>
      <c r="U29" s="5" t="s">
        <v>6</v>
      </c>
      <c r="V29" s="63"/>
      <c r="W29" s="63"/>
      <c r="X29" s="5" t="s">
        <v>6</v>
      </c>
      <c r="Y29" s="5"/>
      <c r="Z29" s="5"/>
      <c r="AA29" s="5"/>
      <c r="AB29" s="63"/>
      <c r="AC29" s="63"/>
      <c r="AD29" s="63"/>
      <c r="AE29" s="63"/>
      <c r="AF29" s="5"/>
      <c r="AG29" s="5"/>
      <c r="AH29" s="5"/>
      <c r="AI29" s="5"/>
      <c r="AJ29" s="17">
        <f t="shared" si="2"/>
        <v>5</v>
      </c>
      <c r="AK29" s="311">
        <f t="shared" si="3"/>
        <v>2</v>
      </c>
      <c r="AL29" s="334">
        <f t="shared" si="4"/>
        <v>0</v>
      </c>
      <c r="AM29" s="170"/>
      <c r="AN29" s="170"/>
      <c r="AO29" s="170"/>
    </row>
    <row r="30" spans="1:41" s="177" customFormat="1" ht="21" customHeight="1">
      <c r="A30" s="32">
        <v>24</v>
      </c>
      <c r="B30" s="71" t="s">
        <v>2265</v>
      </c>
      <c r="C30" s="72" t="s">
        <v>847</v>
      </c>
      <c r="D30" s="73" t="s">
        <v>615</v>
      </c>
      <c r="E30" s="150"/>
      <c r="F30" s="5"/>
      <c r="G30" s="63" t="s">
        <v>7</v>
      </c>
      <c r="H30" s="5"/>
      <c r="I30" s="5"/>
      <c r="J30" s="5"/>
      <c r="K30" s="5"/>
      <c r="L30" s="5"/>
      <c r="M30" s="63"/>
      <c r="N30" s="63" t="s">
        <v>8</v>
      </c>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1</v>
      </c>
      <c r="AL30" s="334">
        <f t="shared" si="4"/>
        <v>1</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t="s">
        <v>6</v>
      </c>
      <c r="U33" s="5" t="s">
        <v>6</v>
      </c>
      <c r="V33" s="63"/>
      <c r="W33" s="63"/>
      <c r="X33" s="5" t="s">
        <v>6</v>
      </c>
      <c r="Y33" s="5"/>
      <c r="Z33" s="5"/>
      <c r="AA33" s="5"/>
      <c r="AB33" s="63"/>
      <c r="AC33" s="63"/>
      <c r="AD33" s="63"/>
      <c r="AE33" s="63"/>
      <c r="AF33" s="5"/>
      <c r="AG33" s="5"/>
      <c r="AH33" s="5"/>
      <c r="AI33" s="5"/>
      <c r="AJ33" s="17">
        <f t="shared" si="2"/>
        <v>3</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74" t="s">
        <v>10</v>
      </c>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6"/>
      <c r="AJ35" s="17">
        <f>SUM(AJ7:AJ34)</f>
        <v>29</v>
      </c>
      <c r="AK35" s="17">
        <f>SUM(AK7:AK34)</f>
        <v>18</v>
      </c>
      <c r="AL35" s="17">
        <f>SUM(AL7:AL34)</f>
        <v>10</v>
      </c>
    </row>
    <row r="36" spans="1:41" s="23" customFormat="1" ht="21" customHeight="1">
      <c r="A36" s="433" t="s">
        <v>2598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5"/>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6"/>
      <c r="D39" s="436"/>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6"/>
      <c r="D40" s="436"/>
      <c r="E40" s="436"/>
      <c r="F40" s="436"/>
      <c r="G40" s="436"/>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6"/>
      <c r="D41" s="436"/>
      <c r="E41" s="436"/>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6"/>
      <c r="D42" s="436"/>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4"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Normal="100" workbookViewId="0">
      <selection activeCell="T11" sqref="T11"/>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35.25" customHeight="1">
      <c r="A3" s="429" t="s">
        <v>2517</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4">
        <v>1</v>
      </c>
      <c r="B7" s="37" t="s">
        <v>2272</v>
      </c>
      <c r="C7" s="38" t="s">
        <v>31</v>
      </c>
      <c r="D7" s="39" t="s">
        <v>61</v>
      </c>
      <c r="E7" s="95"/>
      <c r="F7" s="94" t="s">
        <v>6</v>
      </c>
      <c r="G7" s="94"/>
      <c r="H7" s="94"/>
      <c r="I7" s="94"/>
      <c r="J7" s="94"/>
      <c r="K7" s="94"/>
      <c r="L7" s="94"/>
      <c r="M7" s="94"/>
      <c r="N7" s="94"/>
      <c r="O7" s="93"/>
      <c r="P7" s="94"/>
      <c r="Q7" s="93"/>
      <c r="R7" s="94"/>
      <c r="S7" s="94"/>
      <c r="T7" s="94"/>
      <c r="U7" s="94"/>
      <c r="V7" s="94"/>
      <c r="W7" s="94"/>
      <c r="X7" s="94"/>
      <c r="Y7" s="94"/>
      <c r="Z7" s="94"/>
      <c r="AA7" s="94"/>
      <c r="AB7" s="94"/>
      <c r="AC7" s="94"/>
      <c r="AD7" s="94"/>
      <c r="AE7" s="94" t="s">
        <v>6</v>
      </c>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t="s">
        <v>6</v>
      </c>
      <c r="G8" s="94"/>
      <c r="H8" s="94"/>
      <c r="I8" s="94"/>
      <c r="J8" s="94"/>
      <c r="K8" s="94"/>
      <c r="L8" s="94"/>
      <c r="M8" s="94" t="s">
        <v>7</v>
      </c>
      <c r="N8" s="94" t="s">
        <v>6</v>
      </c>
      <c r="O8" s="93"/>
      <c r="P8" s="94"/>
      <c r="Q8" s="93"/>
      <c r="R8" s="94"/>
      <c r="S8" s="94"/>
      <c r="T8" s="94"/>
      <c r="U8" s="94" t="s">
        <v>6</v>
      </c>
      <c r="V8" s="94"/>
      <c r="W8" s="94"/>
      <c r="X8" s="94"/>
      <c r="Y8" s="94"/>
      <c r="Z8" s="94" t="s">
        <v>6</v>
      </c>
      <c r="AA8" s="94" t="s">
        <v>6</v>
      </c>
      <c r="AB8" s="94"/>
      <c r="AC8" s="94"/>
      <c r="AD8" s="94" t="s">
        <v>8</v>
      </c>
      <c r="AE8" s="94" t="s">
        <v>6</v>
      </c>
      <c r="AF8" s="94"/>
      <c r="AG8" s="94"/>
      <c r="AH8" s="94"/>
      <c r="AI8" s="94"/>
      <c r="AJ8" s="17">
        <f t="shared" ref="AJ8:AJ37" si="2">COUNTIF(E8:AI8,"K")+2*COUNTIF(E8:AI8,"2K")+COUNTIF(E8:AI8,"TK")+COUNTIF(E8:AI8,"KT")+COUNTIF(E8:AI8,"PK")+COUNTIF(E8:AI8,"KP")+2*COUNTIF(E8:AI8,"K2")</f>
        <v>6</v>
      </c>
      <c r="AK8" s="311">
        <f t="shared" ref="AK8:AK37" si="3">COUNTIF(F8:AJ8,"P")+2*COUNTIF(F8:AJ8,"2P")+COUNTIF(F8:AJ8,"TP")+COUNTIF(F8:AJ8,"PT")+COUNTIF(F8:AJ8,"PK")+COUNTIF(F8:AJ8,"KP")+2*COUNTIF(F8:AJ8,"P2")</f>
        <v>1</v>
      </c>
      <c r="AL8" s="334">
        <f t="shared" ref="AL8:AL37" si="4">COUNTIF(E8:AI8,"T")+2*COUNTIF(E8:AI8,"2T")+2*COUNTIF(E8:AI8,"T2")+COUNTIF(E8:AI8,"PT")+COUNTIF(E8:AI8,"TP")+COUNTIF(E8:AI8,"TK")+COUNTIF(E8:AI8,"KT")</f>
        <v>1</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c r="I11" s="94"/>
      <c r="J11" s="94"/>
      <c r="K11" s="94"/>
      <c r="L11" s="94" t="s">
        <v>7</v>
      </c>
      <c r="M11" s="94"/>
      <c r="N11" s="94"/>
      <c r="O11" s="93"/>
      <c r="P11" s="94"/>
      <c r="Q11" s="93"/>
      <c r="R11" s="94"/>
      <c r="S11" s="94"/>
      <c r="T11" s="94"/>
      <c r="U11" s="94"/>
      <c r="V11" s="94"/>
      <c r="W11" s="94"/>
      <c r="X11" s="94"/>
      <c r="Y11" s="94"/>
      <c r="Z11" s="94"/>
      <c r="AA11" s="94"/>
      <c r="AB11" s="94"/>
      <c r="AC11" s="94"/>
      <c r="AD11" s="94" t="s">
        <v>8</v>
      </c>
      <c r="AE11" s="94"/>
      <c r="AF11" s="94"/>
      <c r="AG11" s="94"/>
      <c r="AH11" s="94"/>
      <c r="AI11" s="94"/>
      <c r="AJ11" s="17">
        <f t="shared" si="2"/>
        <v>0</v>
      </c>
      <c r="AK11" s="311">
        <f t="shared" si="3"/>
        <v>1</v>
      </c>
      <c r="AL11" s="334">
        <f t="shared" si="4"/>
        <v>1</v>
      </c>
      <c r="AM11" s="11"/>
      <c r="AN11" s="11"/>
      <c r="AO11" s="11"/>
    </row>
    <row r="12" spans="1:41" s="1" customFormat="1" ht="21" customHeight="1">
      <c r="A12" s="4">
        <v>6</v>
      </c>
      <c r="B12" s="37" t="s">
        <v>2278</v>
      </c>
      <c r="C12" s="38" t="s">
        <v>2279</v>
      </c>
      <c r="D12" s="39" t="s">
        <v>48</v>
      </c>
      <c r="E12" s="95"/>
      <c r="F12" s="94"/>
      <c r="G12" s="94"/>
      <c r="H12" s="94"/>
      <c r="I12" s="94"/>
      <c r="J12" s="94" t="s">
        <v>6</v>
      </c>
      <c r="K12" s="94"/>
      <c r="L12" s="94"/>
      <c r="M12" s="94"/>
      <c r="N12" s="94"/>
      <c r="O12" s="93"/>
      <c r="P12" s="94"/>
      <c r="Q12" s="93"/>
      <c r="R12" s="94"/>
      <c r="S12" s="94"/>
      <c r="T12" s="94"/>
      <c r="U12" s="94"/>
      <c r="V12" s="94"/>
      <c r="W12" s="94"/>
      <c r="X12" s="94"/>
      <c r="Y12" s="94"/>
      <c r="Z12" s="94"/>
      <c r="AA12" s="94"/>
      <c r="AB12" s="94" t="s">
        <v>8</v>
      </c>
      <c r="AC12" s="94"/>
      <c r="AD12" s="94" t="s">
        <v>8</v>
      </c>
      <c r="AE12" s="94"/>
      <c r="AF12" s="94"/>
      <c r="AG12" s="94"/>
      <c r="AH12" s="94"/>
      <c r="AI12" s="94"/>
      <c r="AJ12" s="17">
        <f t="shared" si="2"/>
        <v>1</v>
      </c>
      <c r="AK12" s="311">
        <f t="shared" si="3"/>
        <v>0</v>
      </c>
      <c r="AL12" s="334">
        <f t="shared" si="4"/>
        <v>2</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t="s">
        <v>7</v>
      </c>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4">
        <v>8</v>
      </c>
      <c r="B14" s="37" t="s">
        <v>2282</v>
      </c>
      <c r="C14" s="38" t="s">
        <v>2283</v>
      </c>
      <c r="D14" s="39" t="s">
        <v>14</v>
      </c>
      <c r="E14" s="95"/>
      <c r="F14" s="94"/>
      <c r="G14" s="94" t="s">
        <v>6</v>
      </c>
      <c r="H14" s="94"/>
      <c r="I14" s="94"/>
      <c r="J14" s="94"/>
      <c r="K14" s="94"/>
      <c r="L14" s="94"/>
      <c r="M14" s="94"/>
      <c r="N14" s="94"/>
      <c r="O14" s="93"/>
      <c r="P14" s="94" t="s">
        <v>6</v>
      </c>
      <c r="Q14" s="93"/>
      <c r="R14" s="94"/>
      <c r="S14" s="94"/>
      <c r="T14" s="94"/>
      <c r="U14" s="94" t="s">
        <v>6</v>
      </c>
      <c r="V14" s="94"/>
      <c r="W14" s="94"/>
      <c r="X14" s="94" t="s">
        <v>6</v>
      </c>
      <c r="Y14" s="94"/>
      <c r="Z14" s="94" t="s">
        <v>8</v>
      </c>
      <c r="AA14" s="94"/>
      <c r="AB14" s="94" t="s">
        <v>8</v>
      </c>
      <c r="AC14" s="94"/>
      <c r="AD14" s="94" t="s">
        <v>6</v>
      </c>
      <c r="AE14" s="94" t="s">
        <v>8</v>
      </c>
      <c r="AF14" s="94"/>
      <c r="AG14" s="94"/>
      <c r="AH14" s="94"/>
      <c r="AI14" s="94"/>
      <c r="AJ14" s="17">
        <f t="shared" si="2"/>
        <v>5</v>
      </c>
      <c r="AK14" s="311">
        <f t="shared" si="3"/>
        <v>0</v>
      </c>
      <c r="AL14" s="334">
        <f t="shared" si="4"/>
        <v>3</v>
      </c>
      <c r="AM14" s="11"/>
      <c r="AN14" s="11"/>
      <c r="AO14" s="11"/>
    </row>
    <row r="15" spans="1:41" s="1" customFormat="1" ht="21" customHeight="1">
      <c r="A15" s="4">
        <v>9</v>
      </c>
      <c r="B15" s="37" t="s">
        <v>2284</v>
      </c>
      <c r="C15" s="38" t="s">
        <v>2285</v>
      </c>
      <c r="D15" s="39" t="s">
        <v>14</v>
      </c>
      <c r="E15" s="95" t="s">
        <v>8</v>
      </c>
      <c r="F15" s="94"/>
      <c r="G15" s="94"/>
      <c r="H15" s="94"/>
      <c r="I15" s="94"/>
      <c r="J15" s="94"/>
      <c r="K15" s="94"/>
      <c r="L15" s="94" t="s">
        <v>6</v>
      </c>
      <c r="M15" s="94"/>
      <c r="N15" s="94"/>
      <c r="O15" s="93"/>
      <c r="P15" s="94"/>
      <c r="Q15" s="93"/>
      <c r="R15" s="94"/>
      <c r="S15" s="94" t="s">
        <v>8</v>
      </c>
      <c r="T15" s="94"/>
      <c r="U15" s="94"/>
      <c r="V15" s="94"/>
      <c r="W15" s="94"/>
      <c r="X15" s="94"/>
      <c r="Y15" s="94"/>
      <c r="Z15" s="94"/>
      <c r="AA15" s="94"/>
      <c r="AB15" s="94"/>
      <c r="AC15" s="94"/>
      <c r="AD15" s="94" t="s">
        <v>8</v>
      </c>
      <c r="AE15" s="94"/>
      <c r="AF15" s="94"/>
      <c r="AG15" s="94"/>
      <c r="AH15" s="94"/>
      <c r="AI15" s="94"/>
      <c r="AJ15" s="17">
        <f t="shared" si="2"/>
        <v>1</v>
      </c>
      <c r="AK15" s="311">
        <f t="shared" si="3"/>
        <v>0</v>
      </c>
      <c r="AL15" s="334">
        <f t="shared" si="4"/>
        <v>3</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t="s">
        <v>6</v>
      </c>
      <c r="AC16" s="94"/>
      <c r="AD16" s="94"/>
      <c r="AE16" s="94"/>
      <c r="AF16" s="94"/>
      <c r="AG16" s="94"/>
      <c r="AH16" s="94"/>
      <c r="AI16" s="94"/>
      <c r="AJ16" s="17">
        <f t="shared" si="2"/>
        <v>1</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t="s">
        <v>7</v>
      </c>
      <c r="AE18" s="263"/>
      <c r="AF18" s="263"/>
      <c r="AG18" s="263"/>
      <c r="AH18" s="263"/>
      <c r="AI18" s="95"/>
      <c r="AJ18" s="17">
        <f t="shared" si="2"/>
        <v>0</v>
      </c>
      <c r="AK18" s="311">
        <f t="shared" si="3"/>
        <v>1</v>
      </c>
      <c r="AL18" s="334">
        <f t="shared" si="4"/>
        <v>0</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6"/>
      <c r="AN19" s="457"/>
      <c r="AO19" s="11"/>
    </row>
    <row r="20" spans="1:41" s="1" customFormat="1" ht="21" customHeight="1">
      <c r="A20" s="4">
        <v>14</v>
      </c>
      <c r="B20" s="37" t="s">
        <v>2292</v>
      </c>
      <c r="C20" s="38" t="s">
        <v>2293</v>
      </c>
      <c r="D20" s="39" t="s">
        <v>55</v>
      </c>
      <c r="E20" s="95"/>
      <c r="F20" s="94"/>
      <c r="G20" s="94"/>
      <c r="H20" s="94"/>
      <c r="I20" s="94" t="s">
        <v>8</v>
      </c>
      <c r="J20" s="94"/>
      <c r="K20" s="94"/>
      <c r="L20" s="94"/>
      <c r="M20" s="94"/>
      <c r="N20" s="94" t="s">
        <v>8</v>
      </c>
      <c r="O20" s="93"/>
      <c r="P20" s="94"/>
      <c r="Q20" s="93"/>
      <c r="R20" s="94"/>
      <c r="S20" s="94"/>
      <c r="T20" s="94"/>
      <c r="U20" s="94" t="s">
        <v>8</v>
      </c>
      <c r="V20" s="94"/>
      <c r="W20" s="94"/>
      <c r="X20" s="94"/>
      <c r="Y20" s="94"/>
      <c r="Z20" s="94"/>
      <c r="AA20" s="94" t="s">
        <v>7</v>
      </c>
      <c r="AB20" s="94" t="s">
        <v>7</v>
      </c>
      <c r="AC20" s="94"/>
      <c r="AD20" s="94" t="s">
        <v>8</v>
      </c>
      <c r="AE20" s="94" t="s">
        <v>6</v>
      </c>
      <c r="AF20" s="94"/>
      <c r="AG20" s="94"/>
      <c r="AH20" s="94"/>
      <c r="AI20" s="94"/>
      <c r="AJ20" s="17">
        <f t="shared" si="2"/>
        <v>1</v>
      </c>
      <c r="AK20" s="311">
        <f t="shared" si="3"/>
        <v>2</v>
      </c>
      <c r="AL20" s="334">
        <f t="shared" si="4"/>
        <v>4</v>
      </c>
      <c r="AM20" s="11"/>
      <c r="AN20" s="11"/>
      <c r="AO20" s="11"/>
    </row>
    <row r="21" spans="1:41" s="1" customFormat="1" ht="21" customHeight="1">
      <c r="A21" s="4">
        <v>15</v>
      </c>
      <c r="B21" s="37" t="s">
        <v>2294</v>
      </c>
      <c r="C21" s="38" t="s">
        <v>2295</v>
      </c>
      <c r="D21" s="39" t="s">
        <v>78</v>
      </c>
      <c r="E21" s="95"/>
      <c r="F21" s="94"/>
      <c r="G21" s="94" t="s">
        <v>6</v>
      </c>
      <c r="H21" s="94"/>
      <c r="I21" s="94"/>
      <c r="J21" s="94"/>
      <c r="K21" s="94"/>
      <c r="L21" s="94"/>
      <c r="M21" s="94"/>
      <c r="N21" s="94"/>
      <c r="O21" s="93"/>
      <c r="P21" s="94"/>
      <c r="Q21" s="93"/>
      <c r="R21" s="94" t="s">
        <v>6</v>
      </c>
      <c r="S21" s="94"/>
      <c r="T21" s="94"/>
      <c r="U21" s="94"/>
      <c r="V21" s="94"/>
      <c r="W21" s="94"/>
      <c r="X21" s="94"/>
      <c r="Y21" s="94"/>
      <c r="Z21" s="94"/>
      <c r="AA21" s="94"/>
      <c r="AB21" s="94"/>
      <c r="AC21" s="94"/>
      <c r="AD21" s="94" t="s">
        <v>7</v>
      </c>
      <c r="AE21" s="94"/>
      <c r="AF21" s="94"/>
      <c r="AG21" s="94"/>
      <c r="AH21" s="94"/>
      <c r="AI21" s="94"/>
      <c r="AJ21" s="17">
        <f t="shared" si="2"/>
        <v>2</v>
      </c>
      <c r="AK21" s="311">
        <f t="shared" si="3"/>
        <v>1</v>
      </c>
      <c r="AL21" s="334">
        <f t="shared" si="4"/>
        <v>0</v>
      </c>
      <c r="AM21" s="11"/>
      <c r="AN21" s="11"/>
      <c r="AO21" s="11"/>
    </row>
    <row r="22" spans="1:41" s="1" customFormat="1" ht="21" customHeight="1">
      <c r="A22" s="4">
        <v>16</v>
      </c>
      <c r="B22" s="37" t="s">
        <v>2296</v>
      </c>
      <c r="C22" s="38" t="s">
        <v>2297</v>
      </c>
      <c r="D22" s="39" t="s">
        <v>43</v>
      </c>
      <c r="E22" s="95"/>
      <c r="F22" s="94"/>
      <c r="G22" s="94"/>
      <c r="H22" s="94"/>
      <c r="I22" s="94"/>
      <c r="J22" s="94" t="s">
        <v>8</v>
      </c>
      <c r="K22" s="94"/>
      <c r="L22" s="94"/>
      <c r="M22" s="94" t="s">
        <v>6</v>
      </c>
      <c r="N22" s="94"/>
      <c r="O22" s="93"/>
      <c r="P22" s="94"/>
      <c r="Q22" s="93"/>
      <c r="R22" s="94"/>
      <c r="S22" s="94"/>
      <c r="T22" s="94"/>
      <c r="U22" s="94"/>
      <c r="V22" s="94"/>
      <c r="W22" s="94"/>
      <c r="X22" s="94"/>
      <c r="Y22" s="94"/>
      <c r="Z22" s="94"/>
      <c r="AA22" s="94"/>
      <c r="AB22" s="94" t="s">
        <v>8</v>
      </c>
      <c r="AC22" s="94"/>
      <c r="AD22" s="94" t="s">
        <v>8</v>
      </c>
      <c r="AE22" s="94" t="s">
        <v>8</v>
      </c>
      <c r="AF22" s="94"/>
      <c r="AG22" s="94"/>
      <c r="AH22" s="94"/>
      <c r="AI22" s="94"/>
      <c r="AJ22" s="17">
        <f t="shared" si="2"/>
        <v>1</v>
      </c>
      <c r="AK22" s="311">
        <f t="shared" si="3"/>
        <v>0</v>
      </c>
      <c r="AL22" s="334">
        <f t="shared" si="4"/>
        <v>4</v>
      </c>
      <c r="AM22" s="11"/>
      <c r="AN22" s="11"/>
      <c r="AO22" s="11"/>
    </row>
    <row r="23" spans="1:41" s="1" customFormat="1" ht="21" customHeight="1">
      <c r="A23" s="4">
        <v>17</v>
      </c>
      <c r="B23" s="37" t="s">
        <v>2298</v>
      </c>
      <c r="C23" s="38" t="s">
        <v>80</v>
      </c>
      <c r="D23" s="39" t="s">
        <v>718</v>
      </c>
      <c r="E23" s="95"/>
      <c r="F23" s="94"/>
      <c r="G23" s="94"/>
      <c r="H23" s="94"/>
      <c r="I23" s="94" t="s">
        <v>7</v>
      </c>
      <c r="J23" s="94"/>
      <c r="K23" s="94"/>
      <c r="L23" s="94" t="s">
        <v>6</v>
      </c>
      <c r="M23" s="94"/>
      <c r="N23" s="94"/>
      <c r="O23" s="93"/>
      <c r="P23" s="94" t="s">
        <v>7</v>
      </c>
      <c r="Q23" s="93"/>
      <c r="R23" s="94"/>
      <c r="S23" s="94"/>
      <c r="T23" s="94"/>
      <c r="U23" s="94"/>
      <c r="V23" s="94"/>
      <c r="W23" s="94"/>
      <c r="X23" s="94"/>
      <c r="Y23" s="94"/>
      <c r="Z23" s="94"/>
      <c r="AA23" s="94"/>
      <c r="AB23" s="94"/>
      <c r="AC23" s="94"/>
      <c r="AD23" s="94"/>
      <c r="AE23" s="94"/>
      <c r="AF23" s="94"/>
      <c r="AG23" s="94"/>
      <c r="AH23" s="94"/>
      <c r="AI23" s="94"/>
      <c r="AJ23" s="17">
        <f t="shared" si="2"/>
        <v>1</v>
      </c>
      <c r="AK23" s="311">
        <f t="shared" si="3"/>
        <v>2</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t="s">
        <v>7</v>
      </c>
      <c r="O24" s="93"/>
      <c r="P24" s="94"/>
      <c r="Q24" s="93"/>
      <c r="R24" s="94"/>
      <c r="S24" s="94"/>
      <c r="T24" s="94"/>
      <c r="U24" s="94"/>
      <c r="V24" s="94"/>
      <c r="W24" s="94"/>
      <c r="X24" s="94"/>
      <c r="Y24" s="94"/>
      <c r="Z24" s="94"/>
      <c r="AA24" s="94" t="s">
        <v>7</v>
      </c>
      <c r="AB24" s="94" t="s">
        <v>6</v>
      </c>
      <c r="AC24" s="94"/>
      <c r="AD24" s="94"/>
      <c r="AE24" s="94"/>
      <c r="AF24" s="94"/>
      <c r="AG24" s="94"/>
      <c r="AH24" s="94"/>
      <c r="AI24" s="94"/>
      <c r="AJ24" s="17">
        <f t="shared" si="2"/>
        <v>1</v>
      </c>
      <c r="AK24" s="311">
        <f t="shared" si="3"/>
        <v>2</v>
      </c>
      <c r="AL24" s="334">
        <f t="shared" si="4"/>
        <v>0</v>
      </c>
      <c r="AM24" s="11"/>
      <c r="AN24" s="11"/>
      <c r="AO24" s="11"/>
    </row>
    <row r="25" spans="1:41" s="1" customFormat="1" ht="21" customHeight="1">
      <c r="A25" s="4">
        <v>19</v>
      </c>
      <c r="B25" s="37" t="s">
        <v>2301</v>
      </c>
      <c r="C25" s="38" t="s">
        <v>482</v>
      </c>
      <c r="D25" s="39" t="s">
        <v>63</v>
      </c>
      <c r="E25" s="95" t="s">
        <v>7</v>
      </c>
      <c r="F25" s="94" t="s">
        <v>7</v>
      </c>
      <c r="G25" s="94" t="s">
        <v>7</v>
      </c>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2</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c r="K29" s="94"/>
      <c r="L29" s="94"/>
      <c r="M29" s="94"/>
      <c r="N29" s="94" t="s">
        <v>7</v>
      </c>
      <c r="O29" s="93"/>
      <c r="P29" s="94"/>
      <c r="Q29" s="93"/>
      <c r="R29" s="94"/>
      <c r="S29" s="94"/>
      <c r="T29" s="94"/>
      <c r="U29" s="94"/>
      <c r="V29" s="94"/>
      <c r="W29" s="94"/>
      <c r="X29" s="94"/>
      <c r="Y29" s="94"/>
      <c r="Z29" s="94"/>
      <c r="AA29" s="94"/>
      <c r="AB29" s="94"/>
      <c r="AC29" s="94"/>
      <c r="AD29" s="94" t="s">
        <v>8</v>
      </c>
      <c r="AE29" s="94"/>
      <c r="AF29" s="94"/>
      <c r="AG29" s="94"/>
      <c r="AH29" s="94"/>
      <c r="AI29" s="94"/>
      <c r="AJ29" s="17">
        <f t="shared" si="2"/>
        <v>0</v>
      </c>
      <c r="AK29" s="311">
        <f t="shared" si="3"/>
        <v>1</v>
      </c>
      <c r="AL29" s="334">
        <f t="shared" si="4"/>
        <v>1</v>
      </c>
      <c r="AM29" s="11"/>
      <c r="AN29" s="11"/>
      <c r="AO29" s="11"/>
    </row>
    <row r="30" spans="1:41" s="1" customFormat="1" ht="21" customHeight="1">
      <c r="A30" s="4">
        <v>24</v>
      </c>
      <c r="B30" s="37" t="s">
        <v>2308</v>
      </c>
      <c r="C30" s="38" t="s">
        <v>57</v>
      </c>
      <c r="D30" s="39" t="s">
        <v>67</v>
      </c>
      <c r="E30" s="95"/>
      <c r="F30" s="94" t="s">
        <v>7</v>
      </c>
      <c r="G30" s="94"/>
      <c r="H30" s="94"/>
      <c r="I30" s="94"/>
      <c r="J30" s="94"/>
      <c r="K30" s="94"/>
      <c r="L30" s="94"/>
      <c r="M30" s="94"/>
      <c r="N30" s="94"/>
      <c r="O30" s="93"/>
      <c r="P30" s="94"/>
      <c r="Q30" s="93"/>
      <c r="R30" s="94"/>
      <c r="S30" s="94"/>
      <c r="T30" s="94"/>
      <c r="U30" s="94"/>
      <c r="V30" s="94"/>
      <c r="W30" s="94"/>
      <c r="X30" s="94" t="s">
        <v>7</v>
      </c>
      <c r="Y30" s="94"/>
      <c r="Z30" s="94"/>
      <c r="AA30" s="94"/>
      <c r="AB30" s="94"/>
      <c r="AC30" s="94"/>
      <c r="AD30" s="94"/>
      <c r="AE30" s="94" t="s">
        <v>6</v>
      </c>
      <c r="AF30" s="94"/>
      <c r="AG30" s="94"/>
      <c r="AH30" s="94"/>
      <c r="AI30" s="94"/>
      <c r="AJ30" s="17">
        <f t="shared" si="2"/>
        <v>1</v>
      </c>
      <c r="AK30" s="311">
        <f t="shared" si="3"/>
        <v>2</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2668</v>
      </c>
      <c r="D32" s="39" t="s">
        <v>23</v>
      </c>
      <c r="E32" s="95"/>
      <c r="F32" s="94"/>
      <c r="G32" s="94"/>
      <c r="H32" s="94"/>
      <c r="I32" s="94"/>
      <c r="J32" s="94"/>
      <c r="K32" s="94"/>
      <c r="L32" s="94"/>
      <c r="M32" s="94"/>
      <c r="N32" s="94"/>
      <c r="O32" s="93"/>
      <c r="P32" s="94"/>
      <c r="Q32" s="93"/>
      <c r="R32" s="94"/>
      <c r="S32" s="94"/>
      <c r="T32" s="94"/>
      <c r="U32" s="94"/>
      <c r="V32" s="94"/>
      <c r="W32" s="94"/>
      <c r="X32" s="94"/>
      <c r="Y32" s="94"/>
      <c r="Z32" s="94" t="s">
        <v>8</v>
      </c>
      <c r="AA32" s="94"/>
      <c r="AB32" s="94" t="s">
        <v>8</v>
      </c>
      <c r="AC32" s="94"/>
      <c r="AD32" s="94" t="s">
        <v>8</v>
      </c>
      <c r="AE32" s="94"/>
      <c r="AF32" s="94"/>
      <c r="AG32" s="94"/>
      <c r="AH32" s="94"/>
      <c r="AI32" s="94"/>
      <c r="AJ32" s="17">
        <f t="shared" si="2"/>
        <v>0</v>
      </c>
      <c r="AK32" s="311">
        <f t="shared" si="3"/>
        <v>0</v>
      </c>
      <c r="AL32" s="334">
        <f t="shared" si="4"/>
        <v>3</v>
      </c>
      <c r="AM32" s="15"/>
      <c r="AN32"/>
      <c r="AO32"/>
    </row>
    <row r="33" spans="1:40" s="1" customFormat="1" ht="21" customHeight="1">
      <c r="A33" s="4">
        <v>27</v>
      </c>
      <c r="B33" s="37" t="s">
        <v>2313</v>
      </c>
      <c r="C33" s="38" t="s">
        <v>2314</v>
      </c>
      <c r="D33" s="39" t="s">
        <v>59</v>
      </c>
      <c r="E33" s="95"/>
      <c r="F33" s="94" t="s">
        <v>6</v>
      </c>
      <c r="G33" s="94"/>
      <c r="H33" s="94"/>
      <c r="I33" s="94"/>
      <c r="J33" s="94"/>
      <c r="K33" s="94"/>
      <c r="L33" s="94"/>
      <c r="M33" s="94"/>
      <c r="N33" s="94"/>
      <c r="O33" s="93"/>
      <c r="P33" s="94"/>
      <c r="Q33" s="93" t="s">
        <v>8</v>
      </c>
      <c r="R33" s="94"/>
      <c r="S33" s="94" t="s">
        <v>6</v>
      </c>
      <c r="T33" s="94"/>
      <c r="U33" s="94" t="s">
        <v>6</v>
      </c>
      <c r="V33" s="94"/>
      <c r="W33" s="94"/>
      <c r="X33" s="94"/>
      <c r="Y33" s="94"/>
      <c r="Z33" s="94" t="s">
        <v>6</v>
      </c>
      <c r="AA33" s="94"/>
      <c r="AB33" s="94" t="s">
        <v>8</v>
      </c>
      <c r="AC33" s="94"/>
      <c r="AD33" s="94" t="s">
        <v>6</v>
      </c>
      <c r="AE33" s="94" t="s">
        <v>8</v>
      </c>
      <c r="AF33" s="94"/>
      <c r="AG33" s="94"/>
      <c r="AH33" s="94"/>
      <c r="AI33" s="94"/>
      <c r="AJ33" s="17">
        <f t="shared" si="2"/>
        <v>5</v>
      </c>
      <c r="AK33" s="311">
        <f t="shared" si="3"/>
        <v>0</v>
      </c>
      <c r="AL33" s="334">
        <f t="shared" si="4"/>
        <v>3</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t="s">
        <v>6</v>
      </c>
      <c r="G35" s="94"/>
      <c r="H35" s="94"/>
      <c r="I35" s="94"/>
      <c r="J35" s="94" t="s">
        <v>8</v>
      </c>
      <c r="K35" s="94"/>
      <c r="L35" s="94"/>
      <c r="M35" s="94" t="s">
        <v>6</v>
      </c>
      <c r="N35" s="94" t="s">
        <v>7</v>
      </c>
      <c r="O35" s="93"/>
      <c r="P35" s="94"/>
      <c r="Q35" s="93"/>
      <c r="R35" s="94"/>
      <c r="S35" s="94"/>
      <c r="T35" s="94"/>
      <c r="U35" s="94"/>
      <c r="V35" s="94"/>
      <c r="W35" s="94"/>
      <c r="X35" s="94" t="s">
        <v>8</v>
      </c>
      <c r="Y35" s="94"/>
      <c r="Z35" s="94" t="s">
        <v>8</v>
      </c>
      <c r="AA35" s="94"/>
      <c r="AB35" s="94" t="s">
        <v>8</v>
      </c>
      <c r="AC35" s="94"/>
      <c r="AD35" s="94" t="s">
        <v>8</v>
      </c>
      <c r="AE35" s="94" t="s">
        <v>8</v>
      </c>
      <c r="AF35" s="94"/>
      <c r="AG35" s="94"/>
      <c r="AH35" s="94"/>
      <c r="AI35" s="94"/>
      <c r="AJ35" s="17">
        <f t="shared" si="2"/>
        <v>2</v>
      </c>
      <c r="AK35" s="311">
        <f t="shared" si="3"/>
        <v>1</v>
      </c>
      <c r="AL35" s="334">
        <f t="shared" si="4"/>
        <v>6</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56"/>
      <c r="AN36" s="457"/>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38" t="s">
        <v>10</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112">
        <f>SUM(AJ7:AJ37)</f>
        <v>30</v>
      </c>
      <c r="AK38" s="112">
        <f>SUM(AK7:AK37)</f>
        <v>17</v>
      </c>
      <c r="AL38" s="112">
        <f>SUM(AL7:AL37)</f>
        <v>31</v>
      </c>
      <c r="AM38" s="11"/>
      <c r="AN38" s="11"/>
    </row>
    <row r="39" spans="1:40" s="23" customFormat="1" ht="21" customHeight="1">
      <c r="A39" s="433" t="s">
        <v>2598</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5"/>
      <c r="AM39" s="310"/>
      <c r="AN39" s="310"/>
    </row>
    <row r="40" spans="1:40" ht="19.5">
      <c r="C40" s="436"/>
      <c r="D40" s="436"/>
      <c r="E40" s="436"/>
      <c r="F40" s="436"/>
      <c r="G40" s="43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36"/>
      <c r="D41" s="436"/>
      <c r="E41" s="43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36"/>
      <c r="D42" s="436"/>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M19:AN19"/>
    <mergeCell ref="A38:AI38"/>
    <mergeCell ref="AM36:AN36"/>
    <mergeCell ref="AJ5:AJ6"/>
    <mergeCell ref="AK5:AK6"/>
    <mergeCell ref="AL5:AL6"/>
    <mergeCell ref="O4:Q4"/>
    <mergeCell ref="R4:T4"/>
    <mergeCell ref="A39:AL39"/>
    <mergeCell ref="A5:A6"/>
    <mergeCell ref="B5:B6"/>
    <mergeCell ref="C42:D42"/>
    <mergeCell ref="C40:G40"/>
    <mergeCell ref="C41:E41"/>
    <mergeCell ref="M4:N4"/>
    <mergeCell ref="I4:L4"/>
    <mergeCell ref="C5:D6"/>
    <mergeCell ref="A1:P1"/>
    <mergeCell ref="Q1:AL1"/>
    <mergeCell ref="A2:P2"/>
    <mergeCell ref="Q2:AL2"/>
    <mergeCell ref="A3:AL3"/>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4"/>
  <sheetViews>
    <sheetView zoomScaleNormal="100" workbookViewId="0">
      <selection activeCell="AG16" sqref="AG16"/>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35.25" customHeight="1">
      <c r="A3" s="429" t="s">
        <v>2516</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64" t="s">
        <v>2323</v>
      </c>
      <c r="C7" s="265" t="s">
        <v>222</v>
      </c>
      <c r="D7" s="266" t="s">
        <v>36</v>
      </c>
      <c r="E7" s="95"/>
      <c r="F7" s="94"/>
      <c r="G7" s="94" t="s">
        <v>6</v>
      </c>
      <c r="H7" s="94"/>
      <c r="I7" s="94"/>
      <c r="J7" s="94"/>
      <c r="K7" s="94"/>
      <c r="L7" s="94"/>
      <c r="M7" s="94"/>
      <c r="N7" s="94"/>
      <c r="O7" s="94"/>
      <c r="P7" s="94"/>
      <c r="Q7" s="94" t="s">
        <v>6</v>
      </c>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t="s">
        <v>2656</v>
      </c>
      <c r="H8" s="94"/>
      <c r="I8" s="94"/>
      <c r="J8" s="94"/>
      <c r="K8" s="94"/>
      <c r="L8" s="94"/>
      <c r="M8" s="94"/>
      <c r="N8" s="94" t="s">
        <v>2656</v>
      </c>
      <c r="O8" s="94"/>
      <c r="P8" s="94"/>
      <c r="Q8" s="94"/>
      <c r="R8" s="94"/>
      <c r="S8" s="94" t="s">
        <v>6</v>
      </c>
      <c r="T8" s="94"/>
      <c r="U8" s="94" t="s">
        <v>6</v>
      </c>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6</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t="s">
        <v>6</v>
      </c>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1</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t="s">
        <v>6</v>
      </c>
      <c r="O11" s="94"/>
      <c r="P11" s="94"/>
      <c r="Q11" s="94"/>
      <c r="R11" s="94"/>
      <c r="S11" s="94"/>
      <c r="T11" s="94"/>
      <c r="U11" s="94"/>
      <c r="V11" s="94"/>
      <c r="W11" s="94"/>
      <c r="X11" s="94"/>
      <c r="Y11" s="94"/>
      <c r="Z11" s="94"/>
      <c r="AA11" s="94"/>
      <c r="AB11" s="94"/>
      <c r="AC11" s="93"/>
      <c r="AD11" s="94"/>
      <c r="AE11" s="94"/>
      <c r="AF11" s="94"/>
      <c r="AG11" s="94"/>
      <c r="AH11" s="94"/>
      <c r="AI11" s="94"/>
      <c r="AJ11" s="17">
        <f t="shared" si="2"/>
        <v>1</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t="s">
        <v>6</v>
      </c>
      <c r="H12" s="94"/>
      <c r="I12" s="94"/>
      <c r="J12" s="94"/>
      <c r="K12" s="94"/>
      <c r="L12" s="94"/>
      <c r="M12" s="94"/>
      <c r="N12" s="94" t="s">
        <v>6</v>
      </c>
      <c r="O12" s="94"/>
      <c r="P12" s="94"/>
      <c r="Q12" s="94"/>
      <c r="R12" s="94"/>
      <c r="S12" s="94"/>
      <c r="T12" s="94"/>
      <c r="U12" s="94"/>
      <c r="V12" s="94"/>
      <c r="W12" s="94"/>
      <c r="X12" s="94"/>
      <c r="Y12" s="94"/>
      <c r="Z12" s="94"/>
      <c r="AA12" s="94"/>
      <c r="AB12" s="94"/>
      <c r="AC12" s="93"/>
      <c r="AD12" s="94"/>
      <c r="AE12" s="94"/>
      <c r="AF12" s="94"/>
      <c r="AG12" s="94"/>
      <c r="AH12" s="94"/>
      <c r="AI12" s="94"/>
      <c r="AJ12" s="17">
        <f t="shared" si="2"/>
        <v>2</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t="s">
        <v>6</v>
      </c>
      <c r="O13" s="94"/>
      <c r="P13" s="94"/>
      <c r="Q13" s="94"/>
      <c r="R13" s="94"/>
      <c r="S13" s="94"/>
      <c r="T13" s="94"/>
      <c r="U13" s="94"/>
      <c r="V13" s="94"/>
      <c r="W13" s="94"/>
      <c r="X13" s="94"/>
      <c r="Y13" s="94"/>
      <c r="Z13" s="94"/>
      <c r="AA13" s="94"/>
      <c r="AB13" s="94"/>
      <c r="AC13" s="93"/>
      <c r="AD13" s="94"/>
      <c r="AE13" s="94"/>
      <c r="AF13" s="94"/>
      <c r="AG13" s="94"/>
      <c r="AH13" s="94"/>
      <c r="AI13" s="94"/>
      <c r="AJ13" s="17">
        <f t="shared" si="2"/>
        <v>1</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t="s">
        <v>6</v>
      </c>
      <c r="H14" s="94"/>
      <c r="I14" s="94"/>
      <c r="J14" s="94"/>
      <c r="K14" s="94"/>
      <c r="L14" s="94"/>
      <c r="M14" s="94"/>
      <c r="N14" s="94"/>
      <c r="O14" s="94"/>
      <c r="P14" s="94"/>
      <c r="Q14" s="94" t="s">
        <v>6</v>
      </c>
      <c r="R14" s="94"/>
      <c r="S14" s="94"/>
      <c r="T14" s="94"/>
      <c r="U14" s="94"/>
      <c r="V14" s="94"/>
      <c r="W14" s="94"/>
      <c r="X14" s="94"/>
      <c r="Y14" s="94"/>
      <c r="Z14" s="94"/>
      <c r="AA14" s="94"/>
      <c r="AB14" s="94"/>
      <c r="AC14" s="93"/>
      <c r="AD14" s="94"/>
      <c r="AE14" s="94"/>
      <c r="AF14" s="94"/>
      <c r="AG14" s="94"/>
      <c r="AH14" s="94"/>
      <c r="AI14" s="94"/>
      <c r="AJ14" s="17">
        <f t="shared" si="2"/>
        <v>2</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t="s">
        <v>8</v>
      </c>
      <c r="M15" s="263"/>
      <c r="N15" s="263" t="s">
        <v>6</v>
      </c>
      <c r="O15" s="263"/>
      <c r="P15" s="263"/>
      <c r="Q15" s="263"/>
      <c r="R15" s="263"/>
      <c r="S15" s="263"/>
      <c r="T15" s="263"/>
      <c r="U15" s="263"/>
      <c r="V15" s="263"/>
      <c r="W15" s="263"/>
      <c r="X15" s="263"/>
      <c r="Y15" s="263"/>
      <c r="Z15" s="263"/>
      <c r="AA15" s="263"/>
      <c r="AB15" s="263"/>
      <c r="AC15" s="93"/>
      <c r="AD15" s="263"/>
      <c r="AE15" s="263"/>
      <c r="AF15" s="263"/>
      <c r="AG15" s="263"/>
      <c r="AH15" s="263"/>
      <c r="AI15" s="263"/>
      <c r="AJ15" s="17">
        <f t="shared" si="2"/>
        <v>1</v>
      </c>
      <c r="AK15" s="311">
        <f t="shared" si="3"/>
        <v>0</v>
      </c>
      <c r="AL15" s="334">
        <f t="shared" si="4"/>
        <v>1</v>
      </c>
      <c r="AM15" s="243"/>
      <c r="AN15" s="243"/>
      <c r="AO15" s="243"/>
    </row>
    <row r="16" spans="1:41" s="1" customFormat="1" ht="21" customHeight="1">
      <c r="A16" s="32">
        <v>10</v>
      </c>
      <c r="B16" s="264" t="s">
        <v>2339</v>
      </c>
      <c r="C16" s="265" t="s">
        <v>2340</v>
      </c>
      <c r="D16" s="266" t="s">
        <v>20</v>
      </c>
      <c r="E16" s="95" t="s">
        <v>6</v>
      </c>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1</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t="s">
        <v>6</v>
      </c>
      <c r="H17" s="94"/>
      <c r="I17" s="94"/>
      <c r="J17" s="94"/>
      <c r="K17" s="94"/>
      <c r="L17" s="94"/>
      <c r="M17" s="94"/>
      <c r="N17" s="94" t="s">
        <v>6</v>
      </c>
      <c r="O17" s="94"/>
      <c r="P17" s="94"/>
      <c r="Q17" s="94"/>
      <c r="R17" s="94"/>
      <c r="S17" s="94"/>
      <c r="T17" s="94"/>
      <c r="U17" s="94"/>
      <c r="V17" s="94"/>
      <c r="W17" s="94"/>
      <c r="X17" s="94"/>
      <c r="Y17" s="94"/>
      <c r="Z17" s="94"/>
      <c r="AA17" s="94"/>
      <c r="AB17" s="94"/>
      <c r="AC17" s="93"/>
      <c r="AD17" s="94"/>
      <c r="AE17" s="94"/>
      <c r="AF17" s="94"/>
      <c r="AG17" s="94"/>
      <c r="AH17" s="94"/>
      <c r="AI17" s="94"/>
      <c r="AJ17" s="17">
        <f t="shared" si="2"/>
        <v>2</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t="s">
        <v>6</v>
      </c>
      <c r="H18" s="94"/>
      <c r="I18" s="94"/>
      <c r="J18" s="94"/>
      <c r="K18" s="94"/>
      <c r="L18" s="94"/>
      <c r="M18" s="94"/>
      <c r="N18" s="94" t="s">
        <v>6</v>
      </c>
      <c r="O18" s="94"/>
      <c r="P18" s="94"/>
      <c r="Q18" s="94"/>
      <c r="R18" s="94"/>
      <c r="S18" s="94"/>
      <c r="T18" s="94"/>
      <c r="U18" s="94"/>
      <c r="V18" s="94"/>
      <c r="W18" s="94"/>
      <c r="X18" s="94"/>
      <c r="Y18" s="94"/>
      <c r="Z18" s="94"/>
      <c r="AA18" s="94"/>
      <c r="AB18" s="94"/>
      <c r="AC18" s="93"/>
      <c r="AD18" s="94"/>
      <c r="AE18" s="94"/>
      <c r="AF18" s="94"/>
      <c r="AG18" s="94"/>
      <c r="AH18" s="94"/>
      <c r="AI18" s="94"/>
      <c r="AJ18" s="17">
        <f t="shared" si="2"/>
        <v>2</v>
      </c>
      <c r="AK18" s="311">
        <f t="shared" si="3"/>
        <v>0</v>
      </c>
      <c r="AL18" s="334">
        <f t="shared" si="4"/>
        <v>0</v>
      </c>
      <c r="AM18" s="11"/>
      <c r="AN18" s="11"/>
      <c r="AO18" s="11"/>
    </row>
    <row r="19" spans="1:44" s="1" customFormat="1" ht="21" customHeight="1">
      <c r="A19" s="32">
        <v>13</v>
      </c>
      <c r="B19" s="264" t="s">
        <v>2344</v>
      </c>
      <c r="C19" s="265" t="s">
        <v>80</v>
      </c>
      <c r="D19" s="266" t="s">
        <v>26</v>
      </c>
      <c r="E19" s="95" t="s">
        <v>6</v>
      </c>
      <c r="F19" s="95"/>
      <c r="G19" s="95"/>
      <c r="H19" s="95"/>
      <c r="I19" s="95"/>
      <c r="J19" s="95"/>
      <c r="K19" s="95"/>
      <c r="L19" s="95"/>
      <c r="M19" s="95"/>
      <c r="N19" s="95"/>
      <c r="O19" s="95"/>
      <c r="P19" s="95"/>
      <c r="Q19" s="95"/>
      <c r="R19" s="95"/>
      <c r="S19" s="95" t="s">
        <v>7</v>
      </c>
      <c r="T19" s="95"/>
      <c r="U19" s="95" t="s">
        <v>6</v>
      </c>
      <c r="V19" s="95"/>
      <c r="W19" s="95"/>
      <c r="X19" s="95"/>
      <c r="Y19" s="95"/>
      <c r="Z19" s="95"/>
      <c r="AA19" s="95"/>
      <c r="AB19" s="95"/>
      <c r="AC19" s="93"/>
      <c r="AD19" s="95"/>
      <c r="AE19" s="95"/>
      <c r="AF19" s="95"/>
      <c r="AG19" s="95"/>
      <c r="AH19" s="95"/>
      <c r="AI19" s="95"/>
      <c r="AJ19" s="17">
        <f t="shared" si="2"/>
        <v>2</v>
      </c>
      <c r="AK19" s="311">
        <f t="shared" si="3"/>
        <v>1</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t="s">
        <v>8</v>
      </c>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1</v>
      </c>
      <c r="AM20" s="456"/>
      <c r="AN20" s="457"/>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t="s">
        <v>6</v>
      </c>
      <c r="F22" s="94"/>
      <c r="G22" s="94" t="s">
        <v>2656</v>
      </c>
      <c r="H22" s="94"/>
      <c r="I22" s="94"/>
      <c r="J22" s="94"/>
      <c r="K22" s="94" t="s">
        <v>6</v>
      </c>
      <c r="L22" s="94"/>
      <c r="M22" s="94"/>
      <c r="N22" s="94" t="s">
        <v>2656</v>
      </c>
      <c r="O22" s="94"/>
      <c r="P22" s="94"/>
      <c r="Q22" s="94"/>
      <c r="R22" s="94"/>
      <c r="S22" s="94" t="s">
        <v>7</v>
      </c>
      <c r="T22" s="94"/>
      <c r="U22" s="94" t="s">
        <v>6</v>
      </c>
      <c r="V22" s="94"/>
      <c r="W22" s="94"/>
      <c r="X22" s="94"/>
      <c r="Y22" s="94"/>
      <c r="Z22" s="94"/>
      <c r="AA22" s="94"/>
      <c r="AB22" s="94"/>
      <c r="AC22" s="93"/>
      <c r="AD22" s="94"/>
      <c r="AE22" s="94"/>
      <c r="AF22" s="94"/>
      <c r="AG22" s="94"/>
      <c r="AH22" s="94"/>
      <c r="AI22" s="94"/>
      <c r="AJ22" s="17">
        <f t="shared" si="2"/>
        <v>7</v>
      </c>
      <c r="AK22" s="311">
        <f t="shared" si="3"/>
        <v>1</v>
      </c>
      <c r="AL22" s="334">
        <f t="shared" si="4"/>
        <v>0</v>
      </c>
      <c r="AM22" s="11"/>
      <c r="AN22" s="11"/>
      <c r="AO22" s="11"/>
    </row>
    <row r="23" spans="1:44" s="1" customFormat="1" ht="21" customHeight="1">
      <c r="A23" s="32">
        <v>17</v>
      </c>
      <c r="B23" s="264" t="s">
        <v>2351</v>
      </c>
      <c r="C23" s="265" t="s">
        <v>798</v>
      </c>
      <c r="D23" s="266" t="s">
        <v>63</v>
      </c>
      <c r="E23" s="95"/>
      <c r="F23" s="94"/>
      <c r="G23" s="94" t="s">
        <v>2656</v>
      </c>
      <c r="H23" s="94"/>
      <c r="I23" s="94"/>
      <c r="J23" s="94"/>
      <c r="K23" s="94"/>
      <c r="L23" s="94"/>
      <c r="M23" s="94"/>
      <c r="N23" s="94" t="s">
        <v>6</v>
      </c>
      <c r="O23" s="94"/>
      <c r="P23" s="94"/>
      <c r="Q23" s="94"/>
      <c r="R23" s="94"/>
      <c r="S23" s="94" t="s">
        <v>7</v>
      </c>
      <c r="T23" s="94"/>
      <c r="U23" s="94"/>
      <c r="V23" s="94"/>
      <c r="W23" s="94"/>
      <c r="X23" s="94"/>
      <c r="Y23" s="94"/>
      <c r="Z23" s="94"/>
      <c r="AA23" s="94"/>
      <c r="AB23" s="94"/>
      <c r="AC23" s="93"/>
      <c r="AD23" s="94"/>
      <c r="AE23" s="94"/>
      <c r="AF23" s="94"/>
      <c r="AG23" s="94"/>
      <c r="AH23" s="94"/>
      <c r="AI23" s="94"/>
      <c r="AJ23" s="17">
        <f t="shared" si="2"/>
        <v>3</v>
      </c>
      <c r="AK23" s="311">
        <f t="shared" si="3"/>
        <v>1</v>
      </c>
      <c r="AL23" s="334">
        <f t="shared" si="4"/>
        <v>0</v>
      </c>
      <c r="AM23" s="11"/>
      <c r="AN23" s="11"/>
      <c r="AO23" s="11"/>
    </row>
    <row r="24" spans="1:44" s="1" customFormat="1" ht="21" customHeight="1">
      <c r="A24" s="32">
        <v>18</v>
      </c>
      <c r="B24" s="264" t="s">
        <v>2352</v>
      </c>
      <c r="C24" s="265" t="s">
        <v>1418</v>
      </c>
      <c r="D24" s="266" t="s">
        <v>44</v>
      </c>
      <c r="E24" s="95"/>
      <c r="F24" s="94"/>
      <c r="G24" s="94" t="s">
        <v>7</v>
      </c>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1</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t="s">
        <v>6</v>
      </c>
      <c r="O25" s="94"/>
      <c r="P25" s="94"/>
      <c r="Q25" s="94"/>
      <c r="R25" s="94"/>
      <c r="S25" s="94"/>
      <c r="T25" s="94"/>
      <c r="U25" s="94"/>
      <c r="V25" s="94"/>
      <c r="W25" s="94"/>
      <c r="X25" s="94"/>
      <c r="Y25" s="94"/>
      <c r="Z25" s="94"/>
      <c r="AA25" s="94"/>
      <c r="AB25" s="94"/>
      <c r="AC25" s="93"/>
      <c r="AD25" s="94"/>
      <c r="AE25" s="94"/>
      <c r="AF25" s="94"/>
      <c r="AG25" s="94"/>
      <c r="AH25" s="94"/>
      <c r="AI25" s="94"/>
      <c r="AJ25" s="17">
        <f t="shared" si="2"/>
        <v>1</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t="s">
        <v>6</v>
      </c>
      <c r="H27" s="94"/>
      <c r="I27" s="94"/>
      <c r="J27" s="94"/>
      <c r="K27" s="94"/>
      <c r="L27" s="94"/>
      <c r="M27" s="94"/>
      <c r="N27" s="94"/>
      <c r="O27" s="94"/>
      <c r="P27" s="94"/>
      <c r="Q27" s="94" t="s">
        <v>6</v>
      </c>
      <c r="R27" s="94"/>
      <c r="S27" s="94"/>
      <c r="T27" s="94"/>
      <c r="U27" s="94"/>
      <c r="V27" s="94"/>
      <c r="W27" s="94"/>
      <c r="X27" s="94"/>
      <c r="Y27" s="94"/>
      <c r="Z27" s="94"/>
      <c r="AA27" s="94"/>
      <c r="AB27" s="94"/>
      <c r="AC27" s="93"/>
      <c r="AD27" s="94"/>
      <c r="AE27" s="94"/>
      <c r="AF27" s="94"/>
      <c r="AG27" s="94"/>
      <c r="AH27" s="94"/>
      <c r="AI27" s="94"/>
      <c r="AJ27" s="17">
        <f t="shared" si="2"/>
        <v>2</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t="s">
        <v>6</v>
      </c>
      <c r="H28" s="94"/>
      <c r="I28" s="94"/>
      <c r="J28" s="94"/>
      <c r="K28" s="94" t="s">
        <v>6</v>
      </c>
      <c r="L28" s="94"/>
      <c r="M28" s="94"/>
      <c r="N28" s="94"/>
      <c r="O28" s="94"/>
      <c r="P28" s="94" t="s">
        <v>6</v>
      </c>
      <c r="Q28" s="94"/>
      <c r="R28" s="94"/>
      <c r="S28" s="94"/>
      <c r="T28" s="94"/>
      <c r="U28" s="94"/>
      <c r="V28" s="94"/>
      <c r="W28" s="94"/>
      <c r="X28" s="94"/>
      <c r="Y28" s="94"/>
      <c r="Z28" s="94"/>
      <c r="AA28" s="94"/>
      <c r="AB28" s="94"/>
      <c r="AC28" s="93"/>
      <c r="AD28" s="94"/>
      <c r="AE28" s="94"/>
      <c r="AF28" s="94"/>
      <c r="AG28" s="94"/>
      <c r="AH28" s="94"/>
      <c r="AI28" s="94"/>
      <c r="AJ28" s="17">
        <f t="shared" si="2"/>
        <v>3</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t="s">
        <v>6</v>
      </c>
      <c r="H29" s="94"/>
      <c r="I29" s="94"/>
      <c r="J29" s="94"/>
      <c r="K29" s="94"/>
      <c r="L29" s="94"/>
      <c r="M29" s="94"/>
      <c r="N29" s="94"/>
      <c r="O29" s="94"/>
      <c r="P29" s="94"/>
      <c r="Q29" s="94" t="s">
        <v>6</v>
      </c>
      <c r="R29" s="94"/>
      <c r="S29" s="94"/>
      <c r="T29" s="94"/>
      <c r="U29" s="94"/>
      <c r="V29" s="94"/>
      <c r="W29" s="94"/>
      <c r="X29" s="94"/>
      <c r="Y29" s="94"/>
      <c r="Z29" s="94"/>
      <c r="AA29" s="94"/>
      <c r="AB29" s="94"/>
      <c r="AC29" s="93"/>
      <c r="AD29" s="94"/>
      <c r="AE29" s="94"/>
      <c r="AF29" s="94"/>
      <c r="AG29" s="94"/>
      <c r="AH29" s="94"/>
      <c r="AI29" s="94"/>
      <c r="AJ29" s="17">
        <f t="shared" si="2"/>
        <v>2</v>
      </c>
      <c r="AK29" s="311">
        <f t="shared" si="3"/>
        <v>0</v>
      </c>
      <c r="AL29" s="334">
        <f t="shared" si="4"/>
        <v>0</v>
      </c>
      <c r="AM29" s="11"/>
      <c r="AN29" s="11"/>
      <c r="AO29" s="11"/>
    </row>
    <row r="30" spans="1:44" s="1" customFormat="1" ht="21" customHeight="1">
      <c r="A30" s="438" t="s">
        <v>10</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112">
        <f>SUM(AJ7:AJ29)</f>
        <v>41</v>
      </c>
      <c r="AK30" s="112">
        <f>SUM(AK7:AK29)</f>
        <v>4</v>
      </c>
      <c r="AL30" s="112">
        <f>SUM(AL7:AL29)</f>
        <v>2</v>
      </c>
      <c r="AM30" s="13"/>
      <c r="AN30" s="12"/>
      <c r="AO30" s="12"/>
      <c r="AP30" s="15"/>
      <c r="AQ30"/>
      <c r="AR30"/>
    </row>
    <row r="31" spans="1:44" s="23" customFormat="1" ht="21" customHeight="1">
      <c r="A31" s="433" t="s">
        <v>2598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M31" s="144"/>
      <c r="AN31" s="144"/>
      <c r="AO31" s="144"/>
      <c r="AP31" s="310"/>
      <c r="AQ31" s="310"/>
    </row>
    <row r="32" spans="1:44" ht="19.5">
      <c r="C32" s="436"/>
      <c r="D32" s="436"/>
      <c r="E32" s="436"/>
      <c r="F32" s="436"/>
      <c r="G32" s="43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6"/>
      <c r="D33" s="436"/>
      <c r="E33" s="43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6"/>
      <c r="D34" s="436"/>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 ref="AL5:AL6"/>
    <mergeCell ref="AM20:AN20"/>
    <mergeCell ref="A30:AI30"/>
    <mergeCell ref="AJ5:AJ6"/>
    <mergeCell ref="AK5:AK6"/>
  </mergeCells>
  <conditionalFormatting sqref="E6:AI29">
    <cfRule type="expression" dxfId="18" priority="2">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workbookViewId="0">
      <selection activeCell="AF14" sqref="AF14"/>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7" s="22" customFormat="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7" s="22" customFormat="1" ht="35.25" customHeight="1">
      <c r="A3" s="429" t="s">
        <v>2515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7"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7"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7"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77"/>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t="s">
        <v>6</v>
      </c>
      <c r="O8" s="262"/>
      <c r="P8" s="94"/>
      <c r="Q8" s="94"/>
      <c r="R8" s="94"/>
      <c r="S8" s="94"/>
      <c r="T8" s="94"/>
      <c r="U8" s="94"/>
      <c r="V8" s="94"/>
      <c r="W8" s="94"/>
      <c r="X8" s="94" t="s">
        <v>6</v>
      </c>
      <c r="Y8" s="94"/>
      <c r="Z8" s="94"/>
      <c r="AA8" s="94"/>
      <c r="AB8" s="94"/>
      <c r="AC8" s="94"/>
      <c r="AD8" s="94"/>
      <c r="AE8" s="94"/>
      <c r="AF8" s="94"/>
      <c r="AG8" s="94"/>
      <c r="AH8" s="94"/>
      <c r="AI8" s="94"/>
      <c r="AJ8" s="17">
        <f t="shared" ref="AJ8:AJ29" si="2">COUNTIF(E8:AI8,"K")+2*COUNTIF(E8:AI8,"2K")+COUNTIF(E8:AI8,"TK")+COUNTIF(E8:AI8,"KT")+COUNTIF(E8:AI8,"PK")+COUNTIF(E8:AI8,"KP")+2*COUNTIF(E8:AI8,"K2")</f>
        <v>2</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77"/>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77"/>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t="s">
        <v>6</v>
      </c>
      <c r="O10" s="262"/>
      <c r="P10" s="94"/>
      <c r="Q10" s="94"/>
      <c r="R10" s="94"/>
      <c r="S10" s="94"/>
      <c r="T10" s="94"/>
      <c r="U10" s="94"/>
      <c r="V10" s="94"/>
      <c r="W10" s="94"/>
      <c r="X10" s="94" t="s">
        <v>6</v>
      </c>
      <c r="Y10" s="94"/>
      <c r="Z10" s="94"/>
      <c r="AA10" s="94"/>
      <c r="AB10" s="94"/>
      <c r="AC10" s="94"/>
      <c r="AD10" s="94"/>
      <c r="AE10" s="94"/>
      <c r="AF10" s="94"/>
      <c r="AG10" s="94"/>
      <c r="AH10" s="94"/>
      <c r="AI10" s="94"/>
      <c r="AJ10" s="17">
        <f t="shared" si="2"/>
        <v>2</v>
      </c>
      <c r="AK10" s="311">
        <f t="shared" si="3"/>
        <v>0</v>
      </c>
      <c r="AL10" s="334">
        <f t="shared" si="4"/>
        <v>0</v>
      </c>
      <c r="AM10" s="11"/>
      <c r="AN10" s="11"/>
      <c r="AO10" s="477"/>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t="s">
        <v>6</v>
      </c>
      <c r="L11" s="94"/>
      <c r="M11" s="94"/>
      <c r="N11" s="93" t="s">
        <v>6</v>
      </c>
      <c r="O11" s="262"/>
      <c r="P11" s="94"/>
      <c r="Q11" s="94"/>
      <c r="R11" s="94"/>
      <c r="S11" s="94" t="s">
        <v>6</v>
      </c>
      <c r="T11" s="94"/>
      <c r="U11" s="94"/>
      <c r="V11" s="94"/>
      <c r="W11" s="94"/>
      <c r="X11" s="94"/>
      <c r="Y11" s="94"/>
      <c r="Z11" s="94"/>
      <c r="AA11" s="94"/>
      <c r="AB11" s="94"/>
      <c r="AC11" s="94"/>
      <c r="AD11" s="94"/>
      <c r="AE11" s="94"/>
      <c r="AF11" s="94"/>
      <c r="AG11" s="94"/>
      <c r="AH11" s="94"/>
      <c r="AI11" s="94"/>
      <c r="AJ11" s="17">
        <f t="shared" si="2"/>
        <v>3</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t="s">
        <v>2656</v>
      </c>
      <c r="O12" s="262"/>
      <c r="P12" s="94"/>
      <c r="Q12" s="94"/>
      <c r="R12" s="94"/>
      <c r="S12" s="94"/>
      <c r="T12" s="94"/>
      <c r="U12" s="94"/>
      <c r="V12" s="94"/>
      <c r="W12" s="94"/>
      <c r="X12" s="94" t="s">
        <v>6</v>
      </c>
      <c r="Y12" s="94"/>
      <c r="Z12" s="94"/>
      <c r="AA12" s="94"/>
      <c r="AB12" s="94"/>
      <c r="AC12" s="94"/>
      <c r="AD12" s="94"/>
      <c r="AE12" s="94"/>
      <c r="AF12" s="94"/>
      <c r="AG12" s="94"/>
      <c r="AH12" s="94"/>
      <c r="AI12" s="94"/>
      <c r="AJ12" s="17">
        <f t="shared" si="2"/>
        <v>3</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t="s">
        <v>6</v>
      </c>
      <c r="Y14" s="94"/>
      <c r="Z14" s="94"/>
      <c r="AA14" s="94"/>
      <c r="AB14" s="94"/>
      <c r="AC14" s="94"/>
      <c r="AD14" s="94"/>
      <c r="AE14" s="94"/>
      <c r="AF14" s="94"/>
      <c r="AG14" s="94"/>
      <c r="AH14" s="94"/>
      <c r="AI14" s="94"/>
      <c r="AJ14" s="17">
        <f t="shared" si="2"/>
        <v>1</v>
      </c>
      <c r="AK14" s="311">
        <f t="shared" si="3"/>
        <v>0</v>
      </c>
      <c r="AL14" s="334">
        <f t="shared" si="4"/>
        <v>0</v>
      </c>
      <c r="AM14" s="11"/>
      <c r="AN14" s="11"/>
      <c r="AO14" s="477"/>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t="s">
        <v>6</v>
      </c>
      <c r="O15" s="262"/>
      <c r="P15" s="94"/>
      <c r="Q15" s="94"/>
      <c r="R15" s="94"/>
      <c r="S15" s="94"/>
      <c r="T15" s="94"/>
      <c r="U15" s="94"/>
      <c r="V15" s="94"/>
      <c r="W15" s="94"/>
      <c r="X15" s="94" t="s">
        <v>6</v>
      </c>
      <c r="Y15" s="94"/>
      <c r="Z15" s="94"/>
      <c r="AA15" s="94"/>
      <c r="AB15" s="94"/>
      <c r="AC15" s="94"/>
      <c r="AD15" s="94"/>
      <c r="AE15" s="94"/>
      <c r="AF15" s="94"/>
      <c r="AG15" s="94"/>
      <c r="AH15" s="94"/>
      <c r="AI15" s="94"/>
      <c r="AJ15" s="17">
        <f t="shared" si="2"/>
        <v>2</v>
      </c>
      <c r="AK15" s="311">
        <f t="shared" si="3"/>
        <v>0</v>
      </c>
      <c r="AL15" s="334">
        <f t="shared" si="4"/>
        <v>0</v>
      </c>
      <c r="AM15" s="11"/>
      <c r="AN15" s="11"/>
      <c r="AO15" s="477"/>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t="s">
        <v>7</v>
      </c>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6"/>
      <c r="AN19" s="477"/>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t="s">
        <v>7</v>
      </c>
      <c r="F22" s="94"/>
      <c r="G22" s="94"/>
      <c r="H22" s="94"/>
      <c r="I22" s="94"/>
      <c r="J22" s="94" t="s">
        <v>6</v>
      </c>
      <c r="K22" s="93"/>
      <c r="L22" s="94"/>
      <c r="M22" s="94" t="s">
        <v>7</v>
      </c>
      <c r="N22" s="93" t="s">
        <v>8</v>
      </c>
      <c r="O22" s="262"/>
      <c r="P22" s="94"/>
      <c r="Q22" s="94"/>
      <c r="R22" s="94"/>
      <c r="S22" s="94" t="s">
        <v>6</v>
      </c>
      <c r="T22" s="94"/>
      <c r="U22" s="94"/>
      <c r="V22" s="94"/>
      <c r="W22" s="94"/>
      <c r="X22" s="94"/>
      <c r="Y22" s="94"/>
      <c r="Z22" s="94"/>
      <c r="AA22" s="94"/>
      <c r="AB22" s="94"/>
      <c r="AC22" s="94"/>
      <c r="AD22" s="94"/>
      <c r="AE22" s="94"/>
      <c r="AF22" s="94"/>
      <c r="AG22" s="94"/>
      <c r="AH22" s="94"/>
      <c r="AI22" s="94"/>
      <c r="AJ22" s="17">
        <f t="shared" si="2"/>
        <v>2</v>
      </c>
      <c r="AK22" s="311">
        <f t="shared" si="3"/>
        <v>1</v>
      </c>
      <c r="AL22" s="334">
        <f t="shared" si="4"/>
        <v>1</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t="s">
        <v>6</v>
      </c>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1</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t="s">
        <v>6</v>
      </c>
      <c r="T25" s="94"/>
      <c r="U25" s="94"/>
      <c r="V25" s="94"/>
      <c r="W25" s="94"/>
      <c r="X25" s="94"/>
      <c r="Y25" s="94"/>
      <c r="Z25" s="94"/>
      <c r="AA25" s="94"/>
      <c r="AB25" s="94"/>
      <c r="AC25" s="94"/>
      <c r="AD25" s="94"/>
      <c r="AE25" s="94"/>
      <c r="AF25" s="94"/>
      <c r="AG25" s="94"/>
      <c r="AH25" s="94"/>
      <c r="AI25" s="94"/>
      <c r="AJ25" s="17">
        <f t="shared" si="2"/>
        <v>1</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t="s">
        <v>6</v>
      </c>
      <c r="Q26" s="94"/>
      <c r="R26" s="94"/>
      <c r="S26" s="94" t="s">
        <v>6</v>
      </c>
      <c r="T26" s="94"/>
      <c r="U26" s="94"/>
      <c r="V26" s="94"/>
      <c r="W26" s="94"/>
      <c r="X26" s="94"/>
      <c r="Y26" s="94"/>
      <c r="Z26" s="94"/>
      <c r="AA26" s="94"/>
      <c r="AB26" s="94"/>
      <c r="AC26" s="94"/>
      <c r="AD26" s="94"/>
      <c r="AE26" s="94"/>
      <c r="AF26" s="94"/>
      <c r="AG26" s="94"/>
      <c r="AH26" s="94"/>
      <c r="AI26" s="94"/>
      <c r="AJ26" s="17">
        <f t="shared" si="2"/>
        <v>2</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t="s">
        <v>6</v>
      </c>
      <c r="T27" s="94"/>
      <c r="U27" s="94"/>
      <c r="V27" s="94"/>
      <c r="W27" s="94"/>
      <c r="X27" s="94"/>
      <c r="Y27" s="94"/>
      <c r="Z27" s="94"/>
      <c r="AA27" s="94"/>
      <c r="AB27" s="94"/>
      <c r="AC27" s="94"/>
      <c r="AD27" s="94"/>
      <c r="AE27" s="94"/>
      <c r="AF27" s="94"/>
      <c r="AG27" s="94"/>
      <c r="AH27" s="94"/>
      <c r="AI27" s="94"/>
      <c r="AJ27" s="17">
        <f t="shared" si="2"/>
        <v>1</v>
      </c>
      <c r="AK27" s="311">
        <f t="shared" si="3"/>
        <v>0</v>
      </c>
      <c r="AL27" s="334">
        <f t="shared" si="4"/>
        <v>0</v>
      </c>
      <c r="AM27" s="11"/>
      <c r="AN27" s="11"/>
      <c r="AO27" s="11"/>
    </row>
    <row r="28" spans="1:41" s="1" customFormat="1" ht="21" customHeight="1">
      <c r="A28" s="32">
        <v>22</v>
      </c>
      <c r="B28" s="213" t="s">
        <v>2397</v>
      </c>
      <c r="C28" s="245" t="s">
        <v>2398</v>
      </c>
      <c r="D28" s="246" t="s">
        <v>68</v>
      </c>
      <c r="E28" s="95"/>
      <c r="F28" s="94" t="s">
        <v>6</v>
      </c>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1</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38" t="s">
        <v>10</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112">
        <f>SUM(AJ7:AJ29)</f>
        <v>21</v>
      </c>
      <c r="AK30" s="112">
        <f>SUM(AK7:AK29)</f>
        <v>1</v>
      </c>
      <c r="AL30" s="112">
        <f>SUM(AL7:AL29)</f>
        <v>1</v>
      </c>
      <c r="AM30" s="15"/>
      <c r="AN30"/>
      <c r="AO30"/>
    </row>
    <row r="31" spans="1:41" s="23" customFormat="1" ht="21" customHeight="1">
      <c r="A31" s="433" t="s">
        <v>2598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6"/>
      <c r="D33" s="436"/>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6"/>
      <c r="D34" s="436"/>
      <c r="E34" s="436"/>
      <c r="F34" s="436"/>
      <c r="G34" s="43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6"/>
      <c r="D35" s="436"/>
      <c r="E35" s="43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36"/>
      <c r="D36" s="436"/>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K5:AK6"/>
    <mergeCell ref="AL5:AL6"/>
    <mergeCell ref="AJ5:AJ6"/>
    <mergeCell ref="I4:L4"/>
    <mergeCell ref="M4:N4"/>
    <mergeCell ref="O4:Q4"/>
    <mergeCell ref="R4:T4"/>
    <mergeCell ref="Q1:AL1"/>
    <mergeCell ref="A2:P2"/>
    <mergeCell ref="Q2:AL2"/>
    <mergeCell ref="A3:AL3"/>
    <mergeCell ref="A1:P1"/>
    <mergeCell ref="C33:D33"/>
    <mergeCell ref="C34:G34"/>
    <mergeCell ref="C35:E35"/>
    <mergeCell ref="C36:D36"/>
    <mergeCell ref="A5:A6"/>
    <mergeCell ref="B5:B6"/>
    <mergeCell ref="C5:D6"/>
    <mergeCell ref="AO7:AO10"/>
    <mergeCell ref="AO14:AO15"/>
    <mergeCell ref="AM19:AN19"/>
    <mergeCell ref="A30:AI30"/>
    <mergeCell ref="A31:AL31"/>
  </mergeCells>
  <conditionalFormatting sqref="E6:AI29">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topLeftCell="A17" zoomScaleNormal="100" workbookViewId="0">
      <selection activeCell="AH24" sqref="AH24"/>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35.25" customHeight="1">
      <c r="A3" s="429" t="s">
        <v>2514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t="s">
        <v>7</v>
      </c>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t="s">
        <v>6</v>
      </c>
      <c r="T9" s="132"/>
      <c r="U9" s="132"/>
      <c r="V9" s="132"/>
      <c r="W9" s="132"/>
      <c r="X9" s="132"/>
      <c r="Y9" s="132"/>
      <c r="Z9" s="132"/>
      <c r="AA9" s="132"/>
      <c r="AB9" s="132"/>
      <c r="AC9" s="132"/>
      <c r="AD9" s="132"/>
      <c r="AE9" s="132"/>
      <c r="AF9" s="132"/>
      <c r="AG9" s="132"/>
      <c r="AH9" s="132"/>
      <c r="AI9" s="94"/>
      <c r="AJ9" s="17">
        <f t="shared" si="2"/>
        <v>1</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t="s">
        <v>6</v>
      </c>
      <c r="H11" s="132"/>
      <c r="I11" s="132"/>
      <c r="J11" s="132"/>
      <c r="K11" s="132" t="s">
        <v>6</v>
      </c>
      <c r="L11" s="132"/>
      <c r="M11" s="132"/>
      <c r="N11" s="132"/>
      <c r="O11" s="132"/>
      <c r="P11" s="134" t="s">
        <v>6</v>
      </c>
      <c r="Q11" s="132"/>
      <c r="R11" s="132"/>
      <c r="S11" s="132"/>
      <c r="T11" s="132"/>
      <c r="U11" s="132"/>
      <c r="V11" s="132"/>
      <c r="W11" s="132"/>
      <c r="X11" s="132"/>
      <c r="Y11" s="132"/>
      <c r="Z11" s="132"/>
      <c r="AA11" s="132"/>
      <c r="AB11" s="132"/>
      <c r="AC11" s="132"/>
      <c r="AD11" s="132"/>
      <c r="AE11" s="132"/>
      <c r="AF11" s="132"/>
      <c r="AG11" s="132"/>
      <c r="AH11" s="132"/>
      <c r="AI11" s="94"/>
      <c r="AJ11" s="17">
        <f t="shared" si="2"/>
        <v>3</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t="s">
        <v>6</v>
      </c>
      <c r="H14" s="132"/>
      <c r="I14" s="132"/>
      <c r="J14" s="132"/>
      <c r="K14" s="132"/>
      <c r="L14" s="132"/>
      <c r="M14" s="132"/>
      <c r="N14" s="132"/>
      <c r="O14" s="132"/>
      <c r="P14" s="134" t="s">
        <v>6</v>
      </c>
      <c r="Q14" s="132"/>
      <c r="R14" s="132"/>
      <c r="S14" s="132"/>
      <c r="T14" s="132" t="s">
        <v>6</v>
      </c>
      <c r="U14" s="132"/>
      <c r="V14" s="132"/>
      <c r="W14" s="132"/>
      <c r="X14" s="132"/>
      <c r="Y14" s="132"/>
      <c r="Z14" s="132" t="s">
        <v>6</v>
      </c>
      <c r="AA14" s="132"/>
      <c r="AB14" s="132"/>
      <c r="AC14" s="132"/>
      <c r="AD14" s="132"/>
      <c r="AE14" s="132"/>
      <c r="AF14" s="132"/>
      <c r="AG14" s="132"/>
      <c r="AH14" s="132"/>
      <c r="AI14" s="94"/>
      <c r="AJ14" s="17">
        <f t="shared" si="2"/>
        <v>4</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c r="J15" s="132"/>
      <c r="K15" s="132"/>
      <c r="L15" s="132"/>
      <c r="M15" s="132"/>
      <c r="N15" s="132"/>
      <c r="O15" s="132"/>
      <c r="P15" s="134"/>
      <c r="Q15" s="132"/>
      <c r="R15" s="132"/>
      <c r="S15" s="132"/>
      <c r="T15" s="132" t="s">
        <v>6</v>
      </c>
      <c r="U15" s="132"/>
      <c r="V15" s="132"/>
      <c r="W15" s="132"/>
      <c r="X15" s="132"/>
      <c r="Y15" s="132"/>
      <c r="Z15" s="132"/>
      <c r="AA15" s="132"/>
      <c r="AB15" s="132"/>
      <c r="AC15" s="132"/>
      <c r="AD15" s="132"/>
      <c r="AE15" s="132" t="s">
        <v>8</v>
      </c>
      <c r="AF15" s="132"/>
      <c r="AG15" s="132"/>
      <c r="AH15" s="132"/>
      <c r="AI15" s="94"/>
      <c r="AJ15" s="17">
        <f t="shared" si="2"/>
        <v>1</v>
      </c>
      <c r="AK15" s="311">
        <f t="shared" si="3"/>
        <v>0</v>
      </c>
      <c r="AL15" s="334">
        <f t="shared" si="4"/>
        <v>1</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t="s">
        <v>6</v>
      </c>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1</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t="s">
        <v>8</v>
      </c>
      <c r="AA18" s="260"/>
      <c r="AB18" s="260"/>
      <c r="AC18" s="260"/>
      <c r="AD18" s="260"/>
      <c r="AE18" s="260"/>
      <c r="AF18" s="260"/>
      <c r="AG18" s="260"/>
      <c r="AH18" s="260"/>
      <c r="AI18" s="280"/>
      <c r="AJ18" s="17">
        <f t="shared" si="2"/>
        <v>0</v>
      </c>
      <c r="AK18" s="311">
        <f t="shared" si="3"/>
        <v>0</v>
      </c>
      <c r="AL18" s="334">
        <f t="shared" si="4"/>
        <v>1</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56"/>
      <c r="AN19" s="457"/>
      <c r="AO19" s="11"/>
    </row>
    <row r="20" spans="1:41" s="1" customFormat="1" ht="21" customHeight="1">
      <c r="A20" s="32">
        <v>14</v>
      </c>
      <c r="B20" s="206" t="s">
        <v>2420</v>
      </c>
      <c r="C20" s="207" t="s">
        <v>2421</v>
      </c>
      <c r="D20" s="164" t="s">
        <v>1743</v>
      </c>
      <c r="E20" s="260" t="s">
        <v>7</v>
      </c>
      <c r="F20" s="132"/>
      <c r="G20" s="132"/>
      <c r="H20" s="132"/>
      <c r="I20" s="132"/>
      <c r="J20" s="132"/>
      <c r="K20" s="132"/>
      <c r="L20" s="132"/>
      <c r="M20" s="132"/>
      <c r="N20" s="132"/>
      <c r="O20" s="132"/>
      <c r="P20" s="134"/>
      <c r="Q20" s="132"/>
      <c r="R20" s="132"/>
      <c r="S20" s="132" t="s">
        <v>7</v>
      </c>
      <c r="T20" s="132"/>
      <c r="U20" s="132"/>
      <c r="V20" s="132"/>
      <c r="W20" s="132"/>
      <c r="X20" s="132"/>
      <c r="Y20" s="132"/>
      <c r="Z20" s="132" t="s">
        <v>8</v>
      </c>
      <c r="AA20" s="132"/>
      <c r="AB20" s="132"/>
      <c r="AC20" s="132"/>
      <c r="AD20" s="132"/>
      <c r="AE20" s="132"/>
      <c r="AF20" s="132"/>
      <c r="AG20" s="132"/>
      <c r="AH20" s="132"/>
      <c r="AI20" s="94"/>
      <c r="AJ20" s="17">
        <f t="shared" si="2"/>
        <v>0</v>
      </c>
      <c r="AK20" s="311">
        <f t="shared" si="3"/>
        <v>1</v>
      </c>
      <c r="AL20" s="334">
        <f t="shared" si="4"/>
        <v>1</v>
      </c>
      <c r="AM20" s="11"/>
      <c r="AN20" s="11"/>
      <c r="AO20" s="11"/>
    </row>
    <row r="21" spans="1:41" s="1" customFormat="1" ht="21" customHeight="1">
      <c r="A21" s="32">
        <v>15</v>
      </c>
      <c r="B21" s="206" t="s">
        <v>2422</v>
      </c>
      <c r="C21" s="207" t="s">
        <v>2423</v>
      </c>
      <c r="D21" s="164" t="s">
        <v>2424</v>
      </c>
      <c r="E21" s="260"/>
      <c r="F21" s="132"/>
      <c r="G21" s="132" t="s">
        <v>6</v>
      </c>
      <c r="H21" s="132"/>
      <c r="I21" s="132"/>
      <c r="J21" s="132"/>
      <c r="K21" s="132"/>
      <c r="L21" s="132" t="s">
        <v>6</v>
      </c>
      <c r="M21" s="132" t="s">
        <v>6</v>
      </c>
      <c r="N21" s="132"/>
      <c r="O21" s="132"/>
      <c r="P21" s="134" t="s">
        <v>6</v>
      </c>
      <c r="Q21" s="132"/>
      <c r="R21" s="132"/>
      <c r="S21" s="132" t="s">
        <v>6</v>
      </c>
      <c r="T21" s="132"/>
      <c r="U21" s="132"/>
      <c r="V21" s="132"/>
      <c r="W21" s="132"/>
      <c r="X21" s="132"/>
      <c r="Y21" s="132"/>
      <c r="Z21" s="132"/>
      <c r="AA21" s="132"/>
      <c r="AB21" s="132"/>
      <c r="AC21" s="132"/>
      <c r="AD21" s="132"/>
      <c r="AE21" s="132"/>
      <c r="AF21" s="132"/>
      <c r="AG21" s="132"/>
      <c r="AH21" s="132"/>
      <c r="AI21" s="94"/>
      <c r="AJ21" s="17">
        <f t="shared" si="2"/>
        <v>5</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c r="I22" s="132"/>
      <c r="J22" s="132"/>
      <c r="K22" s="132"/>
      <c r="L22" s="132"/>
      <c r="M22" s="132" t="s">
        <v>8</v>
      </c>
      <c r="N22" s="132"/>
      <c r="O22" s="132"/>
      <c r="P22" s="134" t="s">
        <v>6</v>
      </c>
      <c r="Q22" s="132"/>
      <c r="R22" s="132"/>
      <c r="S22" s="132"/>
      <c r="T22" s="132"/>
      <c r="U22" s="132"/>
      <c r="V22" s="132"/>
      <c r="W22" s="132"/>
      <c r="X22" s="132"/>
      <c r="Y22" s="132"/>
      <c r="Z22" s="132"/>
      <c r="AA22" s="132" t="s">
        <v>8</v>
      </c>
      <c r="AB22" s="132"/>
      <c r="AC22" s="132"/>
      <c r="AD22" s="132"/>
      <c r="AE22" s="132"/>
      <c r="AF22" s="132"/>
      <c r="AG22" s="132"/>
      <c r="AH22" s="132"/>
      <c r="AI22" s="94"/>
      <c r="AJ22" s="17">
        <f t="shared" si="2"/>
        <v>1</v>
      </c>
      <c r="AK22" s="311">
        <f t="shared" si="3"/>
        <v>0</v>
      </c>
      <c r="AL22" s="334">
        <f t="shared" si="4"/>
        <v>2</v>
      </c>
      <c r="AM22" s="11"/>
      <c r="AN22" s="11"/>
      <c r="AO22" s="11"/>
    </row>
    <row r="23" spans="1:41" s="1" customFormat="1" ht="21" customHeight="1">
      <c r="A23" s="32">
        <v>17</v>
      </c>
      <c r="B23" s="206" t="s">
        <v>2427</v>
      </c>
      <c r="C23" s="207" t="s">
        <v>2428</v>
      </c>
      <c r="D23" s="164" t="s">
        <v>55</v>
      </c>
      <c r="E23" s="260"/>
      <c r="F23" s="132" t="s">
        <v>6</v>
      </c>
      <c r="G23" s="132"/>
      <c r="H23" s="132"/>
      <c r="I23" s="132"/>
      <c r="J23" s="132"/>
      <c r="K23" s="132"/>
      <c r="L23" s="132"/>
      <c r="M23" s="132"/>
      <c r="N23" s="132"/>
      <c r="O23" s="132"/>
      <c r="P23" s="134" t="s">
        <v>6</v>
      </c>
      <c r="Q23" s="132"/>
      <c r="R23" s="132"/>
      <c r="S23" s="132"/>
      <c r="T23" s="132" t="s">
        <v>7</v>
      </c>
      <c r="U23" s="132"/>
      <c r="V23" s="132"/>
      <c r="W23" s="132"/>
      <c r="X23" s="132"/>
      <c r="Y23" s="132"/>
      <c r="Z23" s="132"/>
      <c r="AA23" s="132"/>
      <c r="AB23" s="132"/>
      <c r="AC23" s="132"/>
      <c r="AD23" s="132"/>
      <c r="AE23" s="132" t="s">
        <v>8</v>
      </c>
      <c r="AF23" s="132"/>
      <c r="AG23" s="132"/>
      <c r="AH23" s="132"/>
      <c r="AI23" s="94"/>
      <c r="AJ23" s="17">
        <f t="shared" si="2"/>
        <v>2</v>
      </c>
      <c r="AK23" s="311">
        <f t="shared" si="3"/>
        <v>1</v>
      </c>
      <c r="AL23" s="334">
        <f t="shared" si="4"/>
        <v>1</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t="s">
        <v>6</v>
      </c>
      <c r="M27" s="132" t="s">
        <v>2656</v>
      </c>
      <c r="N27" s="132"/>
      <c r="O27" s="132"/>
      <c r="P27" s="134"/>
      <c r="Q27" s="132"/>
      <c r="R27" s="132" t="s">
        <v>6</v>
      </c>
      <c r="S27" s="132"/>
      <c r="T27" s="132"/>
      <c r="U27" s="132"/>
      <c r="V27" s="132"/>
      <c r="W27" s="132"/>
      <c r="X27" s="132"/>
      <c r="Y27" s="132"/>
      <c r="Z27" s="132" t="s">
        <v>7</v>
      </c>
      <c r="AA27" s="132"/>
      <c r="AB27" s="132"/>
      <c r="AC27" s="132"/>
      <c r="AD27" s="132"/>
      <c r="AE27" s="132"/>
      <c r="AF27" s="132"/>
      <c r="AG27" s="132"/>
      <c r="AH27" s="132"/>
      <c r="AI27" s="94"/>
      <c r="AJ27" s="17">
        <f t="shared" si="2"/>
        <v>4</v>
      </c>
      <c r="AK27" s="311">
        <f t="shared" si="3"/>
        <v>1</v>
      </c>
      <c r="AL27" s="334">
        <f t="shared" si="4"/>
        <v>0</v>
      </c>
      <c r="AM27" s="11"/>
      <c r="AN27" s="11"/>
      <c r="AO27" s="11"/>
    </row>
    <row r="28" spans="1:41" s="1" customFormat="1" ht="21" customHeight="1">
      <c r="A28" s="32">
        <v>22</v>
      </c>
      <c r="B28" s="254" t="s">
        <v>2435</v>
      </c>
      <c r="C28" s="256" t="s">
        <v>649</v>
      </c>
      <c r="D28" s="257" t="s">
        <v>441</v>
      </c>
      <c r="E28" s="131"/>
      <c r="F28" s="132" t="s">
        <v>6</v>
      </c>
      <c r="G28" s="132"/>
      <c r="H28" s="132"/>
      <c r="I28" s="132"/>
      <c r="J28" s="132"/>
      <c r="K28" s="132"/>
      <c r="L28" s="132"/>
      <c r="M28" s="132"/>
      <c r="N28" s="132"/>
      <c r="O28" s="132"/>
      <c r="P28" s="134"/>
      <c r="Q28" s="132"/>
      <c r="R28" s="132"/>
      <c r="S28" s="132" t="s">
        <v>7</v>
      </c>
      <c r="T28" s="132"/>
      <c r="U28" s="132"/>
      <c r="V28" s="132"/>
      <c r="W28" s="132"/>
      <c r="X28" s="132"/>
      <c r="Y28" s="132"/>
      <c r="Z28" s="132"/>
      <c r="AA28" s="132"/>
      <c r="AB28" s="132"/>
      <c r="AC28" s="132"/>
      <c r="AD28" s="132"/>
      <c r="AE28" s="132"/>
      <c r="AF28" s="132"/>
      <c r="AG28" s="132"/>
      <c r="AH28" s="132"/>
      <c r="AI28" s="94"/>
      <c r="AJ28" s="17">
        <f t="shared" si="2"/>
        <v>1</v>
      </c>
      <c r="AK28" s="311">
        <f t="shared" si="3"/>
        <v>1</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t="s">
        <v>7</v>
      </c>
      <c r="Q29" s="132"/>
      <c r="R29" s="132" t="s">
        <v>8</v>
      </c>
      <c r="S29" s="132"/>
      <c r="T29" s="132"/>
      <c r="U29" s="132"/>
      <c r="V29" s="132"/>
      <c r="W29" s="132"/>
      <c r="X29" s="132"/>
      <c r="Y29" s="132"/>
      <c r="Z29" s="132"/>
      <c r="AA29" s="132"/>
      <c r="AB29" s="132"/>
      <c r="AC29" s="132"/>
      <c r="AD29" s="132"/>
      <c r="AE29" s="132"/>
      <c r="AF29" s="132"/>
      <c r="AG29" s="132"/>
      <c r="AH29" s="132"/>
      <c r="AI29" s="94"/>
      <c r="AJ29" s="17">
        <f t="shared" si="2"/>
        <v>0</v>
      </c>
      <c r="AK29" s="311">
        <f t="shared" si="3"/>
        <v>1</v>
      </c>
      <c r="AL29" s="334">
        <f t="shared" si="4"/>
        <v>1</v>
      </c>
      <c r="AM29" s="11"/>
      <c r="AN29" s="11"/>
      <c r="AO29" s="11"/>
    </row>
    <row r="30" spans="1:41" s="1" customFormat="1" ht="21" customHeight="1">
      <c r="A30" s="32">
        <v>24</v>
      </c>
      <c r="B30" s="206" t="s">
        <v>2438</v>
      </c>
      <c r="C30" s="207" t="s">
        <v>2439</v>
      </c>
      <c r="D30" s="164" t="s">
        <v>59</v>
      </c>
      <c r="E30" s="131" t="s">
        <v>8</v>
      </c>
      <c r="F30" s="132"/>
      <c r="G30" s="132"/>
      <c r="H30" s="132"/>
      <c r="I30" s="132"/>
      <c r="J30" s="132" t="s">
        <v>8</v>
      </c>
      <c r="K30" s="132" t="s">
        <v>8</v>
      </c>
      <c r="L30" s="132" t="s">
        <v>8</v>
      </c>
      <c r="M30" s="132"/>
      <c r="N30" s="132"/>
      <c r="O30" s="132"/>
      <c r="P30" s="134" t="s">
        <v>6</v>
      </c>
      <c r="Q30" s="132"/>
      <c r="R30" s="132"/>
      <c r="S30" s="132" t="s">
        <v>8</v>
      </c>
      <c r="T30" s="132"/>
      <c r="U30" s="132"/>
      <c r="V30" s="132"/>
      <c r="W30" s="132"/>
      <c r="X30" s="132"/>
      <c r="Y30" s="132"/>
      <c r="Z30" s="132" t="s">
        <v>8</v>
      </c>
      <c r="AA30" s="132" t="s">
        <v>8</v>
      </c>
      <c r="AB30" s="132"/>
      <c r="AC30" s="132"/>
      <c r="AD30" s="132"/>
      <c r="AE30" s="132" t="s">
        <v>8</v>
      </c>
      <c r="AF30" s="132"/>
      <c r="AG30" s="132"/>
      <c r="AH30" s="132"/>
      <c r="AI30" s="94"/>
      <c r="AJ30" s="17">
        <f t="shared" si="2"/>
        <v>1</v>
      </c>
      <c r="AK30" s="311">
        <f t="shared" si="3"/>
        <v>0</v>
      </c>
      <c r="AL30" s="334">
        <f t="shared" si="4"/>
        <v>8</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t="s">
        <v>6</v>
      </c>
      <c r="G32" s="132" t="s">
        <v>6</v>
      </c>
      <c r="H32" s="132"/>
      <c r="I32" s="132"/>
      <c r="J32" s="132"/>
      <c r="K32" s="132"/>
      <c r="L32" s="132"/>
      <c r="M32" s="132" t="s">
        <v>6</v>
      </c>
      <c r="N32" s="132"/>
      <c r="O32" s="132"/>
      <c r="P32" s="134"/>
      <c r="Q32" s="132"/>
      <c r="R32" s="132" t="s">
        <v>8</v>
      </c>
      <c r="S32" s="132"/>
      <c r="T32" s="132" t="s">
        <v>6</v>
      </c>
      <c r="U32" s="132"/>
      <c r="V32" s="132"/>
      <c r="W32" s="132"/>
      <c r="X32" s="132"/>
      <c r="Y32" s="132"/>
      <c r="Z32" s="132"/>
      <c r="AA32" s="132"/>
      <c r="AB32" s="132"/>
      <c r="AC32" s="132"/>
      <c r="AD32" s="132"/>
      <c r="AE32" s="132" t="s">
        <v>8</v>
      </c>
      <c r="AF32" s="132"/>
      <c r="AG32" s="132"/>
      <c r="AH32" s="132"/>
      <c r="AI32" s="94"/>
      <c r="AJ32" s="17">
        <f t="shared" si="2"/>
        <v>4</v>
      </c>
      <c r="AK32" s="311">
        <f t="shared" si="3"/>
        <v>0</v>
      </c>
      <c r="AL32" s="334">
        <f t="shared" si="4"/>
        <v>2</v>
      </c>
      <c r="AM32" s="11"/>
      <c r="AN32" s="11"/>
      <c r="AO32" s="11"/>
    </row>
    <row r="33" spans="1:41"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26">
        <f>SUM(AJ7:AJ32)</f>
        <v>28</v>
      </c>
      <c r="AK33" s="126">
        <f>SUM(AK7:AK32)</f>
        <v>6</v>
      </c>
      <c r="AL33" s="126">
        <f>SUM(AL7:AL32)</f>
        <v>17</v>
      </c>
      <c r="AM33" s="15"/>
      <c r="AN33"/>
      <c r="AO33"/>
    </row>
    <row r="34" spans="1:41"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c r="AN34" s="310"/>
    </row>
    <row r="35" spans="1:41" ht="19.5">
      <c r="C35" s="436"/>
      <c r="D35" s="436"/>
      <c r="E35" s="436"/>
      <c r="F35" s="436"/>
      <c r="G35" s="43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36"/>
      <c r="D36" s="436"/>
      <c r="E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36"/>
      <c r="D37" s="436"/>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C37:D37"/>
    <mergeCell ref="A1:P1"/>
    <mergeCell ref="Q1:AL1"/>
    <mergeCell ref="A2:P2"/>
    <mergeCell ref="Q2:AL2"/>
    <mergeCell ref="A3:AL3"/>
    <mergeCell ref="C35:G35"/>
    <mergeCell ref="I4:L4"/>
    <mergeCell ref="M4:N4"/>
    <mergeCell ref="O4:Q4"/>
    <mergeCell ref="R4:T4"/>
    <mergeCell ref="AM19:AN19"/>
    <mergeCell ref="A33:AI33"/>
    <mergeCell ref="C5:D6"/>
    <mergeCell ref="A34:AL34"/>
    <mergeCell ref="C36:E36"/>
    <mergeCell ref="A5:A6"/>
    <mergeCell ref="B5:B6"/>
    <mergeCell ref="AJ5:AJ6"/>
    <mergeCell ref="AK5:AK6"/>
    <mergeCell ref="AL5:AL6"/>
  </mergeCells>
  <conditionalFormatting sqref="E6:AI32">
    <cfRule type="expression" dxfId="12" priority="3">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AE7" sqref="AE7"/>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2.5"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22.5" customHeight="1">
      <c r="A3" s="429" t="s">
        <v>2513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2653</v>
      </c>
      <c r="C8" s="207" t="s">
        <v>38</v>
      </c>
      <c r="D8" s="164" t="s">
        <v>39</v>
      </c>
      <c r="E8" s="260"/>
      <c r="F8" s="132"/>
      <c r="G8" s="132"/>
      <c r="H8" s="132"/>
      <c r="I8" s="132"/>
      <c r="J8" s="132" t="s">
        <v>8</v>
      </c>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1</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t="s">
        <v>7</v>
      </c>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t="s">
        <v>7</v>
      </c>
      <c r="T19" s="132"/>
      <c r="U19" s="132"/>
      <c r="V19" s="132"/>
      <c r="W19" s="132"/>
      <c r="X19" s="132"/>
      <c r="Y19" s="132"/>
      <c r="Z19" s="132"/>
      <c r="AA19" s="132"/>
      <c r="AB19" s="132"/>
      <c r="AC19" s="132"/>
      <c r="AD19" s="132"/>
      <c r="AE19" s="132"/>
      <c r="AF19" s="132"/>
      <c r="AG19" s="132"/>
      <c r="AH19" s="132"/>
      <c r="AI19" s="94"/>
      <c r="AJ19" s="17">
        <f t="shared" si="2"/>
        <v>0</v>
      </c>
      <c r="AK19" s="311">
        <f t="shared" si="3"/>
        <v>1</v>
      </c>
      <c r="AL19" s="334">
        <f t="shared" si="4"/>
        <v>0</v>
      </c>
      <c r="AM19" s="456"/>
      <c r="AN19" s="457"/>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t="s">
        <v>7</v>
      </c>
      <c r="G21" s="132"/>
      <c r="H21" s="132"/>
      <c r="I21" s="132"/>
      <c r="J21" s="132" t="s">
        <v>2660</v>
      </c>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3</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t="s">
        <v>6</v>
      </c>
      <c r="R23" s="132" t="s">
        <v>7</v>
      </c>
      <c r="S23" s="132" t="s">
        <v>7</v>
      </c>
      <c r="T23" s="132"/>
      <c r="U23" s="132"/>
      <c r="V23" s="132"/>
      <c r="W23" s="132"/>
      <c r="X23" s="132"/>
      <c r="Y23" s="132"/>
      <c r="Z23" s="132"/>
      <c r="AA23" s="132"/>
      <c r="AB23" s="132"/>
      <c r="AC23" s="132"/>
      <c r="AD23" s="132"/>
      <c r="AE23" s="132"/>
      <c r="AF23" s="132"/>
      <c r="AG23" s="132"/>
      <c r="AH23" s="132"/>
      <c r="AI23" s="94"/>
      <c r="AJ23" s="17">
        <f t="shared" si="2"/>
        <v>1</v>
      </c>
      <c r="AK23" s="311">
        <f t="shared" si="3"/>
        <v>2</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t="s">
        <v>7</v>
      </c>
      <c r="F29" s="132" t="s">
        <v>7</v>
      </c>
      <c r="G29" s="132"/>
      <c r="H29" s="132"/>
      <c r="I29" s="132"/>
      <c r="J29" s="132"/>
      <c r="K29" s="132"/>
      <c r="L29" s="132"/>
      <c r="M29" s="132"/>
      <c r="N29" s="132"/>
      <c r="O29" s="132"/>
      <c r="P29" s="134"/>
      <c r="Q29" s="132"/>
      <c r="R29" s="132"/>
      <c r="S29" s="132" t="s">
        <v>7</v>
      </c>
      <c r="T29" s="132"/>
      <c r="U29" s="132"/>
      <c r="V29" s="132"/>
      <c r="W29" s="132"/>
      <c r="X29" s="132"/>
      <c r="Y29" s="132"/>
      <c r="Z29" s="132"/>
      <c r="AA29" s="132"/>
      <c r="AB29" s="132"/>
      <c r="AC29" s="132"/>
      <c r="AD29" s="132"/>
      <c r="AE29" s="132"/>
      <c r="AF29" s="132"/>
      <c r="AG29" s="132"/>
      <c r="AH29" s="132"/>
      <c r="AI29" s="94"/>
      <c r="AJ29" s="17">
        <f t="shared" si="2"/>
        <v>0</v>
      </c>
      <c r="AK29" s="311">
        <f t="shared" si="3"/>
        <v>2</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38" t="s">
        <v>10</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126">
        <f>SUM(AJ7:AJ30)</f>
        <v>1</v>
      </c>
      <c r="AK31" s="126">
        <f>SUM(AK7:AK30)</f>
        <v>8</v>
      </c>
      <c r="AL31" s="126">
        <f>SUM(AL7:AL30)</f>
        <v>1</v>
      </c>
      <c r="AM31" s="15"/>
      <c r="AN31"/>
      <c r="AO31"/>
    </row>
    <row r="32" spans="1:41" s="23" customFormat="1" ht="21" customHeight="1">
      <c r="A32" s="433" t="s">
        <v>2598</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5"/>
      <c r="AM32" s="310"/>
      <c r="AN32" s="310"/>
    </row>
    <row r="33" spans="3:38" ht="19.5">
      <c r="C33" s="436"/>
      <c r="D33" s="436"/>
      <c r="E33" s="436"/>
      <c r="F33" s="436"/>
      <c r="G33" s="43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6"/>
      <c r="D34" s="436"/>
      <c r="E34" s="43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6"/>
      <c r="D35" s="436"/>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C35:D35"/>
    <mergeCell ref="A1:P1"/>
    <mergeCell ref="Q1:AL1"/>
    <mergeCell ref="A2:P2"/>
    <mergeCell ref="Q2:AL2"/>
    <mergeCell ref="A3:AL3"/>
    <mergeCell ref="C33:G33"/>
    <mergeCell ref="I4:L4"/>
    <mergeCell ref="M4:N4"/>
    <mergeCell ref="O4:Q4"/>
    <mergeCell ref="R4:T4"/>
    <mergeCell ref="AM19:AN19"/>
    <mergeCell ref="A31:AI31"/>
    <mergeCell ref="C5:D6"/>
    <mergeCell ref="A32:AL32"/>
    <mergeCell ref="C34:E34"/>
    <mergeCell ref="A5:A6"/>
    <mergeCell ref="B5:B6"/>
    <mergeCell ref="AJ5:AJ6"/>
    <mergeCell ref="AK5:AK6"/>
    <mergeCell ref="AL5:AL6"/>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zoomScaleNormal="100" workbookViewId="0">
      <selection activeCell="AF12" sqref="AF12"/>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22.5"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22.5" customHeight="1">
      <c r="A3" s="429" t="s">
        <v>2512</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t="s">
        <v>6</v>
      </c>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t="s">
        <v>7</v>
      </c>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1</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t="s">
        <v>6</v>
      </c>
      <c r="T9" s="97"/>
      <c r="U9" s="97"/>
      <c r="V9" s="97"/>
      <c r="W9" s="97"/>
      <c r="X9" s="97"/>
      <c r="Y9" s="97"/>
      <c r="Z9" s="97" t="s">
        <v>6</v>
      </c>
      <c r="AA9" s="97"/>
      <c r="AB9" s="97"/>
      <c r="AC9" s="97"/>
      <c r="AD9" s="97"/>
      <c r="AE9" s="97"/>
      <c r="AF9" s="97"/>
      <c r="AG9" s="97"/>
      <c r="AH9" s="97"/>
      <c r="AI9" s="97"/>
      <c r="AJ9" s="17">
        <f t="shared" si="2"/>
        <v>2</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t="s">
        <v>6</v>
      </c>
      <c r="G11" s="97"/>
      <c r="H11" s="97"/>
      <c r="I11" s="97"/>
      <c r="J11" s="97"/>
      <c r="K11" s="97"/>
      <c r="L11" s="97"/>
      <c r="M11" s="97" t="s">
        <v>6</v>
      </c>
      <c r="N11" s="97" t="s">
        <v>7</v>
      </c>
      <c r="O11" s="97"/>
      <c r="P11" s="97"/>
      <c r="Q11" s="97"/>
      <c r="R11" s="97"/>
      <c r="S11" s="97" t="s">
        <v>7</v>
      </c>
      <c r="T11" s="97"/>
      <c r="U11" s="97"/>
      <c r="V11" s="97"/>
      <c r="W11" s="97"/>
      <c r="X11" s="97"/>
      <c r="Y11" s="97"/>
      <c r="Z11" s="97" t="s">
        <v>6</v>
      </c>
      <c r="AA11" s="97"/>
      <c r="AB11" s="97"/>
      <c r="AC11" s="97"/>
      <c r="AD11" s="97"/>
      <c r="AE11" s="97"/>
      <c r="AF11" s="97"/>
      <c r="AG11" s="97"/>
      <c r="AH11" s="97"/>
      <c r="AI11" s="97"/>
      <c r="AJ11" s="17">
        <f t="shared" si="2"/>
        <v>3</v>
      </c>
      <c r="AK11" s="311">
        <f t="shared" si="3"/>
        <v>2</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t="s">
        <v>6</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t="s">
        <v>7</v>
      </c>
      <c r="G14" s="97" t="s">
        <v>6</v>
      </c>
      <c r="H14" s="97"/>
      <c r="I14" s="97"/>
      <c r="J14" s="97" t="s">
        <v>2656</v>
      </c>
      <c r="K14" s="97"/>
      <c r="L14" s="97"/>
      <c r="M14" s="97"/>
      <c r="N14" s="97"/>
      <c r="O14" s="97"/>
      <c r="P14" s="97"/>
      <c r="Q14" s="97"/>
      <c r="R14" s="97"/>
      <c r="S14" s="97" t="s">
        <v>6</v>
      </c>
      <c r="T14" s="97" t="s">
        <v>7</v>
      </c>
      <c r="U14" s="97"/>
      <c r="V14" s="97"/>
      <c r="W14" s="97"/>
      <c r="X14" s="97" t="s">
        <v>6</v>
      </c>
      <c r="Y14" s="97"/>
      <c r="Z14" s="97" t="s">
        <v>6</v>
      </c>
      <c r="AA14" s="97" t="s">
        <v>6</v>
      </c>
      <c r="AB14" s="97" t="s">
        <v>6</v>
      </c>
      <c r="AC14" s="97"/>
      <c r="AD14" s="97"/>
      <c r="AE14" s="97" t="s">
        <v>6</v>
      </c>
      <c r="AF14" s="97"/>
      <c r="AG14" s="97"/>
      <c r="AH14" s="97"/>
      <c r="AI14" s="97"/>
      <c r="AJ14" s="17">
        <f t="shared" si="2"/>
        <v>9</v>
      </c>
      <c r="AK14" s="311">
        <f t="shared" si="3"/>
        <v>2</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t="s">
        <v>7</v>
      </c>
      <c r="AB15" s="97"/>
      <c r="AC15" s="97"/>
      <c r="AD15" s="97"/>
      <c r="AE15" s="97"/>
      <c r="AF15" s="97"/>
      <c r="AG15" s="97"/>
      <c r="AH15" s="97"/>
      <c r="AI15" s="97"/>
      <c r="AJ15" s="17">
        <f t="shared" si="2"/>
        <v>0</v>
      </c>
      <c r="AK15" s="311">
        <f t="shared" si="3"/>
        <v>1</v>
      </c>
      <c r="AL15" s="334">
        <f t="shared" si="4"/>
        <v>0</v>
      </c>
      <c r="AM15" s="11"/>
      <c r="AN15" s="11"/>
      <c r="AO15" s="11"/>
    </row>
    <row r="16" spans="1:41" s="1" customFormat="1" ht="21" customHeight="1">
      <c r="A16" s="255">
        <v>10</v>
      </c>
      <c r="B16" s="240" t="s">
        <v>2455</v>
      </c>
      <c r="C16" s="241" t="s">
        <v>2456</v>
      </c>
      <c r="D16" s="242" t="s">
        <v>210</v>
      </c>
      <c r="E16" s="189"/>
      <c r="F16" s="97"/>
      <c r="G16" s="97" t="s">
        <v>6</v>
      </c>
      <c r="H16" s="97"/>
      <c r="I16" s="97"/>
      <c r="J16" s="97" t="s">
        <v>6</v>
      </c>
      <c r="K16" s="97"/>
      <c r="L16" s="97"/>
      <c r="M16" s="97"/>
      <c r="N16" s="97"/>
      <c r="O16" s="97"/>
      <c r="P16" s="97"/>
      <c r="Q16" s="97"/>
      <c r="R16" s="97"/>
      <c r="S16" s="97" t="s">
        <v>6</v>
      </c>
      <c r="T16" s="97"/>
      <c r="U16" s="97"/>
      <c r="V16" s="97"/>
      <c r="W16" s="97"/>
      <c r="X16" s="97"/>
      <c r="Y16" s="97"/>
      <c r="Z16" s="97" t="s">
        <v>6</v>
      </c>
      <c r="AA16" s="97"/>
      <c r="AB16" s="97"/>
      <c r="AC16" s="97"/>
      <c r="AD16" s="97"/>
      <c r="AE16" s="97"/>
      <c r="AF16" s="97"/>
      <c r="AG16" s="97"/>
      <c r="AH16" s="97"/>
      <c r="AI16" s="97"/>
      <c r="AJ16" s="17">
        <f t="shared" si="2"/>
        <v>4</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t="s">
        <v>6</v>
      </c>
      <c r="F19" s="189"/>
      <c r="G19" s="189" t="s">
        <v>6</v>
      </c>
      <c r="H19" s="189"/>
      <c r="I19" s="189"/>
      <c r="J19" s="189" t="s">
        <v>6</v>
      </c>
      <c r="K19" s="189"/>
      <c r="L19" s="189"/>
      <c r="M19" s="189" t="s">
        <v>6</v>
      </c>
      <c r="N19" s="189" t="s">
        <v>2656</v>
      </c>
      <c r="O19" s="189"/>
      <c r="P19" s="189"/>
      <c r="Q19" s="189"/>
      <c r="R19" s="189"/>
      <c r="S19" s="189" t="s">
        <v>6</v>
      </c>
      <c r="T19" s="189" t="s">
        <v>6</v>
      </c>
      <c r="U19" s="189"/>
      <c r="V19" s="189"/>
      <c r="W19" s="189"/>
      <c r="X19" s="189"/>
      <c r="Y19" s="189"/>
      <c r="Z19" s="189"/>
      <c r="AA19" s="189" t="s">
        <v>6</v>
      </c>
      <c r="AB19" s="189" t="s">
        <v>6</v>
      </c>
      <c r="AC19" s="189"/>
      <c r="AD19" s="189"/>
      <c r="AE19" s="189"/>
      <c r="AF19" s="189"/>
      <c r="AG19" s="189"/>
      <c r="AH19" s="189"/>
      <c r="AI19" s="189"/>
      <c r="AJ19" s="17">
        <f t="shared" si="2"/>
        <v>10</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t="s">
        <v>6</v>
      </c>
      <c r="K20" s="97"/>
      <c r="L20" s="97"/>
      <c r="M20" s="97"/>
      <c r="N20" s="97"/>
      <c r="O20" s="97"/>
      <c r="P20" s="97"/>
      <c r="Q20" s="97" t="s">
        <v>6</v>
      </c>
      <c r="R20" s="97"/>
      <c r="S20" s="97"/>
      <c r="T20" s="97"/>
      <c r="U20" s="97"/>
      <c r="V20" s="97"/>
      <c r="W20" s="97"/>
      <c r="X20" s="97"/>
      <c r="Y20" s="97"/>
      <c r="Z20" s="97" t="s">
        <v>6</v>
      </c>
      <c r="AA20" s="97"/>
      <c r="AB20" s="97"/>
      <c r="AC20" s="97"/>
      <c r="AD20" s="97"/>
      <c r="AE20" s="97"/>
      <c r="AF20" s="97"/>
      <c r="AG20" s="97"/>
      <c r="AH20" s="97"/>
      <c r="AI20" s="97"/>
      <c r="AJ20" s="17">
        <f t="shared" si="2"/>
        <v>3</v>
      </c>
      <c r="AK20" s="311">
        <f t="shared" si="3"/>
        <v>0</v>
      </c>
      <c r="AL20" s="334">
        <f t="shared" si="4"/>
        <v>0</v>
      </c>
      <c r="AM20" s="456"/>
      <c r="AN20" s="457"/>
      <c r="AO20" s="11"/>
    </row>
    <row r="21" spans="1:41" s="1" customFormat="1" ht="21" customHeight="1">
      <c r="A21" s="255">
        <v>15</v>
      </c>
      <c r="B21" s="240" t="s">
        <v>2463</v>
      </c>
      <c r="C21" s="241" t="s">
        <v>57</v>
      </c>
      <c r="D21" s="242" t="s">
        <v>353</v>
      </c>
      <c r="E21" s="189" t="s">
        <v>7</v>
      </c>
      <c r="F21" s="97"/>
      <c r="G21" s="97"/>
      <c r="H21" s="97"/>
      <c r="I21" s="97"/>
      <c r="J21" s="97" t="s">
        <v>6</v>
      </c>
      <c r="K21" s="97"/>
      <c r="L21" s="97"/>
      <c r="M21" s="97"/>
      <c r="N21" s="97"/>
      <c r="O21" s="97"/>
      <c r="P21" s="97"/>
      <c r="Q21" s="97" t="s">
        <v>6</v>
      </c>
      <c r="R21" s="97"/>
      <c r="S21" s="97" t="s">
        <v>6</v>
      </c>
      <c r="T21" s="97"/>
      <c r="U21" s="97"/>
      <c r="V21" s="97"/>
      <c r="W21" s="97"/>
      <c r="X21" s="97"/>
      <c r="Y21" s="97"/>
      <c r="Z21" s="97" t="s">
        <v>6</v>
      </c>
      <c r="AA21" s="97"/>
      <c r="AB21" s="97"/>
      <c r="AC21" s="97"/>
      <c r="AD21" s="97"/>
      <c r="AE21" s="97"/>
      <c r="AF21" s="97"/>
      <c r="AG21" s="97"/>
      <c r="AH21" s="97"/>
      <c r="AI21" s="97"/>
      <c r="AJ21" s="17">
        <f t="shared" si="2"/>
        <v>4</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c r="AF22" s="97"/>
      <c r="AG22" s="97"/>
      <c r="AH22" s="97"/>
      <c r="AI22" s="97"/>
      <c r="AJ22" s="17">
        <f t="shared" si="2"/>
        <v>0</v>
      </c>
      <c r="AK22" s="311">
        <f t="shared" si="3"/>
        <v>2</v>
      </c>
      <c r="AL22" s="334">
        <f t="shared" si="4"/>
        <v>0</v>
      </c>
      <c r="AM22" s="11"/>
      <c r="AN22" s="11"/>
      <c r="AO22" s="11"/>
    </row>
    <row r="23" spans="1:41" s="1" customFormat="1" ht="21" customHeight="1">
      <c r="A23" s="255">
        <v>17</v>
      </c>
      <c r="B23" s="240" t="s">
        <v>2465</v>
      </c>
      <c r="C23" s="241" t="s">
        <v>2466</v>
      </c>
      <c r="D23" s="242" t="s">
        <v>43</v>
      </c>
      <c r="E23" s="189"/>
      <c r="F23" s="97" t="s">
        <v>6</v>
      </c>
      <c r="G23" s="97"/>
      <c r="H23" s="97"/>
      <c r="I23" s="97"/>
      <c r="J23" s="97"/>
      <c r="K23" s="97"/>
      <c r="L23" s="97"/>
      <c r="M23" s="97" t="s">
        <v>6</v>
      </c>
      <c r="N23" s="97" t="s">
        <v>7</v>
      </c>
      <c r="O23" s="97"/>
      <c r="P23" s="97"/>
      <c r="Q23" s="97"/>
      <c r="R23" s="97"/>
      <c r="S23" s="97" t="s">
        <v>7</v>
      </c>
      <c r="T23" s="97"/>
      <c r="U23" s="97"/>
      <c r="V23" s="97"/>
      <c r="W23" s="97"/>
      <c r="X23" s="97"/>
      <c r="Y23" s="97"/>
      <c r="Z23" s="97"/>
      <c r="AA23" s="97"/>
      <c r="AB23" s="97"/>
      <c r="AC23" s="97"/>
      <c r="AD23" s="97"/>
      <c r="AE23" s="97"/>
      <c r="AF23" s="97"/>
      <c r="AG23" s="97"/>
      <c r="AH23" s="97"/>
      <c r="AI23" s="97"/>
      <c r="AJ23" s="17">
        <f t="shared" si="2"/>
        <v>2</v>
      </c>
      <c r="AK23" s="311">
        <f t="shared" si="3"/>
        <v>2</v>
      </c>
      <c r="AL23" s="334">
        <f t="shared" si="4"/>
        <v>0</v>
      </c>
      <c r="AM23" s="11"/>
      <c r="AN23" s="11"/>
      <c r="AO23" s="11"/>
    </row>
    <row r="24" spans="1:41" s="1" customFormat="1" ht="21" customHeight="1">
      <c r="A24" s="255">
        <v>18</v>
      </c>
      <c r="B24" s="314" t="s">
        <v>2467</v>
      </c>
      <c r="C24" s="315" t="s">
        <v>627</v>
      </c>
      <c r="D24" s="316" t="s">
        <v>718</v>
      </c>
      <c r="E24" s="189"/>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1"/>
      <c r="AN24" s="11"/>
      <c r="AO24" s="11"/>
    </row>
    <row r="25" spans="1:41" s="1" customFormat="1" ht="21" customHeight="1">
      <c r="A25" s="255">
        <v>19</v>
      </c>
      <c r="B25" s="240" t="s">
        <v>2468</v>
      </c>
      <c r="C25" s="241" t="s">
        <v>2469</v>
      </c>
      <c r="D25" s="242" t="s">
        <v>718</v>
      </c>
      <c r="E25" s="189" t="s">
        <v>6</v>
      </c>
      <c r="F25" s="97"/>
      <c r="G25" s="97" t="s">
        <v>6</v>
      </c>
      <c r="H25" s="97"/>
      <c r="I25" s="97"/>
      <c r="J25" s="97" t="s">
        <v>6</v>
      </c>
      <c r="K25" s="97"/>
      <c r="L25" s="97"/>
      <c r="M25" s="97"/>
      <c r="N25" s="97"/>
      <c r="O25" s="97"/>
      <c r="P25" s="97"/>
      <c r="Q25" s="97"/>
      <c r="R25" s="97"/>
      <c r="S25" s="97" t="s">
        <v>6</v>
      </c>
      <c r="T25" s="97"/>
      <c r="U25" s="97"/>
      <c r="V25" s="97"/>
      <c r="W25" s="97"/>
      <c r="X25" s="97"/>
      <c r="Y25" s="97"/>
      <c r="Z25" s="97" t="s">
        <v>6</v>
      </c>
      <c r="AA25" s="97"/>
      <c r="AB25" s="97"/>
      <c r="AC25" s="97"/>
      <c r="AD25" s="97"/>
      <c r="AE25" s="97"/>
      <c r="AF25" s="97"/>
      <c r="AG25" s="97"/>
      <c r="AH25" s="97"/>
      <c r="AI25" s="97"/>
      <c r="AJ25" s="17">
        <f t="shared" si="2"/>
        <v>5</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t="s">
        <v>6</v>
      </c>
      <c r="T28" s="97"/>
      <c r="U28" s="97"/>
      <c r="V28" s="97"/>
      <c r="W28" s="97"/>
      <c r="X28" s="97"/>
      <c r="Y28" s="97"/>
      <c r="Z28" s="97" t="s">
        <v>6</v>
      </c>
      <c r="AA28" s="97"/>
      <c r="AB28" s="97"/>
      <c r="AC28" s="97"/>
      <c r="AD28" s="97"/>
      <c r="AE28" s="97"/>
      <c r="AF28" s="97"/>
      <c r="AG28" s="97"/>
      <c r="AH28" s="97"/>
      <c r="AI28" s="97"/>
      <c r="AJ28" s="17">
        <f t="shared" si="2"/>
        <v>2</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t="s">
        <v>7</v>
      </c>
      <c r="R29" s="97"/>
      <c r="S29" s="97"/>
      <c r="T29" s="97"/>
      <c r="U29" s="97"/>
      <c r="V29" s="97"/>
      <c r="W29" s="97"/>
      <c r="X29" s="97"/>
      <c r="Y29" s="97"/>
      <c r="Z29" s="97"/>
      <c r="AA29" s="97"/>
      <c r="AB29" s="97"/>
      <c r="AC29" s="97"/>
      <c r="AD29" s="97"/>
      <c r="AE29" s="97"/>
      <c r="AF29" s="97"/>
      <c r="AG29" s="97"/>
      <c r="AH29" s="97"/>
      <c r="AI29" s="97"/>
      <c r="AJ29" s="17">
        <f t="shared" si="2"/>
        <v>0</v>
      </c>
      <c r="AK29" s="311">
        <f t="shared" si="3"/>
        <v>1</v>
      </c>
      <c r="AL29" s="334">
        <f t="shared" si="4"/>
        <v>0</v>
      </c>
      <c r="AM29" s="11"/>
      <c r="AN29" s="11"/>
      <c r="AO29" s="11"/>
    </row>
    <row r="30" spans="1:41" s="1" customFormat="1" ht="21" customHeight="1">
      <c r="A30" s="478" t="s">
        <v>10</v>
      </c>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312">
        <f>SUM(AJ7:AJ29)</f>
        <v>46</v>
      </c>
      <c r="AK30" s="279">
        <f>SUM(AK7:AK29)</f>
        <v>11</v>
      </c>
      <c r="AL30" s="279">
        <f>SUM(AL7:AL29)</f>
        <v>0</v>
      </c>
      <c r="AM30" s="15"/>
      <c r="AN30"/>
      <c r="AO30"/>
    </row>
    <row r="31" spans="1:41" s="23" customFormat="1" ht="21" customHeight="1">
      <c r="A31" s="433" t="s">
        <v>2598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M31" s="310"/>
      <c r="AN31" s="310"/>
    </row>
    <row r="32" spans="1:41">
      <c r="C32" s="436"/>
      <c r="D32" s="436"/>
      <c r="E32" s="436"/>
      <c r="F32" s="436"/>
      <c r="G32" s="436"/>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36"/>
      <c r="D33" s="436"/>
      <c r="E33" s="436"/>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36"/>
      <c r="D34" s="436"/>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AD20" sqref="AD20"/>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41" s="22" customFormat="1" ht="18">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41" s="22" customFormat="1" ht="35.25" customHeight="1">
      <c r="A3" s="429" t="s">
        <v>2511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202">
        <v>1</v>
      </c>
      <c r="B7" s="202" t="s">
        <v>2475</v>
      </c>
      <c r="C7" s="69" t="s">
        <v>2476</v>
      </c>
      <c r="D7" s="70" t="s">
        <v>943</v>
      </c>
      <c r="E7" s="95"/>
      <c r="F7" s="94"/>
      <c r="G7" s="94"/>
      <c r="H7" s="94"/>
      <c r="I7" s="94"/>
      <c r="J7" s="94"/>
      <c r="K7" s="94"/>
      <c r="L7" s="94"/>
      <c r="M7" s="94"/>
      <c r="N7" s="94"/>
      <c r="O7" s="94"/>
      <c r="P7" s="94"/>
      <c r="Q7" s="94"/>
      <c r="R7" s="94"/>
      <c r="S7" s="94"/>
      <c r="T7" s="94"/>
      <c r="U7" s="94" t="s">
        <v>7</v>
      </c>
      <c r="V7" s="94"/>
      <c r="W7" s="94"/>
      <c r="X7" s="94"/>
      <c r="Y7" s="94"/>
      <c r="Z7" s="94" t="s">
        <v>6</v>
      </c>
      <c r="AA7" s="94"/>
      <c r="AB7" s="94" t="s">
        <v>7</v>
      </c>
      <c r="AC7" s="94"/>
      <c r="AD7" s="94"/>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2</v>
      </c>
      <c r="AL7" s="334">
        <f>COUNTIF(E7:AI7,"T")+2*COUNTIF(E7:AI7,"2T")+2*COUNTIF(E7:AI7,"T2")+COUNTIF(E7:AI7,"PT")+COUNTIF(E7:AI7,"TP")+COUNTIF(E7:AI7,"TK")+COUNTIF(E7:AI7,"KT")</f>
        <v>0</v>
      </c>
      <c r="AM7" s="9"/>
      <c r="AN7" s="10"/>
      <c r="AO7" s="11"/>
    </row>
    <row r="8" spans="1:41" s="1" customFormat="1" ht="21" customHeight="1">
      <c r="A8" s="202">
        <v>2</v>
      </c>
      <c r="B8" s="254" t="s">
        <v>2477</v>
      </c>
      <c r="C8" s="256" t="s">
        <v>2478</v>
      </c>
      <c r="D8" s="257" t="s">
        <v>2479</v>
      </c>
      <c r="E8" s="95"/>
      <c r="F8" s="94" t="s">
        <v>7</v>
      </c>
      <c r="G8" s="94"/>
      <c r="H8" s="94"/>
      <c r="I8" s="94"/>
      <c r="J8" s="94"/>
      <c r="K8" s="94"/>
      <c r="L8" s="94"/>
      <c r="M8" s="94"/>
      <c r="N8" s="94"/>
      <c r="O8" s="94"/>
      <c r="P8" s="94" t="s">
        <v>8</v>
      </c>
      <c r="Q8" s="94"/>
      <c r="R8" s="94"/>
      <c r="S8" s="94"/>
      <c r="T8" s="94"/>
      <c r="U8" s="94"/>
      <c r="V8" s="94"/>
      <c r="W8" s="94" t="s">
        <v>8</v>
      </c>
      <c r="X8" s="94"/>
      <c r="Y8" s="94"/>
      <c r="Z8" s="94" t="s">
        <v>6</v>
      </c>
      <c r="AA8" s="94"/>
      <c r="AB8" s="94" t="s">
        <v>7</v>
      </c>
      <c r="AC8" s="94"/>
      <c r="AD8" s="94" t="s">
        <v>8</v>
      </c>
      <c r="AE8" s="94"/>
      <c r="AF8" s="94"/>
      <c r="AG8" s="94"/>
      <c r="AH8" s="94"/>
      <c r="AI8" s="94"/>
      <c r="AJ8" s="17">
        <f t="shared" ref="AJ8:AJ28" si="2">COUNTIF(E8:AI8,"K")+2*COUNTIF(E8:AI8,"2K")+COUNTIF(E8:AI8,"TK")+COUNTIF(E8:AI8,"KT")+COUNTIF(E8:AI8,"PK")+COUNTIF(E8:AI8,"KP")+2*COUNTIF(E8:AI8,"K2")</f>
        <v>1</v>
      </c>
      <c r="AK8" s="311">
        <f t="shared" ref="AK8:AK28" si="3">COUNTIF(F8:AJ8,"P")+2*COUNTIF(F8:AJ8,"2P")+COUNTIF(F8:AJ8,"TP")+COUNTIF(F8:AJ8,"PT")+COUNTIF(F8:AJ8,"PK")+COUNTIF(F8:AJ8,"KP")+2*COUNTIF(F8:AJ8,"P2")</f>
        <v>2</v>
      </c>
      <c r="AL8" s="334">
        <f t="shared" ref="AL8:AL28" si="4">COUNTIF(E8:AI8,"T")+2*COUNTIF(E8:AI8,"2T")+2*COUNTIF(E8:AI8,"T2")+COUNTIF(E8:AI8,"PT")+COUNTIF(E8:AI8,"TP")+COUNTIF(E8:AI8,"TK")+COUNTIF(E8:AI8,"KT")</f>
        <v>3</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t="s">
        <v>6</v>
      </c>
      <c r="Q9" s="94"/>
      <c r="R9" s="94"/>
      <c r="S9" s="94"/>
      <c r="T9" s="94" t="s">
        <v>7</v>
      </c>
      <c r="U9" s="94"/>
      <c r="V9" s="94"/>
      <c r="W9" s="94"/>
      <c r="X9" s="94"/>
      <c r="Y9" s="94"/>
      <c r="Z9" s="94" t="s">
        <v>6</v>
      </c>
      <c r="AA9" s="94"/>
      <c r="AB9" s="94"/>
      <c r="AC9" s="94"/>
      <c r="AD9" s="94"/>
      <c r="AE9" s="94"/>
      <c r="AF9" s="94"/>
      <c r="AG9" s="94"/>
      <c r="AH9" s="94"/>
      <c r="AI9" s="94"/>
      <c r="AJ9" s="17">
        <f t="shared" si="2"/>
        <v>2</v>
      </c>
      <c r="AK9" s="311">
        <f t="shared" si="3"/>
        <v>1</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t="s">
        <v>8</v>
      </c>
      <c r="S11" s="94"/>
      <c r="T11" s="94"/>
      <c r="U11" s="94" t="s">
        <v>7</v>
      </c>
      <c r="V11" s="94"/>
      <c r="W11" s="94"/>
      <c r="X11" s="94"/>
      <c r="Y11" s="94"/>
      <c r="Z11" s="94"/>
      <c r="AA11" s="94"/>
      <c r="AB11" s="94"/>
      <c r="AC11" s="94"/>
      <c r="AD11" s="94"/>
      <c r="AE11" s="94"/>
      <c r="AF11" s="94"/>
      <c r="AG11" s="94"/>
      <c r="AH11" s="94"/>
      <c r="AI11" s="94"/>
      <c r="AJ11" s="17">
        <f t="shared" si="2"/>
        <v>0</v>
      </c>
      <c r="AK11" s="311">
        <f t="shared" si="3"/>
        <v>1</v>
      </c>
      <c r="AL11" s="334">
        <f t="shared" si="4"/>
        <v>1</v>
      </c>
      <c r="AM11" s="11"/>
      <c r="AN11" s="11"/>
      <c r="AO11" s="11"/>
    </row>
    <row r="12" spans="1:41" s="1" customFormat="1" ht="21" customHeight="1">
      <c r="A12" s="202">
        <v>6</v>
      </c>
      <c r="B12" s="254" t="s">
        <v>2485</v>
      </c>
      <c r="C12" s="256" t="s">
        <v>2271</v>
      </c>
      <c r="D12" s="257" t="s">
        <v>20</v>
      </c>
      <c r="E12" s="95"/>
      <c r="F12" s="94"/>
      <c r="G12" s="94"/>
      <c r="H12" s="94"/>
      <c r="I12" s="94" t="s">
        <v>7</v>
      </c>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1</v>
      </c>
      <c r="AL12" s="334">
        <f t="shared" si="4"/>
        <v>0</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t="s">
        <v>7</v>
      </c>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t="s">
        <v>7</v>
      </c>
      <c r="Q15" s="94"/>
      <c r="R15" s="94"/>
      <c r="S15" s="94"/>
      <c r="T15" s="94"/>
      <c r="U15" s="94"/>
      <c r="V15" s="94"/>
      <c r="W15" s="94"/>
      <c r="X15" s="94"/>
      <c r="Y15" s="94"/>
      <c r="Z15" s="94"/>
      <c r="AA15" s="94"/>
      <c r="AB15" s="94"/>
      <c r="AC15" s="94"/>
      <c r="AD15" s="94"/>
      <c r="AE15" s="94"/>
      <c r="AF15" s="94"/>
      <c r="AG15" s="94"/>
      <c r="AH15" s="94"/>
      <c r="AI15" s="94"/>
      <c r="AJ15" s="17">
        <f t="shared" si="2"/>
        <v>0</v>
      </c>
      <c r="AK15" s="311">
        <f t="shared" si="3"/>
        <v>1</v>
      </c>
      <c r="AL15" s="334">
        <f t="shared" si="4"/>
        <v>0</v>
      </c>
      <c r="AM15" s="11"/>
      <c r="AN15" s="11"/>
      <c r="AO15" s="11"/>
    </row>
    <row r="16" spans="1:41" s="1" customFormat="1" ht="21" customHeight="1">
      <c r="A16" s="202">
        <v>10</v>
      </c>
      <c r="B16" s="202" t="s">
        <v>2490</v>
      </c>
      <c r="C16" s="69" t="s">
        <v>764</v>
      </c>
      <c r="D16" s="70" t="s">
        <v>718</v>
      </c>
      <c r="E16" s="95"/>
      <c r="F16" s="94"/>
      <c r="G16" s="94"/>
      <c r="H16" s="94"/>
      <c r="I16" s="94"/>
      <c r="J16" s="94"/>
      <c r="K16" s="94"/>
      <c r="L16" s="94"/>
      <c r="M16" s="94" t="s">
        <v>7</v>
      </c>
      <c r="N16" s="94"/>
      <c r="O16" s="94"/>
      <c r="P16" s="94"/>
      <c r="Q16" s="94"/>
      <c r="R16" s="94"/>
      <c r="S16" s="94"/>
      <c r="T16" s="94"/>
      <c r="U16" s="94" t="s">
        <v>7</v>
      </c>
      <c r="V16" s="94"/>
      <c r="W16" s="94"/>
      <c r="X16" s="94"/>
      <c r="Y16" s="94"/>
      <c r="Z16" s="94"/>
      <c r="AA16" s="94"/>
      <c r="AB16" s="94"/>
      <c r="AC16" s="94"/>
      <c r="AD16" s="94" t="s">
        <v>7</v>
      </c>
      <c r="AE16" s="94"/>
      <c r="AF16" s="94"/>
      <c r="AG16" s="94"/>
      <c r="AH16" s="94"/>
      <c r="AI16" s="94"/>
      <c r="AJ16" s="17">
        <f t="shared" si="2"/>
        <v>0</v>
      </c>
      <c r="AK16" s="311">
        <f t="shared" si="3"/>
        <v>3</v>
      </c>
      <c r="AL16" s="334">
        <f t="shared" si="4"/>
        <v>0</v>
      </c>
      <c r="AM16" s="11"/>
      <c r="AN16" s="11"/>
      <c r="AO16" s="11"/>
    </row>
    <row r="17" spans="1:41" s="1" customFormat="1" ht="21" customHeight="1">
      <c r="A17" s="202">
        <v>11</v>
      </c>
      <c r="B17" s="202" t="s">
        <v>2491</v>
      </c>
      <c r="C17" s="69" t="s">
        <v>327</v>
      </c>
      <c r="D17" s="70" t="s">
        <v>9</v>
      </c>
      <c r="E17" s="258"/>
      <c r="F17" s="258"/>
      <c r="G17" s="258"/>
      <c r="H17" s="258"/>
      <c r="I17" s="258" t="s">
        <v>8</v>
      </c>
      <c r="J17" s="258"/>
      <c r="K17" s="258"/>
      <c r="L17" s="258"/>
      <c r="M17" s="258"/>
      <c r="N17" s="258"/>
      <c r="O17" s="258"/>
      <c r="P17" s="258" t="s">
        <v>8</v>
      </c>
      <c r="Q17" s="258"/>
      <c r="R17" s="258" t="s">
        <v>8</v>
      </c>
      <c r="S17" s="258"/>
      <c r="T17" s="258"/>
      <c r="U17" s="258"/>
      <c r="V17" s="258"/>
      <c r="W17" s="258" t="s">
        <v>8</v>
      </c>
      <c r="X17" s="258"/>
      <c r="Y17" s="258"/>
      <c r="Z17" s="258"/>
      <c r="AA17" s="258"/>
      <c r="AB17" s="258"/>
      <c r="AC17" s="258"/>
      <c r="AD17" s="258" t="s">
        <v>6</v>
      </c>
      <c r="AE17" s="258"/>
      <c r="AF17" s="258"/>
      <c r="AG17" s="258"/>
      <c r="AH17" s="258"/>
      <c r="AI17" s="258"/>
      <c r="AJ17" s="17">
        <f t="shared" si="2"/>
        <v>1</v>
      </c>
      <c r="AK17" s="311">
        <f t="shared" si="3"/>
        <v>0</v>
      </c>
      <c r="AL17" s="334">
        <f t="shared" si="4"/>
        <v>4</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t="s">
        <v>7</v>
      </c>
      <c r="J19" s="258"/>
      <c r="K19" s="258"/>
      <c r="L19" s="258"/>
      <c r="M19" s="258"/>
      <c r="N19" s="258"/>
      <c r="O19" s="258"/>
      <c r="P19" s="258"/>
      <c r="Q19" s="258"/>
      <c r="R19" s="258"/>
      <c r="S19" s="258"/>
      <c r="T19" s="258"/>
      <c r="U19" s="258"/>
      <c r="V19" s="258"/>
      <c r="W19" s="258"/>
      <c r="X19" s="258"/>
      <c r="Y19" s="258"/>
      <c r="Z19" s="258" t="s">
        <v>6</v>
      </c>
      <c r="AA19" s="258"/>
      <c r="AB19" s="258"/>
      <c r="AC19" s="258"/>
      <c r="AD19" s="258"/>
      <c r="AE19" s="258"/>
      <c r="AF19" s="258"/>
      <c r="AG19" s="258"/>
      <c r="AH19" s="258"/>
      <c r="AI19" s="258"/>
      <c r="AJ19" s="17">
        <f t="shared" si="2"/>
        <v>1</v>
      </c>
      <c r="AK19" s="311">
        <f t="shared" si="3"/>
        <v>1</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56"/>
      <c r="AN20" s="457"/>
      <c r="AO20" s="11"/>
    </row>
    <row r="21" spans="1:41" s="1" customFormat="1" ht="21" customHeight="1">
      <c r="A21" s="202">
        <v>15</v>
      </c>
      <c r="B21" s="202" t="s">
        <v>2497</v>
      </c>
      <c r="C21" s="69" t="s">
        <v>2498</v>
      </c>
      <c r="D21" s="70" t="s">
        <v>45</v>
      </c>
      <c r="E21" s="95"/>
      <c r="F21" s="94"/>
      <c r="G21" s="94"/>
      <c r="H21" s="94"/>
      <c r="I21" s="94"/>
      <c r="J21" s="94"/>
      <c r="K21" s="94"/>
      <c r="L21" s="94"/>
      <c r="M21" s="94"/>
      <c r="N21" s="94"/>
      <c r="O21" s="94"/>
      <c r="P21" s="94" t="s">
        <v>8</v>
      </c>
      <c r="Q21" s="94"/>
      <c r="R21" s="94" t="s">
        <v>8</v>
      </c>
      <c r="S21" s="94"/>
      <c r="T21" s="94"/>
      <c r="U21" s="94"/>
      <c r="V21" s="94"/>
      <c r="W21" s="94" t="s">
        <v>8</v>
      </c>
      <c r="X21" s="94"/>
      <c r="Y21" s="94"/>
      <c r="Z21" s="94"/>
      <c r="AA21" s="94"/>
      <c r="AB21" s="94"/>
      <c r="AC21" s="94"/>
      <c r="AD21" s="94" t="s">
        <v>8</v>
      </c>
      <c r="AE21" s="94"/>
      <c r="AF21" s="94"/>
      <c r="AG21" s="94"/>
      <c r="AH21" s="94"/>
      <c r="AI21" s="94"/>
      <c r="AJ21" s="17">
        <f t="shared" si="2"/>
        <v>0</v>
      </c>
      <c r="AK21" s="311">
        <f t="shared" si="3"/>
        <v>0</v>
      </c>
      <c r="AL21" s="334">
        <f t="shared" si="4"/>
        <v>4</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c r="J23" s="94"/>
      <c r="K23" s="94"/>
      <c r="L23" s="94"/>
      <c r="M23" s="94"/>
      <c r="N23" s="94"/>
      <c r="O23" s="94"/>
      <c r="P23" s="94"/>
      <c r="Q23" s="94"/>
      <c r="R23" s="94" t="s">
        <v>8</v>
      </c>
      <c r="S23" s="94"/>
      <c r="T23" s="94"/>
      <c r="U23" s="94"/>
      <c r="V23" s="94"/>
      <c r="W23" s="94"/>
      <c r="X23" s="94"/>
      <c r="Y23" s="94"/>
      <c r="Z23" s="94"/>
      <c r="AA23" s="94"/>
      <c r="AB23" s="94"/>
      <c r="AC23" s="94"/>
      <c r="AD23" s="94" t="s">
        <v>7</v>
      </c>
      <c r="AE23" s="94"/>
      <c r="AF23" s="94"/>
      <c r="AG23" s="94"/>
      <c r="AH23" s="94"/>
      <c r="AI23" s="94"/>
      <c r="AJ23" s="17">
        <f t="shared" si="2"/>
        <v>0</v>
      </c>
      <c r="AK23" s="311">
        <f t="shared" si="3"/>
        <v>1</v>
      </c>
      <c r="AL23" s="334">
        <f t="shared" si="4"/>
        <v>1</v>
      </c>
      <c r="AM23" s="11"/>
      <c r="AN23" s="11"/>
      <c r="AO23" s="11"/>
    </row>
    <row r="24" spans="1:41" s="1" customFormat="1" ht="21" customHeight="1">
      <c r="A24" s="202">
        <v>18</v>
      </c>
      <c r="B24" s="202" t="s">
        <v>2503</v>
      </c>
      <c r="C24" s="69" t="s">
        <v>222</v>
      </c>
      <c r="D24" s="70" t="s">
        <v>99</v>
      </c>
      <c r="E24" s="95"/>
      <c r="F24" s="94"/>
      <c r="G24" s="94"/>
      <c r="H24" s="94"/>
      <c r="I24" s="94"/>
      <c r="J24" s="94"/>
      <c r="K24" s="94" t="s">
        <v>2663</v>
      </c>
      <c r="L24" s="94"/>
      <c r="M24" s="94"/>
      <c r="N24" s="94"/>
      <c r="O24" s="94"/>
      <c r="P24" s="94" t="s">
        <v>8</v>
      </c>
      <c r="Q24" s="94"/>
      <c r="R24" s="94"/>
      <c r="S24" s="94"/>
      <c r="T24" s="94"/>
      <c r="U24" s="94"/>
      <c r="V24" s="94"/>
      <c r="W24" s="94"/>
      <c r="X24" s="94"/>
      <c r="Y24" s="94"/>
      <c r="Z24" s="94"/>
      <c r="AA24" s="94"/>
      <c r="AB24" s="94"/>
      <c r="AC24" s="94"/>
      <c r="AD24" s="94" t="s">
        <v>8</v>
      </c>
      <c r="AE24" s="94"/>
      <c r="AF24" s="94"/>
      <c r="AG24" s="94"/>
      <c r="AH24" s="94"/>
      <c r="AI24" s="94"/>
      <c r="AJ24" s="17">
        <f t="shared" si="2"/>
        <v>0</v>
      </c>
      <c r="AK24" s="311">
        <f t="shared" si="3"/>
        <v>0</v>
      </c>
      <c r="AL24" s="334">
        <f t="shared" si="4"/>
        <v>2</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t="s">
        <v>7</v>
      </c>
      <c r="AE25" s="258"/>
      <c r="AF25" s="258"/>
      <c r="AG25" s="258"/>
      <c r="AH25" s="258"/>
      <c r="AI25" s="258"/>
      <c r="AJ25" s="17">
        <f t="shared" si="2"/>
        <v>0</v>
      </c>
      <c r="AK25" s="311">
        <f t="shared" si="3"/>
        <v>1</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t="s">
        <v>7</v>
      </c>
      <c r="N26" s="94"/>
      <c r="O26" s="94"/>
      <c r="P26" s="94" t="s">
        <v>7</v>
      </c>
      <c r="Q26" s="94"/>
      <c r="R26" s="94"/>
      <c r="S26" s="94"/>
      <c r="T26" s="94"/>
      <c r="U26" s="94"/>
      <c r="V26" s="94"/>
      <c r="W26" s="94"/>
      <c r="X26" s="94"/>
      <c r="Y26" s="94"/>
      <c r="Z26" s="94"/>
      <c r="AA26" s="94"/>
      <c r="AB26" s="94"/>
      <c r="AC26" s="94"/>
      <c r="AD26" s="94"/>
      <c r="AE26" s="94"/>
      <c r="AF26" s="94"/>
      <c r="AG26" s="94"/>
      <c r="AH26" s="94"/>
      <c r="AI26" s="94"/>
      <c r="AJ26" s="17">
        <f t="shared" si="2"/>
        <v>0</v>
      </c>
      <c r="AK26" s="311">
        <f t="shared" si="3"/>
        <v>2</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38" t="s">
        <v>10</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126">
        <f>SUM(AJ7:AJ28)</f>
        <v>6</v>
      </c>
      <c r="AK29" s="126">
        <f>SUM(AK7:AK28)</f>
        <v>17</v>
      </c>
      <c r="AL29" s="126">
        <f>SUM(AL7:AL28)</f>
        <v>15</v>
      </c>
      <c r="AM29"/>
      <c r="AN29"/>
    </row>
    <row r="30" spans="1:41" s="23" customFormat="1" ht="21" customHeight="1">
      <c r="A30" s="433" t="s">
        <v>2598</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5"/>
      <c r="AM30" s="310"/>
    </row>
    <row r="31" spans="1:41" ht="19.5">
      <c r="C31" s="436"/>
      <c r="D31" s="436"/>
      <c r="E31" s="436"/>
      <c r="F31" s="436"/>
      <c r="G31" s="43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36"/>
      <c r="D32" s="436"/>
      <c r="E32" s="43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6"/>
      <c r="D33" s="436"/>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C33:D33"/>
    <mergeCell ref="A1:P1"/>
    <mergeCell ref="Q1:AL1"/>
    <mergeCell ref="A2:P2"/>
    <mergeCell ref="Q2:AL2"/>
    <mergeCell ref="A3:AL3"/>
    <mergeCell ref="C31:G31"/>
    <mergeCell ref="I4:L4"/>
    <mergeCell ref="M4:N4"/>
    <mergeCell ref="O4:Q4"/>
    <mergeCell ref="R4:T4"/>
    <mergeCell ref="AM20:AN20"/>
    <mergeCell ref="A29:AI29"/>
    <mergeCell ref="C5:D6"/>
    <mergeCell ref="A30:AL30"/>
    <mergeCell ref="C32:E32"/>
    <mergeCell ref="A5:A6"/>
    <mergeCell ref="B5:B6"/>
    <mergeCell ref="AJ5:AJ6"/>
    <mergeCell ref="AK5:AK6"/>
    <mergeCell ref="AL5:AL6"/>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62" t="s">
        <v>2522</v>
      </c>
      <c r="C1" s="362"/>
      <c r="D1" s="362"/>
      <c r="E1" s="362"/>
      <c r="F1" s="362"/>
      <c r="G1" s="362"/>
      <c r="H1" s="362"/>
      <c r="I1" s="362"/>
      <c r="J1" s="362"/>
      <c r="K1" s="324"/>
      <c r="L1" s="324"/>
      <c r="M1" s="324"/>
      <c r="N1" s="363" t="s">
        <v>2523</v>
      </c>
      <c r="O1" s="363"/>
      <c r="P1" s="363"/>
      <c r="Q1" s="363"/>
      <c r="R1" s="363"/>
      <c r="S1" s="363"/>
      <c r="T1" s="363"/>
      <c r="U1" s="363"/>
      <c r="V1" s="363"/>
      <c r="W1" s="363"/>
      <c r="X1" s="363"/>
      <c r="Y1" s="363"/>
    </row>
    <row r="2" spans="2:25" ht="24" customHeight="1">
      <c r="B2" s="364" t="s">
        <v>2594</v>
      </c>
      <c r="C2" s="364"/>
      <c r="D2" s="364"/>
      <c r="E2" s="364"/>
      <c r="F2" s="364"/>
      <c r="G2" s="364"/>
      <c r="H2" s="364"/>
      <c r="I2" s="364"/>
      <c r="J2" s="364"/>
      <c r="K2" s="364"/>
      <c r="L2" s="364"/>
      <c r="M2" s="364"/>
      <c r="N2" s="364"/>
      <c r="O2" s="364"/>
      <c r="P2" s="364"/>
      <c r="Q2" s="364"/>
      <c r="R2" s="364"/>
      <c r="S2" s="364"/>
      <c r="T2" s="364"/>
      <c r="U2" s="364"/>
      <c r="V2" s="364"/>
      <c r="W2" s="364"/>
      <c r="X2" s="364"/>
      <c r="Y2" s="364"/>
    </row>
    <row r="3" spans="2:25" ht="33" customHeight="1">
      <c r="B3" s="365" t="s">
        <v>2595</v>
      </c>
      <c r="C3" s="365"/>
      <c r="D3" s="365"/>
      <c r="E3" s="365"/>
      <c r="F3" s="365"/>
      <c r="G3" s="365"/>
      <c r="H3" s="365"/>
      <c r="I3" s="365"/>
      <c r="J3" s="365"/>
      <c r="K3" s="365"/>
      <c r="L3" s="365"/>
      <c r="M3" s="365"/>
      <c r="N3" s="365"/>
      <c r="O3" s="365"/>
      <c r="P3" s="365"/>
      <c r="Q3" s="365"/>
      <c r="R3" s="365"/>
      <c r="S3" s="365"/>
      <c r="T3" s="365"/>
      <c r="U3" s="365"/>
      <c r="V3" s="365"/>
      <c r="W3" s="365"/>
      <c r="X3" s="365"/>
      <c r="Y3" s="365"/>
    </row>
    <row r="4" spans="2:25" s="270" customFormat="1" ht="21" customHeight="1">
      <c r="B4" s="373" t="s">
        <v>2599</v>
      </c>
      <c r="C4" s="374"/>
      <c r="D4" s="374"/>
      <c r="E4" s="374"/>
      <c r="F4" s="374"/>
      <c r="G4" s="374"/>
      <c r="H4" s="374"/>
      <c r="I4" s="374"/>
      <c r="J4" s="374"/>
      <c r="K4" s="374"/>
      <c r="L4" s="374"/>
      <c r="M4" s="374"/>
      <c r="N4" s="374"/>
      <c r="O4" s="374"/>
      <c r="P4" s="374"/>
      <c r="Q4" s="374"/>
      <c r="R4" s="374"/>
      <c r="S4" s="374"/>
      <c r="T4" s="374"/>
      <c r="U4" s="374"/>
      <c r="V4" s="374"/>
      <c r="W4" s="374"/>
      <c r="X4" s="374"/>
      <c r="Y4" s="375"/>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49</v>
      </c>
      <c r="F6" s="290">
        <f>CKCT19.2!AK30</f>
        <v>1</v>
      </c>
      <c r="G6" s="294">
        <f>CKCT19.1!AL30</f>
        <v>2</v>
      </c>
      <c r="H6" s="283">
        <v>1</v>
      </c>
      <c r="I6" s="281" t="s">
        <v>2530</v>
      </c>
      <c r="J6" s="190">
        <v>35</v>
      </c>
      <c r="K6" s="286">
        <f>TBN19.1!AJ39</f>
        <v>41</v>
      </c>
      <c r="L6" s="290">
        <f>TBN19.1!AK39</f>
        <v>12</v>
      </c>
      <c r="M6" s="294">
        <f>TBN19.1!AL39</f>
        <v>11</v>
      </c>
      <c r="N6" s="283">
        <v>1</v>
      </c>
      <c r="O6" s="328" t="s">
        <v>2555</v>
      </c>
      <c r="P6" s="190">
        <v>24</v>
      </c>
      <c r="Q6" s="286">
        <f>KTDN19.1!AJ28</f>
        <v>4</v>
      </c>
      <c r="R6" s="290">
        <f>KTDN19.1!AK28</f>
        <v>11</v>
      </c>
      <c r="S6" s="294">
        <f>KTDN19.1!AL28</f>
        <v>0</v>
      </c>
      <c r="T6" s="283">
        <v>1</v>
      </c>
      <c r="U6" s="281" t="s">
        <v>2548</v>
      </c>
      <c r="V6" s="190">
        <v>27</v>
      </c>
      <c r="W6" s="286">
        <f>THUD19.1!AJ33</f>
        <v>18</v>
      </c>
      <c r="X6" s="290">
        <f>THUD19.1!AK33</f>
        <v>0</v>
      </c>
      <c r="Y6" s="294">
        <f>THUD19.1!AL33</f>
        <v>40</v>
      </c>
    </row>
    <row r="7" spans="2:25" s="275" customFormat="1" ht="21" customHeight="1">
      <c r="B7" s="272">
        <v>2</v>
      </c>
      <c r="C7" s="273" t="s">
        <v>2534</v>
      </c>
      <c r="D7" s="276">
        <v>28</v>
      </c>
      <c r="E7" s="286">
        <f>CKCT19.2!AJ30</f>
        <v>21</v>
      </c>
      <c r="F7" s="290">
        <f>CKCT19.2!AK30</f>
        <v>1</v>
      </c>
      <c r="G7" s="294">
        <f>CKCT19.2!AL30</f>
        <v>1</v>
      </c>
      <c r="H7" s="283">
        <v>2</v>
      </c>
      <c r="I7" s="281" t="s">
        <v>2535</v>
      </c>
      <c r="J7" s="190">
        <v>34</v>
      </c>
      <c r="K7" s="286">
        <f>TBN19.2!AJ37</f>
        <v>68</v>
      </c>
      <c r="L7" s="290">
        <f>TBN19.2!AK37</f>
        <v>3</v>
      </c>
      <c r="M7" s="294">
        <f>TBN19.2!AL37</f>
        <v>10</v>
      </c>
      <c r="N7" s="283">
        <v>2</v>
      </c>
      <c r="O7" s="328" t="s">
        <v>2559</v>
      </c>
      <c r="P7" s="190">
        <v>22</v>
      </c>
      <c r="Q7" s="286">
        <f>KTDN19.2!AJ29</f>
        <v>1</v>
      </c>
      <c r="R7" s="290">
        <f>KTDN19.2!AK29</f>
        <v>21</v>
      </c>
      <c r="S7" s="294">
        <f>KTDN19.1!AL28</f>
        <v>0</v>
      </c>
      <c r="T7" s="283">
        <v>2</v>
      </c>
      <c r="U7" s="281" t="s">
        <v>2552</v>
      </c>
      <c r="V7" s="283">
        <v>25</v>
      </c>
      <c r="W7" s="286">
        <f>THUD19.2!AJ32</f>
        <v>19</v>
      </c>
      <c r="X7" s="290">
        <f>THUD19.2!AK32</f>
        <v>4</v>
      </c>
      <c r="Y7" s="294">
        <f>THUD19.2!AL32</f>
        <v>9</v>
      </c>
    </row>
    <row r="8" spans="2:25" s="275" customFormat="1" ht="21" customHeight="1">
      <c r="B8" s="272">
        <v>3</v>
      </c>
      <c r="C8" s="273" t="s">
        <v>2538</v>
      </c>
      <c r="D8" s="276">
        <v>29</v>
      </c>
      <c r="E8" s="286">
        <f>'CKĐL 19.1'!AJ33</f>
        <v>28</v>
      </c>
      <c r="F8" s="290">
        <f>'CKĐL 19.1'!AK33</f>
        <v>6</v>
      </c>
      <c r="G8" s="294">
        <f>'CKĐL 19.1'!AL33</f>
        <v>17</v>
      </c>
      <c r="H8" s="283">
        <v>3</v>
      </c>
      <c r="I8" s="281" t="s">
        <v>2539</v>
      </c>
      <c r="J8" s="190">
        <v>28</v>
      </c>
      <c r="K8" s="286">
        <f>ĐCN19!AJ35</f>
        <v>42</v>
      </c>
      <c r="L8" s="290">
        <f>ĐCN19!AK35</f>
        <v>0</v>
      </c>
      <c r="M8" s="294">
        <f>ĐCN19!AL35</f>
        <v>2</v>
      </c>
      <c r="N8" s="283">
        <v>3</v>
      </c>
      <c r="O8" s="328" t="s">
        <v>2562</v>
      </c>
      <c r="P8" s="190">
        <v>25</v>
      </c>
      <c r="Q8" s="286">
        <f>LGT19.1!AJ31</f>
        <v>24</v>
      </c>
      <c r="R8" s="290">
        <f>LGT19.1!AK31</f>
        <v>9</v>
      </c>
      <c r="S8" s="294">
        <f>LGT19.1!AL31</f>
        <v>0</v>
      </c>
      <c r="T8" s="283">
        <v>3</v>
      </c>
      <c r="U8" s="281" t="s">
        <v>2556</v>
      </c>
      <c r="V8" s="190">
        <v>27</v>
      </c>
      <c r="W8" s="287">
        <f>THUD19.3!AJ33</f>
        <v>51</v>
      </c>
      <c r="X8" s="291">
        <f>THUD19.3!AK33</f>
        <v>1</v>
      </c>
      <c r="Y8" s="295">
        <f>THUD19.3!AL33</f>
        <v>14</v>
      </c>
    </row>
    <row r="9" spans="2:25" s="275" customFormat="1" ht="21" customHeight="1">
      <c r="B9" s="272">
        <v>4</v>
      </c>
      <c r="C9" s="273" t="s">
        <v>2542</v>
      </c>
      <c r="D9" s="276">
        <v>28</v>
      </c>
      <c r="E9" s="286">
        <f>'CKĐL 19.2'!AJ31</f>
        <v>1</v>
      </c>
      <c r="F9" s="290">
        <f>'CKĐL 19.2'!AK31</f>
        <v>8</v>
      </c>
      <c r="G9" s="294">
        <f>'CKĐL 19.2'!AL31</f>
        <v>1</v>
      </c>
      <c r="H9" s="283">
        <v>4</v>
      </c>
      <c r="I9" s="281" t="s">
        <v>2543</v>
      </c>
      <c r="J9" s="190">
        <v>21</v>
      </c>
      <c r="K9" s="286">
        <f>TKTT19!AJ26</f>
        <v>9</v>
      </c>
      <c r="L9" s="290">
        <f>TKTT19!AK26</f>
        <v>14</v>
      </c>
      <c r="M9" s="294">
        <f>TKTT19!AL26</f>
        <v>8</v>
      </c>
      <c r="N9" s="283">
        <v>4</v>
      </c>
      <c r="O9" s="328" t="s">
        <v>2566</v>
      </c>
      <c r="P9" s="190">
        <v>25</v>
      </c>
      <c r="Q9" s="286" t="e">
        <f>LGT19.2!#REF!</f>
        <v>#REF!</v>
      </c>
      <c r="R9" s="290" t="e">
        <f>LGT19.2!#REF!</f>
        <v>#REF!</v>
      </c>
      <c r="S9" s="294" t="e">
        <f>LGT19.2!#REF!</f>
        <v>#REF!</v>
      </c>
      <c r="T9" s="283">
        <v>4</v>
      </c>
      <c r="U9" s="281" t="s">
        <v>2563</v>
      </c>
      <c r="V9" s="190">
        <v>17</v>
      </c>
      <c r="W9" s="286">
        <f>CĐT19!AJ22</f>
        <v>16</v>
      </c>
      <c r="X9" s="290">
        <f>CĐT19!AK22</f>
        <v>0</v>
      </c>
      <c r="Y9" s="294">
        <f>CĐT19!AL22</f>
        <v>5</v>
      </c>
    </row>
    <row r="10" spans="2:25" s="275" customFormat="1" ht="21" customHeight="1">
      <c r="B10" s="272">
        <v>5</v>
      </c>
      <c r="C10" s="273" t="s">
        <v>2547</v>
      </c>
      <c r="D10" s="276">
        <v>25</v>
      </c>
      <c r="E10" s="286">
        <f>'CKĐL 19.3'!AJ30</f>
        <v>46</v>
      </c>
      <c r="F10" s="290">
        <f>'CKĐL 19.3'!AK30</f>
        <v>11</v>
      </c>
      <c r="G10" s="294">
        <f>'CKĐL 19.3'!AL30</f>
        <v>0</v>
      </c>
      <c r="H10" s="283">
        <v>5</v>
      </c>
      <c r="I10" s="325" t="s">
        <v>2569</v>
      </c>
      <c r="J10" s="283">
        <v>26</v>
      </c>
      <c r="K10" s="289">
        <f>'ĐCN 20.1'!AJ33</f>
        <v>16</v>
      </c>
      <c r="L10" s="293">
        <f>'ĐCN 20.1'!AK33</f>
        <v>14</v>
      </c>
      <c r="M10" s="297">
        <f>'ĐCN 20.1'!AL33</f>
        <v>19</v>
      </c>
      <c r="N10" s="283">
        <v>5</v>
      </c>
      <c r="O10" s="328" t="s">
        <v>2570</v>
      </c>
      <c r="P10" s="190">
        <v>18</v>
      </c>
      <c r="Q10" s="286">
        <f>TCNH19!AJ23</f>
        <v>9</v>
      </c>
      <c r="R10" s="290">
        <f>TCNH19!AK23</f>
        <v>20</v>
      </c>
      <c r="S10" s="294">
        <f>TCNH19!AL23</f>
        <v>1</v>
      </c>
      <c r="T10" s="283">
        <v>5</v>
      </c>
      <c r="U10" s="281" t="s">
        <v>2567</v>
      </c>
      <c r="V10" s="190">
        <v>27</v>
      </c>
      <c r="W10" s="286">
        <f>TQW19.1!AJ33</f>
        <v>80</v>
      </c>
      <c r="X10" s="290">
        <f>TQW19.1!AK33</f>
        <v>2</v>
      </c>
      <c r="Y10" s="294">
        <f>TQW19.1!AL33</f>
        <v>1</v>
      </c>
    </row>
    <row r="11" spans="2:25" s="275" customFormat="1" ht="21" customHeight="1">
      <c r="B11" s="272">
        <v>6</v>
      </c>
      <c r="C11" s="273" t="s">
        <v>2551</v>
      </c>
      <c r="D11" s="276">
        <v>23</v>
      </c>
      <c r="E11" s="286">
        <f>'CKĐL 19.4'!AJ29</f>
        <v>6</v>
      </c>
      <c r="F11" s="290">
        <f>'CKĐL 19.4'!AK29</f>
        <v>17</v>
      </c>
      <c r="G11" s="294">
        <f>'CKĐL 19.4'!AL29</f>
        <v>15</v>
      </c>
      <c r="H11" s="283">
        <v>6</v>
      </c>
      <c r="I11" s="325" t="s">
        <v>2573</v>
      </c>
      <c r="J11" s="283">
        <v>24</v>
      </c>
      <c r="K11" s="289">
        <f>'ĐCN 20.2'!AJ26</f>
        <v>1</v>
      </c>
      <c r="L11" s="293">
        <f>'ĐCN 20.2'!AK26</f>
        <v>40</v>
      </c>
      <c r="M11" s="297">
        <f>'ĐCN 20.2'!AL26</f>
        <v>3</v>
      </c>
      <c r="N11" s="283">
        <v>6</v>
      </c>
      <c r="O11" s="328" t="s">
        <v>2574</v>
      </c>
      <c r="P11" s="190">
        <v>26</v>
      </c>
      <c r="Q11" s="286">
        <f>BHST19!AJ33</f>
        <v>37</v>
      </c>
      <c r="R11" s="290">
        <f>BHST19!AK33</f>
        <v>27</v>
      </c>
      <c r="S11" s="294">
        <f>BHST19!AL33</f>
        <v>4</v>
      </c>
      <c r="T11" s="283">
        <v>6</v>
      </c>
      <c r="U11" s="281" t="s">
        <v>2571</v>
      </c>
      <c r="V11" s="190">
        <v>22</v>
      </c>
      <c r="W11" s="286">
        <f>TQW19.2!AJ28</f>
        <v>42</v>
      </c>
      <c r="X11" s="290">
        <f>TQW19.2!AK28</f>
        <v>2</v>
      </c>
      <c r="Y11" s="294">
        <f>TQW19.2!AL28</f>
        <v>3</v>
      </c>
    </row>
    <row r="12" spans="2:25" s="275" customFormat="1" ht="21" customHeight="1">
      <c r="B12" s="272">
        <v>7</v>
      </c>
      <c r="C12" s="274" t="s">
        <v>2531</v>
      </c>
      <c r="D12" s="272">
        <v>21</v>
      </c>
      <c r="E12" s="287">
        <f>CKCT20.1!AJ25</f>
        <v>15</v>
      </c>
      <c r="F12" s="291">
        <f>CKCT20.1!AK25</f>
        <v>3</v>
      </c>
      <c r="G12" s="326">
        <f>CKCT20.1!AL25</f>
        <v>2</v>
      </c>
      <c r="H12" s="283">
        <v>7</v>
      </c>
      <c r="I12" s="325" t="s">
        <v>2577</v>
      </c>
      <c r="J12" s="283">
        <v>20</v>
      </c>
      <c r="K12" s="289">
        <f>TKTT20!AJ21</f>
        <v>3</v>
      </c>
      <c r="L12" s="293">
        <f>TKTT20!AK21</f>
        <v>8</v>
      </c>
      <c r="M12" s="297">
        <f>TKTT20!AL21</f>
        <v>1</v>
      </c>
      <c r="N12" s="283">
        <v>7</v>
      </c>
      <c r="O12" s="328" t="s">
        <v>2578</v>
      </c>
      <c r="P12" s="190">
        <v>19</v>
      </c>
      <c r="Q12" s="286">
        <f>XNK19.1!AJ26</f>
        <v>7</v>
      </c>
      <c r="R12" s="290">
        <f>XNK19.1!AK26</f>
        <v>20</v>
      </c>
      <c r="S12" s="294">
        <f>XNK19.1!AL26</f>
        <v>0</v>
      </c>
      <c r="T12" s="283">
        <v>7</v>
      </c>
      <c r="U12" s="282" t="s">
        <v>2575</v>
      </c>
      <c r="V12" s="190">
        <v>10</v>
      </c>
      <c r="W12" s="286">
        <f>'ĐTCN 19'!AJ16</f>
        <v>9</v>
      </c>
      <c r="X12" s="290">
        <f>'ĐTCN 19'!AK16</f>
        <v>2</v>
      </c>
      <c r="Y12" s="294">
        <f>'ĐTCN 19'!AL16</f>
        <v>1</v>
      </c>
    </row>
    <row r="13" spans="2:25" s="275" customFormat="1" ht="21" customHeight="1">
      <c r="B13" s="272">
        <v>8</v>
      </c>
      <c r="C13" s="274" t="s">
        <v>2536</v>
      </c>
      <c r="D13" s="272">
        <v>24</v>
      </c>
      <c r="E13" s="287">
        <f>CKCT20.2!AJ29</f>
        <v>29</v>
      </c>
      <c r="F13" s="291">
        <f>CKCT20.2!AK29</f>
        <v>29</v>
      </c>
      <c r="G13" s="326">
        <f>CKCT20.2!AL29</f>
        <v>22</v>
      </c>
      <c r="H13" s="283">
        <v>8</v>
      </c>
      <c r="I13" s="325" t="s">
        <v>2580</v>
      </c>
      <c r="J13" s="283">
        <v>33</v>
      </c>
      <c r="K13" s="289">
        <f>TBN20.1!AJ37</f>
        <v>128</v>
      </c>
      <c r="L13" s="293">
        <f>TBN20.1!AK37</f>
        <v>4</v>
      </c>
      <c r="M13" s="297">
        <f>TBN20.1!AL37</f>
        <v>1</v>
      </c>
      <c r="N13" s="283">
        <v>8</v>
      </c>
      <c r="O13" s="328" t="s">
        <v>2581</v>
      </c>
      <c r="P13" s="190">
        <v>19</v>
      </c>
      <c r="Q13" s="286">
        <f>XNK19.2!AJ26</f>
        <v>10</v>
      </c>
      <c r="R13" s="290">
        <f>XNK19.2!AK26</f>
        <v>15</v>
      </c>
      <c r="S13" s="294">
        <f>XNK19.2!AL26</f>
        <v>0</v>
      </c>
      <c r="T13" s="283">
        <v>8</v>
      </c>
      <c r="U13" s="281" t="s">
        <v>2579</v>
      </c>
      <c r="V13" s="190">
        <v>25</v>
      </c>
      <c r="W13" s="286">
        <f>PCMT19!AJ32</f>
        <v>14</v>
      </c>
      <c r="X13" s="290">
        <f>PCMT19!AK32</f>
        <v>15</v>
      </c>
      <c r="Y13" s="294">
        <f>PCMT19!AL32</f>
        <v>4</v>
      </c>
    </row>
    <row r="14" spans="2:25" s="275" customFormat="1" ht="21" customHeight="1">
      <c r="B14" s="272">
        <v>9</v>
      </c>
      <c r="C14" s="274" t="s">
        <v>2540</v>
      </c>
      <c r="D14" s="272">
        <v>35</v>
      </c>
      <c r="E14" s="287">
        <f>'CKĐL 20.1'!AJ35</f>
        <v>49</v>
      </c>
      <c r="F14" s="291">
        <f>'CKĐL 20.1'!AK35</f>
        <v>4</v>
      </c>
      <c r="G14" s="326">
        <f>'CKĐL 20.1'!AL35</f>
        <v>3</v>
      </c>
      <c r="H14" s="283">
        <v>9</v>
      </c>
      <c r="I14" s="325" t="s">
        <v>2583</v>
      </c>
      <c r="J14" s="283">
        <v>33</v>
      </c>
      <c r="K14" s="289">
        <f>TBN20.2!AJ36</f>
        <v>119</v>
      </c>
      <c r="L14" s="293">
        <f>TBN20.2!AK36</f>
        <v>10</v>
      </c>
      <c r="M14" s="297">
        <f>TBN20.2!AL36</f>
        <v>11</v>
      </c>
      <c r="N14" s="283">
        <v>9</v>
      </c>
      <c r="O14" s="325" t="s">
        <v>2557</v>
      </c>
      <c r="P14" s="283">
        <v>36</v>
      </c>
      <c r="Q14" s="287">
        <f>BHST20.1!AJ38</f>
        <v>32</v>
      </c>
      <c r="R14" s="291">
        <f>BHST20.1!AK38</f>
        <v>51</v>
      </c>
      <c r="S14" s="295">
        <f>BHST20.1!AL38</f>
        <v>21</v>
      </c>
      <c r="T14" s="283">
        <v>9</v>
      </c>
      <c r="U14" s="325" t="s">
        <v>2582</v>
      </c>
      <c r="V14" s="283">
        <v>36</v>
      </c>
      <c r="W14" s="287">
        <f>'THUD 20.2'!AJ42</f>
        <v>49</v>
      </c>
      <c r="X14" s="291">
        <f>'THUD 20.2'!AK42</f>
        <v>20</v>
      </c>
      <c r="Y14" s="295">
        <f>'THUD 20.2'!AL42</f>
        <v>17</v>
      </c>
    </row>
    <row r="15" spans="2:25" s="275" customFormat="1" ht="21" customHeight="1">
      <c r="B15" s="272">
        <v>10</v>
      </c>
      <c r="C15" s="274" t="s">
        <v>2544</v>
      </c>
      <c r="D15" s="272">
        <v>33</v>
      </c>
      <c r="E15" s="287">
        <f>CKĐL20.2!AJ37</f>
        <v>89</v>
      </c>
      <c r="F15" s="291">
        <f>CKĐL20.2!AK37</f>
        <v>15</v>
      </c>
      <c r="G15" s="326">
        <f>CKĐL20.2!AL37</f>
        <v>10</v>
      </c>
      <c r="H15" s="283">
        <v>10</v>
      </c>
      <c r="I15" s="325" t="s">
        <v>2533</v>
      </c>
      <c r="J15" s="283">
        <v>36</v>
      </c>
      <c r="K15" s="289">
        <f>TBN20.3!AJ40</f>
        <v>52</v>
      </c>
      <c r="L15" s="293">
        <f>TBN20.3!AK40</f>
        <v>14</v>
      </c>
      <c r="M15" s="297">
        <f>TBN20.3!AL40</f>
        <v>5</v>
      </c>
      <c r="N15" s="283">
        <v>10</v>
      </c>
      <c r="O15" s="325" t="s">
        <v>2560</v>
      </c>
      <c r="P15" s="283">
        <v>39</v>
      </c>
      <c r="Q15" s="287">
        <f>BHST20.2!AJ42</f>
        <v>112</v>
      </c>
      <c r="R15" s="291">
        <f>BHST20.2!AK42</f>
        <v>11</v>
      </c>
      <c r="S15" s="295">
        <f>BHST20.2!AL42</f>
        <v>49</v>
      </c>
      <c r="T15" s="283">
        <v>10</v>
      </c>
      <c r="U15" s="325" t="s">
        <v>2532</v>
      </c>
      <c r="V15" s="283">
        <v>37</v>
      </c>
      <c r="W15" s="287">
        <f>THUD20.3!AJ40</f>
        <v>56</v>
      </c>
      <c r="X15" s="291">
        <f>THUD20.3!AK40</f>
        <v>14</v>
      </c>
      <c r="Y15" s="295">
        <f>THUD20.3!AL40</f>
        <v>14</v>
      </c>
    </row>
    <row r="16" spans="2:25" s="275" customFormat="1" ht="21" customHeight="1">
      <c r="B16" s="272">
        <v>11</v>
      </c>
      <c r="C16" s="274" t="s">
        <v>2549</v>
      </c>
      <c r="D16" s="272">
        <v>28</v>
      </c>
      <c r="E16" s="287">
        <f>'CKĐL 20.3'!AJ35</f>
        <v>29</v>
      </c>
      <c r="F16" s="291">
        <f>'CKĐL 20.3'!AK35</f>
        <v>18</v>
      </c>
      <c r="G16" s="326">
        <f>'CKĐL 20.3'!AL35</f>
        <v>10</v>
      </c>
      <c r="H16" s="283">
        <v>11</v>
      </c>
      <c r="I16" s="325" t="s">
        <v>2537</v>
      </c>
      <c r="J16" s="283">
        <v>25</v>
      </c>
      <c r="K16" s="289">
        <f>CSSD20.1!AJ29</f>
        <v>10</v>
      </c>
      <c r="L16" s="293">
        <f>CSSD20.1!AK29</f>
        <v>36</v>
      </c>
      <c r="M16" s="297">
        <f>CSSD20.1!AL29</f>
        <v>0</v>
      </c>
      <c r="N16" s="283">
        <v>11</v>
      </c>
      <c r="O16" s="325" t="s">
        <v>2564</v>
      </c>
      <c r="P16" s="283">
        <v>24</v>
      </c>
      <c r="Q16" s="287">
        <f>KTDN20.1!AJ28</f>
        <v>44</v>
      </c>
      <c r="R16" s="291">
        <f>KTDN20.1!AK28</f>
        <v>17</v>
      </c>
      <c r="S16" s="295">
        <f>KTDN20.1!AL28</f>
        <v>0</v>
      </c>
      <c r="T16" s="283">
        <v>11</v>
      </c>
      <c r="U16" s="325" t="s">
        <v>2545</v>
      </c>
      <c r="V16" s="283">
        <v>23</v>
      </c>
      <c r="W16" s="287">
        <f>PCMT20!AJ27</f>
        <v>9</v>
      </c>
      <c r="X16" s="291">
        <f>PCMT20!AK27</f>
        <v>1</v>
      </c>
      <c r="Y16" s="295">
        <f>PCMT20!AL27</f>
        <v>6</v>
      </c>
    </row>
    <row r="17" spans="1:25" s="275" customFormat="1" ht="21" customHeight="1">
      <c r="B17" s="272">
        <v>12</v>
      </c>
      <c r="C17" s="274" t="s">
        <v>2553</v>
      </c>
      <c r="D17" s="272">
        <v>34</v>
      </c>
      <c r="E17" s="287">
        <f>'CKĐL 20.4'!AJ38</f>
        <v>30</v>
      </c>
      <c r="F17" s="291">
        <f>'CKĐL 20.4'!AK38</f>
        <v>17</v>
      </c>
      <c r="G17" s="326">
        <f>'CKĐL 20.4'!AL38</f>
        <v>31</v>
      </c>
      <c r="H17" s="283">
        <v>12</v>
      </c>
      <c r="I17" s="325" t="s">
        <v>2541</v>
      </c>
      <c r="J17" s="283">
        <v>29</v>
      </c>
      <c r="K17" s="289">
        <f>CSSD20.2!AJ34</f>
        <v>33</v>
      </c>
      <c r="L17" s="293">
        <f>CSSD20.2!AK34</f>
        <v>7</v>
      </c>
      <c r="M17" s="297">
        <f>CSSD20.2!AL34</f>
        <v>4</v>
      </c>
      <c r="N17" s="283">
        <v>12</v>
      </c>
      <c r="O17" s="325" t="s">
        <v>2568</v>
      </c>
      <c r="P17" s="283">
        <v>24</v>
      </c>
      <c r="Q17" s="287">
        <f>KTDN20.2!AJ27</f>
        <v>12</v>
      </c>
      <c r="R17" s="291">
        <f>KTDN20.2!AK27</f>
        <v>16</v>
      </c>
      <c r="S17" s="295">
        <f>KTDN20.2!AL27</f>
        <v>0</v>
      </c>
      <c r="T17" s="283">
        <v>12</v>
      </c>
      <c r="U17" s="325" t="s">
        <v>2550</v>
      </c>
      <c r="V17" s="283">
        <v>32</v>
      </c>
      <c r="W17" s="287">
        <f>'TQW20'!AJ37</f>
        <v>42</v>
      </c>
      <c r="X17" s="291">
        <f>'TQW20'!AK37</f>
        <v>9</v>
      </c>
      <c r="Y17" s="295">
        <f>'TQW20'!AL37</f>
        <v>17</v>
      </c>
    </row>
    <row r="18" spans="1:25" s="275" customFormat="1" ht="21" customHeight="1">
      <c r="B18" s="388" t="s">
        <v>2587</v>
      </c>
      <c r="C18" s="388"/>
      <c r="D18" s="388"/>
      <c r="E18" s="388"/>
      <c r="F18" s="388"/>
      <c r="G18" s="388"/>
      <c r="H18" s="283">
        <v>13</v>
      </c>
      <c r="I18" s="325" t="s">
        <v>2546</v>
      </c>
      <c r="J18" s="283">
        <v>26</v>
      </c>
      <c r="K18" s="289">
        <f>CSSD20.3!AJ37</f>
        <v>44</v>
      </c>
      <c r="L18" s="293">
        <f>CSSD20.3!AK37</f>
        <v>3</v>
      </c>
      <c r="M18" s="297">
        <f>CSSD20.3!AL37</f>
        <v>6</v>
      </c>
      <c r="N18" s="283">
        <v>13</v>
      </c>
      <c r="O18" s="325" t="s">
        <v>2572</v>
      </c>
      <c r="P18" s="283">
        <v>26</v>
      </c>
      <c r="Q18" s="287">
        <f>TCNH20!AJ30</f>
        <v>32</v>
      </c>
      <c r="R18" s="291">
        <f>TCNH20!AK30</f>
        <v>15</v>
      </c>
      <c r="S18" s="295">
        <f>TCNH20!AL30</f>
        <v>30</v>
      </c>
      <c r="T18" s="283">
        <v>13</v>
      </c>
      <c r="U18" s="325" t="s">
        <v>2554</v>
      </c>
      <c r="V18" s="283">
        <v>19</v>
      </c>
      <c r="W18" s="287">
        <f>CĐT20!AJ25</f>
        <v>23</v>
      </c>
      <c r="X18" s="291">
        <f>CĐT20!AK25</f>
        <v>6</v>
      </c>
      <c r="Y18" s="295">
        <f>CĐT20!AL25</f>
        <v>6</v>
      </c>
    </row>
    <row r="19" spans="1:25" s="275" customFormat="1" ht="21" customHeight="1">
      <c r="B19" s="356" t="str">
        <f>"Tổng HS vắng không phép "&amp;SUM(E6:E17)+SUM(E12:E17)</f>
        <v>Tổng HS vắng không phép 633</v>
      </c>
      <c r="C19" s="357"/>
      <c r="D19" s="357"/>
      <c r="E19" s="357"/>
      <c r="F19" s="357"/>
      <c r="G19" s="358"/>
      <c r="H19" s="413" t="s">
        <v>2590</v>
      </c>
      <c r="I19" s="413"/>
      <c r="J19" s="413"/>
      <c r="K19" s="413"/>
      <c r="L19" s="413"/>
      <c r="M19" s="413"/>
      <c r="N19" s="283">
        <v>14</v>
      </c>
      <c r="O19" s="325" t="s">
        <v>2576</v>
      </c>
      <c r="P19" s="283">
        <v>39</v>
      </c>
      <c r="Q19" s="287">
        <f>'LGT20'!AJ44</f>
        <v>15</v>
      </c>
      <c r="R19" s="291">
        <f>'LGT20'!AK44</f>
        <v>71</v>
      </c>
      <c r="S19" s="295">
        <f>'LGT20'!AL44</f>
        <v>9</v>
      </c>
      <c r="T19" s="283">
        <v>14</v>
      </c>
      <c r="U19" s="325" t="s">
        <v>2558</v>
      </c>
      <c r="V19" s="283">
        <v>33</v>
      </c>
      <c r="W19" s="287">
        <f>'TKĐH 20.1'!AJ38</f>
        <v>17</v>
      </c>
      <c r="X19" s="291">
        <f>'TKĐH 20.1'!AK38</f>
        <v>11</v>
      </c>
      <c r="Y19" s="295">
        <f>'TKĐH 20.1'!AL38</f>
        <v>24</v>
      </c>
    </row>
    <row r="20" spans="1:25" s="275" customFormat="1" ht="21" customHeight="1">
      <c r="B20" s="359" t="str">
        <f>"Tổng HS vắng có phép "&amp;SUM(F6:F17)+SUM(F12:F17)</f>
        <v>Tổng HS vắng có phép 216</v>
      </c>
      <c r="C20" s="360"/>
      <c r="D20" s="360"/>
      <c r="E20" s="360"/>
      <c r="F20" s="360"/>
      <c r="G20" s="361"/>
      <c r="H20" s="356" t="str">
        <f>"Tổng HS vắng không phép " &amp;SUM(K6:K18)</f>
        <v>Tổng HS vắng không phép 566</v>
      </c>
      <c r="I20" s="357"/>
      <c r="J20" s="357"/>
      <c r="K20" s="357"/>
      <c r="L20" s="357"/>
      <c r="M20" s="358"/>
      <c r="N20" s="388" t="s">
        <v>2588</v>
      </c>
      <c r="O20" s="388"/>
      <c r="P20" s="388"/>
      <c r="Q20" s="388"/>
      <c r="R20" s="388"/>
      <c r="S20" s="388"/>
      <c r="T20" s="283">
        <v>15</v>
      </c>
      <c r="U20" s="325" t="s">
        <v>2561</v>
      </c>
      <c r="V20" s="283">
        <v>27</v>
      </c>
      <c r="W20" s="287">
        <f>'TKĐH 20.2'!AJ33</f>
        <v>47</v>
      </c>
      <c r="X20" s="291">
        <f>'TKĐH 20.2'!AK33</f>
        <v>12</v>
      </c>
      <c r="Y20" s="295">
        <f>'TKĐH 20.2'!AL33</f>
        <v>9</v>
      </c>
    </row>
    <row r="21" spans="1:25" s="275" customFormat="1" ht="21" customHeight="1">
      <c r="B21" s="395" t="str">
        <f>"Tổng HS đi học trễ "&amp;SUM(G6:G11)+SUM(G6:G17)</f>
        <v>Tổng HS đi học trễ 150</v>
      </c>
      <c r="C21" s="396"/>
      <c r="D21" s="396"/>
      <c r="E21" s="396"/>
      <c r="F21" s="396"/>
      <c r="G21" s="397"/>
      <c r="H21" s="359" t="str">
        <f>"Tổng HS vắng có phép " &amp;SUM(L6:L18)</f>
        <v>Tổng HS vắng có phép 165</v>
      </c>
      <c r="I21" s="360"/>
      <c r="J21" s="360"/>
      <c r="K21" s="360"/>
      <c r="L21" s="360"/>
      <c r="M21" s="361"/>
      <c r="N21" s="404" t="s">
        <v>2600</v>
      </c>
      <c r="O21" s="405"/>
      <c r="P21" s="405"/>
      <c r="Q21" s="405"/>
      <c r="R21" s="406" t="e">
        <f>SUM(Q6:Q19)</f>
        <v>#REF!</v>
      </c>
      <c r="S21" s="407"/>
      <c r="T21" s="283">
        <v>16</v>
      </c>
      <c r="U21" s="325" t="s">
        <v>2565</v>
      </c>
      <c r="V21" s="283">
        <v>30</v>
      </c>
      <c r="W21" s="289">
        <f>TKĐH20.3!AJ33</f>
        <v>63</v>
      </c>
      <c r="X21" s="293">
        <f>TKĐH20.3!AK33</f>
        <v>11</v>
      </c>
      <c r="Y21" s="297">
        <f>TKĐH20.3!AL33</f>
        <v>29</v>
      </c>
    </row>
    <row r="22" spans="1:25" s="277" customFormat="1" ht="19.5">
      <c r="H22" s="414" t="str">
        <f>"Tổng HS đi học trễ " &amp;SUM(M6:M18)</f>
        <v>Tổng HS đi học trễ 81</v>
      </c>
      <c r="I22" s="415"/>
      <c r="J22" s="415"/>
      <c r="K22" s="415"/>
      <c r="L22" s="415"/>
      <c r="M22" s="484"/>
      <c r="N22" s="393" t="e">
        <f>"Tổng HS vắng có phép "&amp;SUM(R6:R19)</f>
        <v>#REF!</v>
      </c>
      <c r="O22" s="393"/>
      <c r="P22" s="393"/>
      <c r="Q22" s="393"/>
      <c r="R22" s="393"/>
      <c r="S22" s="393"/>
      <c r="T22" s="413" t="s">
        <v>2589</v>
      </c>
      <c r="U22" s="413"/>
      <c r="V22" s="413"/>
      <c r="W22" s="413"/>
      <c r="X22" s="413"/>
      <c r="Y22" s="413"/>
    </row>
    <row r="23" spans="1:25" s="300" customFormat="1" ht="23.25">
      <c r="A23" s="329"/>
      <c r="B23" s="481" t="e">
        <f>"Tổng số buổi học sinh vắng học không phép trong tháng 01: " &amp;SUM(E6:E17)+SUM(K6:K18)+SUM(Q6:Q19)+SUM(W6:W21)</f>
        <v>#REF!</v>
      </c>
      <c r="C23" s="481"/>
      <c r="D23" s="481"/>
      <c r="E23" s="481"/>
      <c r="F23" s="481"/>
      <c r="G23" s="481"/>
      <c r="H23" s="481"/>
      <c r="I23" s="481"/>
      <c r="J23" s="481"/>
      <c r="K23" s="481"/>
      <c r="L23" s="481"/>
      <c r="M23" s="481"/>
      <c r="N23" s="397" t="e">
        <f>"Tổng HS đi học trễ "&amp;SUM(S6:S19)</f>
        <v>#REF!</v>
      </c>
      <c r="O23" s="394"/>
      <c r="P23" s="394"/>
      <c r="Q23" s="394"/>
      <c r="R23" s="394"/>
      <c r="S23" s="394"/>
      <c r="T23" s="356" t="str">
        <f>"Tổng HS vắng không phép "&amp; SUM(W6:W21)</f>
        <v>Tổng HS vắng không phép 555</v>
      </c>
      <c r="U23" s="357"/>
      <c r="V23" s="357"/>
      <c r="W23" s="357"/>
      <c r="X23" s="357"/>
      <c r="Y23" s="358"/>
    </row>
    <row r="24" spans="1:25" ht="20.25">
      <c r="D24" s="479" t="e">
        <f>"Tổng số buổi học sinh vắng học có phép trong tháng 01: " &amp;SUM(F6:F17)+SUM(L6:L18)+SUM(R6:R19)+SUM(X6:X21)</f>
        <v>#REF!</v>
      </c>
      <c r="E24" s="480"/>
      <c r="F24" s="480"/>
      <c r="G24" s="480"/>
      <c r="H24" s="480"/>
      <c r="I24" s="480"/>
      <c r="J24" s="480"/>
      <c r="K24" s="480"/>
      <c r="L24" s="480"/>
      <c r="M24" s="480"/>
      <c r="N24" s="480"/>
      <c r="O24" s="480"/>
      <c r="T24" s="359" t="str">
        <f>"Tổng HS vắng có phép "&amp; SUM(X6:X21)</f>
        <v>Tổng HS vắng có phép 110</v>
      </c>
      <c r="U24" s="360"/>
      <c r="V24" s="360"/>
      <c r="W24" s="360"/>
      <c r="X24" s="360"/>
      <c r="Y24" s="361"/>
    </row>
    <row r="25" spans="1:25" ht="20.25">
      <c r="G25" s="482" t="e">
        <f>"Tổng số buổi học sinh đi học trễ trong tháng 01: " &amp;SUM(G6:G17)+SUM(L6:M18)+SUM(S6:S19)+SUM(Y6:Y21)</f>
        <v>#REF!</v>
      </c>
      <c r="H25" s="483"/>
      <c r="I25" s="483"/>
      <c r="J25" s="483"/>
      <c r="K25" s="483"/>
      <c r="L25" s="483"/>
      <c r="M25" s="483"/>
      <c r="N25" s="483"/>
      <c r="O25" s="483"/>
      <c r="P25" s="483"/>
      <c r="Q25" s="483"/>
      <c r="R25" s="483"/>
      <c r="T25" s="395" t="str">
        <f>"Tổng HS đi học trễ "&amp; SUM(Y6:Y21)</f>
        <v>Tổng HS đi học trễ 199</v>
      </c>
      <c r="U25" s="396"/>
      <c r="V25" s="396"/>
      <c r="W25" s="396"/>
      <c r="X25" s="396"/>
      <c r="Y25" s="397"/>
    </row>
    <row r="27" spans="1:25">
      <c r="C27" s="269"/>
      <c r="D27" s="269"/>
      <c r="E27" s="269"/>
      <c r="F27" s="269"/>
      <c r="G27" s="269"/>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AC16" sqref="AC16"/>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77" t="s">
        <v>765</v>
      </c>
      <c r="C7" s="78" t="s">
        <v>766</v>
      </c>
      <c r="D7" s="79" t="s">
        <v>61</v>
      </c>
      <c r="E7" s="103"/>
      <c r="F7" s="98" t="s">
        <v>8</v>
      </c>
      <c r="G7" s="97"/>
      <c r="H7" s="98"/>
      <c r="I7" s="97"/>
      <c r="J7" s="97"/>
      <c r="K7" s="97"/>
      <c r="L7" s="97" t="s">
        <v>7</v>
      </c>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1</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t="s">
        <v>6</v>
      </c>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1</v>
      </c>
      <c r="AK9" s="307">
        <f t="shared" si="3"/>
        <v>0</v>
      </c>
      <c r="AL9" s="334">
        <f t="shared" si="4"/>
        <v>0</v>
      </c>
    </row>
    <row r="10" spans="1:38" s="23" customFormat="1" ht="21" customHeight="1">
      <c r="A10" s="4">
        <v>4</v>
      </c>
      <c r="B10" s="77" t="s">
        <v>771</v>
      </c>
      <c r="C10" s="78" t="s">
        <v>553</v>
      </c>
      <c r="D10" s="79" t="s">
        <v>27</v>
      </c>
      <c r="E10" s="98" t="s">
        <v>6</v>
      </c>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1</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t="s">
        <v>6</v>
      </c>
      <c r="T11" s="97"/>
      <c r="U11" s="98"/>
      <c r="V11" s="98"/>
      <c r="W11" s="97"/>
      <c r="X11" s="98"/>
      <c r="Y11" s="97"/>
      <c r="Z11" s="97"/>
      <c r="AA11" s="97"/>
      <c r="AB11" s="98"/>
      <c r="AC11" s="97"/>
      <c r="AD11" s="97"/>
      <c r="AE11" s="97"/>
      <c r="AF11" s="97"/>
      <c r="AG11" s="97"/>
      <c r="AH11" s="97"/>
      <c r="AI11" s="97"/>
      <c r="AJ11" s="17">
        <f t="shared" si="2"/>
        <v>1</v>
      </c>
      <c r="AK11" s="307">
        <f t="shared" si="3"/>
        <v>0</v>
      </c>
      <c r="AL11" s="334">
        <f t="shared" si="4"/>
        <v>0</v>
      </c>
    </row>
    <row r="12" spans="1:38" s="23" customFormat="1" ht="21" customHeight="1">
      <c r="A12" s="4">
        <v>6</v>
      </c>
      <c r="B12" s="77" t="s">
        <v>776</v>
      </c>
      <c r="C12" s="78" t="s">
        <v>777</v>
      </c>
      <c r="D12" s="79" t="s">
        <v>30</v>
      </c>
      <c r="E12" s="98" t="s">
        <v>6</v>
      </c>
      <c r="F12" s="98" t="s">
        <v>6</v>
      </c>
      <c r="G12" s="98" t="s">
        <v>6</v>
      </c>
      <c r="H12" s="98"/>
      <c r="I12" s="97"/>
      <c r="J12" s="97"/>
      <c r="K12" s="97"/>
      <c r="L12" s="97"/>
      <c r="M12" s="98" t="s">
        <v>6</v>
      </c>
      <c r="N12" s="98" t="s">
        <v>6</v>
      </c>
      <c r="O12" s="97"/>
      <c r="P12" s="97"/>
      <c r="Q12" s="97"/>
      <c r="R12" s="97"/>
      <c r="S12" s="97" t="s">
        <v>7</v>
      </c>
      <c r="T12" s="97" t="s">
        <v>6</v>
      </c>
      <c r="U12" s="98" t="s">
        <v>6</v>
      </c>
      <c r="V12" s="98"/>
      <c r="W12" s="97"/>
      <c r="X12" s="98"/>
      <c r="Y12" s="97"/>
      <c r="Z12" s="97"/>
      <c r="AA12" s="97"/>
      <c r="AB12" s="98"/>
      <c r="AC12" s="97"/>
      <c r="AD12" s="97"/>
      <c r="AE12" s="97" t="s">
        <v>8</v>
      </c>
      <c r="AF12" s="97"/>
      <c r="AG12" s="97"/>
      <c r="AH12" s="97"/>
      <c r="AI12" s="97"/>
      <c r="AJ12" s="17">
        <f t="shared" si="2"/>
        <v>7</v>
      </c>
      <c r="AK12" s="307">
        <f t="shared" si="3"/>
        <v>1</v>
      </c>
      <c r="AL12" s="334">
        <f t="shared" si="4"/>
        <v>1</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t="s">
        <v>6</v>
      </c>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t="s">
        <v>6</v>
      </c>
      <c r="AF14" s="99"/>
      <c r="AG14" s="99"/>
      <c r="AH14" s="99"/>
      <c r="AI14" s="99"/>
      <c r="AJ14" s="17">
        <f t="shared" si="2"/>
        <v>2</v>
      </c>
      <c r="AK14" s="307">
        <f t="shared" si="3"/>
        <v>0</v>
      </c>
      <c r="AL14" s="334">
        <f t="shared" si="4"/>
        <v>0</v>
      </c>
    </row>
    <row r="15" spans="1:38" s="23" customFormat="1" ht="21" customHeight="1">
      <c r="A15" s="4">
        <v>9</v>
      </c>
      <c r="B15" s="77" t="s">
        <v>780</v>
      </c>
      <c r="C15" s="78" t="s">
        <v>781</v>
      </c>
      <c r="D15" s="79" t="s">
        <v>20</v>
      </c>
      <c r="E15" s="104"/>
      <c r="F15" s="98"/>
      <c r="G15" s="99" t="s">
        <v>6</v>
      </c>
      <c r="H15" s="98"/>
      <c r="I15" s="99" t="s">
        <v>6</v>
      </c>
      <c r="J15" s="99"/>
      <c r="K15" s="99"/>
      <c r="L15" s="99" t="s">
        <v>6</v>
      </c>
      <c r="M15" s="98"/>
      <c r="N15" s="98" t="s">
        <v>6</v>
      </c>
      <c r="O15" s="99"/>
      <c r="P15" s="99"/>
      <c r="Q15" s="99"/>
      <c r="R15" s="99"/>
      <c r="S15" s="99"/>
      <c r="T15" s="99"/>
      <c r="U15" s="98"/>
      <c r="V15" s="98"/>
      <c r="W15" s="99" t="s">
        <v>7</v>
      </c>
      <c r="X15" s="98"/>
      <c r="Y15" s="99"/>
      <c r="Z15" s="99"/>
      <c r="AA15" s="99"/>
      <c r="AB15" s="98"/>
      <c r="AC15" s="99"/>
      <c r="AD15" s="99"/>
      <c r="AE15" s="99" t="s">
        <v>6</v>
      </c>
      <c r="AF15" s="99"/>
      <c r="AG15" s="99"/>
      <c r="AH15" s="99"/>
      <c r="AI15" s="99"/>
      <c r="AJ15" s="17">
        <f t="shared" si="2"/>
        <v>5</v>
      </c>
      <c r="AK15" s="307">
        <f t="shared" si="3"/>
        <v>1</v>
      </c>
      <c r="AL15" s="334">
        <f t="shared" si="4"/>
        <v>0</v>
      </c>
    </row>
    <row r="16" spans="1:38" s="23" customFormat="1" ht="21" customHeight="1">
      <c r="A16" s="4">
        <v>10</v>
      </c>
      <c r="B16" s="77">
        <v>2010060021</v>
      </c>
      <c r="C16" s="78" t="s">
        <v>846</v>
      </c>
      <c r="D16" s="79" t="s">
        <v>9</v>
      </c>
      <c r="E16" s="103"/>
      <c r="F16" s="98" t="s">
        <v>8</v>
      </c>
      <c r="G16" s="97" t="s">
        <v>6</v>
      </c>
      <c r="H16" s="98"/>
      <c r="I16" s="97"/>
      <c r="J16" s="97"/>
      <c r="K16" s="97"/>
      <c r="L16" s="97"/>
      <c r="M16" s="98"/>
      <c r="N16" s="98"/>
      <c r="O16" s="97"/>
      <c r="P16" s="97"/>
      <c r="Q16" s="97"/>
      <c r="R16" s="97"/>
      <c r="S16" s="97" t="s">
        <v>6</v>
      </c>
      <c r="T16" s="97"/>
      <c r="U16" s="98" t="s">
        <v>6</v>
      </c>
      <c r="V16" s="98"/>
      <c r="W16" s="97"/>
      <c r="X16" s="98"/>
      <c r="Y16" s="97"/>
      <c r="Z16" s="97"/>
      <c r="AA16" s="97" t="s">
        <v>8</v>
      </c>
      <c r="AB16" s="98"/>
      <c r="AC16" s="97"/>
      <c r="AD16" s="97"/>
      <c r="AE16" s="97"/>
      <c r="AF16" s="97"/>
      <c r="AG16" s="97"/>
      <c r="AH16" s="97"/>
      <c r="AI16" s="97"/>
      <c r="AJ16" s="17">
        <f t="shared" si="2"/>
        <v>3</v>
      </c>
      <c r="AK16" s="307">
        <f t="shared" si="3"/>
        <v>0</v>
      </c>
      <c r="AL16" s="334">
        <f t="shared" si="4"/>
        <v>2</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t="s">
        <v>7</v>
      </c>
      <c r="L19" s="94" t="s">
        <v>7</v>
      </c>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2</v>
      </c>
      <c r="AL19" s="334">
        <f t="shared" si="4"/>
        <v>0</v>
      </c>
    </row>
    <row r="20" spans="1:39" s="23" customFormat="1" ht="21" customHeight="1">
      <c r="A20" s="4">
        <v>14</v>
      </c>
      <c r="B20" s="77" t="s">
        <v>788</v>
      </c>
      <c r="C20" s="78" t="s">
        <v>80</v>
      </c>
      <c r="D20" s="79" t="s">
        <v>81</v>
      </c>
      <c r="E20" s="92"/>
      <c r="F20" s="93" t="s">
        <v>8</v>
      </c>
      <c r="G20" s="94"/>
      <c r="H20" s="93"/>
      <c r="I20" s="94"/>
      <c r="J20" s="94"/>
      <c r="K20" s="94"/>
      <c r="L20" s="94" t="s">
        <v>6</v>
      </c>
      <c r="M20" s="98"/>
      <c r="N20" s="93" t="s">
        <v>8</v>
      </c>
      <c r="O20" s="94"/>
      <c r="P20" s="94"/>
      <c r="Q20" s="94"/>
      <c r="R20" s="94"/>
      <c r="S20" s="94"/>
      <c r="T20" s="94"/>
      <c r="U20" s="93"/>
      <c r="V20" s="93"/>
      <c r="W20" s="94"/>
      <c r="X20" s="93"/>
      <c r="Y20" s="94"/>
      <c r="Z20" s="94"/>
      <c r="AA20" s="94"/>
      <c r="AB20" s="93" t="s">
        <v>6</v>
      </c>
      <c r="AC20" s="94"/>
      <c r="AD20" s="94"/>
      <c r="AE20" s="94"/>
      <c r="AF20" s="94"/>
      <c r="AG20" s="94"/>
      <c r="AH20" s="94"/>
      <c r="AI20" s="94"/>
      <c r="AJ20" s="17">
        <f t="shared" si="2"/>
        <v>2</v>
      </c>
      <c r="AK20" s="307">
        <f t="shared" si="3"/>
        <v>0</v>
      </c>
      <c r="AL20" s="334">
        <f t="shared" si="4"/>
        <v>2</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c r="K22" s="94"/>
      <c r="L22" s="94"/>
      <c r="M22" s="98"/>
      <c r="N22" s="93"/>
      <c r="O22" s="94"/>
      <c r="P22" s="94"/>
      <c r="Q22" s="94"/>
      <c r="R22" s="94"/>
      <c r="S22" s="94"/>
      <c r="T22" s="94"/>
      <c r="U22" s="93" t="s">
        <v>6</v>
      </c>
      <c r="V22" s="93"/>
      <c r="W22" s="94"/>
      <c r="X22" s="93"/>
      <c r="Y22" s="94"/>
      <c r="Z22" s="94"/>
      <c r="AA22" s="94"/>
      <c r="AB22" s="93"/>
      <c r="AC22" s="94"/>
      <c r="AD22" s="94"/>
      <c r="AE22" s="94"/>
      <c r="AF22" s="94"/>
      <c r="AG22" s="94"/>
      <c r="AH22" s="94"/>
      <c r="AI22" s="94"/>
      <c r="AJ22" s="17">
        <f t="shared" si="2"/>
        <v>1</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t="s">
        <v>7</v>
      </c>
      <c r="S24" s="94"/>
      <c r="T24" s="94"/>
      <c r="U24" s="93"/>
      <c r="V24" s="93"/>
      <c r="W24" s="94"/>
      <c r="X24" s="93"/>
      <c r="Y24" s="94"/>
      <c r="Z24" s="94"/>
      <c r="AA24" s="94"/>
      <c r="AB24" s="93"/>
      <c r="AC24" s="94"/>
      <c r="AD24" s="94"/>
      <c r="AE24" s="94"/>
      <c r="AF24" s="94"/>
      <c r="AG24" s="94"/>
      <c r="AH24" s="94"/>
      <c r="AI24" s="94"/>
      <c r="AJ24" s="17">
        <f t="shared" si="2"/>
        <v>0</v>
      </c>
      <c r="AK24" s="307">
        <f t="shared" si="3"/>
        <v>1</v>
      </c>
      <c r="AL24" s="334">
        <f t="shared" si="4"/>
        <v>0</v>
      </c>
    </row>
    <row r="25" spans="1:39" s="236" customFormat="1" ht="21" customHeight="1">
      <c r="A25" s="439" t="s">
        <v>10</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0">
        <f>SUM(AJ7:AJ24)</f>
        <v>23</v>
      </c>
      <c r="AK25" s="40">
        <f>SUM(AK7:AK24)</f>
        <v>6</v>
      </c>
      <c r="AL25" s="40">
        <f>SUM(AL7:AL24)</f>
        <v>6</v>
      </c>
    </row>
    <row r="26" spans="1:39" s="23" customFormat="1" ht="21" customHeight="1">
      <c r="A26" s="433" t="s">
        <v>2598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5"/>
      <c r="AM26" s="310"/>
    </row>
  </sheetData>
  <mergeCells count="17">
    <mergeCell ref="M4:N4"/>
    <mergeCell ref="O4:Q4"/>
    <mergeCell ref="A25:AI25"/>
    <mergeCell ref="A26:AL26"/>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cfRule type="expression" dxfId="1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3"/>
  <sheetViews>
    <sheetView topLeftCell="A13" zoomScaleNormal="100" workbookViewId="0">
      <selection activeCell="AF25" sqref="AF25"/>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1.5" customHeight="1">
      <c r="A3" s="429" t="s">
        <v>854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339" t="s">
        <v>736</v>
      </c>
      <c r="C7" s="340" t="s">
        <v>737</v>
      </c>
      <c r="D7" s="341"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9" t="s">
        <v>738</v>
      </c>
      <c r="C8" s="340" t="s">
        <v>64</v>
      </c>
      <c r="D8" s="341"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9" t="s">
        <v>739</v>
      </c>
      <c r="C9" s="340" t="s">
        <v>718</v>
      </c>
      <c r="D9" s="341"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9" t="s">
        <v>740</v>
      </c>
      <c r="C10" s="340" t="s">
        <v>741</v>
      </c>
      <c r="D10" s="341" t="s">
        <v>742</v>
      </c>
      <c r="E10" s="85"/>
      <c r="F10" s="86"/>
      <c r="G10" s="84"/>
      <c r="H10" s="86"/>
      <c r="I10" s="84"/>
      <c r="J10" s="84" t="s">
        <v>7</v>
      </c>
      <c r="K10" s="84"/>
      <c r="L10" s="84"/>
      <c r="M10" s="86" t="s">
        <v>6</v>
      </c>
      <c r="N10" s="86"/>
      <c r="O10" s="84"/>
      <c r="P10" s="84"/>
      <c r="Q10" s="84"/>
      <c r="R10" s="84"/>
      <c r="S10" s="84"/>
      <c r="T10" s="84"/>
      <c r="U10" s="86"/>
      <c r="V10" s="86"/>
      <c r="W10" s="84"/>
      <c r="X10" s="86" t="s">
        <v>8</v>
      </c>
      <c r="Y10" s="84"/>
      <c r="Z10" s="84"/>
      <c r="AA10" s="84"/>
      <c r="AB10" s="86"/>
      <c r="AC10" s="84"/>
      <c r="AD10" s="84"/>
      <c r="AE10" s="84" t="s">
        <v>8</v>
      </c>
      <c r="AF10" s="84"/>
      <c r="AG10" s="84"/>
      <c r="AH10" s="84"/>
      <c r="AI10" s="84"/>
      <c r="AJ10" s="17">
        <f t="shared" si="2"/>
        <v>1</v>
      </c>
      <c r="AK10" s="307">
        <f t="shared" si="3"/>
        <v>1</v>
      </c>
      <c r="AL10" s="334">
        <f t="shared" si="4"/>
        <v>2</v>
      </c>
    </row>
    <row r="11" spans="1:38" s="23" customFormat="1" ht="21" customHeight="1">
      <c r="A11" s="4">
        <v>5</v>
      </c>
      <c r="B11" s="339">
        <v>2010130026</v>
      </c>
      <c r="C11" s="340" t="s">
        <v>95</v>
      </c>
      <c r="D11" s="341"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9" t="s">
        <v>743</v>
      </c>
      <c r="C12" s="340" t="s">
        <v>118</v>
      </c>
      <c r="D12" s="341" t="s">
        <v>48</v>
      </c>
      <c r="E12" s="85"/>
      <c r="F12" s="86"/>
      <c r="G12" s="84"/>
      <c r="H12" s="86"/>
      <c r="I12" s="84"/>
      <c r="J12" s="84"/>
      <c r="K12" s="84"/>
      <c r="L12" s="84"/>
      <c r="M12" s="86"/>
      <c r="N12" s="86"/>
      <c r="O12" s="84"/>
      <c r="P12" s="84"/>
      <c r="Q12" s="84"/>
      <c r="R12" s="84"/>
      <c r="S12" s="84"/>
      <c r="T12" s="84" t="s">
        <v>6</v>
      </c>
      <c r="U12" s="86"/>
      <c r="V12" s="86"/>
      <c r="W12" s="84"/>
      <c r="X12" s="86"/>
      <c r="Y12" s="84"/>
      <c r="Z12" s="84"/>
      <c r="AA12" s="84"/>
      <c r="AB12" s="86"/>
      <c r="AC12" s="84"/>
      <c r="AD12" s="84"/>
      <c r="AE12" s="84" t="s">
        <v>2666</v>
      </c>
      <c r="AF12" s="84"/>
      <c r="AG12" s="84"/>
      <c r="AH12" s="84"/>
      <c r="AI12" s="84"/>
      <c r="AJ12" s="17">
        <f t="shared" si="2"/>
        <v>1</v>
      </c>
      <c r="AK12" s="307">
        <f t="shared" si="3"/>
        <v>0</v>
      </c>
      <c r="AL12" s="334">
        <f t="shared" si="4"/>
        <v>2</v>
      </c>
    </row>
    <row r="13" spans="1:38" s="23" customFormat="1" ht="21" customHeight="1">
      <c r="A13" s="4">
        <v>7</v>
      </c>
      <c r="B13" s="339" t="s">
        <v>744</v>
      </c>
      <c r="C13" s="340" t="s">
        <v>745</v>
      </c>
      <c r="D13" s="341" t="s">
        <v>30</v>
      </c>
      <c r="E13" s="85"/>
      <c r="F13" s="86"/>
      <c r="G13" s="84"/>
      <c r="H13" s="86"/>
      <c r="I13" s="84"/>
      <c r="J13" s="84"/>
      <c r="K13" s="84"/>
      <c r="L13" s="84"/>
      <c r="M13" s="86"/>
      <c r="N13" s="86"/>
      <c r="O13" s="84"/>
      <c r="P13" s="84"/>
      <c r="Q13" s="84"/>
      <c r="R13" s="84"/>
      <c r="S13" s="84"/>
      <c r="T13" s="84"/>
      <c r="U13" s="86"/>
      <c r="V13" s="86"/>
      <c r="W13" s="84"/>
      <c r="X13" s="86"/>
      <c r="Y13" s="84"/>
      <c r="Z13" s="84"/>
      <c r="AA13" s="84"/>
      <c r="AB13" s="86"/>
      <c r="AC13" s="84"/>
      <c r="AD13" s="84"/>
      <c r="AE13" s="84" t="s">
        <v>6</v>
      </c>
      <c r="AF13" s="84"/>
      <c r="AG13" s="84"/>
      <c r="AH13" s="84"/>
      <c r="AI13" s="84"/>
      <c r="AJ13" s="17">
        <f t="shared" si="2"/>
        <v>1</v>
      </c>
      <c r="AK13" s="307">
        <f t="shared" si="3"/>
        <v>0</v>
      </c>
      <c r="AL13" s="334">
        <f t="shared" si="4"/>
        <v>0</v>
      </c>
    </row>
    <row r="14" spans="1:38" s="23" customFormat="1" ht="21" customHeight="1">
      <c r="A14" s="4">
        <v>8</v>
      </c>
      <c r="B14" s="339" t="s">
        <v>746</v>
      </c>
      <c r="C14" s="340" t="s">
        <v>57</v>
      </c>
      <c r="D14" s="341"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9" t="s">
        <v>747</v>
      </c>
      <c r="C15" s="340" t="s">
        <v>35</v>
      </c>
      <c r="D15" s="341" t="s">
        <v>41</v>
      </c>
      <c r="E15" s="227"/>
      <c r="F15" s="86"/>
      <c r="G15" s="87"/>
      <c r="H15" s="86"/>
      <c r="I15" s="87"/>
      <c r="J15" s="87" t="s">
        <v>6</v>
      </c>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1</v>
      </c>
      <c r="AK15" s="307">
        <f t="shared" si="3"/>
        <v>0</v>
      </c>
      <c r="AL15" s="334">
        <f t="shared" si="4"/>
        <v>0</v>
      </c>
    </row>
    <row r="16" spans="1:38" s="23" customFormat="1" ht="21" customHeight="1">
      <c r="A16" s="4">
        <v>10</v>
      </c>
      <c r="B16" s="339" t="s">
        <v>748</v>
      </c>
      <c r="C16" s="340" t="s">
        <v>538</v>
      </c>
      <c r="D16" s="341" t="s">
        <v>33</v>
      </c>
      <c r="E16" s="440" t="s">
        <v>2654</v>
      </c>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2"/>
      <c r="AJ16" s="17">
        <f t="shared" si="2"/>
        <v>0</v>
      </c>
      <c r="AK16" s="307">
        <f t="shared" si="3"/>
        <v>0</v>
      </c>
      <c r="AL16" s="334">
        <f t="shared" si="4"/>
        <v>0</v>
      </c>
    </row>
    <row r="17" spans="1:40" s="23" customFormat="1" ht="21" customHeight="1">
      <c r="A17" s="4">
        <v>11</v>
      </c>
      <c r="B17" s="339" t="s">
        <v>749</v>
      </c>
      <c r="C17" s="340" t="s">
        <v>76</v>
      </c>
      <c r="D17" s="341"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9" t="s">
        <v>750</v>
      </c>
      <c r="C18" s="340" t="s">
        <v>123</v>
      </c>
      <c r="D18" s="341"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9" t="s">
        <v>751</v>
      </c>
      <c r="C19" s="340" t="s">
        <v>88</v>
      </c>
      <c r="D19" s="341" t="s">
        <v>78</v>
      </c>
      <c r="E19" s="131"/>
      <c r="F19" s="178"/>
      <c r="G19" s="132"/>
      <c r="H19" s="178"/>
      <c r="I19" s="132"/>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0</v>
      </c>
    </row>
    <row r="20" spans="1:40" s="23" customFormat="1" ht="21" customHeight="1">
      <c r="A20" s="4">
        <v>14</v>
      </c>
      <c r="B20" s="339" t="s">
        <v>752</v>
      </c>
      <c r="C20" s="340" t="s">
        <v>696</v>
      </c>
      <c r="D20" s="341" t="s">
        <v>78</v>
      </c>
      <c r="E20" s="131"/>
      <c r="F20" s="178"/>
      <c r="G20" s="132"/>
      <c r="H20" s="178"/>
      <c r="I20" s="132"/>
      <c r="J20" s="132"/>
      <c r="K20" s="132"/>
      <c r="L20" s="132"/>
      <c r="M20" s="178"/>
      <c r="N20" s="178"/>
      <c r="O20" s="132"/>
      <c r="P20" s="132"/>
      <c r="Q20" s="132"/>
      <c r="R20" s="132"/>
      <c r="S20" s="132"/>
      <c r="T20" s="132"/>
      <c r="U20" s="178"/>
      <c r="V20" s="178"/>
      <c r="W20" s="132" t="s">
        <v>6</v>
      </c>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9" t="s">
        <v>753</v>
      </c>
      <c r="C21" s="340" t="s">
        <v>754</v>
      </c>
      <c r="D21" s="341" t="s">
        <v>43</v>
      </c>
      <c r="E21" s="131"/>
      <c r="F21" s="178"/>
      <c r="G21" s="132"/>
      <c r="H21" s="178"/>
      <c r="I21" s="132"/>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0</v>
      </c>
      <c r="AK21" s="307">
        <f t="shared" si="3"/>
        <v>0</v>
      </c>
      <c r="AL21" s="334">
        <f t="shared" si="4"/>
        <v>0</v>
      </c>
    </row>
    <row r="22" spans="1:40" s="23" customFormat="1" ht="21" customHeight="1">
      <c r="A22" s="4">
        <v>16</v>
      </c>
      <c r="B22" s="339" t="s">
        <v>755</v>
      </c>
      <c r="C22" s="340" t="s">
        <v>756</v>
      </c>
      <c r="D22" s="341" t="s">
        <v>46</v>
      </c>
      <c r="E22" s="440" t="s">
        <v>2655</v>
      </c>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2"/>
      <c r="AJ22" s="17">
        <f t="shared" si="2"/>
        <v>0</v>
      </c>
      <c r="AK22" s="307">
        <f t="shared" si="3"/>
        <v>0</v>
      </c>
      <c r="AL22" s="334">
        <f t="shared" si="4"/>
        <v>0</v>
      </c>
    </row>
    <row r="23" spans="1:40" s="23" customFormat="1" ht="21" customHeight="1">
      <c r="A23" s="4">
        <v>17</v>
      </c>
      <c r="B23" s="339" t="s">
        <v>757</v>
      </c>
      <c r="C23" s="340" t="s">
        <v>18</v>
      </c>
      <c r="D23" s="341" t="s">
        <v>17</v>
      </c>
      <c r="E23" s="131"/>
      <c r="F23" s="178"/>
      <c r="G23" s="132"/>
      <c r="H23" s="178"/>
      <c r="I23" s="132"/>
      <c r="J23" s="132" t="s">
        <v>8</v>
      </c>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1</v>
      </c>
    </row>
    <row r="24" spans="1:40" s="23" customFormat="1" ht="21" customHeight="1">
      <c r="A24" s="4">
        <v>18</v>
      </c>
      <c r="B24" s="339" t="s">
        <v>758</v>
      </c>
      <c r="C24" s="340" t="s">
        <v>759</v>
      </c>
      <c r="D24" s="341" t="s">
        <v>68</v>
      </c>
      <c r="E24" s="131" t="s">
        <v>6</v>
      </c>
      <c r="F24" s="178"/>
      <c r="G24" s="132"/>
      <c r="H24" s="178"/>
      <c r="I24" s="132"/>
      <c r="J24" s="132"/>
      <c r="K24" s="132"/>
      <c r="L24" s="132"/>
      <c r="M24" s="178"/>
      <c r="N24" s="178"/>
      <c r="O24" s="132"/>
      <c r="P24" s="132"/>
      <c r="Q24" s="132" t="s">
        <v>8</v>
      </c>
      <c r="R24" s="132"/>
      <c r="S24" s="132"/>
      <c r="T24" s="132"/>
      <c r="U24" s="178"/>
      <c r="V24" s="178"/>
      <c r="W24" s="132"/>
      <c r="X24" s="178"/>
      <c r="Y24" s="132"/>
      <c r="Z24" s="132"/>
      <c r="AA24" s="132"/>
      <c r="AB24" s="178"/>
      <c r="AC24" s="132"/>
      <c r="AD24" s="132"/>
      <c r="AE24" s="132" t="s">
        <v>6</v>
      </c>
      <c r="AF24" s="132"/>
      <c r="AG24" s="132"/>
      <c r="AH24" s="132"/>
      <c r="AI24" s="132"/>
      <c r="AJ24" s="17">
        <f t="shared" si="2"/>
        <v>2</v>
      </c>
      <c r="AK24" s="307">
        <f t="shared" si="3"/>
        <v>0</v>
      </c>
      <c r="AL24" s="334">
        <f t="shared" si="4"/>
        <v>1</v>
      </c>
    </row>
    <row r="25" spans="1:40" s="23" customFormat="1" ht="21" customHeight="1">
      <c r="A25" s="4">
        <v>19</v>
      </c>
      <c r="B25" s="339" t="s">
        <v>760</v>
      </c>
      <c r="C25" s="340" t="s">
        <v>761</v>
      </c>
      <c r="D25" s="341"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9" t="s">
        <v>762</v>
      </c>
      <c r="C26" s="340" t="s">
        <v>763</v>
      </c>
      <c r="D26" s="341" t="s">
        <v>60</v>
      </c>
      <c r="E26" s="131"/>
      <c r="F26" s="178"/>
      <c r="G26" s="132"/>
      <c r="H26" s="178"/>
      <c r="I26" s="132"/>
      <c r="J26" s="132"/>
      <c r="K26" s="132"/>
      <c r="L26" s="132" t="s">
        <v>6</v>
      </c>
      <c r="M26" s="178"/>
      <c r="N26" s="178"/>
      <c r="O26" s="132"/>
      <c r="P26" s="132"/>
      <c r="Q26" s="132"/>
      <c r="R26" s="132"/>
      <c r="S26" s="132"/>
      <c r="T26" s="132"/>
      <c r="U26" s="178"/>
      <c r="V26" s="178"/>
      <c r="W26" s="132"/>
      <c r="X26" s="178"/>
      <c r="Y26" s="132"/>
      <c r="Z26" s="132"/>
      <c r="AA26" s="132"/>
      <c r="AB26" s="178"/>
      <c r="AC26" s="132"/>
      <c r="AD26" s="132"/>
      <c r="AE26" s="132" t="s">
        <v>6</v>
      </c>
      <c r="AF26" s="132"/>
      <c r="AG26" s="132"/>
      <c r="AH26" s="132"/>
      <c r="AI26" s="132"/>
      <c r="AJ26" s="17">
        <f t="shared" si="2"/>
        <v>2</v>
      </c>
      <c r="AK26" s="307">
        <f t="shared" si="3"/>
        <v>0</v>
      </c>
      <c r="AL26" s="334">
        <f t="shared" si="4"/>
        <v>0</v>
      </c>
    </row>
    <row r="27" spans="1:40" s="236" customFormat="1" ht="21" customHeight="1">
      <c r="A27" s="439" t="s">
        <v>10</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317">
        <f>SUM(AJ7:AJ26)</f>
        <v>9</v>
      </c>
      <c r="AK27" s="317">
        <f>SUM(AK7:AK26)</f>
        <v>1</v>
      </c>
      <c r="AL27" s="317">
        <f>SUM(AL7:AL26)</f>
        <v>6</v>
      </c>
    </row>
    <row r="28" spans="1:40" s="23" customFormat="1" ht="21" customHeight="1">
      <c r="A28" s="433" t="s">
        <v>2598</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5"/>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36"/>
      <c r="D30" s="436"/>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36"/>
      <c r="D31" s="436"/>
      <c r="E31" s="436"/>
      <c r="F31" s="436"/>
      <c r="G31" s="4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36"/>
      <c r="D32" s="436"/>
      <c r="E32" s="436"/>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6"/>
      <c r="D33" s="436"/>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28:AL28"/>
    <mergeCell ref="C32:E32"/>
    <mergeCell ref="C33:D33"/>
    <mergeCell ref="C31:G31"/>
    <mergeCell ref="C30:D30"/>
    <mergeCell ref="A27:AI27"/>
    <mergeCell ref="I4:L4"/>
    <mergeCell ref="M4:N4"/>
    <mergeCell ref="O4:Q4"/>
    <mergeCell ref="R4:T4"/>
    <mergeCell ref="A5:A6"/>
    <mergeCell ref="B5:B6"/>
    <mergeCell ref="C5:D6"/>
    <mergeCell ref="E16:AI16"/>
    <mergeCell ref="E22:AI22"/>
    <mergeCell ref="AJ5:AJ6"/>
    <mergeCell ref="AK5:AK6"/>
    <mergeCell ref="AL5:AL6"/>
    <mergeCell ref="A1:P1"/>
    <mergeCell ref="Q1:AL1"/>
    <mergeCell ref="A2:P2"/>
    <mergeCell ref="Q2:AL2"/>
    <mergeCell ref="A3:AL3"/>
  </mergeCells>
  <conditionalFormatting sqref="E6:AI15 E17:AI21 E16 E23:AI26 E22">
    <cfRule type="expression" dxfId="183" priority="1">
      <formula>IF(E$6="CN",1,0)</formula>
    </cfRule>
    <cfRule type="expression" dxfId="182"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92"/>
  <sheetViews>
    <sheetView topLeftCell="A7" zoomScaleNormal="100" workbookViewId="0">
      <selection activeCell="AE19" sqref="AE19"/>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ht="31.5" customHeight="1">
      <c r="A3" s="429" t="s">
        <v>855</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32">
        <v>1</v>
      </c>
      <c r="B7" s="37" t="s">
        <v>806</v>
      </c>
      <c r="C7" s="38" t="s">
        <v>24</v>
      </c>
      <c r="D7" s="39" t="s">
        <v>61</v>
      </c>
      <c r="E7" s="108"/>
      <c r="F7" s="108"/>
      <c r="G7" s="108"/>
      <c r="H7" s="108"/>
      <c r="I7" s="108"/>
      <c r="J7" s="109"/>
      <c r="K7" s="108"/>
      <c r="L7" s="108"/>
      <c r="M7" s="108"/>
      <c r="N7" s="108"/>
      <c r="O7" s="108"/>
      <c r="P7" s="108"/>
      <c r="Q7" s="108"/>
      <c r="R7" s="108"/>
      <c r="S7" s="108"/>
      <c r="T7" s="108"/>
      <c r="U7" s="108"/>
      <c r="V7" s="108"/>
      <c r="W7" s="108"/>
      <c r="X7" s="108"/>
      <c r="Y7" s="108"/>
      <c r="Z7" s="108"/>
      <c r="AA7" s="108"/>
      <c r="AB7" s="108"/>
      <c r="AC7" s="108"/>
      <c r="AD7" s="108"/>
      <c r="AE7" s="108" t="s">
        <v>8</v>
      </c>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1</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t="s">
        <v>8</v>
      </c>
      <c r="M12" s="108"/>
      <c r="N12" s="108"/>
      <c r="O12" s="108"/>
      <c r="P12" s="108"/>
      <c r="Q12" s="108"/>
      <c r="R12" s="108"/>
      <c r="S12" s="108"/>
      <c r="T12" s="108"/>
      <c r="U12" s="108"/>
      <c r="V12" s="108"/>
      <c r="W12" s="108"/>
      <c r="X12" s="108"/>
      <c r="Y12" s="108"/>
      <c r="Z12" s="108"/>
      <c r="AA12" s="108"/>
      <c r="AB12" s="108"/>
      <c r="AC12" s="108"/>
      <c r="AD12" s="108"/>
      <c r="AE12" s="108" t="s">
        <v>8</v>
      </c>
      <c r="AF12" s="108"/>
      <c r="AG12" s="108"/>
      <c r="AH12" s="108"/>
      <c r="AI12" s="108"/>
      <c r="AJ12" s="17">
        <f t="shared" si="2"/>
        <v>0</v>
      </c>
      <c r="AK12" s="307">
        <f t="shared" si="3"/>
        <v>0</v>
      </c>
      <c r="AL12" s="334">
        <f t="shared" si="4"/>
        <v>2</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t="s">
        <v>6</v>
      </c>
      <c r="F16" s="108"/>
      <c r="G16" s="108"/>
      <c r="H16" s="108"/>
      <c r="I16" s="108" t="s">
        <v>6</v>
      </c>
      <c r="J16" s="109" t="s">
        <v>6</v>
      </c>
      <c r="K16" s="108"/>
      <c r="L16" s="108"/>
      <c r="M16" s="108"/>
      <c r="N16" s="108"/>
      <c r="O16" s="108"/>
      <c r="P16" s="108" t="s">
        <v>6</v>
      </c>
      <c r="Q16" s="108" t="s">
        <v>6</v>
      </c>
      <c r="R16" s="108"/>
      <c r="S16" s="108" t="s">
        <v>6</v>
      </c>
      <c r="T16" s="108"/>
      <c r="U16" s="108"/>
      <c r="V16" s="108"/>
      <c r="W16" s="108" t="s">
        <v>6</v>
      </c>
      <c r="X16" s="108" t="s">
        <v>7</v>
      </c>
      <c r="Y16" s="108"/>
      <c r="Z16" s="108" t="s">
        <v>6</v>
      </c>
      <c r="AA16" s="108"/>
      <c r="AB16" s="108"/>
      <c r="AC16" s="108"/>
      <c r="AD16" s="108" t="s">
        <v>6</v>
      </c>
      <c r="AE16" s="108"/>
      <c r="AF16" s="108"/>
      <c r="AG16" s="108"/>
      <c r="AH16" s="108"/>
      <c r="AI16" s="108"/>
      <c r="AJ16" s="17">
        <f t="shared" si="2"/>
        <v>9</v>
      </c>
      <c r="AK16" s="307">
        <f t="shared" si="3"/>
        <v>1</v>
      </c>
      <c r="AL16" s="334">
        <f t="shared" si="4"/>
        <v>0</v>
      </c>
    </row>
    <row r="17" spans="1:38" s="23" customFormat="1" ht="21" customHeight="1">
      <c r="A17" s="32">
        <v>11</v>
      </c>
      <c r="B17" s="37" t="s">
        <v>589</v>
      </c>
      <c r="C17" s="38" t="s">
        <v>590</v>
      </c>
      <c r="D17" s="39" t="s">
        <v>14</v>
      </c>
      <c r="E17" s="108"/>
      <c r="F17" s="108"/>
      <c r="G17" s="108"/>
      <c r="H17" s="108"/>
      <c r="I17" s="108" t="s">
        <v>7</v>
      </c>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t="s">
        <v>8</v>
      </c>
      <c r="AF18" s="108"/>
      <c r="AG18" s="108"/>
      <c r="AH18" s="108"/>
      <c r="AI18" s="108"/>
      <c r="AJ18" s="17">
        <f t="shared" si="2"/>
        <v>0</v>
      </c>
      <c r="AK18" s="307">
        <f t="shared" si="3"/>
        <v>0</v>
      </c>
      <c r="AL18" s="334">
        <f t="shared" si="4"/>
        <v>1</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t="s">
        <v>8</v>
      </c>
      <c r="AF22" s="108"/>
      <c r="AG22" s="108"/>
      <c r="AH22" s="108"/>
      <c r="AI22" s="108"/>
      <c r="AJ22" s="17">
        <f t="shared" si="2"/>
        <v>0</v>
      </c>
      <c r="AK22" s="307">
        <f t="shared" si="3"/>
        <v>0</v>
      </c>
      <c r="AL22" s="334">
        <f t="shared" si="4"/>
        <v>1</v>
      </c>
    </row>
    <row r="23" spans="1:38" s="23" customFormat="1" ht="21" customHeight="1">
      <c r="A23" s="32">
        <v>17</v>
      </c>
      <c r="B23" s="37" t="s">
        <v>600</v>
      </c>
      <c r="C23" s="38" t="s">
        <v>601</v>
      </c>
      <c r="D23" s="39" t="s">
        <v>62</v>
      </c>
      <c r="E23" s="108" t="s">
        <v>7</v>
      </c>
      <c r="F23" s="108"/>
      <c r="G23" s="108"/>
      <c r="H23" s="108"/>
      <c r="I23" s="108" t="s">
        <v>7</v>
      </c>
      <c r="J23" s="109" t="s">
        <v>7</v>
      </c>
      <c r="K23" s="108"/>
      <c r="L23" s="108" t="s">
        <v>8</v>
      </c>
      <c r="M23" s="108"/>
      <c r="N23" s="108"/>
      <c r="O23" s="108"/>
      <c r="P23" s="108" t="s">
        <v>7</v>
      </c>
      <c r="Q23" s="108" t="s">
        <v>7</v>
      </c>
      <c r="R23" s="108"/>
      <c r="S23" s="108"/>
      <c r="T23" s="108"/>
      <c r="U23" s="108"/>
      <c r="V23" s="108"/>
      <c r="W23" s="108"/>
      <c r="X23" s="108" t="s">
        <v>7</v>
      </c>
      <c r="Y23" s="108"/>
      <c r="Z23" s="108" t="s">
        <v>6</v>
      </c>
      <c r="AA23" s="108"/>
      <c r="AB23" s="108"/>
      <c r="AC23" s="108"/>
      <c r="AD23" s="108"/>
      <c r="AE23" s="108"/>
      <c r="AF23" s="108"/>
      <c r="AG23" s="108"/>
      <c r="AH23" s="108"/>
      <c r="AI23" s="108"/>
      <c r="AJ23" s="17">
        <f t="shared" si="2"/>
        <v>1</v>
      </c>
      <c r="AK23" s="307">
        <f t="shared" si="3"/>
        <v>5</v>
      </c>
      <c r="AL23" s="334">
        <f t="shared" si="4"/>
        <v>1</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t="s">
        <v>8</v>
      </c>
      <c r="AF25" s="108"/>
      <c r="AG25" s="108"/>
      <c r="AH25" s="108"/>
      <c r="AI25" s="108"/>
      <c r="AJ25" s="17">
        <f t="shared" si="2"/>
        <v>0</v>
      </c>
      <c r="AK25" s="307">
        <f t="shared" si="3"/>
        <v>0</v>
      </c>
      <c r="AL25" s="334">
        <f t="shared" si="4"/>
        <v>1</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t="s">
        <v>8</v>
      </c>
      <c r="F29" s="108"/>
      <c r="G29" s="108"/>
      <c r="H29" s="108"/>
      <c r="I29" s="108" t="s">
        <v>7</v>
      </c>
      <c r="J29" s="109" t="s">
        <v>8</v>
      </c>
      <c r="K29" s="108"/>
      <c r="L29" s="108"/>
      <c r="M29" s="108"/>
      <c r="N29" s="108"/>
      <c r="O29" s="108"/>
      <c r="P29" s="108"/>
      <c r="Q29" s="108" t="s">
        <v>8</v>
      </c>
      <c r="R29" s="108"/>
      <c r="S29" s="108" t="s">
        <v>8</v>
      </c>
      <c r="T29" s="108"/>
      <c r="U29" s="108"/>
      <c r="V29" s="108"/>
      <c r="W29" s="108"/>
      <c r="X29" s="108"/>
      <c r="Y29" s="108"/>
      <c r="Z29" s="108"/>
      <c r="AA29" s="108"/>
      <c r="AB29" s="108"/>
      <c r="AC29" s="108"/>
      <c r="AD29" s="108" t="s">
        <v>6</v>
      </c>
      <c r="AE29" s="108" t="s">
        <v>8</v>
      </c>
      <c r="AF29" s="108"/>
      <c r="AG29" s="108"/>
      <c r="AH29" s="108"/>
      <c r="AI29" s="108"/>
      <c r="AJ29" s="17">
        <f t="shared" si="2"/>
        <v>1</v>
      </c>
      <c r="AK29" s="307">
        <f t="shared" si="3"/>
        <v>1</v>
      </c>
      <c r="AL29" s="334">
        <f t="shared" si="4"/>
        <v>5</v>
      </c>
    </row>
    <row r="30" spans="1:38" s="23" customFormat="1" ht="21" customHeight="1">
      <c r="A30" s="32">
        <v>24</v>
      </c>
      <c r="B30" s="71" t="s">
        <v>612</v>
      </c>
      <c r="C30" s="72" t="s">
        <v>80</v>
      </c>
      <c r="D30" s="73" t="s">
        <v>315</v>
      </c>
      <c r="E30" s="108" t="s">
        <v>8</v>
      </c>
      <c r="F30" s="108"/>
      <c r="G30" s="108"/>
      <c r="H30" s="108"/>
      <c r="I30" s="108"/>
      <c r="J30" s="109" t="s">
        <v>8</v>
      </c>
      <c r="K30" s="108"/>
      <c r="L30" s="108" t="s">
        <v>8</v>
      </c>
      <c r="M30" s="108"/>
      <c r="N30" s="108"/>
      <c r="O30" s="108"/>
      <c r="P30" s="108" t="s">
        <v>6</v>
      </c>
      <c r="Q30" s="108" t="s">
        <v>8</v>
      </c>
      <c r="R30" s="108"/>
      <c r="S30" s="108" t="s">
        <v>8</v>
      </c>
      <c r="T30" s="108"/>
      <c r="U30" s="108"/>
      <c r="V30" s="108"/>
      <c r="W30" s="108"/>
      <c r="X30" s="108" t="s">
        <v>8</v>
      </c>
      <c r="Y30" s="108"/>
      <c r="Z30" s="108" t="s">
        <v>6</v>
      </c>
      <c r="AA30" s="108"/>
      <c r="AB30" s="108"/>
      <c r="AC30" s="108"/>
      <c r="AD30" s="108" t="s">
        <v>8</v>
      </c>
      <c r="AE30" s="108" t="s">
        <v>6</v>
      </c>
      <c r="AF30" s="108"/>
      <c r="AG30" s="108"/>
      <c r="AH30" s="108"/>
      <c r="AI30" s="108"/>
      <c r="AJ30" s="17">
        <f t="shared" si="2"/>
        <v>3</v>
      </c>
      <c r="AK30" s="307">
        <f t="shared" si="3"/>
        <v>0</v>
      </c>
      <c r="AL30" s="334">
        <f t="shared" si="4"/>
        <v>7</v>
      </c>
    </row>
    <row r="31" spans="1:38" s="23" customFormat="1" ht="21" customHeight="1">
      <c r="A31" s="32">
        <v>25</v>
      </c>
      <c r="B31" s="37" t="s">
        <v>829</v>
      </c>
      <c r="C31" s="38" t="s">
        <v>830</v>
      </c>
      <c r="D31" s="39" t="s">
        <v>109</v>
      </c>
      <c r="E31" s="108"/>
      <c r="F31" s="108"/>
      <c r="G31" s="108"/>
      <c r="H31" s="108"/>
      <c r="I31" s="108"/>
      <c r="J31" s="109"/>
      <c r="K31" s="108"/>
      <c r="L31" s="108"/>
      <c r="M31" s="108" t="s">
        <v>7</v>
      </c>
      <c r="N31" s="108"/>
      <c r="O31" s="108"/>
      <c r="P31" s="108" t="s">
        <v>7</v>
      </c>
      <c r="Q31" s="108" t="s">
        <v>7</v>
      </c>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3</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t="s">
        <v>8</v>
      </c>
      <c r="F35" s="110"/>
      <c r="G35" s="110"/>
      <c r="H35" s="110"/>
      <c r="I35" s="110"/>
      <c r="J35" s="111" t="s">
        <v>8</v>
      </c>
      <c r="K35" s="110"/>
      <c r="L35" s="110"/>
      <c r="M35" s="110"/>
      <c r="N35" s="110"/>
      <c r="O35" s="110"/>
      <c r="P35" s="110"/>
      <c r="Q35" s="110"/>
      <c r="R35" s="110"/>
      <c r="S35" s="110"/>
      <c r="T35" s="110"/>
      <c r="U35" s="110"/>
      <c r="V35" s="110"/>
      <c r="W35" s="110"/>
      <c r="X35" s="110" t="s">
        <v>8</v>
      </c>
      <c r="Y35" s="110"/>
      <c r="Z35" s="110" t="s">
        <v>6</v>
      </c>
      <c r="AA35" s="110"/>
      <c r="AB35" s="110"/>
      <c r="AC35" s="110"/>
      <c r="AD35" s="110"/>
      <c r="AE35" s="110" t="s">
        <v>6</v>
      </c>
      <c r="AF35" s="110"/>
      <c r="AG35" s="110"/>
      <c r="AH35" s="110"/>
      <c r="AI35" s="110"/>
      <c r="AJ35" s="17">
        <f t="shared" si="2"/>
        <v>2</v>
      </c>
      <c r="AK35" s="307">
        <f t="shared" si="3"/>
        <v>0</v>
      </c>
      <c r="AL35" s="334">
        <f t="shared" si="4"/>
        <v>3</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c r="I37" s="110"/>
      <c r="J37" s="111" t="s">
        <v>8</v>
      </c>
      <c r="K37" s="110"/>
      <c r="L37" s="110"/>
      <c r="M37" s="110"/>
      <c r="N37" s="110"/>
      <c r="O37" s="110"/>
      <c r="P37" s="110" t="s">
        <v>6</v>
      </c>
      <c r="Q37" s="110"/>
      <c r="R37" s="110"/>
      <c r="S37" s="110" t="s">
        <v>8</v>
      </c>
      <c r="T37" s="110"/>
      <c r="U37" s="110"/>
      <c r="V37" s="110"/>
      <c r="W37" s="110"/>
      <c r="X37" s="110"/>
      <c r="Y37" s="110"/>
      <c r="Z37" s="110"/>
      <c r="AA37" s="110"/>
      <c r="AB37" s="110"/>
      <c r="AC37" s="110"/>
      <c r="AD37" s="110"/>
      <c r="AE37" s="110"/>
      <c r="AF37" s="110"/>
      <c r="AG37" s="110"/>
      <c r="AH37" s="110"/>
      <c r="AI37" s="110"/>
      <c r="AJ37" s="17">
        <f t="shared" si="2"/>
        <v>1</v>
      </c>
      <c r="AK37" s="307">
        <f t="shared" si="3"/>
        <v>0</v>
      </c>
      <c r="AL37" s="334">
        <f t="shared" si="4"/>
        <v>2</v>
      </c>
    </row>
    <row r="38" spans="1:40" ht="21" customHeight="1">
      <c r="A38" s="438" t="s">
        <v>10</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14">
        <f>SUM(AJ7:AJ37)</f>
        <v>17</v>
      </c>
      <c r="AK38" s="14">
        <f>SUM(AK7:AK37)</f>
        <v>11</v>
      </c>
      <c r="AL38" s="14">
        <f>SUM(AL7:AL37)</f>
        <v>24</v>
      </c>
    </row>
    <row r="39" spans="1:40" s="23" customFormat="1" ht="21" customHeight="1">
      <c r="A39" s="433" t="s">
        <v>2598</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5"/>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36"/>
      <c r="D89" s="436"/>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36"/>
      <c r="D90" s="436"/>
      <c r="E90" s="436"/>
      <c r="F90" s="436"/>
      <c r="G90" s="436"/>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36"/>
      <c r="D91" s="436"/>
      <c r="E91" s="436"/>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36"/>
      <c r="D92" s="436"/>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C91:E91"/>
    <mergeCell ref="C92:D92"/>
    <mergeCell ref="C90:G90"/>
    <mergeCell ref="C89:D89"/>
    <mergeCell ref="A38:AI38"/>
    <mergeCell ref="A39:AL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7">
    <cfRule type="expression" dxfId="17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38"/>
  <sheetViews>
    <sheetView zoomScaleNormal="100" workbookViewId="0">
      <selection activeCell="AE19" sqref="AE19"/>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18" t="s">
        <v>0</v>
      </c>
      <c r="B1" s="418"/>
      <c r="C1" s="418"/>
      <c r="D1" s="418"/>
      <c r="E1" s="418"/>
      <c r="F1" s="418"/>
      <c r="G1" s="418"/>
      <c r="H1" s="418"/>
      <c r="I1" s="418"/>
      <c r="J1" s="418"/>
      <c r="K1" s="418"/>
      <c r="L1" s="418"/>
      <c r="M1" s="418"/>
      <c r="N1" s="418"/>
      <c r="O1" s="418"/>
      <c r="P1" s="418"/>
      <c r="Q1" s="419" t="s">
        <v>1</v>
      </c>
      <c r="R1" s="419"/>
      <c r="S1" s="419"/>
      <c r="T1" s="419"/>
      <c r="U1" s="419"/>
      <c r="V1" s="419"/>
      <c r="W1" s="419"/>
      <c r="X1" s="419"/>
      <c r="Y1" s="419"/>
      <c r="Z1" s="419"/>
      <c r="AA1" s="419"/>
      <c r="AB1" s="419"/>
      <c r="AC1" s="419"/>
      <c r="AD1" s="419"/>
      <c r="AE1" s="419"/>
      <c r="AF1" s="419"/>
      <c r="AG1" s="419"/>
      <c r="AH1" s="419"/>
      <c r="AI1" s="419"/>
      <c r="AJ1" s="419"/>
      <c r="AK1" s="419"/>
      <c r="AL1" s="419"/>
    </row>
    <row r="2" spans="1:38" s="22" customFormat="1" ht="23.1" customHeight="1">
      <c r="A2" s="419" t="s">
        <v>848</v>
      </c>
      <c r="B2" s="419"/>
      <c r="C2" s="419"/>
      <c r="D2" s="419"/>
      <c r="E2" s="419"/>
      <c r="F2" s="419"/>
      <c r="G2" s="419"/>
      <c r="H2" s="419"/>
      <c r="I2" s="419"/>
      <c r="J2" s="419"/>
      <c r="K2" s="419"/>
      <c r="L2" s="419"/>
      <c r="M2" s="419"/>
      <c r="N2" s="419"/>
      <c r="O2" s="419"/>
      <c r="P2" s="419"/>
      <c r="Q2" s="419" t="s">
        <v>2</v>
      </c>
      <c r="R2" s="419"/>
      <c r="S2" s="419"/>
      <c r="T2" s="419"/>
      <c r="U2" s="419"/>
      <c r="V2" s="419"/>
      <c r="W2" s="419"/>
      <c r="X2" s="419"/>
      <c r="Y2" s="419"/>
      <c r="Z2" s="419"/>
      <c r="AA2" s="419"/>
      <c r="AB2" s="419"/>
      <c r="AC2" s="419"/>
      <c r="AD2" s="419"/>
      <c r="AE2" s="419"/>
      <c r="AF2" s="419"/>
      <c r="AG2" s="419"/>
      <c r="AH2" s="419"/>
      <c r="AI2" s="419"/>
      <c r="AJ2" s="419"/>
      <c r="AK2" s="419"/>
      <c r="AL2" s="419"/>
    </row>
    <row r="3" spans="1:38" s="22" customFormat="1" ht="31.5" customHeight="1">
      <c r="A3" s="429" t="s">
        <v>856</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24" t="s">
        <v>3</v>
      </c>
      <c r="B5" s="424" t="s">
        <v>4</v>
      </c>
      <c r="C5" s="420" t="s">
        <v>5</v>
      </c>
      <c r="D5" s="42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25"/>
      <c r="B6" s="425"/>
      <c r="C6" s="422"/>
      <c r="D6" s="42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90" t="s">
        <v>623</v>
      </c>
      <c r="C7" s="305" t="s">
        <v>624</v>
      </c>
      <c r="D7" s="306" t="s">
        <v>625</v>
      </c>
      <c r="E7" s="108"/>
      <c r="F7" s="108"/>
      <c r="G7" s="108"/>
      <c r="H7" s="108"/>
      <c r="I7" s="108"/>
      <c r="J7" s="109" t="s">
        <v>8</v>
      </c>
      <c r="K7" s="108"/>
      <c r="L7" s="108"/>
      <c r="M7" s="110"/>
      <c r="N7" s="108"/>
      <c r="O7" s="108"/>
      <c r="P7" s="108" t="s">
        <v>6</v>
      </c>
      <c r="Q7" s="108"/>
      <c r="R7" s="108"/>
      <c r="S7" s="108"/>
      <c r="T7" s="108" t="s">
        <v>8</v>
      </c>
      <c r="U7" s="108"/>
      <c r="V7" s="108"/>
      <c r="W7" s="108" t="s">
        <v>7</v>
      </c>
      <c r="X7" s="108"/>
      <c r="Y7" s="108"/>
      <c r="Z7" s="108"/>
      <c r="AA7" s="108"/>
      <c r="AB7" s="108"/>
      <c r="AC7" s="108"/>
      <c r="AD7" s="108" t="s">
        <v>6</v>
      </c>
      <c r="AE7" s="108"/>
      <c r="AF7" s="108"/>
      <c r="AG7" s="108"/>
      <c r="AH7" s="108"/>
      <c r="AI7" s="108"/>
      <c r="AJ7" s="17">
        <f>COUNTIF(E7:AI7,"K")+2*COUNTIF(E7:AI7,"2K")+COUNTIF(E7:AI7,"TK")+COUNTIF(E7:AI7,"KT")+COUNTIF(E7:AI7,"PK")+COUNTIF(E7:AI7,"KP")+2*COUNTIF(E7:AI7,"K2")</f>
        <v>2</v>
      </c>
      <c r="AK7" s="307">
        <f>COUNTIF(F7:AJ7,"P")+2*COUNTIF(F7:AJ7,"2P")+COUNTIF(F7:AJ7,"TP")+COUNTIF(F7:AJ7,"PT")+COUNTIF(F7:AJ7,"PK")+COUNTIF(F7:AJ7,"KP")+2*COUNTIF(F7:AJ7,"P2")</f>
        <v>1</v>
      </c>
      <c r="AL7" s="334">
        <f>COUNTIF(E7:AI7,"T")+2*COUNTIF(E7:AI7,"2T")+2*COUNTIF(E7:AI7,"T2")+COUNTIF(E7:AI7,"PT")+COUNTIF(E7:AI7,"TP")+COUNTIF(E7:AI7,"TK")+COUNTIF(E7:AI7,"KT")</f>
        <v>2</v>
      </c>
    </row>
    <row r="8" spans="1:38" s="1" customFormat="1" ht="21" customHeight="1">
      <c r="A8" s="4">
        <v>2</v>
      </c>
      <c r="B8" s="190" t="s">
        <v>626</v>
      </c>
      <c r="C8" s="305" t="s">
        <v>627</v>
      </c>
      <c r="D8" s="306" t="s">
        <v>628</v>
      </c>
      <c r="E8" s="108"/>
      <c r="F8" s="108"/>
      <c r="G8" s="108"/>
      <c r="H8" s="108"/>
      <c r="I8" s="108"/>
      <c r="J8" s="109"/>
      <c r="K8" s="108"/>
      <c r="L8" s="108"/>
      <c r="M8" s="110"/>
      <c r="N8" s="108"/>
      <c r="O8" s="108"/>
      <c r="P8" s="108" t="s">
        <v>6</v>
      </c>
      <c r="Q8" s="108"/>
      <c r="R8" s="108"/>
      <c r="S8" s="108"/>
      <c r="T8" s="108"/>
      <c r="U8" s="108" t="s">
        <v>6</v>
      </c>
      <c r="V8" s="108"/>
      <c r="W8" s="108"/>
      <c r="X8" s="108"/>
      <c r="Y8" s="108"/>
      <c r="Z8" s="108"/>
      <c r="AA8" s="108"/>
      <c r="AB8" s="108" t="s">
        <v>6</v>
      </c>
      <c r="AC8" s="108"/>
      <c r="AD8" s="108"/>
      <c r="AE8" s="108"/>
      <c r="AF8" s="108"/>
      <c r="AG8" s="108"/>
      <c r="AH8" s="108"/>
      <c r="AI8" s="108"/>
      <c r="AJ8" s="17">
        <f t="shared" ref="AJ8:AJ32" si="2">COUNTIF(E8:AI8,"K")+2*COUNTIF(E8:AI8,"2K")+COUNTIF(E8:AI8,"TK")+COUNTIF(E8:AI8,"KT")+COUNTIF(E8:AI8,"PK")+COUNTIF(E8:AI8,"KP")+2*COUNTIF(E8:AI8,"K2")</f>
        <v>3</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t="s">
        <v>7</v>
      </c>
      <c r="L9" s="108"/>
      <c r="M9" s="110"/>
      <c r="N9" s="108" t="s">
        <v>8</v>
      </c>
      <c r="O9" s="108"/>
      <c r="P9" s="108" t="s">
        <v>6</v>
      </c>
      <c r="Q9" s="108"/>
      <c r="R9" s="108"/>
      <c r="S9" s="108" t="s">
        <v>6</v>
      </c>
      <c r="T9" s="108"/>
      <c r="U9" s="108"/>
      <c r="V9" s="108"/>
      <c r="W9" s="108"/>
      <c r="X9" s="108"/>
      <c r="Y9" s="108"/>
      <c r="Z9" s="108" t="s">
        <v>6</v>
      </c>
      <c r="AA9" s="108"/>
      <c r="AB9" s="108"/>
      <c r="AC9" s="108"/>
      <c r="AD9" s="108"/>
      <c r="AE9" s="108"/>
      <c r="AF9" s="108"/>
      <c r="AG9" s="108"/>
      <c r="AH9" s="108"/>
      <c r="AI9" s="108"/>
      <c r="AJ9" s="17">
        <f t="shared" si="2"/>
        <v>3</v>
      </c>
      <c r="AK9" s="307">
        <f t="shared" si="3"/>
        <v>1</v>
      </c>
      <c r="AL9" s="334">
        <f t="shared" si="4"/>
        <v>1</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t="s">
        <v>6</v>
      </c>
      <c r="AC10" s="108"/>
      <c r="AD10" s="108"/>
      <c r="AE10" s="108"/>
      <c r="AF10" s="108"/>
      <c r="AG10" s="108"/>
      <c r="AH10" s="108"/>
      <c r="AI10" s="108"/>
      <c r="AJ10" s="17">
        <f t="shared" si="2"/>
        <v>1</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t="s">
        <v>6</v>
      </c>
      <c r="H12" s="108"/>
      <c r="I12" s="108"/>
      <c r="J12" s="109"/>
      <c r="K12" s="108"/>
      <c r="L12" s="108"/>
      <c r="M12" s="110"/>
      <c r="N12" s="108"/>
      <c r="O12" s="108"/>
      <c r="P12" s="108"/>
      <c r="Q12" s="108"/>
      <c r="R12" s="108"/>
      <c r="S12" s="108" t="s">
        <v>6</v>
      </c>
      <c r="T12" s="108"/>
      <c r="U12" s="108"/>
      <c r="V12" s="108"/>
      <c r="W12" s="108" t="s">
        <v>8</v>
      </c>
      <c r="X12" s="108"/>
      <c r="Y12" s="108"/>
      <c r="Z12" s="108" t="s">
        <v>6</v>
      </c>
      <c r="AA12" s="108"/>
      <c r="AB12" s="108"/>
      <c r="AC12" s="108"/>
      <c r="AD12" s="108"/>
      <c r="AE12" s="108" t="s">
        <v>8</v>
      </c>
      <c r="AF12" s="108"/>
      <c r="AG12" s="108"/>
      <c r="AH12" s="108"/>
      <c r="AI12" s="108"/>
      <c r="AJ12" s="17">
        <f t="shared" si="2"/>
        <v>3</v>
      </c>
      <c r="AK12" s="307">
        <f t="shared" si="3"/>
        <v>0</v>
      </c>
      <c r="AL12" s="334">
        <f t="shared" si="4"/>
        <v>2</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t="s">
        <v>6</v>
      </c>
      <c r="T14" s="108"/>
      <c r="U14" s="108"/>
      <c r="V14" s="108"/>
      <c r="W14" s="108"/>
      <c r="X14" s="108"/>
      <c r="Y14" s="108"/>
      <c r="Z14" s="108"/>
      <c r="AA14" s="108"/>
      <c r="AB14" s="108"/>
      <c r="AC14" s="108"/>
      <c r="AD14" s="108"/>
      <c r="AE14" s="108"/>
      <c r="AF14" s="108"/>
      <c r="AG14" s="108"/>
      <c r="AH14" s="108"/>
      <c r="AI14" s="108"/>
      <c r="AJ14" s="17">
        <f t="shared" si="2"/>
        <v>1</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t="s">
        <v>6</v>
      </c>
      <c r="Q17" s="108"/>
      <c r="R17" s="108"/>
      <c r="S17" s="108"/>
      <c r="T17" s="108"/>
      <c r="U17" s="108"/>
      <c r="V17" s="108"/>
      <c r="W17" s="108"/>
      <c r="X17" s="108"/>
      <c r="Y17" s="108"/>
      <c r="Z17" s="108"/>
      <c r="AA17" s="108"/>
      <c r="AB17" s="108"/>
      <c r="AC17" s="108"/>
      <c r="AD17" s="108"/>
      <c r="AE17" s="108" t="s">
        <v>8</v>
      </c>
      <c r="AF17" s="108"/>
      <c r="AG17" s="108"/>
      <c r="AH17" s="108"/>
      <c r="AI17" s="108"/>
      <c r="AJ17" s="17">
        <f t="shared" si="2"/>
        <v>1</v>
      </c>
      <c r="AK17" s="307">
        <f t="shared" si="3"/>
        <v>0</v>
      </c>
      <c r="AL17" s="334">
        <f t="shared" si="4"/>
        <v>1</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t="s">
        <v>6</v>
      </c>
      <c r="T18" s="108"/>
      <c r="U18" s="108"/>
      <c r="V18" s="108"/>
      <c r="W18" s="108" t="s">
        <v>8</v>
      </c>
      <c r="X18" s="108"/>
      <c r="Y18" s="108"/>
      <c r="Z18" s="108" t="s">
        <v>6</v>
      </c>
      <c r="AA18" s="108"/>
      <c r="AB18" s="108"/>
      <c r="AC18" s="108"/>
      <c r="AD18" s="108"/>
      <c r="AE18" s="108" t="s">
        <v>8</v>
      </c>
      <c r="AF18" s="108"/>
      <c r="AG18" s="108"/>
      <c r="AH18" s="108"/>
      <c r="AI18" s="108"/>
      <c r="AJ18" s="17">
        <f t="shared" si="2"/>
        <v>2</v>
      </c>
      <c r="AK18" s="307">
        <f t="shared" si="3"/>
        <v>0</v>
      </c>
      <c r="AL18" s="334">
        <f t="shared" si="4"/>
        <v>2</v>
      </c>
    </row>
    <row r="19" spans="1:40" s="1" customFormat="1" ht="21" customHeight="1">
      <c r="A19" s="4">
        <v>13</v>
      </c>
      <c r="B19" s="190" t="s">
        <v>821</v>
      </c>
      <c r="C19" s="305" t="s">
        <v>822</v>
      </c>
      <c r="D19" s="306" t="s">
        <v>796</v>
      </c>
      <c r="E19" s="108"/>
      <c r="F19" s="108"/>
      <c r="G19" s="108"/>
      <c r="H19" s="108"/>
      <c r="I19" s="108" t="s">
        <v>7</v>
      </c>
      <c r="J19" s="109" t="s">
        <v>7</v>
      </c>
      <c r="K19" s="108" t="s">
        <v>7</v>
      </c>
      <c r="L19" s="108"/>
      <c r="M19" s="110" t="s">
        <v>7</v>
      </c>
      <c r="N19" s="108" t="s">
        <v>7</v>
      </c>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5</v>
      </c>
      <c r="AL19" s="334">
        <f t="shared" si="4"/>
        <v>0</v>
      </c>
      <c r="AM19"/>
      <c r="AN19"/>
    </row>
    <row r="20" spans="1:40" s="1" customFormat="1" ht="21" customHeight="1">
      <c r="A20" s="4">
        <v>14</v>
      </c>
      <c r="B20" s="190" t="s">
        <v>650</v>
      </c>
      <c r="C20" s="305" t="s">
        <v>651</v>
      </c>
      <c r="D20" s="306" t="s">
        <v>55</v>
      </c>
      <c r="E20" s="108"/>
      <c r="F20" s="108"/>
      <c r="G20" s="108"/>
      <c r="H20" s="108"/>
      <c r="I20" s="108"/>
      <c r="J20" s="109"/>
      <c r="K20" s="108"/>
      <c r="L20" s="108"/>
      <c r="M20" s="110"/>
      <c r="N20" s="108"/>
      <c r="O20" s="108"/>
      <c r="P20" s="108"/>
      <c r="Q20" s="108"/>
      <c r="R20" s="108"/>
      <c r="S20" s="108" t="s">
        <v>6</v>
      </c>
      <c r="T20" s="108"/>
      <c r="U20" s="108" t="s">
        <v>6</v>
      </c>
      <c r="V20" s="108"/>
      <c r="W20" s="108"/>
      <c r="X20" s="108"/>
      <c r="Y20" s="108"/>
      <c r="Z20" s="108"/>
      <c r="AA20" s="108"/>
      <c r="AB20" s="108"/>
      <c r="AC20" s="108"/>
      <c r="AD20" s="108"/>
      <c r="AE20" s="108"/>
      <c r="AF20" s="108"/>
      <c r="AG20" s="108"/>
      <c r="AH20" s="108"/>
      <c r="AI20" s="108"/>
      <c r="AJ20" s="17">
        <f t="shared" si="2"/>
        <v>2</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c r="K22" s="108"/>
      <c r="L22" s="108"/>
      <c r="M22" s="110"/>
      <c r="N22" s="108"/>
      <c r="O22" s="108"/>
      <c r="P22" s="108"/>
      <c r="Q22" s="108"/>
      <c r="R22" s="108"/>
      <c r="S22" s="108"/>
      <c r="T22" s="108"/>
      <c r="U22" s="108"/>
      <c r="V22" s="108"/>
      <c r="W22" s="108"/>
      <c r="X22" s="108"/>
      <c r="Y22" s="108"/>
      <c r="Z22" s="108" t="s">
        <v>6</v>
      </c>
      <c r="AA22" s="108"/>
      <c r="AB22" s="108"/>
      <c r="AC22" s="108"/>
      <c r="AD22" s="108" t="s">
        <v>8</v>
      </c>
      <c r="AE22" s="108"/>
      <c r="AF22" s="108"/>
      <c r="AG22" s="108"/>
      <c r="AH22" s="108"/>
      <c r="AI22" s="108"/>
      <c r="AJ22" s="17">
        <f t="shared" si="2"/>
        <v>1</v>
      </c>
      <c r="AK22" s="307">
        <f t="shared" si="3"/>
        <v>0</v>
      </c>
      <c r="AL22" s="334">
        <f t="shared" si="4"/>
        <v>1</v>
      </c>
    </row>
    <row r="23" spans="1:40" s="1" customFormat="1" ht="21" customHeight="1">
      <c r="A23" s="4">
        <v>17</v>
      </c>
      <c r="B23" s="190" t="s">
        <v>658</v>
      </c>
      <c r="C23" s="305" t="s">
        <v>64</v>
      </c>
      <c r="D23" s="306" t="s">
        <v>9</v>
      </c>
      <c r="E23" s="108"/>
      <c r="F23" s="108" t="s">
        <v>6</v>
      </c>
      <c r="G23" s="108" t="s">
        <v>6</v>
      </c>
      <c r="H23" s="108"/>
      <c r="I23" s="108" t="s">
        <v>6</v>
      </c>
      <c r="J23" s="109"/>
      <c r="K23" s="108" t="s">
        <v>6</v>
      </c>
      <c r="L23" s="108"/>
      <c r="M23" s="110"/>
      <c r="N23" s="108" t="s">
        <v>6</v>
      </c>
      <c r="O23" s="108"/>
      <c r="P23" s="108"/>
      <c r="Q23" s="108" t="s">
        <v>6</v>
      </c>
      <c r="R23" s="108" t="s">
        <v>6</v>
      </c>
      <c r="S23" s="108"/>
      <c r="T23" s="108" t="s">
        <v>6</v>
      </c>
      <c r="U23" s="108" t="s">
        <v>6</v>
      </c>
      <c r="V23" s="108"/>
      <c r="W23" s="108"/>
      <c r="X23" s="108"/>
      <c r="Y23" s="108"/>
      <c r="Z23" s="108" t="s">
        <v>6</v>
      </c>
      <c r="AA23" s="108"/>
      <c r="AB23" s="108" t="s">
        <v>6</v>
      </c>
      <c r="AC23" s="108"/>
      <c r="AD23" s="108" t="s">
        <v>6</v>
      </c>
      <c r="AE23" s="108"/>
      <c r="AF23" s="108"/>
      <c r="AG23" s="108"/>
      <c r="AH23" s="108"/>
      <c r="AI23" s="108"/>
      <c r="AJ23" s="17">
        <f t="shared" si="2"/>
        <v>12</v>
      </c>
      <c r="AK23" s="307">
        <f t="shared" si="3"/>
        <v>0</v>
      </c>
      <c r="AL23" s="334">
        <f t="shared" si="4"/>
        <v>0</v>
      </c>
    </row>
    <row r="24" spans="1:40" s="1" customFormat="1" ht="21" customHeight="1">
      <c r="A24" s="4">
        <v>18</v>
      </c>
      <c r="B24" s="190" t="s">
        <v>660</v>
      </c>
      <c r="C24" s="305" t="s">
        <v>34</v>
      </c>
      <c r="D24" s="306" t="s">
        <v>44</v>
      </c>
      <c r="E24" s="108"/>
      <c r="F24" s="108"/>
      <c r="G24" s="108"/>
      <c r="H24" s="108"/>
      <c r="I24" s="108"/>
      <c r="J24" s="109" t="s">
        <v>6</v>
      </c>
      <c r="K24" s="108"/>
      <c r="L24" s="108"/>
      <c r="M24" s="110"/>
      <c r="N24" s="108"/>
      <c r="O24" s="108"/>
      <c r="P24" s="108"/>
      <c r="Q24" s="108"/>
      <c r="R24" s="108"/>
      <c r="S24" s="108" t="s">
        <v>6</v>
      </c>
      <c r="T24" s="108"/>
      <c r="U24" s="108" t="s">
        <v>6</v>
      </c>
      <c r="V24" s="108"/>
      <c r="W24" s="108"/>
      <c r="X24" s="108"/>
      <c r="Y24" s="108"/>
      <c r="Z24" s="108" t="s">
        <v>6</v>
      </c>
      <c r="AA24" s="108"/>
      <c r="AB24" s="108" t="s">
        <v>6</v>
      </c>
      <c r="AC24" s="108"/>
      <c r="AD24" s="108" t="s">
        <v>6</v>
      </c>
      <c r="AE24" s="108"/>
      <c r="AF24" s="108"/>
      <c r="AG24" s="108"/>
      <c r="AH24" s="108"/>
      <c r="AI24" s="108"/>
      <c r="AJ24" s="17">
        <f t="shared" si="2"/>
        <v>6</v>
      </c>
      <c r="AK24" s="307">
        <f t="shared" si="3"/>
        <v>0</v>
      </c>
      <c r="AL24" s="334">
        <f t="shared" si="4"/>
        <v>0</v>
      </c>
    </row>
    <row r="25" spans="1:40" s="1" customFormat="1" ht="21" customHeight="1">
      <c r="A25" s="4">
        <v>19</v>
      </c>
      <c r="B25" s="190" t="s">
        <v>663</v>
      </c>
      <c r="C25" s="305" t="s">
        <v>80</v>
      </c>
      <c r="D25" s="306" t="s">
        <v>44</v>
      </c>
      <c r="E25" s="108"/>
      <c r="F25" s="108"/>
      <c r="G25" s="108"/>
      <c r="H25" s="108"/>
      <c r="I25" s="108"/>
      <c r="J25" s="109" t="s">
        <v>6</v>
      </c>
      <c r="K25" s="108"/>
      <c r="L25" s="108"/>
      <c r="M25" s="110" t="s">
        <v>7</v>
      </c>
      <c r="N25" s="108" t="s">
        <v>7</v>
      </c>
      <c r="O25" s="108"/>
      <c r="P25" s="108" t="s">
        <v>6</v>
      </c>
      <c r="Q25" s="108" t="s">
        <v>7</v>
      </c>
      <c r="R25" s="108" t="s">
        <v>7</v>
      </c>
      <c r="S25" s="108"/>
      <c r="T25" s="108" t="s">
        <v>7</v>
      </c>
      <c r="U25" s="108"/>
      <c r="V25" s="108"/>
      <c r="W25" s="108"/>
      <c r="X25" s="108"/>
      <c r="Y25" s="108"/>
      <c r="Z25" s="108"/>
      <c r="AA25" s="108"/>
      <c r="AB25" s="108"/>
      <c r="AC25" s="108"/>
      <c r="AD25" s="108"/>
      <c r="AE25" s="108"/>
      <c r="AF25" s="108"/>
      <c r="AG25" s="108"/>
      <c r="AH25" s="108"/>
      <c r="AI25" s="108"/>
      <c r="AJ25" s="17">
        <f t="shared" si="2"/>
        <v>2</v>
      </c>
      <c r="AK25" s="307">
        <f t="shared" si="3"/>
        <v>5</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t="s">
        <v>6</v>
      </c>
      <c r="H27" s="108"/>
      <c r="I27" s="108"/>
      <c r="J27" s="109"/>
      <c r="K27" s="108"/>
      <c r="L27" s="108"/>
      <c r="M27" s="110"/>
      <c r="N27" s="108"/>
      <c r="O27" s="108"/>
      <c r="P27" s="108" t="s">
        <v>6</v>
      </c>
      <c r="Q27" s="108"/>
      <c r="R27" s="108"/>
      <c r="S27" s="108" t="s">
        <v>6</v>
      </c>
      <c r="T27" s="108"/>
      <c r="U27" s="108"/>
      <c r="V27" s="108"/>
      <c r="W27" s="108"/>
      <c r="X27" s="108"/>
      <c r="Y27" s="108"/>
      <c r="Z27" s="108" t="s">
        <v>6</v>
      </c>
      <c r="AA27" s="108"/>
      <c r="AB27" s="108"/>
      <c r="AC27" s="108"/>
      <c r="AD27" s="108"/>
      <c r="AE27" s="108"/>
      <c r="AF27" s="108"/>
      <c r="AG27" s="108"/>
      <c r="AH27" s="108"/>
      <c r="AI27" s="108"/>
      <c r="AJ27" s="17">
        <f t="shared" si="2"/>
        <v>4</v>
      </c>
      <c r="AK27" s="307">
        <f t="shared" si="3"/>
        <v>0</v>
      </c>
      <c r="AL27" s="334">
        <f t="shared" si="4"/>
        <v>0</v>
      </c>
    </row>
    <row r="28" spans="1:40" s="1" customFormat="1" ht="21" customHeight="1">
      <c r="A28" s="4">
        <v>22</v>
      </c>
      <c r="B28" s="190" t="s">
        <v>669</v>
      </c>
      <c r="C28" s="305" t="s">
        <v>64</v>
      </c>
      <c r="D28" s="306" t="s">
        <v>615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t="s">
        <v>6</v>
      </c>
      <c r="H31" s="97"/>
      <c r="I31" s="98"/>
      <c r="J31" s="97"/>
      <c r="K31" s="98"/>
      <c r="L31" s="97"/>
      <c r="M31" s="98" t="s">
        <v>6</v>
      </c>
      <c r="N31" s="97" t="s">
        <v>6</v>
      </c>
      <c r="O31" s="97"/>
      <c r="P31" s="97"/>
      <c r="Q31" s="97"/>
      <c r="R31" s="97"/>
      <c r="S31" s="97"/>
      <c r="T31" s="97"/>
      <c r="U31" s="97" t="s">
        <v>6</v>
      </c>
      <c r="V31" s="97"/>
      <c r="W31" s="98"/>
      <c r="X31" s="98"/>
      <c r="Y31" s="98"/>
      <c r="Z31" s="97"/>
      <c r="AA31" s="98"/>
      <c r="AB31" s="97"/>
      <c r="AC31" s="98"/>
      <c r="AD31" s="97"/>
      <c r="AE31" s="97"/>
      <c r="AF31" s="97"/>
      <c r="AG31" s="97"/>
      <c r="AH31" s="97"/>
      <c r="AI31" s="97"/>
      <c r="AJ31" s="17">
        <f t="shared" si="2"/>
        <v>4</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47</v>
      </c>
      <c r="AK33" s="112">
        <f>SUM(AK7:AK32)</f>
        <v>12</v>
      </c>
      <c r="AL33" s="112">
        <f>SUM(AL7:AL32)</f>
        <v>9</v>
      </c>
    </row>
    <row r="34" spans="1:39" s="23" customFormat="1" ht="21" customHeight="1">
      <c r="A34" s="433" t="s">
        <v>2598</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5"/>
      <c r="AM34" s="310"/>
    </row>
    <row r="35" spans="1:39" ht="19.5">
      <c r="C35" s="436"/>
      <c r="D35" s="436"/>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36"/>
      <c r="D36" s="436"/>
      <c r="E36" s="436"/>
      <c r="F36" s="436"/>
      <c r="G36" s="43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36"/>
      <c r="D37" s="436"/>
      <c r="E37" s="43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36"/>
      <c r="D38" s="436"/>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5:D35"/>
    <mergeCell ref="C37:E37"/>
    <mergeCell ref="A33:AI33"/>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2021-01-23T01:32:53Z</cp:lastPrinted>
  <dcterms:created xsi:type="dcterms:W3CDTF">2001-09-21T17:17:00Z</dcterms:created>
  <dcterms:modified xsi:type="dcterms:W3CDTF">2021-04-27T10:27:09Z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