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4.xml" ContentType="application/vnd.openxmlformats-officedocument.spreadsheetml.comments+xml"/>
  <Override PartName="/xl/drawings/drawing18.xml" ContentType="application/vnd.openxmlformats-officedocument.drawing+xml"/>
  <Override PartName="/xl/comments5.xml" ContentType="application/vnd.openxmlformats-officedocument.spreadsheetml.comments+xml"/>
  <Override PartName="/xl/drawings/drawing19.xml" ContentType="application/vnd.openxmlformats-officedocument.drawing+xml"/>
  <Override PartName="/xl/comments6.xml" ContentType="application/vnd.openxmlformats-officedocument.spreadsheetml.comments+xml"/>
  <Override PartName="/xl/drawings/drawing20.xml" ContentType="application/vnd.openxmlformats-officedocument.drawing+xml"/>
  <Override PartName="/xl/comments7.xml" ContentType="application/vnd.openxmlformats-officedocument.spreadsheetml.comments+xml"/>
  <Override PartName="/xl/drawings/drawing21.xml" ContentType="application/vnd.openxmlformats-officedocument.drawing+xml"/>
  <Override PartName="/xl/comments8.xml" ContentType="application/vnd.openxmlformats-officedocument.spreadsheetml.comments+xml"/>
  <Override PartName="/xl/drawings/drawing22.xml" ContentType="application/vnd.openxmlformats-officedocument.drawing+xml"/>
  <Override PartName="/xl/comments9.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10.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11.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omments12.xml" ContentType="application/vnd.openxmlformats-officedocument.spreadsheetml.comments+xml"/>
  <Override PartName="/xl/drawings/drawing35.xml" ContentType="application/vnd.openxmlformats-officedocument.drawing+xml"/>
  <Override PartName="/xl/drawings/drawing36.xml" ContentType="application/vnd.openxmlformats-officedocument.drawing+xml"/>
  <Override PartName="/xl/comments13.xml" ContentType="application/vnd.openxmlformats-officedocument.spreadsheetml.comments+xml"/>
  <Override PartName="/xl/drawings/drawing37.xml" ContentType="application/vnd.openxmlformats-officedocument.drawing+xml"/>
  <Override PartName="/xl/comments14.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omments15.xml" ContentType="application/vnd.openxmlformats-officedocument.spreadsheetml.comments+xml"/>
  <Override PartName="/xl/drawings/drawing41.xml" ContentType="application/vnd.openxmlformats-officedocument.drawing+xml"/>
  <Override PartName="/xl/comments16.xml" ContentType="application/vnd.openxmlformats-officedocument.spreadsheetml.comments+xml"/>
  <Override PartName="/xl/drawings/drawing42.xml" ContentType="application/vnd.openxmlformats-officedocument.drawing+xml"/>
  <Override PartName="/xl/comments17.xml" ContentType="application/vnd.openxmlformats-officedocument.spreadsheetml.comments+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omments18.xml" ContentType="application/vnd.openxmlformats-officedocument.spreadsheetml.comments+xml"/>
  <Override PartName="/xl/drawings/drawing46.xml" ContentType="application/vnd.openxmlformats-officedocument.drawing+xml"/>
  <Override PartName="/xl/comments19.xml" ContentType="application/vnd.openxmlformats-officedocument.spreadsheetml.comments+xml"/>
  <Override PartName="/xl/drawings/drawing47.xml" ContentType="application/vnd.openxmlformats-officedocument.drawing+xml"/>
  <Override PartName="/xl/comments20.xml" ContentType="application/vnd.openxmlformats-officedocument.spreadsheetml.comments+xml"/>
  <Override PartName="/xl/drawings/drawing48.xml" ContentType="application/vnd.openxmlformats-officedocument.drawing+xml"/>
  <Override PartName="/xl/comments21.xml" ContentType="application/vnd.openxmlformats-officedocument.spreadsheetml.comments+xml"/>
  <Override PartName="/xl/drawings/drawing49.xml" ContentType="application/vnd.openxmlformats-officedocument.drawing+xml"/>
  <Override PartName="/xl/comments22.xml" ContentType="application/vnd.openxmlformats-officedocument.spreadsheetml.comments+xml"/>
  <Override PartName="/xl/drawings/drawing50.xml" ContentType="application/vnd.openxmlformats-officedocument.drawing+xml"/>
  <Override PartName="/xl/drawings/drawing51.xml" ContentType="application/vnd.openxmlformats-officedocument.drawing+xml"/>
  <Override PartName="/xl/comments23.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24.xml" ContentType="application/vnd.openxmlformats-officedocument.spreadsheetml.comments+xml"/>
  <Override PartName="/xl/drawings/drawing54.xml" ContentType="application/vnd.openxmlformats-officedocument.drawing+xml"/>
  <Override PartName="/xl/comments25.xml" ContentType="application/vnd.openxmlformats-officedocument.spreadsheetml.comments+xml"/>
  <Override PartName="/xl/drawings/drawing55.xml" ContentType="application/vnd.openxmlformats-officedocument.drawing+xml"/>
  <Override PartName="/xl/comments26.xml" ContentType="application/vnd.openxmlformats-officedocument.spreadsheetml.comments+xml"/>
  <Override PartName="/xl/drawings/drawing56.xml" ContentType="application/vnd.openxmlformats-officedocument.drawing+xml"/>
  <Override PartName="/xl/comments27.xml" ContentType="application/vnd.openxmlformats-officedocument.spreadsheetml.comments+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540" windowWidth="15480" windowHeight="7830" tabRatio="947" firstSheet="1" activeTab="3"/>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CĐT19!$A$7:$AL$23</definedName>
    <definedName name="_xlnm._FilterDatabase" localSheetId="17" hidden="1">'ĐTCN 19'!$A$7:$AL$17</definedName>
    <definedName name="_xlnm._FilterDatabase" localSheetId="15" hidden="1">PCMT19!$A$7:$AL$33</definedName>
    <definedName name="_xlnm._FilterDatabase" localSheetId="6" hidden="1">PCMT20!$A$7:$AL$30</definedName>
    <definedName name="_xlnm._FilterDatabase" localSheetId="2" hidden="1">'THUD 20.2'!$A$7:$AL$43</definedName>
    <definedName name="_xlnm._FilterDatabase" localSheetId="10" hidden="1">THUD19.1!$A$7:$AL$34</definedName>
    <definedName name="_xlnm._FilterDatabase" localSheetId="11" hidden="1">THUD19.2!$A$7:$AL$33</definedName>
    <definedName name="_xlnm._FilterDatabase" localSheetId="12" hidden="1">THUD19.3!$A$7:$AL$34</definedName>
    <definedName name="_xlnm._FilterDatabase" localSheetId="3" hidden="1">THUD20.3!$A$7:$AL$41</definedName>
    <definedName name="_xlnm._FilterDatabase" localSheetId="7" hidden="1">'TKĐH 20.1'!#REF!</definedName>
    <definedName name="_xlnm._FilterDatabase" localSheetId="8" hidden="1">'TKĐH 20.2'!$A$7:$AL$34</definedName>
    <definedName name="_xlnm._FilterDatabase" localSheetId="13" hidden="1">TQW19.1!$A$7:$AL$34</definedName>
    <definedName name="_xlnm._FilterDatabase" localSheetId="14" hidden="1">TQW19.2!$A$7:$AL$29</definedName>
    <definedName name="_xlnm._FilterDatabase" localSheetId="4" hidden="1">'TQW20'!$A$7:$AL$38</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J8" i="271" l="1"/>
  <c r="AJ9" i="271"/>
  <c r="AJ10" i="271"/>
  <c r="AJ11" i="271"/>
  <c r="AJ12" i="271"/>
  <c r="AJ13" i="271"/>
  <c r="AJ14" i="271"/>
  <c r="AJ15" i="271"/>
  <c r="AJ16" i="271"/>
  <c r="AJ17" i="271"/>
  <c r="AJ18" i="271"/>
  <c r="AJ19" i="271"/>
  <c r="AJ20" i="271"/>
  <c r="AJ21" i="271"/>
  <c r="AJ7" i="271"/>
  <c r="AL8" i="316" l="1"/>
  <c r="AL9" i="316"/>
  <c r="AL10" i="316"/>
  <c r="AL11" i="316"/>
  <c r="AL12" i="316"/>
  <c r="AL13" i="316"/>
  <c r="AL14" i="316"/>
  <c r="AL15" i="316"/>
  <c r="AL16" i="316"/>
  <c r="AL17" i="316"/>
  <c r="AL18" i="316"/>
  <c r="AL19" i="316"/>
  <c r="AL20" i="316"/>
  <c r="AL21" i="316"/>
  <c r="AL22" i="316"/>
  <c r="AL23" i="316"/>
  <c r="AL24" i="316"/>
  <c r="AL25" i="316"/>
  <c r="AL26" i="316"/>
  <c r="AL27" i="316"/>
  <c r="AL28" i="316"/>
  <c r="AL7" i="316"/>
  <c r="AL8" i="315"/>
  <c r="AL9" i="315"/>
  <c r="AL10" i="315"/>
  <c r="AL11" i="315"/>
  <c r="AL12" i="315"/>
  <c r="AL13" i="315"/>
  <c r="AL14" i="315"/>
  <c r="AL15" i="315"/>
  <c r="AL16" i="315"/>
  <c r="AL17" i="315"/>
  <c r="AL18" i="315"/>
  <c r="AL19" i="315"/>
  <c r="AL20" i="315"/>
  <c r="AL21" i="315"/>
  <c r="AL22" i="315"/>
  <c r="AL23" i="315"/>
  <c r="AL24" i="315"/>
  <c r="AL25" i="315"/>
  <c r="AL26" i="315"/>
  <c r="AL27" i="315"/>
  <c r="AL28" i="315"/>
  <c r="AL29" i="315"/>
  <c r="AL7" i="315"/>
  <c r="AL8" i="314"/>
  <c r="AL9" i="314"/>
  <c r="AL10" i="314"/>
  <c r="AL11" i="314"/>
  <c r="AL12" i="314"/>
  <c r="AL13" i="314"/>
  <c r="AL14" i="314"/>
  <c r="AL15" i="314"/>
  <c r="AL16" i="314"/>
  <c r="AL17" i="314"/>
  <c r="AL18" i="314"/>
  <c r="AL19" i="314"/>
  <c r="AL20" i="314"/>
  <c r="AL21" i="314"/>
  <c r="AL22" i="314"/>
  <c r="AL23" i="314"/>
  <c r="AL24" i="314"/>
  <c r="AL25" i="314"/>
  <c r="AL26" i="314"/>
  <c r="AL27" i="314"/>
  <c r="AL28" i="314"/>
  <c r="AL29" i="314"/>
  <c r="AL30" i="314"/>
  <c r="AL7" i="314"/>
  <c r="AL8" i="313"/>
  <c r="AL9" i="313"/>
  <c r="AL10" i="313"/>
  <c r="AL11" i="313"/>
  <c r="AL12" i="313"/>
  <c r="AL13" i="313"/>
  <c r="AL14" i="313"/>
  <c r="AL15" i="313"/>
  <c r="AL16" i="313"/>
  <c r="AL17" i="313"/>
  <c r="AL18" i="313"/>
  <c r="AL19" i="313"/>
  <c r="AL20" i="313"/>
  <c r="AL21" i="313"/>
  <c r="AL22" i="313"/>
  <c r="AL23" i="313"/>
  <c r="AL24" i="313"/>
  <c r="AL25" i="313"/>
  <c r="AL26" i="313"/>
  <c r="AL27" i="313"/>
  <c r="AL28" i="313"/>
  <c r="AL29" i="313"/>
  <c r="AL30" i="313"/>
  <c r="AL31" i="313"/>
  <c r="AL32" i="313"/>
  <c r="AL7" i="313"/>
  <c r="AL8" i="312"/>
  <c r="AL9" i="312"/>
  <c r="AL10" i="312"/>
  <c r="AL11" i="312"/>
  <c r="AL12" i="312"/>
  <c r="AL13" i="312"/>
  <c r="AL14" i="312"/>
  <c r="AL15" i="312"/>
  <c r="AL16" i="312"/>
  <c r="AL17" i="312"/>
  <c r="AL18" i="312"/>
  <c r="AL19" i="312"/>
  <c r="AL20" i="312"/>
  <c r="AL21" i="312"/>
  <c r="AL22" i="312"/>
  <c r="AL23" i="312"/>
  <c r="AL24" i="312"/>
  <c r="AL25" i="312"/>
  <c r="AL26" i="312"/>
  <c r="AL27" i="312"/>
  <c r="AL28" i="312"/>
  <c r="AL29" i="312"/>
  <c r="AL7" i="312"/>
  <c r="AL8" i="311"/>
  <c r="AL9" i="311"/>
  <c r="AL10" i="311"/>
  <c r="AL11" i="311"/>
  <c r="AL12" i="311"/>
  <c r="AL13" i="311"/>
  <c r="AL14" i="311"/>
  <c r="AL15" i="311"/>
  <c r="AL16" i="311"/>
  <c r="AL17" i="311"/>
  <c r="AL18" i="311"/>
  <c r="AL19" i="311"/>
  <c r="AL20" i="311"/>
  <c r="AL21" i="311"/>
  <c r="AL22" i="311"/>
  <c r="AL23" i="311"/>
  <c r="AL24" i="311"/>
  <c r="AL25" i="311"/>
  <c r="AL26" i="311"/>
  <c r="AL27" i="311"/>
  <c r="AL28" i="311"/>
  <c r="AL29" i="311"/>
  <c r="AL7" i="311"/>
  <c r="AL8" i="310"/>
  <c r="AL9" i="310"/>
  <c r="AL10" i="310"/>
  <c r="AL11" i="310"/>
  <c r="AL12" i="310"/>
  <c r="AL13" i="310"/>
  <c r="AL14" i="310"/>
  <c r="AL15" i="310"/>
  <c r="AL16" i="310"/>
  <c r="AL17" i="310"/>
  <c r="AL18" i="310"/>
  <c r="AL19" i="310"/>
  <c r="AL20" i="310"/>
  <c r="AL21" i="310"/>
  <c r="AL22" i="310"/>
  <c r="AL23" i="310"/>
  <c r="AL24" i="310"/>
  <c r="AL25" i="310"/>
  <c r="AL26" i="310"/>
  <c r="AL27" i="310"/>
  <c r="AL28" i="310"/>
  <c r="AL29" i="310"/>
  <c r="AL30" i="310"/>
  <c r="AL31" i="310"/>
  <c r="AL32" i="310"/>
  <c r="AL33" i="310"/>
  <c r="AL34" i="310"/>
  <c r="AL35" i="310"/>
  <c r="AL36" i="310"/>
  <c r="AL37" i="310"/>
  <c r="AL7" i="310"/>
  <c r="AL8" i="309"/>
  <c r="AL9" i="309"/>
  <c r="AL10" i="309"/>
  <c r="AL11" i="309"/>
  <c r="AL12" i="309"/>
  <c r="AL13" i="309"/>
  <c r="AL14" i="309"/>
  <c r="AL15" i="309"/>
  <c r="AL16" i="309"/>
  <c r="AL17" i="309"/>
  <c r="AL18" i="309"/>
  <c r="AL19" i="309"/>
  <c r="AL20" i="309"/>
  <c r="AL21" i="309"/>
  <c r="AL22" i="309"/>
  <c r="AL23" i="309"/>
  <c r="AL24" i="309"/>
  <c r="AL25" i="309"/>
  <c r="AL26" i="309"/>
  <c r="AL27" i="309"/>
  <c r="AL28" i="309"/>
  <c r="AL29" i="309"/>
  <c r="AL30" i="309"/>
  <c r="AL31" i="309"/>
  <c r="AL32" i="309"/>
  <c r="AL33" i="309"/>
  <c r="AL34" i="309"/>
  <c r="AL7" i="309"/>
  <c r="AL8" i="308"/>
  <c r="AL9" i="308"/>
  <c r="AL10" i="308"/>
  <c r="AL11" i="308"/>
  <c r="AL12" i="308"/>
  <c r="AL13" i="308"/>
  <c r="AL14" i="308"/>
  <c r="AL15" i="308"/>
  <c r="AL16" i="308"/>
  <c r="AL17" i="308"/>
  <c r="AL18" i="308"/>
  <c r="AL19" i="308"/>
  <c r="AL20" i="308"/>
  <c r="AL21" i="308"/>
  <c r="AL22" i="308"/>
  <c r="AL23" i="308"/>
  <c r="AL24" i="308"/>
  <c r="AL25" i="308"/>
  <c r="AL26" i="308"/>
  <c r="AL27" i="308"/>
  <c r="AL28" i="308"/>
  <c r="AL29" i="308"/>
  <c r="AL30" i="308"/>
  <c r="AL31" i="308"/>
  <c r="AL32" i="308"/>
  <c r="AL33" i="308"/>
  <c r="AL34" i="308"/>
  <c r="AL35" i="308"/>
  <c r="AL36" i="308"/>
  <c r="AL7" i="308"/>
  <c r="AL8" i="307"/>
  <c r="AL9" i="307"/>
  <c r="AL10" i="307"/>
  <c r="AL11" i="307"/>
  <c r="AL12" i="307"/>
  <c r="AL13" i="307"/>
  <c r="AL14" i="307"/>
  <c r="AL15" i="307"/>
  <c r="AL16" i="307"/>
  <c r="AL17" i="307"/>
  <c r="AL18" i="307"/>
  <c r="AL19" i="307"/>
  <c r="AL20" i="307"/>
  <c r="AL21" i="307"/>
  <c r="AL22" i="307"/>
  <c r="AL23" i="307"/>
  <c r="AL24" i="307"/>
  <c r="AL25" i="307"/>
  <c r="AL26" i="307"/>
  <c r="AL27" i="307"/>
  <c r="AL28" i="307"/>
  <c r="AL29" i="307"/>
  <c r="AL30" i="307"/>
  <c r="AL31" i="307"/>
  <c r="AL32" i="307"/>
  <c r="AL33" i="307"/>
  <c r="AL34" i="307"/>
  <c r="AL7" i="307"/>
  <c r="AL8" i="306"/>
  <c r="AL9" i="306"/>
  <c r="AL10" i="306"/>
  <c r="AL11" i="306"/>
  <c r="AL12" i="306"/>
  <c r="AL13" i="306"/>
  <c r="AL14" i="306"/>
  <c r="AL15" i="306"/>
  <c r="AL16" i="306"/>
  <c r="AL17" i="306"/>
  <c r="AL18" i="306"/>
  <c r="AL19" i="306"/>
  <c r="AL20" i="306"/>
  <c r="AL21" i="306"/>
  <c r="AL22" i="306"/>
  <c r="AL23" i="306"/>
  <c r="AL24" i="306"/>
  <c r="AL25" i="306"/>
  <c r="AL26" i="306"/>
  <c r="AL27" i="306"/>
  <c r="AL28" i="306"/>
  <c r="AL7" i="306"/>
  <c r="AL8" i="305"/>
  <c r="AL9" i="305"/>
  <c r="AL10" i="305"/>
  <c r="AL11" i="305"/>
  <c r="AL12" i="305"/>
  <c r="AL13" i="305"/>
  <c r="AL14" i="305"/>
  <c r="AL15" i="305"/>
  <c r="AL16" i="305"/>
  <c r="AL17" i="305"/>
  <c r="AL18" i="305"/>
  <c r="AL19" i="305"/>
  <c r="AL20" i="305"/>
  <c r="AL21" i="305"/>
  <c r="AL22" i="305"/>
  <c r="AL23" i="305"/>
  <c r="AL24" i="305"/>
  <c r="AL7" i="305"/>
  <c r="AL8" i="304"/>
  <c r="AL9" i="304"/>
  <c r="AL10" i="304"/>
  <c r="AL11" i="304"/>
  <c r="AL12" i="304"/>
  <c r="AL13" i="304"/>
  <c r="AL14" i="304"/>
  <c r="AL15" i="304"/>
  <c r="AL16" i="304"/>
  <c r="AL17" i="304"/>
  <c r="AL18" i="304"/>
  <c r="AL19" i="304"/>
  <c r="AL20" i="304"/>
  <c r="AL21" i="304"/>
  <c r="AL22" i="304"/>
  <c r="AL23" i="304"/>
  <c r="AL24" i="304"/>
  <c r="AL25" i="304"/>
  <c r="AL7" i="304"/>
  <c r="AL8" i="303"/>
  <c r="AL9" i="303"/>
  <c r="AL10" i="303"/>
  <c r="AL11" i="303"/>
  <c r="AL12" i="303"/>
  <c r="AL13" i="303"/>
  <c r="AL14" i="303"/>
  <c r="AL15" i="303"/>
  <c r="AL16" i="303"/>
  <c r="AL17" i="303"/>
  <c r="AL18" i="303"/>
  <c r="AL19" i="303"/>
  <c r="AL20" i="303"/>
  <c r="AL21" i="303"/>
  <c r="AL22" i="303"/>
  <c r="AL23" i="303"/>
  <c r="AL24" i="303"/>
  <c r="AL25" i="303"/>
  <c r="AL26" i="303"/>
  <c r="AL27" i="303"/>
  <c r="AL28" i="303"/>
  <c r="AL29" i="303"/>
  <c r="AL30" i="303"/>
  <c r="AL31" i="303"/>
  <c r="AL32" i="303"/>
  <c r="AL33" i="303"/>
  <c r="AL34" i="303"/>
  <c r="AL35" i="303"/>
  <c r="AL36" i="303"/>
  <c r="AL7" i="303"/>
  <c r="AL8" i="302"/>
  <c r="AL9" i="302"/>
  <c r="AL10" i="302"/>
  <c r="AL11" i="302"/>
  <c r="AL12" i="302"/>
  <c r="AL13" i="302"/>
  <c r="AL14" i="302"/>
  <c r="AL15" i="302"/>
  <c r="AL16" i="302"/>
  <c r="AL17" i="302"/>
  <c r="AL18" i="302"/>
  <c r="AL19" i="302"/>
  <c r="AL20" i="302"/>
  <c r="AL21" i="302"/>
  <c r="AL22" i="302"/>
  <c r="AL23" i="302"/>
  <c r="AL24" i="302"/>
  <c r="AL25" i="302"/>
  <c r="AL26" i="302"/>
  <c r="AL27" i="302"/>
  <c r="AL28" i="302"/>
  <c r="AL29" i="302"/>
  <c r="AL30" i="302"/>
  <c r="AL31" i="302"/>
  <c r="AL32" i="302"/>
  <c r="AL33" i="302"/>
  <c r="AL34" i="302"/>
  <c r="AL35" i="302"/>
  <c r="AL36" i="302"/>
  <c r="AL37" i="302"/>
  <c r="AL38" i="302"/>
  <c r="AL7" i="302"/>
  <c r="AL8" i="301"/>
  <c r="AL9" i="301"/>
  <c r="AL10" i="301"/>
  <c r="AL11" i="301"/>
  <c r="AL12" i="301"/>
  <c r="AL13" i="301"/>
  <c r="AL14" i="301"/>
  <c r="AL15" i="301"/>
  <c r="AL16" i="301"/>
  <c r="AL17" i="301"/>
  <c r="AL18" i="301"/>
  <c r="AL19" i="301"/>
  <c r="AL20" i="301"/>
  <c r="AL21" i="301"/>
  <c r="AL22" i="301"/>
  <c r="AL23" i="301"/>
  <c r="AL24" i="301"/>
  <c r="AL25" i="301"/>
  <c r="AL26" i="301"/>
  <c r="AL27" i="301"/>
  <c r="AL28" i="301"/>
  <c r="AL29" i="301"/>
  <c r="AL30" i="301"/>
  <c r="AL31" i="301"/>
  <c r="AL32" i="301"/>
  <c r="AL33" i="301"/>
  <c r="AL34" i="301"/>
  <c r="AL7" i="301"/>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35" i="300"/>
  <c r="AL36" i="300"/>
  <c r="AL37" i="300"/>
  <c r="AL38" i="300"/>
  <c r="AL39" i="300"/>
  <c r="AL7" i="300"/>
  <c r="AL8" i="299"/>
  <c r="AL9" i="299"/>
  <c r="AL10" i="299"/>
  <c r="AL11" i="299"/>
  <c r="AL12" i="299"/>
  <c r="AL13" i="299"/>
  <c r="AL14" i="299"/>
  <c r="AL15" i="299"/>
  <c r="AL16" i="299"/>
  <c r="AL17" i="299"/>
  <c r="AL18" i="299"/>
  <c r="AL19" i="299"/>
  <c r="AL20" i="299"/>
  <c r="AL21" i="299"/>
  <c r="AL22" i="299"/>
  <c r="AL23" i="299"/>
  <c r="AL24" i="299"/>
  <c r="AL25" i="299"/>
  <c r="AL26" i="299"/>
  <c r="AL27" i="299"/>
  <c r="AL28" i="299"/>
  <c r="AL29" i="299"/>
  <c r="AL30" i="299"/>
  <c r="AL31" i="299"/>
  <c r="AL32" i="299"/>
  <c r="AL33" i="299"/>
  <c r="AL34" i="299"/>
  <c r="AL35" i="299"/>
  <c r="AL7" i="299"/>
  <c r="AL8" i="298"/>
  <c r="AL9" i="298"/>
  <c r="AL10" i="298"/>
  <c r="AL11" i="298"/>
  <c r="AL12" i="298"/>
  <c r="AL13" i="298"/>
  <c r="AL14" i="298"/>
  <c r="AL15" i="298"/>
  <c r="AL16" i="298"/>
  <c r="AL17" i="298"/>
  <c r="AL18" i="298"/>
  <c r="AL19" i="298"/>
  <c r="AL20" i="298"/>
  <c r="AL21" i="298"/>
  <c r="AL22" i="298"/>
  <c r="AL23" i="298"/>
  <c r="AL24" i="298"/>
  <c r="AL25" i="298"/>
  <c r="AL26" i="298"/>
  <c r="AL27" i="298"/>
  <c r="AL28" i="298"/>
  <c r="AL29" i="298"/>
  <c r="AL30" i="298"/>
  <c r="AL31" i="298"/>
  <c r="AL32" i="298"/>
  <c r="AL33" i="298"/>
  <c r="AL34" i="298"/>
  <c r="AL35" i="298"/>
  <c r="AL36" i="298"/>
  <c r="AL7" i="298"/>
  <c r="AL8" i="297"/>
  <c r="AL9" i="297"/>
  <c r="AL10" i="297"/>
  <c r="AL11" i="297"/>
  <c r="AL12" i="297"/>
  <c r="AL13" i="297"/>
  <c r="AL14" i="297"/>
  <c r="AL15" i="297"/>
  <c r="AL16" i="297"/>
  <c r="AL17" i="297"/>
  <c r="AL18" i="297"/>
  <c r="AL19" i="297"/>
  <c r="AL20" i="297"/>
  <c r="AL21" i="297"/>
  <c r="AL22" i="297"/>
  <c r="AL23" i="297"/>
  <c r="AL24" i="297"/>
  <c r="AL25" i="297"/>
  <c r="AL7" i="297"/>
  <c r="AL8" i="296"/>
  <c r="AL9" i="296"/>
  <c r="AL10" i="296"/>
  <c r="AL11" i="296"/>
  <c r="AL12" i="296"/>
  <c r="AL13" i="296"/>
  <c r="AL14" i="296"/>
  <c r="AL15" i="296"/>
  <c r="AL16" i="296"/>
  <c r="AL17" i="296"/>
  <c r="AL18" i="296"/>
  <c r="AL19" i="296"/>
  <c r="AL20" i="296"/>
  <c r="AL21" i="296"/>
  <c r="AL22" i="296"/>
  <c r="AL23" i="296"/>
  <c r="AL24" i="296"/>
  <c r="AL25" i="296"/>
  <c r="AL26" i="296"/>
  <c r="AL27" i="296"/>
  <c r="AL28" i="296"/>
  <c r="AL29" i="296"/>
  <c r="AL30" i="296"/>
  <c r="AL31" i="296"/>
  <c r="AL32" i="296"/>
  <c r="AL7" i="296"/>
  <c r="AL8" i="295"/>
  <c r="AL9" i="295"/>
  <c r="AL10" i="295"/>
  <c r="AL11" i="295"/>
  <c r="AL12" i="295"/>
  <c r="AL13" i="295"/>
  <c r="AL14" i="295"/>
  <c r="AL15" i="295"/>
  <c r="AL16" i="295"/>
  <c r="AL17" i="295"/>
  <c r="AL18" i="295"/>
  <c r="AL19" i="295"/>
  <c r="AL20" i="295"/>
  <c r="AL7" i="295"/>
  <c r="AL8" i="294"/>
  <c r="AL9" i="294"/>
  <c r="AL10" i="294"/>
  <c r="AL11" i="294"/>
  <c r="AL12" i="294"/>
  <c r="AL13" i="294"/>
  <c r="AL14" i="294"/>
  <c r="AL15" i="294"/>
  <c r="AL16" i="294"/>
  <c r="AL17" i="294"/>
  <c r="AL18" i="294"/>
  <c r="AL19" i="294"/>
  <c r="AL20" i="294"/>
  <c r="AL21" i="294"/>
  <c r="AL22" i="294"/>
  <c r="AL23" i="294"/>
  <c r="AL24" i="294"/>
  <c r="AL25" i="294"/>
  <c r="AL26" i="294"/>
  <c r="AL27" i="294"/>
  <c r="AL28" i="294"/>
  <c r="AL29" i="294"/>
  <c r="AL30" i="294"/>
  <c r="AL31" i="294"/>
  <c r="AL7" i="294"/>
  <c r="AL8" i="293"/>
  <c r="AL9" i="293"/>
  <c r="AL10" i="293"/>
  <c r="AL11" i="293"/>
  <c r="AL12" i="293"/>
  <c r="AL13" i="293"/>
  <c r="AL14" i="293"/>
  <c r="AL15" i="293"/>
  <c r="AL16" i="293"/>
  <c r="AL17" i="293"/>
  <c r="AL18" i="293"/>
  <c r="AL19" i="293"/>
  <c r="AL20" i="293"/>
  <c r="AL21" i="293"/>
  <c r="AL22" i="293"/>
  <c r="AL23" i="293"/>
  <c r="AL24" i="293"/>
  <c r="AL25" i="293"/>
  <c r="AL26" i="293"/>
  <c r="AL27" i="293"/>
  <c r="AL28" i="293"/>
  <c r="AL29" i="293"/>
  <c r="AL30" i="293"/>
  <c r="AL31" i="293"/>
  <c r="AL32" i="293"/>
  <c r="AL33" i="293"/>
  <c r="AL7" i="293"/>
  <c r="AL8" i="292"/>
  <c r="AL9" i="292"/>
  <c r="AL10" i="292"/>
  <c r="AL11" i="292"/>
  <c r="AL12" i="292"/>
  <c r="AL13" i="292"/>
  <c r="AL14" i="292"/>
  <c r="AL15" i="292"/>
  <c r="AL16" i="292"/>
  <c r="AL17" i="292"/>
  <c r="AL18" i="292"/>
  <c r="AL19" i="292"/>
  <c r="AL20" i="292"/>
  <c r="AL21" i="292"/>
  <c r="AL22" i="292"/>
  <c r="AL23" i="292"/>
  <c r="AL24" i="292"/>
  <c r="AL25" i="292"/>
  <c r="AL26" i="292"/>
  <c r="AL27" i="292"/>
  <c r="AL28" i="292"/>
  <c r="AL7" i="292"/>
  <c r="AL8" i="290"/>
  <c r="AL9" i="290"/>
  <c r="AL10" i="290"/>
  <c r="AL11" i="290"/>
  <c r="AL12" i="290"/>
  <c r="AL13" i="290"/>
  <c r="AL14" i="290"/>
  <c r="AL15" i="290"/>
  <c r="AL16" i="290"/>
  <c r="AL17" i="290"/>
  <c r="AL18" i="290"/>
  <c r="AL19" i="290"/>
  <c r="AL20" i="290"/>
  <c r="AL21" i="290"/>
  <c r="AL22" i="290"/>
  <c r="AL23" i="290"/>
  <c r="AL24" i="290"/>
  <c r="AL25" i="290"/>
  <c r="AL26" i="290"/>
  <c r="AL27" i="290"/>
  <c r="AL28" i="290"/>
  <c r="AL29" i="290"/>
  <c r="AL30" i="290"/>
  <c r="AL31" i="290"/>
  <c r="AL32" i="290"/>
  <c r="AL7" i="290"/>
  <c r="AL8" i="289"/>
  <c r="AL9" i="289"/>
  <c r="AL10" i="289"/>
  <c r="AL11" i="289"/>
  <c r="AL12" i="289"/>
  <c r="AL13" i="289"/>
  <c r="AL14" i="289"/>
  <c r="AL15" i="289"/>
  <c r="AL16" i="289"/>
  <c r="AL17" i="289"/>
  <c r="AL18" i="289"/>
  <c r="AL19" i="289"/>
  <c r="AL20" i="289"/>
  <c r="AL21" i="289"/>
  <c r="AL22" i="289"/>
  <c r="AL23" i="289"/>
  <c r="AL24" i="289"/>
  <c r="AL25" i="289"/>
  <c r="AL7" i="289"/>
  <c r="AL8" i="288"/>
  <c r="AL9" i="288"/>
  <c r="AL10" i="288"/>
  <c r="AL11" i="288"/>
  <c r="AL12" i="288"/>
  <c r="AL13" i="288"/>
  <c r="AL14" i="288"/>
  <c r="AL15" i="288"/>
  <c r="AL16" i="288"/>
  <c r="AL17" i="288"/>
  <c r="AL18" i="288"/>
  <c r="AL19" i="288"/>
  <c r="AL20" i="288"/>
  <c r="AL21" i="288"/>
  <c r="AL22" i="288"/>
  <c r="AL23" i="288"/>
  <c r="AL24" i="288"/>
  <c r="AL25" i="288"/>
  <c r="AL7" i="288"/>
  <c r="AL8" i="287"/>
  <c r="AL9" i="287"/>
  <c r="AL10" i="287"/>
  <c r="AL11" i="287"/>
  <c r="AL12" i="287"/>
  <c r="AL13" i="287"/>
  <c r="AL14" i="287"/>
  <c r="AL15" i="287"/>
  <c r="AL16" i="287"/>
  <c r="AL17" i="287"/>
  <c r="AL18" i="287"/>
  <c r="AL19" i="287"/>
  <c r="AL20" i="287"/>
  <c r="AL21" i="287"/>
  <c r="AL22" i="287"/>
  <c r="AL23" i="287"/>
  <c r="AL24" i="287"/>
  <c r="AL25" i="287"/>
  <c r="AL26" i="287"/>
  <c r="AL27" i="287"/>
  <c r="AL28" i="287"/>
  <c r="AL29" i="287"/>
  <c r="AL7" i="287"/>
  <c r="AL8" i="286"/>
  <c r="AL9" i="286"/>
  <c r="AL10" i="286"/>
  <c r="AL11" i="286"/>
  <c r="AL12" i="286"/>
  <c r="AL13" i="286"/>
  <c r="AL14" i="286"/>
  <c r="AL15" i="286"/>
  <c r="AL16" i="286"/>
  <c r="AL17" i="286"/>
  <c r="AL18" i="286"/>
  <c r="AL19" i="286"/>
  <c r="AL20" i="286"/>
  <c r="AL21" i="286"/>
  <c r="AL22" i="286"/>
  <c r="AL23" i="286"/>
  <c r="AL24" i="286"/>
  <c r="AL25" i="286"/>
  <c r="AL26" i="286"/>
  <c r="AL27" i="286"/>
  <c r="AL28" i="286"/>
  <c r="AL29" i="286"/>
  <c r="AL30" i="286"/>
  <c r="AL7" i="286"/>
  <c r="AL8" i="285"/>
  <c r="AL9" i="285"/>
  <c r="AL10" i="285"/>
  <c r="AL11" i="285"/>
  <c r="AL12" i="285"/>
  <c r="AL13" i="285"/>
  <c r="AL14" i="285"/>
  <c r="AL15" i="285"/>
  <c r="AL16" i="285"/>
  <c r="AL17" i="285"/>
  <c r="AL18" i="285"/>
  <c r="AL19" i="285"/>
  <c r="AL21" i="285"/>
  <c r="AL22" i="285"/>
  <c r="AL7" i="285"/>
  <c r="AL8" i="284"/>
  <c r="AL9" i="284"/>
  <c r="AL10" i="284"/>
  <c r="AL11" i="284"/>
  <c r="AL12" i="284"/>
  <c r="AL13" i="284"/>
  <c r="AL14" i="284"/>
  <c r="AL15" i="284"/>
  <c r="AL16" i="284"/>
  <c r="AL17" i="284"/>
  <c r="AL18" i="284"/>
  <c r="AL19" i="284"/>
  <c r="AL20" i="284"/>
  <c r="AL21" i="284"/>
  <c r="AL22" i="284"/>
  <c r="AL23" i="284"/>
  <c r="AL24" i="284"/>
  <c r="AL25" i="284"/>
  <c r="AL26" i="284"/>
  <c r="AL27" i="284"/>
  <c r="AL28" i="284"/>
  <c r="AL7" i="284"/>
  <c r="AL8" i="283"/>
  <c r="AL9" i="283"/>
  <c r="AL10" i="283"/>
  <c r="AL11" i="283"/>
  <c r="AL12" i="283"/>
  <c r="AL13" i="283"/>
  <c r="AL14" i="283"/>
  <c r="AL15" i="283"/>
  <c r="AL16" i="283"/>
  <c r="AL17" i="283"/>
  <c r="AL18" i="283"/>
  <c r="AL19" i="283"/>
  <c r="AL20" i="283"/>
  <c r="AL21" i="283"/>
  <c r="AL22" i="283"/>
  <c r="AL23" i="283"/>
  <c r="AL24" i="283"/>
  <c r="AL25" i="283"/>
  <c r="AL26" i="283"/>
  <c r="AL27" i="283"/>
  <c r="AL7" i="283"/>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7" i="282"/>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7" i="281"/>
  <c r="AL7" i="280"/>
  <c r="AL8" i="279"/>
  <c r="AL9" i="279"/>
  <c r="AL10" i="279"/>
  <c r="AL11" i="279"/>
  <c r="AL12" i="279"/>
  <c r="AL13" i="279"/>
  <c r="AL14" i="279"/>
  <c r="AL15" i="279"/>
  <c r="AL16" i="279"/>
  <c r="AL17" i="279"/>
  <c r="AL18" i="279"/>
  <c r="AL19" i="279"/>
  <c r="AL20" i="279"/>
  <c r="AL21" i="279"/>
  <c r="AL22" i="279"/>
  <c r="AL23" i="279"/>
  <c r="AL24" i="279"/>
  <c r="AL25" i="279"/>
  <c r="AL26" i="279"/>
  <c r="AL27" i="279"/>
  <c r="AL28" i="279"/>
  <c r="AL29" i="279"/>
  <c r="AL7" i="279"/>
  <c r="AL8" i="275"/>
  <c r="AL9" i="275"/>
  <c r="AL10" i="275"/>
  <c r="AL11" i="275"/>
  <c r="AL12" i="275"/>
  <c r="AL13" i="275"/>
  <c r="AL14" i="275"/>
  <c r="AL15" i="275"/>
  <c r="AL16" i="275"/>
  <c r="AL17" i="275"/>
  <c r="AL18" i="275"/>
  <c r="AL19" i="275"/>
  <c r="AL20" i="275"/>
  <c r="AL21" i="275"/>
  <c r="AL22" i="275"/>
  <c r="AL23" i="275"/>
  <c r="AL24" i="275"/>
  <c r="AL25" i="275"/>
  <c r="AL26" i="275"/>
  <c r="AL7" i="275"/>
  <c r="AL8" i="278"/>
  <c r="AL9" i="278"/>
  <c r="AL10" i="278"/>
  <c r="AL11" i="278"/>
  <c r="AL12" i="278"/>
  <c r="AL13" i="278"/>
  <c r="AL14" i="278"/>
  <c r="AL15" i="278"/>
  <c r="AL16" i="278"/>
  <c r="AL17" i="278"/>
  <c r="AL18" i="278"/>
  <c r="AL19" i="278"/>
  <c r="AL20" i="278"/>
  <c r="AL21" i="278"/>
  <c r="AL22" i="278"/>
  <c r="AL23" i="278"/>
  <c r="AL24" i="278"/>
  <c r="AL25" i="278"/>
  <c r="AL26" i="278"/>
  <c r="AL27" i="278"/>
  <c r="AL28" i="278"/>
  <c r="AL7" i="278"/>
  <c r="AL8" i="273"/>
  <c r="AL9" i="273"/>
  <c r="AL10" i="273"/>
  <c r="AL11" i="273"/>
  <c r="AL12" i="273"/>
  <c r="AL13" i="273"/>
  <c r="AL14" i="273"/>
  <c r="AL15" i="273"/>
  <c r="AL7" i="273"/>
  <c r="AL8" i="271"/>
  <c r="AL9" i="271"/>
  <c r="AL10" i="271"/>
  <c r="AL11" i="271"/>
  <c r="AL12" i="271"/>
  <c r="AL13" i="271"/>
  <c r="AL14" i="271"/>
  <c r="AL15" i="271"/>
  <c r="AL16" i="271"/>
  <c r="AL17" i="271"/>
  <c r="AL18" i="271"/>
  <c r="AL19" i="271"/>
  <c r="AL20" i="271"/>
  <c r="AL21" i="271"/>
  <c r="AL7" i="27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L7" i="270"/>
  <c r="AL8" i="269"/>
  <c r="AL9" i="269"/>
  <c r="AL10" i="269"/>
  <c r="AL11" i="269"/>
  <c r="AL12" i="269"/>
  <c r="AL13" i="269"/>
  <c r="AL14" i="269"/>
  <c r="AL15" i="269"/>
  <c r="AL16" i="269"/>
  <c r="AL17" i="269"/>
  <c r="AL18" i="269"/>
  <c r="AL19" i="269"/>
  <c r="AL20" i="269"/>
  <c r="AL21" i="269"/>
  <c r="AL22" i="269"/>
  <c r="AL23" i="269"/>
  <c r="AL24" i="269"/>
  <c r="AL25" i="269"/>
  <c r="AL26" i="269"/>
  <c r="AL27" i="269"/>
  <c r="AL7" i="269"/>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7" i="268"/>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7" i="267"/>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L7" i="266"/>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7" i="265"/>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7" i="277"/>
  <c r="AL8" i="257"/>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7" i="257"/>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2" i="256"/>
  <c r="AL33" i="256"/>
  <c r="AL34" i="256"/>
  <c r="AL35" i="256"/>
  <c r="AL36" i="256"/>
  <c r="AL37" i="256"/>
  <c r="AL7" i="256"/>
  <c r="AL8" i="255"/>
  <c r="AL9" i="255"/>
  <c r="AL10" i="255"/>
  <c r="AL11" i="255"/>
  <c r="AL12" i="255"/>
  <c r="AL13" i="255"/>
  <c r="AL14" i="255"/>
  <c r="AL15" i="255"/>
  <c r="AL16" i="255"/>
  <c r="AL17" i="255"/>
  <c r="AL18" i="255"/>
  <c r="AL19" i="255"/>
  <c r="AL20" i="255"/>
  <c r="AL21" i="255"/>
  <c r="AL22" i="255"/>
  <c r="AL23" i="255"/>
  <c r="AL24" i="255"/>
  <c r="AL25" i="255"/>
  <c r="AL26" i="255"/>
  <c r="AL7" i="255"/>
  <c r="AL8" i="276"/>
  <c r="AL9" i="276"/>
  <c r="AL10" i="276"/>
  <c r="AL11" i="276"/>
  <c r="AL12" i="276"/>
  <c r="AL13" i="276"/>
  <c r="AL14" i="276"/>
  <c r="AL15" i="276"/>
  <c r="AL16" i="276"/>
  <c r="AL17" i="276"/>
  <c r="AL18" i="276"/>
  <c r="AL19" i="276"/>
  <c r="AL20" i="276"/>
  <c r="AL21" i="276"/>
  <c r="AL22" i="276"/>
  <c r="AL23" i="276"/>
  <c r="AL24" i="276"/>
  <c r="AL7" i="276"/>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7" i="26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7" i="250"/>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7" i="249"/>
  <c r="AL37" i="298" l="1"/>
  <c r="AL30" i="279"/>
  <c r="AJ8" i="277" l="1"/>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L33" i="277" l="1"/>
  <c r="S17" i="320" l="1"/>
  <c r="S8" i="320"/>
  <c r="S18" i="319"/>
  <c r="S9" i="319"/>
  <c r="AJ8" i="316" l="1"/>
  <c r="AK8" i="316" s="1"/>
  <c r="AJ9" i="316"/>
  <c r="AK9" i="316" s="1"/>
  <c r="AJ10" i="316"/>
  <c r="AK10" i="316" s="1"/>
  <c r="AJ11" i="316"/>
  <c r="AK11" i="316" s="1"/>
  <c r="AJ12" i="316"/>
  <c r="AK12" i="316" s="1"/>
  <c r="AJ13" i="316"/>
  <c r="AK13" i="316" s="1"/>
  <c r="AJ14" i="316"/>
  <c r="AK14" i="316" s="1"/>
  <c r="AJ15" i="316"/>
  <c r="AK15" i="316" s="1"/>
  <c r="AJ16" i="316"/>
  <c r="AK16" i="316" s="1"/>
  <c r="AJ17" i="316"/>
  <c r="AK17" i="316" s="1"/>
  <c r="AJ18" i="316"/>
  <c r="AK18" i="316" s="1"/>
  <c r="AJ19" i="316"/>
  <c r="AK19" i="316" s="1"/>
  <c r="AJ20" i="316"/>
  <c r="AK20" i="316" s="1"/>
  <c r="AJ21" i="316"/>
  <c r="AK21" i="316" s="1"/>
  <c r="AJ22" i="316"/>
  <c r="AK22" i="316" s="1"/>
  <c r="AJ23" i="316"/>
  <c r="AK23" i="316" s="1"/>
  <c r="AJ24" i="316"/>
  <c r="AK24" i="316" s="1"/>
  <c r="AJ25" i="316"/>
  <c r="AK25" i="316" s="1"/>
  <c r="AJ26" i="316"/>
  <c r="AK26" i="316" s="1"/>
  <c r="AJ27" i="316"/>
  <c r="AK27" i="316" s="1"/>
  <c r="AJ28" i="316"/>
  <c r="AK28" i="316" s="1"/>
  <c r="AJ7" i="316"/>
  <c r="AK7" i="316" s="1"/>
  <c r="AJ8" i="315"/>
  <c r="AK8" i="315" s="1"/>
  <c r="AJ9" i="315"/>
  <c r="AK9" i="315" s="1"/>
  <c r="AJ10" i="315"/>
  <c r="AK10" i="315" s="1"/>
  <c r="AJ11" i="315"/>
  <c r="AK11" i="315" s="1"/>
  <c r="AJ12" i="315"/>
  <c r="AK12" i="315" s="1"/>
  <c r="AJ13" i="315"/>
  <c r="AK13" i="315" s="1"/>
  <c r="AJ14" i="315"/>
  <c r="AK14" i="315" s="1"/>
  <c r="AJ15" i="315"/>
  <c r="AK15" i="315" s="1"/>
  <c r="AJ16" i="315"/>
  <c r="AK16" i="315" s="1"/>
  <c r="AJ17" i="315"/>
  <c r="AK17" i="315" s="1"/>
  <c r="AJ18" i="315"/>
  <c r="AK18" i="315" s="1"/>
  <c r="AJ19" i="315"/>
  <c r="AK19" i="315" s="1"/>
  <c r="AJ20" i="315"/>
  <c r="AK20" i="315" s="1"/>
  <c r="AJ21" i="315"/>
  <c r="AK21" i="315" s="1"/>
  <c r="AJ22" i="315"/>
  <c r="AK22" i="315" s="1"/>
  <c r="AJ23" i="315"/>
  <c r="AK23" i="315" s="1"/>
  <c r="AJ24" i="315"/>
  <c r="AK24" i="315" s="1"/>
  <c r="AJ25" i="315"/>
  <c r="AK25" i="315" s="1"/>
  <c r="AJ26" i="315"/>
  <c r="AK26" i="315" s="1"/>
  <c r="AJ27" i="315"/>
  <c r="AK27" i="315" s="1"/>
  <c r="AJ28" i="315"/>
  <c r="AK28" i="315" s="1"/>
  <c r="AJ29" i="315"/>
  <c r="AK29" i="315" s="1"/>
  <c r="AJ7" i="315"/>
  <c r="AK7" i="315" s="1"/>
  <c r="AJ8" i="314"/>
  <c r="AK8" i="314" s="1"/>
  <c r="AJ9" i="314"/>
  <c r="AK9" i="314" s="1"/>
  <c r="AJ10" i="314"/>
  <c r="AK10" i="314" s="1"/>
  <c r="AJ11" i="314"/>
  <c r="AK11" i="314" s="1"/>
  <c r="AJ12" i="314"/>
  <c r="AK12" i="314" s="1"/>
  <c r="AJ13" i="314"/>
  <c r="AK13" i="314" s="1"/>
  <c r="AJ14" i="314"/>
  <c r="AK14" i="314" s="1"/>
  <c r="AJ15" i="314"/>
  <c r="AK15" i="314" s="1"/>
  <c r="AJ16" i="314"/>
  <c r="AK16" i="314" s="1"/>
  <c r="AJ17" i="314"/>
  <c r="AK17" i="314" s="1"/>
  <c r="AJ18" i="314"/>
  <c r="AK18" i="314" s="1"/>
  <c r="AJ19" i="314"/>
  <c r="AK19" i="314" s="1"/>
  <c r="AJ20" i="314"/>
  <c r="AK20" i="314" s="1"/>
  <c r="AJ21" i="314"/>
  <c r="AK21" i="314" s="1"/>
  <c r="AJ22" i="314"/>
  <c r="AK22" i="314" s="1"/>
  <c r="AJ23" i="314"/>
  <c r="AK23" i="314" s="1"/>
  <c r="AJ24" i="314"/>
  <c r="AK24" i="314" s="1"/>
  <c r="AJ25" i="314"/>
  <c r="AK25" i="314" s="1"/>
  <c r="AJ26" i="314"/>
  <c r="AK26" i="314" s="1"/>
  <c r="AJ27" i="314"/>
  <c r="AK27" i="314" s="1"/>
  <c r="AJ28" i="314"/>
  <c r="AK28" i="314" s="1"/>
  <c r="AJ29" i="314"/>
  <c r="AK29" i="314" s="1"/>
  <c r="AJ30" i="314"/>
  <c r="AK30" i="314" s="1"/>
  <c r="AJ7" i="314"/>
  <c r="AK7" i="314" s="1"/>
  <c r="AJ8" i="313"/>
  <c r="AK8" i="313" s="1"/>
  <c r="AJ9" i="313"/>
  <c r="AK9" i="313" s="1"/>
  <c r="AJ10" i="313"/>
  <c r="AK10" i="313" s="1"/>
  <c r="AJ11" i="313"/>
  <c r="AK11" i="313" s="1"/>
  <c r="AJ12" i="313"/>
  <c r="AK12" i="313" s="1"/>
  <c r="AJ13" i="313"/>
  <c r="AK13" i="313" s="1"/>
  <c r="AJ14" i="313"/>
  <c r="AK14" i="313" s="1"/>
  <c r="AJ15" i="313"/>
  <c r="AK15" i="313" s="1"/>
  <c r="AJ16" i="313"/>
  <c r="AK16" i="313" s="1"/>
  <c r="AJ17" i="313"/>
  <c r="AK17" i="313" s="1"/>
  <c r="AJ18" i="313"/>
  <c r="AK18" i="313" s="1"/>
  <c r="AJ19" i="313"/>
  <c r="AK19" i="313" s="1"/>
  <c r="AJ20" i="313"/>
  <c r="AK20" i="313" s="1"/>
  <c r="AJ21" i="313"/>
  <c r="AK21" i="313" s="1"/>
  <c r="AJ22" i="313"/>
  <c r="AK22" i="313" s="1"/>
  <c r="AJ23" i="313"/>
  <c r="AK23" i="313" s="1"/>
  <c r="AJ24" i="313"/>
  <c r="AK24" i="313" s="1"/>
  <c r="AJ25" i="313"/>
  <c r="AK25" i="313" s="1"/>
  <c r="AJ26" i="313"/>
  <c r="AK26" i="313" s="1"/>
  <c r="AJ27" i="313"/>
  <c r="AK27" i="313" s="1"/>
  <c r="AJ28" i="313"/>
  <c r="AK28" i="313" s="1"/>
  <c r="AJ29" i="313"/>
  <c r="AK29" i="313" s="1"/>
  <c r="AJ30" i="313"/>
  <c r="AK30" i="313" s="1"/>
  <c r="AJ31" i="313"/>
  <c r="AK31" i="313" s="1"/>
  <c r="AJ32" i="313"/>
  <c r="AK32" i="313" s="1"/>
  <c r="AJ7" i="313"/>
  <c r="AK7" i="313" s="1"/>
  <c r="AJ8" i="312"/>
  <c r="AK8" i="312" s="1"/>
  <c r="AJ9" i="312"/>
  <c r="AK9" i="312" s="1"/>
  <c r="AJ10" i="312"/>
  <c r="AK10" i="312" s="1"/>
  <c r="AJ11" i="312"/>
  <c r="AK11" i="312" s="1"/>
  <c r="AJ12" i="312"/>
  <c r="AK12" i="312" s="1"/>
  <c r="AJ13" i="312"/>
  <c r="AK13" i="312" s="1"/>
  <c r="AJ14" i="312"/>
  <c r="AK14" i="312" s="1"/>
  <c r="AJ15" i="312"/>
  <c r="AK15" i="312" s="1"/>
  <c r="AJ16" i="312"/>
  <c r="AK16" i="312" s="1"/>
  <c r="AJ17" i="312"/>
  <c r="AK17" i="312" s="1"/>
  <c r="AJ18" i="312"/>
  <c r="AK18" i="312" s="1"/>
  <c r="AJ19" i="312"/>
  <c r="AK19" i="312" s="1"/>
  <c r="AJ20" i="312"/>
  <c r="AK20" i="312" s="1"/>
  <c r="AJ21" i="312"/>
  <c r="AK21" i="312" s="1"/>
  <c r="AJ22" i="312"/>
  <c r="AK22" i="312" s="1"/>
  <c r="AJ23" i="312"/>
  <c r="AK23" i="312" s="1"/>
  <c r="AJ24" i="312"/>
  <c r="AK24" i="312" s="1"/>
  <c r="AJ25" i="312"/>
  <c r="AK25" i="312" s="1"/>
  <c r="AJ26" i="312"/>
  <c r="AK26" i="312" s="1"/>
  <c r="AJ27" i="312"/>
  <c r="AK27" i="312" s="1"/>
  <c r="AJ28" i="312"/>
  <c r="AK28" i="312" s="1"/>
  <c r="AJ29" i="312"/>
  <c r="AK29" i="312" s="1"/>
  <c r="AJ7" i="312"/>
  <c r="AK7" i="312" s="1"/>
  <c r="AJ8" i="311"/>
  <c r="AK8" i="311" s="1"/>
  <c r="AJ9" i="311"/>
  <c r="AK9" i="311" s="1"/>
  <c r="AJ10" i="311"/>
  <c r="AK10" i="311" s="1"/>
  <c r="AJ11" i="311"/>
  <c r="AK11" i="311" s="1"/>
  <c r="AJ12" i="311"/>
  <c r="AK12" i="311" s="1"/>
  <c r="AJ13" i="311"/>
  <c r="AK13" i="311" s="1"/>
  <c r="AJ14" i="311"/>
  <c r="AK14" i="311" s="1"/>
  <c r="AJ15" i="311"/>
  <c r="AK15" i="311" s="1"/>
  <c r="AJ16" i="311"/>
  <c r="AK16" i="311" s="1"/>
  <c r="AJ17" i="311"/>
  <c r="AK17" i="311" s="1"/>
  <c r="AJ18" i="311"/>
  <c r="AK18" i="311" s="1"/>
  <c r="AJ19" i="311"/>
  <c r="AK19" i="311" s="1"/>
  <c r="AJ20" i="311"/>
  <c r="AK20" i="311" s="1"/>
  <c r="AJ21" i="311"/>
  <c r="AK21" i="311" s="1"/>
  <c r="AJ22" i="311"/>
  <c r="AK22" i="311" s="1"/>
  <c r="AJ23" i="311"/>
  <c r="AK23" i="311" s="1"/>
  <c r="AJ24" i="311"/>
  <c r="AK24" i="311" s="1"/>
  <c r="AJ25" i="311"/>
  <c r="AK25" i="311" s="1"/>
  <c r="AJ26" i="311"/>
  <c r="AK26" i="311" s="1"/>
  <c r="AJ27" i="311"/>
  <c r="AK27" i="311" s="1"/>
  <c r="AJ28" i="311"/>
  <c r="AK28" i="311" s="1"/>
  <c r="AJ29" i="311"/>
  <c r="AK29" i="311" s="1"/>
  <c r="AJ7" i="311"/>
  <c r="AK7" i="311" s="1"/>
  <c r="AJ8" i="310"/>
  <c r="AK8" i="310" s="1"/>
  <c r="AJ9" i="310"/>
  <c r="AK9" i="310" s="1"/>
  <c r="AJ10" i="310"/>
  <c r="AK10" i="310" s="1"/>
  <c r="AJ11" i="310"/>
  <c r="AK11" i="310" s="1"/>
  <c r="AJ12" i="310"/>
  <c r="AK12" i="310" s="1"/>
  <c r="AJ13" i="310"/>
  <c r="AK13" i="310" s="1"/>
  <c r="AJ14" i="310"/>
  <c r="AK14" i="310" s="1"/>
  <c r="AJ15" i="310"/>
  <c r="AK15" i="310" s="1"/>
  <c r="AJ16" i="310"/>
  <c r="AK16" i="310" s="1"/>
  <c r="AJ17" i="310"/>
  <c r="AK17" i="310" s="1"/>
  <c r="AJ18" i="310"/>
  <c r="AK18" i="310" s="1"/>
  <c r="AJ19" i="310"/>
  <c r="AK19" i="310" s="1"/>
  <c r="AJ20" i="310"/>
  <c r="AK20" i="310" s="1"/>
  <c r="AJ21" i="310"/>
  <c r="AK21" i="310" s="1"/>
  <c r="AJ22" i="310"/>
  <c r="AK22" i="310" s="1"/>
  <c r="AJ23" i="310"/>
  <c r="AK23" i="310" s="1"/>
  <c r="AJ24" i="310"/>
  <c r="AK24" i="310" s="1"/>
  <c r="AJ25" i="310"/>
  <c r="AK25" i="310" s="1"/>
  <c r="AJ26" i="310"/>
  <c r="AK26" i="310" s="1"/>
  <c r="AJ27" i="310"/>
  <c r="AK27" i="310" s="1"/>
  <c r="AJ28" i="310"/>
  <c r="AK28" i="310" s="1"/>
  <c r="AJ29" i="310"/>
  <c r="AK29" i="310" s="1"/>
  <c r="AJ30" i="310"/>
  <c r="AK30" i="310" s="1"/>
  <c r="AJ31" i="310"/>
  <c r="AK31" i="310" s="1"/>
  <c r="AJ32" i="310"/>
  <c r="AK32" i="310" s="1"/>
  <c r="AJ33" i="310"/>
  <c r="AK33" i="310" s="1"/>
  <c r="AJ34" i="310"/>
  <c r="AK34" i="310" s="1"/>
  <c r="AJ35" i="310"/>
  <c r="AK35" i="310" s="1"/>
  <c r="AJ36" i="310"/>
  <c r="AK36" i="310" s="1"/>
  <c r="AJ37" i="310"/>
  <c r="AK37" i="310" s="1"/>
  <c r="AJ7" i="310"/>
  <c r="AK7" i="310" s="1"/>
  <c r="AJ8" i="309"/>
  <c r="AK8" i="309" s="1"/>
  <c r="AJ9" i="309"/>
  <c r="AK9" i="309" s="1"/>
  <c r="AJ10" i="309"/>
  <c r="AK10" i="309" s="1"/>
  <c r="AJ11" i="309"/>
  <c r="AK11" i="309" s="1"/>
  <c r="AJ12" i="309"/>
  <c r="AK12" i="309" s="1"/>
  <c r="AJ13" i="309"/>
  <c r="AK13" i="309" s="1"/>
  <c r="AJ14" i="309"/>
  <c r="AK14" i="309" s="1"/>
  <c r="AJ15" i="309"/>
  <c r="AK15" i="309" s="1"/>
  <c r="AJ16" i="309"/>
  <c r="AK16" i="309" s="1"/>
  <c r="AJ17" i="309"/>
  <c r="AK17" i="309" s="1"/>
  <c r="AJ18" i="309"/>
  <c r="AK18" i="309" s="1"/>
  <c r="AJ19" i="309"/>
  <c r="AK19" i="309" s="1"/>
  <c r="AJ20" i="309"/>
  <c r="AK20" i="309" s="1"/>
  <c r="AJ21" i="309"/>
  <c r="AK21" i="309" s="1"/>
  <c r="AJ22" i="309"/>
  <c r="AK22" i="309" s="1"/>
  <c r="AJ23" i="309"/>
  <c r="AK23" i="309" s="1"/>
  <c r="AJ24" i="309"/>
  <c r="AK24" i="309" s="1"/>
  <c r="AJ25" i="309"/>
  <c r="AK25" i="309" s="1"/>
  <c r="AJ26" i="309"/>
  <c r="AK26" i="309" s="1"/>
  <c r="AJ27" i="309"/>
  <c r="AK27" i="309" s="1"/>
  <c r="AJ28" i="309"/>
  <c r="AK28" i="309" s="1"/>
  <c r="AJ29" i="309"/>
  <c r="AK29" i="309" s="1"/>
  <c r="AJ30" i="309"/>
  <c r="AK30" i="309" s="1"/>
  <c r="AJ31" i="309"/>
  <c r="AK31" i="309" s="1"/>
  <c r="AJ32" i="309"/>
  <c r="AK32" i="309" s="1"/>
  <c r="AJ33" i="309"/>
  <c r="AK33" i="309" s="1"/>
  <c r="AJ34" i="309"/>
  <c r="AK34" i="309" s="1"/>
  <c r="AJ7" i="309"/>
  <c r="AK7" i="309" s="1"/>
  <c r="AJ8" i="308"/>
  <c r="AK8" i="308" s="1"/>
  <c r="AJ9" i="308"/>
  <c r="AK9" i="308" s="1"/>
  <c r="AJ10" i="308"/>
  <c r="AK10" i="308" s="1"/>
  <c r="AJ11" i="308"/>
  <c r="AK11" i="308" s="1"/>
  <c r="AJ12" i="308"/>
  <c r="AK12" i="308" s="1"/>
  <c r="AJ13" i="308"/>
  <c r="AK13" i="308" s="1"/>
  <c r="AJ14" i="308"/>
  <c r="AK14" i="308" s="1"/>
  <c r="AJ15" i="308"/>
  <c r="AK15" i="308" s="1"/>
  <c r="AJ16" i="308"/>
  <c r="AK16" i="308" s="1"/>
  <c r="AJ17" i="308"/>
  <c r="AK17" i="308" s="1"/>
  <c r="AJ18" i="308"/>
  <c r="AK18" i="308" s="1"/>
  <c r="AJ19" i="308"/>
  <c r="AK19" i="308"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2" i="308"/>
  <c r="AK32" i="308" s="1"/>
  <c r="AJ33" i="308"/>
  <c r="AK33" i="308" s="1"/>
  <c r="AJ34" i="308"/>
  <c r="AK34" i="308" s="1"/>
  <c r="AJ35" i="308"/>
  <c r="AK35" i="308" s="1"/>
  <c r="AJ36" i="308"/>
  <c r="AK36" i="308" s="1"/>
  <c r="AJ7" i="308"/>
  <c r="AK7" i="308" s="1"/>
  <c r="AJ8" i="307"/>
  <c r="AK8" i="307" s="1"/>
  <c r="AJ9" i="307"/>
  <c r="AK9" i="307" s="1"/>
  <c r="AJ10" i="307"/>
  <c r="AK10" i="307" s="1"/>
  <c r="AJ11" i="307"/>
  <c r="AK11" i="307" s="1"/>
  <c r="AJ12" i="307"/>
  <c r="AK12" i="307" s="1"/>
  <c r="AJ13" i="307"/>
  <c r="AK13" i="307" s="1"/>
  <c r="AJ14" i="307"/>
  <c r="AK14" i="307" s="1"/>
  <c r="AJ15" i="307"/>
  <c r="AK15" i="307"/>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27" i="307"/>
  <c r="AK27" i="307" s="1"/>
  <c r="AJ28" i="307"/>
  <c r="AK28" i="307" s="1"/>
  <c r="AJ29" i="307"/>
  <c r="AK29" i="307" s="1"/>
  <c r="AJ30" i="307"/>
  <c r="AK30" i="307" s="1"/>
  <c r="AJ31" i="307"/>
  <c r="AK31" i="307" s="1"/>
  <c r="AJ32" i="307"/>
  <c r="AK32" i="307" s="1"/>
  <c r="AJ33" i="307"/>
  <c r="AK33" i="307" s="1"/>
  <c r="AJ34" i="307"/>
  <c r="AK34" i="307" s="1"/>
  <c r="AJ7" i="307"/>
  <c r="AK7" i="307" s="1"/>
  <c r="AJ8" i="306"/>
  <c r="AK8" i="306" s="1"/>
  <c r="AJ9" i="306"/>
  <c r="AK9" i="306" s="1"/>
  <c r="AJ10" i="306"/>
  <c r="AK10" i="306" s="1"/>
  <c r="AJ11" i="306"/>
  <c r="AK11" i="306" s="1"/>
  <c r="AJ12" i="306"/>
  <c r="AK12" i="306" s="1"/>
  <c r="AJ13" i="306"/>
  <c r="AK13" i="306" s="1"/>
  <c r="AJ14" i="306"/>
  <c r="AK14" i="306" s="1"/>
  <c r="AJ15" i="306"/>
  <c r="AK15" i="306" s="1"/>
  <c r="AJ16" i="306"/>
  <c r="AK16" i="306" s="1"/>
  <c r="AJ17" i="306"/>
  <c r="AK17" i="306" s="1"/>
  <c r="AJ18" i="306"/>
  <c r="AK18" i="306" s="1"/>
  <c r="AJ19" i="306"/>
  <c r="AK19" i="306" s="1"/>
  <c r="AJ20" i="306"/>
  <c r="AK20" i="306" s="1"/>
  <c r="AJ21" i="306"/>
  <c r="AK21" i="306" s="1"/>
  <c r="AJ22" i="306"/>
  <c r="AK22" i="306" s="1"/>
  <c r="AJ23" i="306"/>
  <c r="AK23" i="306" s="1"/>
  <c r="AJ24" i="306"/>
  <c r="AK24" i="306" s="1"/>
  <c r="AJ25" i="306"/>
  <c r="AK25" i="306" s="1"/>
  <c r="AJ26" i="306"/>
  <c r="AK26" i="306" s="1"/>
  <c r="AJ27" i="306"/>
  <c r="AK27" i="306" s="1"/>
  <c r="AJ28" i="306"/>
  <c r="AK28" i="306" s="1"/>
  <c r="AJ7" i="306"/>
  <c r="AK7" i="306" s="1"/>
  <c r="AJ8" i="305"/>
  <c r="AK8" i="305" s="1"/>
  <c r="AJ9" i="305"/>
  <c r="AK9" i="305" s="1"/>
  <c r="AJ10" i="305"/>
  <c r="AK10" i="305" s="1"/>
  <c r="AJ11" i="305"/>
  <c r="AK11" i="305" s="1"/>
  <c r="AJ12" i="305"/>
  <c r="AK12" i="305" s="1"/>
  <c r="AJ13" i="305"/>
  <c r="AK13" i="305" s="1"/>
  <c r="AJ14" i="305"/>
  <c r="AK14" i="305" s="1"/>
  <c r="AJ15" i="305"/>
  <c r="AK15" i="305" s="1"/>
  <c r="AJ16" i="305"/>
  <c r="AK16" i="305" s="1"/>
  <c r="AJ17" i="305"/>
  <c r="AK17" i="305" s="1"/>
  <c r="AJ18" i="305"/>
  <c r="AK18" i="305" s="1"/>
  <c r="AJ19" i="305"/>
  <c r="AK19" i="305" s="1"/>
  <c r="AJ20" i="305"/>
  <c r="AK20" i="305" s="1"/>
  <c r="AJ21" i="305"/>
  <c r="AK21" i="305" s="1"/>
  <c r="AJ22" i="305"/>
  <c r="AK22" i="305" s="1"/>
  <c r="AJ23" i="305"/>
  <c r="AK23" i="305" s="1"/>
  <c r="AJ24" i="305"/>
  <c r="AK24" i="305" s="1"/>
  <c r="AJ7" i="305"/>
  <c r="AK7" i="305" s="1"/>
  <c r="AJ8" i="304"/>
  <c r="AK8" i="304" s="1"/>
  <c r="AJ9" i="304"/>
  <c r="AK9" i="304" s="1"/>
  <c r="AJ10" i="304"/>
  <c r="AK10" i="304" s="1"/>
  <c r="AJ11" i="304"/>
  <c r="AK11" i="304" s="1"/>
  <c r="AJ12" i="304"/>
  <c r="AK12" i="304" s="1"/>
  <c r="AJ13" i="304"/>
  <c r="AK13" i="304" s="1"/>
  <c r="AJ14" i="304"/>
  <c r="AK14" i="304" s="1"/>
  <c r="AJ15" i="304"/>
  <c r="AK15" i="304" s="1"/>
  <c r="AJ16" i="304"/>
  <c r="AK16" i="304" s="1"/>
  <c r="AJ17" i="304"/>
  <c r="AK17" i="304" s="1"/>
  <c r="AJ18" i="304"/>
  <c r="AK18" i="304" s="1"/>
  <c r="AJ19" i="304"/>
  <c r="AK19" i="304" s="1"/>
  <c r="AJ20" i="304"/>
  <c r="AK20" i="304" s="1"/>
  <c r="AJ21" i="304"/>
  <c r="AK21" i="304" s="1"/>
  <c r="AJ22" i="304"/>
  <c r="AK22" i="304" s="1"/>
  <c r="AJ23" i="304"/>
  <c r="AK23" i="304" s="1"/>
  <c r="AJ24" i="304"/>
  <c r="AK24" i="304" s="1"/>
  <c r="AJ25" i="304"/>
  <c r="AK25" i="304" s="1"/>
  <c r="AJ7" i="304"/>
  <c r="AK7" i="304" s="1"/>
  <c r="AJ8" i="303"/>
  <c r="AK8" i="303" s="1"/>
  <c r="AJ9" i="303"/>
  <c r="AK9" i="303" s="1"/>
  <c r="AJ10" i="303"/>
  <c r="AK10" i="303" s="1"/>
  <c r="AJ11" i="303"/>
  <c r="AK11" i="303" s="1"/>
  <c r="AJ12" i="303"/>
  <c r="AK12" i="303" s="1"/>
  <c r="AJ13" i="303"/>
  <c r="AK13" i="303" s="1"/>
  <c r="AJ14" i="303"/>
  <c r="AK14" i="303" s="1"/>
  <c r="AJ15" i="303"/>
  <c r="AK15" i="303" s="1"/>
  <c r="AJ16" i="303"/>
  <c r="AK16" i="303" s="1"/>
  <c r="AJ17" i="303"/>
  <c r="AK17" i="303" s="1"/>
  <c r="AJ18" i="303"/>
  <c r="AK18" i="303" s="1"/>
  <c r="AJ19" i="303"/>
  <c r="AK19" i="303" s="1"/>
  <c r="AJ20" i="303"/>
  <c r="AK20" i="303" s="1"/>
  <c r="AJ21" i="303"/>
  <c r="AK21" i="303" s="1"/>
  <c r="AJ22" i="303"/>
  <c r="AK22" i="303" s="1"/>
  <c r="AJ23" i="303"/>
  <c r="AK23" i="303" s="1"/>
  <c r="AJ24" i="303"/>
  <c r="AK24" i="303" s="1"/>
  <c r="AJ25" i="303"/>
  <c r="AK25" i="303" s="1"/>
  <c r="AJ26" i="303"/>
  <c r="AK26" i="303" s="1"/>
  <c r="AJ27" i="303"/>
  <c r="AK27" i="303" s="1"/>
  <c r="AJ28" i="303"/>
  <c r="AK28" i="303" s="1"/>
  <c r="AJ29" i="303"/>
  <c r="AK29" i="303" s="1"/>
  <c r="AJ30" i="303"/>
  <c r="AK30" i="303" s="1"/>
  <c r="AJ31" i="303"/>
  <c r="AK31" i="303" s="1"/>
  <c r="AJ32" i="303"/>
  <c r="AK32" i="303" s="1"/>
  <c r="AJ33" i="303"/>
  <c r="AK33" i="303" s="1"/>
  <c r="AJ34" i="303"/>
  <c r="AK34" i="303" s="1"/>
  <c r="AJ35" i="303"/>
  <c r="AK35" i="303" s="1"/>
  <c r="AJ36" i="303"/>
  <c r="AK36" i="303" s="1"/>
  <c r="AJ7" i="303"/>
  <c r="AK7" i="303" s="1"/>
  <c r="AJ8" i="302"/>
  <c r="AK8" i="302" s="1"/>
  <c r="AJ9" i="302"/>
  <c r="AK9" i="302" s="1"/>
  <c r="AJ10" i="302"/>
  <c r="AK10" i="302" s="1"/>
  <c r="AJ11" i="302"/>
  <c r="AK11" i="302" s="1"/>
  <c r="AJ12" i="302"/>
  <c r="AK12" i="302" s="1"/>
  <c r="AJ13" i="302"/>
  <c r="AK13" i="302" s="1"/>
  <c r="AJ14" i="302"/>
  <c r="AK14" i="302" s="1"/>
  <c r="AJ15" i="302"/>
  <c r="AK15" i="302" s="1"/>
  <c r="AJ16" i="302"/>
  <c r="AK16" i="302" s="1"/>
  <c r="AJ17" i="302"/>
  <c r="AK17" i="302" s="1"/>
  <c r="AJ18" i="302"/>
  <c r="AK18" i="302" s="1"/>
  <c r="AJ19" i="302"/>
  <c r="AK19" i="302" s="1"/>
  <c r="AJ20" i="302"/>
  <c r="AK20" i="302" s="1"/>
  <c r="AJ21" i="302"/>
  <c r="AK21" i="302" s="1"/>
  <c r="AJ22" i="302"/>
  <c r="AK22" i="302" s="1"/>
  <c r="AJ23" i="302"/>
  <c r="AK23" i="302" s="1"/>
  <c r="AJ24" i="302"/>
  <c r="AK24" i="302" s="1"/>
  <c r="AJ25" i="302"/>
  <c r="AK25" i="302" s="1"/>
  <c r="AJ26" i="302"/>
  <c r="AK26" i="302" s="1"/>
  <c r="AJ27" i="302"/>
  <c r="AK27" i="302" s="1"/>
  <c r="AJ28" i="302"/>
  <c r="AK28" i="302" s="1"/>
  <c r="AJ29" i="302"/>
  <c r="AK29" i="302" s="1"/>
  <c r="AJ30" i="302"/>
  <c r="AK30" i="302" s="1"/>
  <c r="AJ31" i="302"/>
  <c r="AK31" i="302" s="1"/>
  <c r="AJ32" i="302"/>
  <c r="AK32" i="302" s="1"/>
  <c r="AJ33" i="302"/>
  <c r="AK33" i="302" s="1"/>
  <c r="AJ34" i="302"/>
  <c r="AK34" i="302" s="1"/>
  <c r="AJ35" i="302"/>
  <c r="AK35" i="302" s="1"/>
  <c r="AJ36" i="302"/>
  <c r="AK36" i="302" s="1"/>
  <c r="AJ37" i="302"/>
  <c r="AK37" i="302" s="1"/>
  <c r="AJ38" i="302"/>
  <c r="AK38" i="302" s="1"/>
  <c r="AJ7" i="302"/>
  <c r="AK7" i="302" s="1"/>
  <c r="AJ8" i="301" l="1"/>
  <c r="AK8" i="301" s="1"/>
  <c r="AJ9" i="301"/>
  <c r="AK9" i="301" s="1"/>
  <c r="AJ10" i="301"/>
  <c r="AK10" i="301" s="1"/>
  <c r="AJ11" i="301"/>
  <c r="AK11" i="301"/>
  <c r="AJ12" i="301"/>
  <c r="AK12" i="301" s="1"/>
  <c r="AJ13" i="301"/>
  <c r="AK13" i="301" s="1"/>
  <c r="AJ14" i="301"/>
  <c r="AK14" i="301" s="1"/>
  <c r="AJ15" i="301"/>
  <c r="AK15" i="301" s="1"/>
  <c r="AJ16" i="301"/>
  <c r="AK16" i="301" s="1"/>
  <c r="AJ17" i="301"/>
  <c r="AK17" i="301" s="1"/>
  <c r="AJ18" i="301"/>
  <c r="AK18" i="301" s="1"/>
  <c r="AJ19" i="301"/>
  <c r="AK19" i="301" s="1"/>
  <c r="AJ20" i="301"/>
  <c r="AK20" i="301" s="1"/>
  <c r="AJ21" i="301"/>
  <c r="AK21" i="301" s="1"/>
  <c r="AJ22" i="301"/>
  <c r="AK22" i="301" s="1"/>
  <c r="AJ23" i="301"/>
  <c r="AK23" i="301" s="1"/>
  <c r="AJ24" i="301"/>
  <c r="AK24" i="301" s="1"/>
  <c r="AJ25" i="301"/>
  <c r="AK25" i="301" s="1"/>
  <c r="AJ26" i="301"/>
  <c r="AK26" i="301" s="1"/>
  <c r="AJ27" i="301"/>
  <c r="AK27" i="301" s="1"/>
  <c r="AJ28" i="301"/>
  <c r="AK28" i="301" s="1"/>
  <c r="AJ29" i="301"/>
  <c r="AK29" i="301" s="1"/>
  <c r="AJ30" i="301"/>
  <c r="AK30" i="301" s="1"/>
  <c r="AJ31" i="301"/>
  <c r="AK31" i="301" s="1"/>
  <c r="AJ32" i="301"/>
  <c r="AK32" i="301" s="1"/>
  <c r="AJ33" i="301"/>
  <c r="AK33" i="301" s="1"/>
  <c r="AJ34" i="301"/>
  <c r="AK34" i="301" s="1"/>
  <c r="AJ7" i="301"/>
  <c r="AK7" i="301" s="1"/>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35" i="300"/>
  <c r="AK35" i="300" s="1"/>
  <c r="AJ36" i="300"/>
  <c r="AK36" i="300" s="1"/>
  <c r="AJ37" i="300"/>
  <c r="AK37" i="300" s="1"/>
  <c r="AJ38" i="300"/>
  <c r="AK38" i="300" s="1"/>
  <c r="AJ39" i="300"/>
  <c r="AK39" i="300" s="1"/>
  <c r="AJ7" i="300"/>
  <c r="AK7" i="300" s="1"/>
  <c r="AJ8" i="299"/>
  <c r="AK8" i="299" s="1"/>
  <c r="AJ9" i="299"/>
  <c r="AK9" i="299" s="1"/>
  <c r="AJ10" i="299"/>
  <c r="AK10" i="299" s="1"/>
  <c r="AJ11" i="299"/>
  <c r="AK11" i="299" s="1"/>
  <c r="AJ12" i="299"/>
  <c r="AK12" i="299" s="1"/>
  <c r="AJ13" i="299"/>
  <c r="AK13" i="299" s="1"/>
  <c r="AJ14" i="299"/>
  <c r="AK14" i="299" s="1"/>
  <c r="AJ15" i="299"/>
  <c r="AK15" i="299" s="1"/>
  <c r="AJ16" i="299"/>
  <c r="AK16" i="299" s="1"/>
  <c r="AJ17" i="299"/>
  <c r="AK17" i="299" s="1"/>
  <c r="AJ18" i="299"/>
  <c r="AK18" i="299" s="1"/>
  <c r="AJ19" i="299"/>
  <c r="AK19" i="299" s="1"/>
  <c r="AJ20" i="299"/>
  <c r="AK20" i="299" s="1"/>
  <c r="AJ21" i="299"/>
  <c r="AK21" i="299" s="1"/>
  <c r="AJ22" i="299"/>
  <c r="AK22" i="299" s="1"/>
  <c r="AJ23" i="299"/>
  <c r="AK23" i="299" s="1"/>
  <c r="AJ24" i="299"/>
  <c r="AK24" i="299" s="1"/>
  <c r="AJ25" i="299"/>
  <c r="AK25" i="299" s="1"/>
  <c r="AJ26" i="299"/>
  <c r="AK26" i="299" s="1"/>
  <c r="AJ27" i="299"/>
  <c r="AK27" i="299" s="1"/>
  <c r="AJ28" i="299"/>
  <c r="AK28" i="299" s="1"/>
  <c r="AJ29" i="299"/>
  <c r="AK29" i="299" s="1"/>
  <c r="AJ30" i="299"/>
  <c r="AK30" i="299" s="1"/>
  <c r="AJ31" i="299"/>
  <c r="AK31" i="299" s="1"/>
  <c r="AJ32" i="299"/>
  <c r="AK32" i="299" s="1"/>
  <c r="AJ33" i="299"/>
  <c r="AK33" i="299" s="1"/>
  <c r="AJ34" i="299"/>
  <c r="AK34" i="299" s="1"/>
  <c r="AJ35" i="299"/>
  <c r="AK35" i="299" s="1"/>
  <c r="AJ7" i="299"/>
  <c r="AK7"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21" i="298"/>
  <c r="AK21" i="298" s="1"/>
  <c r="AJ22" i="298"/>
  <c r="AK22" i="298" s="1"/>
  <c r="AJ23" i="298"/>
  <c r="AK23" i="298" s="1"/>
  <c r="AJ24" i="298"/>
  <c r="AK24" i="298" s="1"/>
  <c r="AJ25" i="298"/>
  <c r="AK25" i="298" s="1"/>
  <c r="AJ26" i="298"/>
  <c r="AK26" i="298" s="1"/>
  <c r="AJ27" i="298"/>
  <c r="AK27" i="298" s="1"/>
  <c r="AJ28" i="298"/>
  <c r="AK28" i="298" s="1"/>
  <c r="AJ29" i="298"/>
  <c r="AK29" i="298" s="1"/>
  <c r="AJ30" i="298"/>
  <c r="AK30" i="298" s="1"/>
  <c r="AJ31" i="298"/>
  <c r="AK31" i="298" s="1"/>
  <c r="AJ32" i="298"/>
  <c r="AK32" i="298" s="1"/>
  <c r="AJ33" i="298"/>
  <c r="AK33" i="298" s="1"/>
  <c r="AJ34" i="298"/>
  <c r="AK34" i="298" s="1"/>
  <c r="AJ35" i="298"/>
  <c r="AK35" i="298" s="1"/>
  <c r="AJ36" i="298"/>
  <c r="AK36" i="298" s="1"/>
  <c r="AJ7" i="298"/>
  <c r="AJ7" i="297"/>
  <c r="AK7" i="297" s="1"/>
  <c r="AJ8" i="297"/>
  <c r="AK8" i="297" s="1"/>
  <c r="AJ9" i="297"/>
  <c r="AK9" i="297" s="1"/>
  <c r="AJ10" i="297"/>
  <c r="AK10" i="297" s="1"/>
  <c r="AJ11" i="297"/>
  <c r="AK11" i="297" s="1"/>
  <c r="AJ12" i="297"/>
  <c r="AK12" i="297" s="1"/>
  <c r="AJ13" i="297"/>
  <c r="AK13" i="297" s="1"/>
  <c r="AJ14" i="297"/>
  <c r="AK14" i="297" s="1"/>
  <c r="AJ15" i="297"/>
  <c r="AK15" i="297" s="1"/>
  <c r="AJ16" i="297"/>
  <c r="AK16" i="297" s="1"/>
  <c r="AJ17" i="297"/>
  <c r="AK17" i="297" s="1"/>
  <c r="AJ18" i="297"/>
  <c r="AK18" i="297" s="1"/>
  <c r="AJ19" i="297"/>
  <c r="AK19" i="297" s="1"/>
  <c r="AJ20" i="297"/>
  <c r="AK20" i="297" s="1"/>
  <c r="AJ21" i="297"/>
  <c r="AK21" i="297" s="1"/>
  <c r="AJ22" i="297"/>
  <c r="AK22" i="297" s="1"/>
  <c r="AJ23" i="297"/>
  <c r="AK23" i="297" s="1"/>
  <c r="AJ24" i="297"/>
  <c r="AK24" i="297" s="1"/>
  <c r="AJ25" i="297"/>
  <c r="AK25" i="297" s="1"/>
  <c r="AJ8" i="296"/>
  <c r="AK8" i="296" s="1"/>
  <c r="AJ9" i="296"/>
  <c r="AK9" i="296" s="1"/>
  <c r="AJ10" i="296"/>
  <c r="AK10" i="296" s="1"/>
  <c r="AJ11" i="296"/>
  <c r="AK11" i="296" s="1"/>
  <c r="AJ12" i="296"/>
  <c r="AK12" i="296" s="1"/>
  <c r="AJ13" i="296"/>
  <c r="AK13" i="296" s="1"/>
  <c r="AJ14" i="296"/>
  <c r="AK14" i="296" s="1"/>
  <c r="AJ15" i="296"/>
  <c r="AK15" i="296" s="1"/>
  <c r="AJ16" i="296"/>
  <c r="AK16" i="296" s="1"/>
  <c r="AJ17" i="296"/>
  <c r="AK17" i="296" s="1"/>
  <c r="AJ18" i="296"/>
  <c r="AK18" i="296" s="1"/>
  <c r="AJ19" i="296"/>
  <c r="AK19" i="296" s="1"/>
  <c r="AJ20" i="296"/>
  <c r="AK20" i="296" s="1"/>
  <c r="AJ21" i="296"/>
  <c r="AK21" i="296" s="1"/>
  <c r="AJ22" i="296"/>
  <c r="AK22" i="296" s="1"/>
  <c r="AJ23" i="296"/>
  <c r="AK23" i="296" s="1"/>
  <c r="AJ24" i="296"/>
  <c r="AK24" i="296" s="1"/>
  <c r="AJ25" i="296"/>
  <c r="AK25" i="296" s="1"/>
  <c r="AJ26" i="296"/>
  <c r="AK26" i="296" s="1"/>
  <c r="AJ27" i="296"/>
  <c r="AK27" i="296" s="1"/>
  <c r="AJ28" i="296"/>
  <c r="AK28" i="296" s="1"/>
  <c r="AJ29" i="296"/>
  <c r="AK29" i="296" s="1"/>
  <c r="AJ30" i="296"/>
  <c r="AK30" i="296" s="1"/>
  <c r="AJ31" i="296"/>
  <c r="AK31" i="296" s="1"/>
  <c r="AJ32" i="296"/>
  <c r="AK32" i="296" s="1"/>
  <c r="AJ7" i="296"/>
  <c r="AK7" i="296" s="1"/>
  <c r="AJ8" i="295"/>
  <c r="AK8" i="295" s="1"/>
  <c r="AJ9" i="295"/>
  <c r="AK9" i="295" s="1"/>
  <c r="AJ10" i="295"/>
  <c r="AK10" i="295" s="1"/>
  <c r="AJ11" i="295"/>
  <c r="AK11" i="295" s="1"/>
  <c r="AJ12" i="295"/>
  <c r="AK12" i="295" s="1"/>
  <c r="AJ13" i="295"/>
  <c r="AK13" i="295" s="1"/>
  <c r="AJ14" i="295"/>
  <c r="AK14" i="295" s="1"/>
  <c r="AJ15" i="295"/>
  <c r="AK15" i="295" s="1"/>
  <c r="AJ16" i="295"/>
  <c r="AK16" i="295" s="1"/>
  <c r="AJ17" i="295"/>
  <c r="AK17" i="295" s="1"/>
  <c r="AJ18" i="295"/>
  <c r="AK18" i="295" s="1"/>
  <c r="AJ19" i="295"/>
  <c r="AK19" i="295" s="1"/>
  <c r="AJ20" i="295"/>
  <c r="AK20" i="295" s="1"/>
  <c r="AJ7" i="295"/>
  <c r="AK7" i="295" s="1"/>
  <c r="AJ8" i="294"/>
  <c r="AK8" i="294" s="1"/>
  <c r="AJ9" i="294"/>
  <c r="AK9" i="294" s="1"/>
  <c r="AJ10" i="294"/>
  <c r="AK10" i="294" s="1"/>
  <c r="AJ11" i="294"/>
  <c r="AK11" i="294" s="1"/>
  <c r="AJ12" i="294"/>
  <c r="AK12" i="294" s="1"/>
  <c r="AJ13" i="294"/>
  <c r="AK13" i="294" s="1"/>
  <c r="AJ14" i="294"/>
  <c r="AK14" i="294" s="1"/>
  <c r="AJ15" i="294"/>
  <c r="AK15" i="294" s="1"/>
  <c r="AJ16" i="294"/>
  <c r="AK16" i="294" s="1"/>
  <c r="AJ17" i="294"/>
  <c r="AK17" i="294" s="1"/>
  <c r="AJ18" i="294"/>
  <c r="AK18" i="294" s="1"/>
  <c r="AJ19" i="294"/>
  <c r="AK19" i="294" s="1"/>
  <c r="AJ20" i="294"/>
  <c r="AK20" i="294" s="1"/>
  <c r="AJ21" i="294"/>
  <c r="AK21" i="294" s="1"/>
  <c r="AJ22" i="294"/>
  <c r="AK22" i="294" s="1"/>
  <c r="AJ23" i="294"/>
  <c r="AK23" i="294" s="1"/>
  <c r="AJ24" i="294"/>
  <c r="AK24" i="294" s="1"/>
  <c r="AJ25" i="294"/>
  <c r="AK25" i="294" s="1"/>
  <c r="AJ26" i="294"/>
  <c r="AK26" i="294" s="1"/>
  <c r="AJ27" i="294"/>
  <c r="AK27" i="294" s="1"/>
  <c r="AJ28" i="294"/>
  <c r="AK28" i="294" s="1"/>
  <c r="AJ29" i="294"/>
  <c r="AK29" i="294" s="1"/>
  <c r="AJ30" i="294"/>
  <c r="AK30" i="294" s="1"/>
  <c r="AJ31" i="294"/>
  <c r="AK31" i="294" s="1"/>
  <c r="AJ32" i="294"/>
  <c r="AK32" i="294" s="1"/>
  <c r="AL32" i="294"/>
  <c r="AJ33" i="294"/>
  <c r="AK33" i="294" s="1"/>
  <c r="AL33" i="294"/>
  <c r="AJ34" i="294"/>
  <c r="AK34" i="294" s="1"/>
  <c r="AL34" i="294"/>
  <c r="AJ35" i="294"/>
  <c r="AK35" i="294" s="1"/>
  <c r="AL35" i="294"/>
  <c r="AJ36" i="294"/>
  <c r="AK36" i="294" s="1"/>
  <c r="AL36" i="294"/>
  <c r="AJ7" i="294"/>
  <c r="AK7" i="294"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26" i="293"/>
  <c r="AK26" i="293" s="1"/>
  <c r="AJ27" i="293"/>
  <c r="AK27" i="293" s="1"/>
  <c r="AJ28" i="293"/>
  <c r="AK28" i="293" s="1"/>
  <c r="AJ29" i="293"/>
  <c r="AK29" i="293" s="1"/>
  <c r="AJ30" i="293"/>
  <c r="AK30" i="293" s="1"/>
  <c r="AJ31" i="293"/>
  <c r="AK31" i="293" s="1"/>
  <c r="AJ32" i="293"/>
  <c r="AK32" i="293" s="1"/>
  <c r="AJ33" i="293"/>
  <c r="AK33" i="293" s="1"/>
  <c r="AJ7" i="293"/>
  <c r="AK7" i="293" s="1"/>
  <c r="AJ8" i="292"/>
  <c r="AK8" i="292" s="1"/>
  <c r="AJ9" i="292"/>
  <c r="AK9" i="292" s="1"/>
  <c r="AJ10" i="292"/>
  <c r="AK10" i="292" s="1"/>
  <c r="AJ11" i="292"/>
  <c r="AK11" i="292" s="1"/>
  <c r="AJ12" i="292"/>
  <c r="AK12" i="292" s="1"/>
  <c r="AJ13" i="292"/>
  <c r="AK13" i="292" s="1"/>
  <c r="AJ14" i="292"/>
  <c r="AK14" i="292" s="1"/>
  <c r="AJ15" i="292"/>
  <c r="AK15" i="292" s="1"/>
  <c r="AJ16" i="292"/>
  <c r="AK16" i="292" s="1"/>
  <c r="AJ17" i="292"/>
  <c r="AK17" i="292" s="1"/>
  <c r="AJ18" i="292"/>
  <c r="AK18" i="292" s="1"/>
  <c r="AJ19" i="292"/>
  <c r="AK19" i="292" s="1"/>
  <c r="AJ20" i="292"/>
  <c r="AK20" i="292" s="1"/>
  <c r="AJ21" i="292"/>
  <c r="AK21" i="292" s="1"/>
  <c r="AJ22" i="292"/>
  <c r="AK22" i="292" s="1"/>
  <c r="AJ23" i="292"/>
  <c r="AK23" i="292" s="1"/>
  <c r="AJ24" i="292"/>
  <c r="AK24" i="292" s="1"/>
  <c r="AJ25" i="292"/>
  <c r="AK25" i="292" s="1"/>
  <c r="AJ26" i="292"/>
  <c r="AK26" i="292" s="1"/>
  <c r="AJ27" i="292"/>
  <c r="AK27" i="292" s="1"/>
  <c r="AJ28" i="292"/>
  <c r="AK28" i="292" s="1"/>
  <c r="AJ7" i="292"/>
  <c r="AK7" i="292" s="1"/>
  <c r="AJ8" i="290"/>
  <c r="AK8" i="290" s="1"/>
  <c r="AJ9" i="290"/>
  <c r="AK9" i="290" s="1"/>
  <c r="AJ10" i="290"/>
  <c r="AK10" i="290" s="1"/>
  <c r="AJ11" i="290"/>
  <c r="AK11" i="290" s="1"/>
  <c r="AJ12" i="290"/>
  <c r="AK12" i="290" s="1"/>
  <c r="AJ13" i="290"/>
  <c r="AK13" i="290" s="1"/>
  <c r="AJ14" i="290"/>
  <c r="AK14" i="290" s="1"/>
  <c r="AJ15" i="290"/>
  <c r="AK15" i="290" s="1"/>
  <c r="AJ16" i="290"/>
  <c r="AK16" i="290" s="1"/>
  <c r="AJ17" i="290"/>
  <c r="AK17" i="290" s="1"/>
  <c r="AJ18" i="290"/>
  <c r="AK18" i="290" s="1"/>
  <c r="AJ19" i="290"/>
  <c r="AK19" i="290" s="1"/>
  <c r="AJ20" i="290"/>
  <c r="AK20" i="290" s="1"/>
  <c r="AJ21" i="290"/>
  <c r="AK21" i="290" s="1"/>
  <c r="AJ22" i="290"/>
  <c r="AK22" i="290" s="1"/>
  <c r="AJ23" i="290"/>
  <c r="AK23" i="290" s="1"/>
  <c r="AJ24" i="290"/>
  <c r="AK24" i="290" s="1"/>
  <c r="AJ25" i="290"/>
  <c r="AK25" i="290" s="1"/>
  <c r="AJ26" i="290"/>
  <c r="AK26" i="290" s="1"/>
  <c r="AJ27" i="290"/>
  <c r="AK27" i="290" s="1"/>
  <c r="AJ28" i="290"/>
  <c r="AK28" i="290" s="1"/>
  <c r="AJ29" i="290"/>
  <c r="AK29" i="290" s="1"/>
  <c r="AJ30" i="290"/>
  <c r="AK30" i="290" s="1"/>
  <c r="AJ31" i="290"/>
  <c r="AK31" i="290" s="1"/>
  <c r="AJ32" i="290"/>
  <c r="AK32" i="290" s="1"/>
  <c r="AJ7" i="290"/>
  <c r="AK7" i="290" s="1"/>
  <c r="AJ8" i="289"/>
  <c r="AK8" i="289" s="1"/>
  <c r="AJ9" i="289"/>
  <c r="AK9" i="289" s="1"/>
  <c r="AJ10" i="289"/>
  <c r="AK10" i="289" s="1"/>
  <c r="AJ11" i="289"/>
  <c r="AK11" i="289" s="1"/>
  <c r="AJ12" i="289"/>
  <c r="AK12" i="289" s="1"/>
  <c r="AJ13" i="289"/>
  <c r="AK13" i="289" s="1"/>
  <c r="AJ14" i="289"/>
  <c r="AK14" i="289" s="1"/>
  <c r="AJ15" i="289"/>
  <c r="AK15" i="289" s="1"/>
  <c r="AJ16" i="289"/>
  <c r="AK16" i="289" s="1"/>
  <c r="AJ17" i="289"/>
  <c r="AK17" i="289" s="1"/>
  <c r="AJ18" i="289"/>
  <c r="AK18" i="289" s="1"/>
  <c r="AJ19" i="289"/>
  <c r="AK19" i="289" s="1"/>
  <c r="AJ20" i="289"/>
  <c r="AK20" i="289" s="1"/>
  <c r="AJ21" i="289"/>
  <c r="AK21" i="289" s="1"/>
  <c r="AJ22" i="289"/>
  <c r="AK22" i="289" s="1"/>
  <c r="AJ23" i="289"/>
  <c r="AK23" i="289" s="1"/>
  <c r="AJ24" i="289"/>
  <c r="AK24" i="289" s="1"/>
  <c r="AJ25" i="289"/>
  <c r="AK25" i="289" s="1"/>
  <c r="AJ7" i="289"/>
  <c r="AK7" i="289" s="1"/>
  <c r="AJ8" i="288"/>
  <c r="AK8" i="288" s="1"/>
  <c r="AJ9" i="288"/>
  <c r="AK9" i="288" s="1"/>
  <c r="AJ10" i="288"/>
  <c r="AK10" i="288" s="1"/>
  <c r="AJ11" i="288"/>
  <c r="AK11" i="288" s="1"/>
  <c r="AJ12" i="288"/>
  <c r="AK12" i="288" s="1"/>
  <c r="AJ13" i="288"/>
  <c r="AK13" i="288" s="1"/>
  <c r="AJ14" i="288"/>
  <c r="AK14" i="288" s="1"/>
  <c r="AJ15" i="288"/>
  <c r="AK15" i="288" s="1"/>
  <c r="AJ16" i="288"/>
  <c r="AK16" i="288" s="1"/>
  <c r="AJ17" i="288"/>
  <c r="AK17" i="288" s="1"/>
  <c r="AJ18" i="288"/>
  <c r="AK18" i="288" s="1"/>
  <c r="AJ19" i="288"/>
  <c r="AK19" i="288" s="1"/>
  <c r="AJ20" i="288"/>
  <c r="AK20" i="288" s="1"/>
  <c r="AJ21" i="288"/>
  <c r="AK21" i="288" s="1"/>
  <c r="AJ22" i="288"/>
  <c r="AK22" i="288" s="1"/>
  <c r="AJ23" i="288"/>
  <c r="AK23" i="288" s="1"/>
  <c r="AJ24" i="288"/>
  <c r="AK24" i="288" s="1"/>
  <c r="AJ25" i="288"/>
  <c r="AK25" i="288" s="1"/>
  <c r="AJ7" i="288"/>
  <c r="AK7" i="288" s="1"/>
  <c r="AJ8" i="287"/>
  <c r="AK8" i="287" s="1"/>
  <c r="AJ9" i="287"/>
  <c r="AK9" i="287" s="1"/>
  <c r="AJ10" i="287"/>
  <c r="AK10" i="287" s="1"/>
  <c r="AJ11" i="287"/>
  <c r="AK11" i="287" s="1"/>
  <c r="AJ12" i="287"/>
  <c r="AK12" i="287" s="1"/>
  <c r="AJ13" i="287"/>
  <c r="AK13" i="287" s="1"/>
  <c r="AJ14" i="287"/>
  <c r="AK14" i="287" s="1"/>
  <c r="AJ15" i="287"/>
  <c r="AK15" i="287" s="1"/>
  <c r="AJ16" i="287"/>
  <c r="AK16" i="287" s="1"/>
  <c r="AJ17" i="287"/>
  <c r="AK17" i="287" s="1"/>
  <c r="AJ18" i="287"/>
  <c r="AK18" i="287" s="1"/>
  <c r="AJ19" i="287"/>
  <c r="AK19" i="287" s="1"/>
  <c r="AJ20" i="287"/>
  <c r="AK20" i="287" s="1"/>
  <c r="AJ21" i="287"/>
  <c r="AK21" i="287" s="1"/>
  <c r="AJ22" i="287"/>
  <c r="AK22" i="287" s="1"/>
  <c r="AJ23" i="287"/>
  <c r="AK23" i="287" s="1"/>
  <c r="AJ24" i="287"/>
  <c r="AK24" i="287" s="1"/>
  <c r="AJ25" i="287"/>
  <c r="AK25" i="287" s="1"/>
  <c r="AJ26" i="287"/>
  <c r="AK26" i="287" s="1"/>
  <c r="AJ27" i="287"/>
  <c r="AK27" i="287" s="1"/>
  <c r="AJ28" i="287"/>
  <c r="AK28" i="287" s="1"/>
  <c r="AJ29" i="287"/>
  <c r="AK29" i="287" s="1"/>
  <c r="AJ7" i="287"/>
  <c r="AK7" i="287" s="1"/>
  <c r="AJ8" i="286"/>
  <c r="AK8" i="286" s="1"/>
  <c r="AJ9" i="286"/>
  <c r="AK9" i="286" s="1"/>
  <c r="AJ10" i="286"/>
  <c r="AK10" i="286" s="1"/>
  <c r="AJ11" i="286"/>
  <c r="AK11" i="286" s="1"/>
  <c r="AJ12" i="286"/>
  <c r="AK12" i="286" s="1"/>
  <c r="AJ13" i="286"/>
  <c r="AK13" i="286" s="1"/>
  <c r="AJ14" i="286"/>
  <c r="AK14" i="286" s="1"/>
  <c r="AJ15" i="286"/>
  <c r="AK15" i="286" s="1"/>
  <c r="AJ16" i="286"/>
  <c r="AK16" i="286" s="1"/>
  <c r="AJ17" i="286"/>
  <c r="AK17" i="286" s="1"/>
  <c r="AJ18" i="286"/>
  <c r="AK18" i="286" s="1"/>
  <c r="AJ19" i="286"/>
  <c r="AK19" i="286" s="1"/>
  <c r="AJ20" i="286"/>
  <c r="AK20" i="286" s="1"/>
  <c r="AJ21" i="286"/>
  <c r="AK21" i="286" s="1"/>
  <c r="AJ22" i="286"/>
  <c r="AK22" i="286" s="1"/>
  <c r="AJ23" i="286"/>
  <c r="AK23" i="286" s="1"/>
  <c r="AJ24" i="286"/>
  <c r="AK24" i="286" s="1"/>
  <c r="AJ25" i="286"/>
  <c r="AK25" i="286" s="1"/>
  <c r="AJ26" i="286"/>
  <c r="AK26" i="286" s="1"/>
  <c r="AJ27" i="286"/>
  <c r="AK27" i="286" s="1"/>
  <c r="AJ28" i="286"/>
  <c r="AK28" i="286" s="1"/>
  <c r="AJ29" i="286"/>
  <c r="AK29" i="286" s="1"/>
  <c r="AJ30" i="286"/>
  <c r="AK30" i="286" s="1"/>
  <c r="AJ7" i="286"/>
  <c r="AK7" i="286" s="1"/>
  <c r="AJ8" i="285"/>
  <c r="AK8" i="285" s="1"/>
  <c r="AJ9" i="285"/>
  <c r="AK9" i="285" s="1"/>
  <c r="AJ10" i="285"/>
  <c r="AK10" i="285" s="1"/>
  <c r="AJ11" i="285"/>
  <c r="AK11" i="285" s="1"/>
  <c r="AJ12" i="285"/>
  <c r="AK12" i="285" s="1"/>
  <c r="AJ13" i="285"/>
  <c r="AK13" i="285" s="1"/>
  <c r="AJ14" i="285"/>
  <c r="AK14" i="285" s="1"/>
  <c r="AJ15" i="285"/>
  <c r="AK15" i="285" s="1"/>
  <c r="AJ16" i="285"/>
  <c r="AK16" i="285" s="1"/>
  <c r="AJ17" i="285"/>
  <c r="AK17" i="285" s="1"/>
  <c r="AJ18" i="285"/>
  <c r="AK18" i="285" s="1"/>
  <c r="AJ19" i="285"/>
  <c r="AK19" i="285" s="1"/>
  <c r="AJ21" i="285"/>
  <c r="AK21" i="285" s="1"/>
  <c r="AJ22" i="285"/>
  <c r="AK22" i="285" s="1"/>
  <c r="AJ7" i="285"/>
  <c r="AK7" i="285" s="1"/>
  <c r="AJ8" i="284"/>
  <c r="AK8" i="284" s="1"/>
  <c r="AJ9" i="284"/>
  <c r="AK9" i="284" s="1"/>
  <c r="AJ10" i="284"/>
  <c r="AK10" i="284" s="1"/>
  <c r="AJ11" i="284"/>
  <c r="AK11" i="284" s="1"/>
  <c r="AJ12" i="284"/>
  <c r="AK12" i="284" s="1"/>
  <c r="AJ13" i="284"/>
  <c r="AK13" i="284" s="1"/>
  <c r="AJ14" i="284"/>
  <c r="AK14" i="284" s="1"/>
  <c r="AJ15" i="284"/>
  <c r="AK15" i="284" s="1"/>
  <c r="AJ16" i="284"/>
  <c r="AK16" i="284" s="1"/>
  <c r="AJ17" i="284"/>
  <c r="AK17" i="284" s="1"/>
  <c r="AJ18" i="284"/>
  <c r="AK18" i="284" s="1"/>
  <c r="AJ19" i="284"/>
  <c r="AK19" i="284" s="1"/>
  <c r="AJ20" i="284"/>
  <c r="AK20" i="284" s="1"/>
  <c r="AJ21" i="284"/>
  <c r="AK21" i="284" s="1"/>
  <c r="AJ22" i="284"/>
  <c r="AK22" i="284" s="1"/>
  <c r="AJ23" i="284"/>
  <c r="AK23" i="284" s="1"/>
  <c r="AJ24" i="284"/>
  <c r="AK24" i="284" s="1"/>
  <c r="AJ25" i="284"/>
  <c r="AK25" i="284" s="1"/>
  <c r="AJ26" i="284"/>
  <c r="AK26" i="284" s="1"/>
  <c r="AJ27" i="284"/>
  <c r="AK27" i="284" s="1"/>
  <c r="AJ28" i="284"/>
  <c r="AK28" i="284" s="1"/>
  <c r="AJ7" i="284"/>
  <c r="AK7" i="284" s="1"/>
  <c r="AJ8" i="283"/>
  <c r="AK8" i="283" s="1"/>
  <c r="AJ9" i="283"/>
  <c r="AK9" i="283" s="1"/>
  <c r="AJ10" i="283"/>
  <c r="AK10" i="283" s="1"/>
  <c r="AJ11" i="283"/>
  <c r="AK11" i="283" s="1"/>
  <c r="AJ12" i="283"/>
  <c r="AK12" i="283" s="1"/>
  <c r="AJ13" i="283"/>
  <c r="AK13" i="283" s="1"/>
  <c r="AJ14" i="283"/>
  <c r="AK14" i="283" s="1"/>
  <c r="AJ15" i="283"/>
  <c r="AK15" i="283" s="1"/>
  <c r="AJ16" i="283"/>
  <c r="AK16" i="283" s="1"/>
  <c r="AJ17" i="283"/>
  <c r="AK17" i="283" s="1"/>
  <c r="AJ18" i="283"/>
  <c r="AK18" i="283" s="1"/>
  <c r="AJ19" i="283"/>
  <c r="AK19" i="283" s="1"/>
  <c r="AJ20" i="283"/>
  <c r="AK20" i="283" s="1"/>
  <c r="AJ21" i="283"/>
  <c r="AK21" i="283" s="1"/>
  <c r="AJ22" i="283"/>
  <c r="AK22" i="283" s="1"/>
  <c r="AJ23" i="283"/>
  <c r="AK23" i="283" s="1"/>
  <c r="AJ24" i="283"/>
  <c r="AK24" i="283" s="1"/>
  <c r="AJ25" i="283"/>
  <c r="AK25" i="283" s="1"/>
  <c r="AJ26" i="283"/>
  <c r="AK26" i="283" s="1"/>
  <c r="AJ27" i="283"/>
  <c r="AK27" i="283" s="1"/>
  <c r="AJ7" i="283"/>
  <c r="AK7" i="283" s="1"/>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7" i="282"/>
  <c r="AK7" i="282" s="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7" i="280"/>
  <c r="AK7" i="280" s="1"/>
  <c r="AJ8" i="279"/>
  <c r="AK8" i="279" s="1"/>
  <c r="AJ9" i="279"/>
  <c r="AK9" i="279" s="1"/>
  <c r="AJ10" i="279"/>
  <c r="AK10" i="279" s="1"/>
  <c r="AJ11" i="279"/>
  <c r="AK11" i="279" s="1"/>
  <c r="AJ12" i="279"/>
  <c r="AK12" i="279" s="1"/>
  <c r="AJ13" i="279"/>
  <c r="AK13" i="279" s="1"/>
  <c r="AJ14" i="279"/>
  <c r="AK14" i="279" s="1"/>
  <c r="AJ15" i="279"/>
  <c r="AK15"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7" i="279"/>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7" i="275"/>
  <c r="AK7" i="275" s="1"/>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7" i="278"/>
  <c r="AK7" i="278" s="1"/>
  <c r="AJ8" i="273"/>
  <c r="AK8" i="273" s="1"/>
  <c r="AJ9" i="273"/>
  <c r="AK9" i="273" s="1"/>
  <c r="AJ10" i="273"/>
  <c r="AK10" i="273" s="1"/>
  <c r="AJ11" i="273"/>
  <c r="AK11" i="273" s="1"/>
  <c r="AJ12" i="273"/>
  <c r="AK12" i="273" s="1"/>
  <c r="AJ13" i="273"/>
  <c r="AK13" i="273" s="1"/>
  <c r="AJ14" i="273"/>
  <c r="AK14" i="273" s="1"/>
  <c r="AJ15" i="273"/>
  <c r="AK15" i="273" s="1"/>
  <c r="AJ7" i="273"/>
  <c r="AK7" i="273" s="1"/>
  <c r="AK8" i="271"/>
  <c r="AK9" i="271"/>
  <c r="AK10" i="271"/>
  <c r="AK11" i="271"/>
  <c r="AK12" i="271"/>
  <c r="AK13" i="271"/>
  <c r="AK14" i="271"/>
  <c r="AK15" i="271"/>
  <c r="AK16" i="271"/>
  <c r="AK17" i="271"/>
  <c r="AK18" i="271"/>
  <c r="AK19" i="271"/>
  <c r="AK20" i="271"/>
  <c r="AK21" i="271"/>
  <c r="AK7" i="271"/>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J7" i="270"/>
  <c r="AK7" i="270" s="1"/>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7" i="269"/>
  <c r="AK7" i="269" s="1"/>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7" i="268"/>
  <c r="AK7" i="268" s="1"/>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7" i="267"/>
  <c r="AK7" i="267" s="1"/>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J7" i="266"/>
  <c r="AK7" i="266" s="1"/>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7" i="265"/>
  <c r="AK7" i="265" s="1"/>
  <c r="AJ7" i="277"/>
  <c r="AK7" i="298" l="1"/>
  <c r="AK37" i="298" s="1"/>
  <c r="AJ37" i="298"/>
  <c r="Q8" i="320"/>
  <c r="Q9" i="319"/>
  <c r="AK7" i="279"/>
  <c r="AK30" i="279" s="1"/>
  <c r="R18" i="319" s="1"/>
  <c r="AJ30" i="279"/>
  <c r="AK7" i="277"/>
  <c r="AK33" i="277" s="1"/>
  <c r="AJ33" i="27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2" i="256"/>
  <c r="AK32" i="256" s="1"/>
  <c r="AJ33" i="256"/>
  <c r="AK33" i="256" s="1"/>
  <c r="AJ34" i="256"/>
  <c r="AK34" i="256" s="1"/>
  <c r="AJ35" i="256"/>
  <c r="AK35" i="256" s="1"/>
  <c r="AJ36" i="256"/>
  <c r="AK36" i="256" s="1"/>
  <c r="AJ37" i="256"/>
  <c r="AK37" i="256" s="1"/>
  <c r="AJ7" i="256"/>
  <c r="AK7" i="256" s="1"/>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7" i="255"/>
  <c r="AK7" i="255" s="1"/>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7" i="276"/>
  <c r="AK7" i="276" s="1"/>
  <c r="AJ8" i="260"/>
  <c r="AK8" i="260" s="1"/>
  <c r="AJ9" i="260"/>
  <c r="AK9" i="260" s="1"/>
  <c r="AJ10" i="260"/>
  <c r="AK10" i="260" s="1"/>
  <c r="AJ11" i="260"/>
  <c r="AK11" i="260" s="1"/>
  <c r="AJ12" i="260"/>
  <c r="AK12" i="260" s="1"/>
  <c r="AJ13" i="260"/>
  <c r="AK13" i="260" s="1"/>
  <c r="AJ14" i="260"/>
  <c r="AK14" i="260" s="1"/>
  <c r="AJ15" i="260"/>
  <c r="AK15" i="260" s="1"/>
  <c r="AJ16" i="260"/>
  <c r="AK16" i="260" s="1"/>
  <c r="AJ17" i="260"/>
  <c r="AK17" i="260" s="1"/>
  <c r="AJ18" i="260"/>
  <c r="AK18" i="260" s="1"/>
  <c r="AJ19" i="260"/>
  <c r="AK19" i="260" s="1"/>
  <c r="AJ20" i="260"/>
  <c r="AK20" i="260" s="1"/>
  <c r="AJ21" i="260"/>
  <c r="AJ22" i="260"/>
  <c r="AJ23" i="260"/>
  <c r="AK23" i="260" s="1"/>
  <c r="AJ24" i="260"/>
  <c r="AK24" i="260" s="1"/>
  <c r="AJ25" i="260"/>
  <c r="AK25" i="260" s="1"/>
  <c r="AJ26" i="260"/>
  <c r="AK26" i="260" s="1"/>
  <c r="AJ27" i="260"/>
  <c r="AK27" i="260" s="1"/>
  <c r="AJ28" i="260"/>
  <c r="AK28" i="260" s="1"/>
  <c r="AJ29" i="260"/>
  <c r="AK29" i="260" s="1"/>
  <c r="AJ30" i="260"/>
  <c r="AK30" i="260" s="1"/>
  <c r="AJ31" i="260"/>
  <c r="AK31" i="260" s="1"/>
  <c r="AJ32" i="260"/>
  <c r="AJ33" i="260"/>
  <c r="AJ34" i="260"/>
  <c r="AK34" i="260" s="1"/>
  <c r="AJ35" i="260"/>
  <c r="AK35" i="260" s="1"/>
  <c r="AJ36" i="260"/>
  <c r="AK36" i="260" s="1"/>
  <c r="AK21" i="260"/>
  <c r="AK22" i="260"/>
  <c r="AK32" i="260"/>
  <c r="AK33" i="260"/>
  <c r="AJ8" i="250"/>
  <c r="AK8" i="250" s="1"/>
  <c r="AJ9" i="250"/>
  <c r="AK9" i="250" s="1"/>
  <c r="AJ10" i="250"/>
  <c r="AK10" i="250" s="1"/>
  <c r="AJ11" i="250"/>
  <c r="AK11" i="250" s="1"/>
  <c r="AJ12" i="250"/>
  <c r="AK12" i="250" s="1"/>
  <c r="AJ13" i="250"/>
  <c r="AJ14" i="250"/>
  <c r="AK14" i="250" s="1"/>
  <c r="AJ15" i="250"/>
  <c r="AK15" i="250" s="1"/>
  <c r="AJ16" i="250"/>
  <c r="AK16" i="250" s="1"/>
  <c r="AJ17" i="250"/>
  <c r="AK17" i="250" s="1"/>
  <c r="AJ18" i="250"/>
  <c r="AK18" i="250" s="1"/>
  <c r="AJ19" i="250"/>
  <c r="AK19" i="250" s="1"/>
  <c r="AJ20" i="250"/>
  <c r="AK20" i="250" s="1"/>
  <c r="AJ21" i="250"/>
  <c r="AK21" i="250" s="1"/>
  <c r="AJ22" i="250"/>
  <c r="AK22" i="250" s="1"/>
  <c r="AJ23" i="250"/>
  <c r="AJ24" i="250"/>
  <c r="AK24" i="250" s="1"/>
  <c r="AJ25" i="250"/>
  <c r="AK25" i="250" s="1"/>
  <c r="AJ26" i="250"/>
  <c r="AK26" i="250" s="1"/>
  <c r="AJ27" i="250"/>
  <c r="AK27" i="250" s="1"/>
  <c r="AJ28" i="250"/>
  <c r="AK28" i="250" s="1"/>
  <c r="AJ29" i="250"/>
  <c r="AK29" i="250" s="1"/>
  <c r="AJ30" i="250"/>
  <c r="AK30" i="250" s="1"/>
  <c r="AJ31" i="250"/>
  <c r="AK31" i="250" s="1"/>
  <c r="AJ32" i="250"/>
  <c r="AK32" i="250" s="1"/>
  <c r="AJ33" i="250"/>
  <c r="AK33" i="250" s="1"/>
  <c r="AJ34" i="250"/>
  <c r="AK34" i="250" s="1"/>
  <c r="AJ35" i="250"/>
  <c r="AK35" i="250" s="1"/>
  <c r="AJ36" i="250"/>
  <c r="AK36" i="250" s="1"/>
  <c r="AJ37" i="250"/>
  <c r="AK37" i="250" s="1"/>
  <c r="AJ38" i="250"/>
  <c r="AJ39" i="250"/>
  <c r="AK39" i="250" s="1"/>
  <c r="AK23" i="250"/>
  <c r="AK38" i="250"/>
  <c r="AJ8" i="249"/>
  <c r="AK8" i="249" s="1"/>
  <c r="AJ9" i="249"/>
  <c r="AK9" i="249" s="1"/>
  <c r="AJ10" i="249"/>
  <c r="AK10" i="249" s="1"/>
  <c r="AJ11" i="249"/>
  <c r="AK11" i="249" s="1"/>
  <c r="AJ12" i="249"/>
  <c r="AK12" i="249" s="1"/>
  <c r="AJ13" i="249"/>
  <c r="AJ14" i="249"/>
  <c r="AJ15" i="249"/>
  <c r="AK15" i="249" s="1"/>
  <c r="AJ16" i="249"/>
  <c r="AK16" i="249" s="1"/>
  <c r="AJ17" i="249"/>
  <c r="AK17" i="249" s="1"/>
  <c r="AJ18" i="249"/>
  <c r="AK18" i="249" s="1"/>
  <c r="AJ19" i="249"/>
  <c r="AK19"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J30" i="249"/>
  <c r="AK30" i="249" s="1"/>
  <c r="AJ31" i="249"/>
  <c r="AK31" i="249" s="1"/>
  <c r="AJ32" i="249"/>
  <c r="AK32" i="249" s="1"/>
  <c r="AJ33" i="249"/>
  <c r="AK33" i="249" s="1"/>
  <c r="AJ34" i="249"/>
  <c r="AK34" i="249" s="1"/>
  <c r="AJ35" i="249"/>
  <c r="AK35" i="249" s="1"/>
  <c r="AJ36" i="249"/>
  <c r="AK36" i="249" s="1"/>
  <c r="AJ37" i="249"/>
  <c r="AK37" i="249" s="1"/>
  <c r="AJ38" i="249"/>
  <c r="AK38" i="249" s="1"/>
  <c r="AJ39" i="249"/>
  <c r="AK39" i="249" s="1"/>
  <c r="AJ40" i="249"/>
  <c r="AK40" i="249" s="1"/>
  <c r="AJ41" i="249"/>
  <c r="AK41" i="249" s="1"/>
  <c r="AK13" i="249"/>
  <c r="AK14" i="249"/>
  <c r="AK29" i="249"/>
  <c r="AJ7" i="260"/>
  <c r="AK7" i="260" s="1"/>
  <c r="AJ7" i="250"/>
  <c r="AK7" i="250" s="1"/>
  <c r="AJ7" i="249"/>
  <c r="AK7" i="249" s="1"/>
  <c r="R8" i="320" l="1"/>
  <c r="R9" i="319"/>
  <c r="R17" i="320"/>
  <c r="AK13" i="250"/>
  <c r="AJ40" i="250"/>
  <c r="Q17" i="320"/>
  <c r="Q18" i="319"/>
  <c r="AK42" i="249"/>
  <c r="AJ42" i="249"/>
  <c r="E6" i="318" l="1"/>
  <c r="E6" i="319"/>
  <c r="E5" i="320"/>
  <c r="W14" i="319"/>
  <c r="W13" i="320"/>
  <c r="X13" i="320"/>
  <c r="X14" i="319"/>
  <c r="AL42"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8"/>
  <c r="F6" i="308"/>
  <c r="E6" i="308"/>
  <c r="F5" i="307"/>
  <c r="F5" i="306"/>
  <c r="F5" i="304"/>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9" l="1"/>
  <c r="G6" i="309" s="1"/>
  <c r="G5" i="302"/>
  <c r="H5" i="302" s="1"/>
  <c r="G5" i="303"/>
  <c r="H5" i="303" s="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H5" i="309"/>
  <c r="G6" i="308"/>
  <c r="H5" i="308"/>
  <c r="G5" i="307"/>
  <c r="F6" i="307"/>
  <c r="F6" i="306"/>
  <c r="G5" i="306"/>
  <c r="F6" i="304"/>
  <c r="G5" i="304"/>
  <c r="G6" i="303"/>
  <c r="G6"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305" l="1"/>
  <c r="H5" i="299"/>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5" i="305"/>
  <c r="H6" i="287" l="1"/>
  <c r="S6" i="318"/>
  <c r="G11" i="320"/>
  <c r="G12" i="319"/>
  <c r="H6" i="310"/>
  <c r="H6" i="299"/>
  <c r="I5" i="292"/>
  <c r="J5" i="292" s="1"/>
  <c r="AL30" i="315"/>
  <c r="AL31" i="314"/>
  <c r="AL33" i="313"/>
  <c r="AJ30" i="311"/>
  <c r="AL29"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0" i="311"/>
  <c r="AL37" i="308"/>
  <c r="AJ37" i="308"/>
  <c r="AL35" i="307"/>
  <c r="AJ29" i="306"/>
  <c r="AK29" i="306"/>
  <c r="AL29" i="306"/>
  <c r="AK25" i="305"/>
  <c r="AJ35" i="307"/>
  <c r="AK37" i="308"/>
  <c r="AL35" i="309"/>
  <c r="AJ38" i="310"/>
  <c r="AK38" i="310"/>
  <c r="AL38" i="310"/>
  <c r="AK30" i="311"/>
  <c r="AJ30" i="312"/>
  <c r="AL30" i="312"/>
  <c r="AK30" i="312"/>
  <c r="AJ33" i="313"/>
  <c r="AJ31" i="314"/>
  <c r="AJ30" i="315"/>
  <c r="AK30" i="315"/>
  <c r="AJ29" i="316"/>
  <c r="AK29" i="316"/>
  <c r="AK31" i="314"/>
  <c r="AK33" i="313"/>
  <c r="AK35" i="309"/>
  <c r="AJ35" i="309"/>
  <c r="AK35" i="307"/>
  <c r="AJ25"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F18" i="320" l="1"/>
  <c r="B20" i="320"/>
  <c r="B21" i="319"/>
  <c r="B24" i="318"/>
  <c r="B19" i="319"/>
  <c r="B22" i="318"/>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J33" i="296"/>
  <c r="AL21" i="295"/>
  <c r="AJ21" i="295"/>
  <c r="AL34" i="293"/>
  <c r="AJ34" i="293"/>
  <c r="W11" i="318" l="1"/>
  <c r="K10" i="319"/>
  <c r="K9" i="320"/>
  <c r="W13" i="318"/>
  <c r="K11" i="320"/>
  <c r="K12" i="319"/>
  <c r="Y13" i="318"/>
  <c r="M12" i="319"/>
  <c r="M11" i="320"/>
  <c r="W18" i="318"/>
  <c r="K16" i="320"/>
  <c r="K17" i="319"/>
  <c r="Y18" i="318"/>
  <c r="M17" i="319"/>
  <c r="M16" i="320"/>
  <c r="Y14" i="318"/>
  <c r="M13" i="319"/>
  <c r="M12" i="320"/>
  <c r="AJ37" i="294"/>
  <c r="AL26" i="304"/>
  <c r="AL39" i="302"/>
  <c r="AJ35" i="301"/>
  <c r="AL35" i="301"/>
  <c r="AL36" i="299"/>
  <c r="AL26" i="297"/>
  <c r="AJ29" i="292"/>
  <c r="AL29"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6" i="304"/>
  <c r="AJ37" i="303"/>
  <c r="AL37" i="303"/>
  <c r="AJ39" i="302"/>
  <c r="AK35" i="301"/>
  <c r="AJ40" i="300"/>
  <c r="AL40" i="300"/>
  <c r="AK36" i="299"/>
  <c r="AJ26" i="297"/>
  <c r="AL33" i="296"/>
  <c r="AL37" i="294"/>
  <c r="AK26" i="304"/>
  <c r="AK37" i="303"/>
  <c r="AK39" i="302"/>
  <c r="AK40" i="300"/>
  <c r="AJ36" i="299"/>
  <c r="AK26" i="297"/>
  <c r="AK33" i="296"/>
  <c r="AK37" i="294"/>
  <c r="AK34" i="293"/>
  <c r="AK29" i="292"/>
  <c r="G15" i="318"/>
  <c r="E15" i="318"/>
  <c r="AJ29" i="284"/>
  <c r="AL42"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1" i="286"/>
  <c r="AL29" i="284"/>
  <c r="AL28" i="283"/>
  <c r="G13" i="318" s="1"/>
  <c r="AL38" i="281"/>
  <c r="AL44"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0" i="287"/>
  <c r="AL30" i="287"/>
  <c r="AJ31" i="286"/>
  <c r="AJ23" i="285"/>
  <c r="AL23" i="285"/>
  <c r="AK23" i="285"/>
  <c r="AK29" i="284"/>
  <c r="AJ42" i="282"/>
  <c r="AJ38" i="281"/>
  <c r="AK38" i="281"/>
  <c r="AJ44" i="280"/>
  <c r="S16" i="318"/>
  <c r="Q16" i="318"/>
  <c r="AK21" i="295"/>
  <c r="AK33" i="290"/>
  <c r="AK26" i="289"/>
  <c r="AK26" i="288"/>
  <c r="AJ26" i="288"/>
  <c r="AK30" i="287"/>
  <c r="AK31" i="286"/>
  <c r="AK28" i="283"/>
  <c r="AJ28" i="283"/>
  <c r="AK42" i="282"/>
  <c r="AK44"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27"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28" i="278"/>
  <c r="AK27" i="275"/>
  <c r="AJ27" i="275"/>
  <c r="AJ28" i="278"/>
  <c r="T23" i="318" l="1"/>
  <c r="Q14" i="318"/>
  <c r="Q16" i="319"/>
  <c r="Q15" i="320"/>
  <c r="R14" i="318"/>
  <c r="R16" i="319"/>
  <c r="R15" i="320"/>
  <c r="S14" i="318"/>
  <c r="S16" i="319"/>
  <c r="S15" i="320"/>
  <c r="Q15" i="318"/>
  <c r="Q16" i="320"/>
  <c r="Q17" i="319"/>
  <c r="S15" i="318"/>
  <c r="S16" i="320"/>
  <c r="S17" i="319"/>
  <c r="R15" i="318"/>
  <c r="H23" i="318" s="1"/>
  <c r="R17" i="319"/>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19" l="1"/>
  <c r="R21" i="319"/>
  <c r="N22" i="320"/>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5" i="276"/>
  <c r="AK25" i="276"/>
  <c r="AJ25" i="276"/>
  <c r="Y7" i="318" l="1"/>
  <c r="Y17" i="320"/>
  <c r="Y18" i="319"/>
  <c r="W7" i="318"/>
  <c r="W17" i="320"/>
  <c r="W18" i="319"/>
  <c r="X7" i="318"/>
  <c r="X18" i="319"/>
  <c r="X17" i="320"/>
  <c r="AL38" i="256"/>
  <c r="Y8" i="318" l="1"/>
  <c r="Y19" i="319"/>
  <c r="Y18" i="320"/>
  <c r="AK38" i="256"/>
  <c r="AJ38" i="256"/>
  <c r="X8" i="318" l="1"/>
  <c r="X18" i="320"/>
  <c r="X19" i="319"/>
  <c r="W8" i="318"/>
  <c r="W18" i="320"/>
  <c r="W19" i="319"/>
  <c r="AL16" i="273"/>
  <c r="AL32" i="270"/>
  <c r="AL33" i="267"/>
  <c r="AJ28" i="269"/>
  <c r="AJ32" i="270"/>
  <c r="AJ33" i="267"/>
  <c r="AJ16" i="273"/>
  <c r="AJ32" i="266"/>
  <c r="AL32" i="266"/>
  <c r="AJ33" i="265"/>
  <c r="AL33" i="265"/>
  <c r="AJ22" i="271"/>
  <c r="AL22" i="271"/>
  <c r="AL33" i="268"/>
  <c r="AL28" i="269"/>
  <c r="AJ33" i="268"/>
  <c r="AK16" i="273"/>
  <c r="AK22" i="271"/>
  <c r="AK32" i="270"/>
  <c r="AK33" i="268"/>
  <c r="AK32" i="266"/>
  <c r="AK33"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3" i="267"/>
  <c r="AK28" i="269"/>
  <c r="L11" i="318" l="1"/>
  <c r="X7" i="320"/>
  <c r="X8" i="319"/>
  <c r="L14" i="318"/>
  <c r="X10" i="320"/>
  <c r="X11" i="319"/>
  <c r="AL37" i="260"/>
  <c r="AJ37" i="260"/>
  <c r="AL33" i="257"/>
  <c r="AJ33" i="257"/>
  <c r="S18" i="318"/>
  <c r="AJ27" i="255"/>
  <c r="AL27" i="255"/>
  <c r="Q18" i="318"/>
  <c r="R18" i="318"/>
  <c r="AK27" i="255"/>
  <c r="AL40" i="250"/>
  <c r="AK40"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7" i="260"/>
  <c r="AK33"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LSTC</author>
  </authors>
  <commentList>
    <comment ref="F9" authorId="0">
      <text>
        <r>
          <rPr>
            <b/>
            <sz val="9"/>
            <color indexed="81"/>
            <rFont val="Tahoma"/>
            <family val="2"/>
          </rPr>
          <t>LSTC:</t>
        </r>
        <r>
          <rPr>
            <sz val="9"/>
            <color indexed="81"/>
            <rFont val="Tahoma"/>
            <family val="2"/>
          </rPr>
          <t xml:space="preserve">
T1-3</t>
        </r>
      </text>
    </comment>
  </commentList>
</comments>
</file>

<file path=xl/comments10.xml><?xml version="1.0" encoding="utf-8"?>
<comments xmlns="http://schemas.openxmlformats.org/spreadsheetml/2006/main">
  <authors>
    <author>anhtuan</author>
  </authors>
  <commentList>
    <comment ref="M10" authorId="0">
      <text>
        <r>
          <rPr>
            <b/>
            <sz val="9"/>
            <color indexed="81"/>
            <rFont val="Tahoma"/>
            <family val="2"/>
          </rPr>
          <t>anhtuan:</t>
        </r>
        <r>
          <rPr>
            <sz val="9"/>
            <color indexed="81"/>
            <rFont val="Tahoma"/>
            <family val="2"/>
          </rPr>
          <t xml:space="preserve">
2T</t>
        </r>
      </text>
    </comment>
    <comment ref="M11" authorId="0">
      <text>
        <r>
          <rPr>
            <b/>
            <sz val="9"/>
            <color indexed="81"/>
            <rFont val="Tahoma"/>
            <family val="2"/>
          </rPr>
          <t>anhtuan:</t>
        </r>
        <r>
          <rPr>
            <sz val="9"/>
            <color indexed="81"/>
            <rFont val="Tahoma"/>
            <family val="2"/>
          </rPr>
          <t xml:space="preserve">
3T SAU</t>
        </r>
      </text>
    </comment>
    <comment ref="M13" authorId="0">
      <text>
        <r>
          <rPr>
            <b/>
            <sz val="9"/>
            <color indexed="81"/>
            <rFont val="Tahoma"/>
            <family val="2"/>
          </rPr>
          <t>anhtuan:</t>
        </r>
        <r>
          <rPr>
            <sz val="9"/>
            <color indexed="81"/>
            <rFont val="Tahoma"/>
            <family val="2"/>
          </rPr>
          <t xml:space="preserve">
2T</t>
        </r>
      </text>
    </comment>
    <comment ref="M14" authorId="0">
      <text>
        <r>
          <rPr>
            <b/>
            <sz val="9"/>
            <color indexed="81"/>
            <rFont val="Tahoma"/>
            <family val="2"/>
          </rPr>
          <t>anhtuan:</t>
        </r>
        <r>
          <rPr>
            <sz val="9"/>
            <color indexed="81"/>
            <rFont val="Tahoma"/>
            <family val="2"/>
          </rPr>
          <t xml:space="preserve">
1T</t>
        </r>
      </text>
    </comment>
    <comment ref="M23" authorId="0">
      <text>
        <r>
          <rPr>
            <b/>
            <sz val="9"/>
            <color indexed="81"/>
            <rFont val="Tahoma"/>
            <family val="2"/>
          </rPr>
          <t>anhtuan:</t>
        </r>
        <r>
          <rPr>
            <sz val="9"/>
            <color indexed="81"/>
            <rFont val="Tahoma"/>
            <family val="2"/>
          </rPr>
          <t xml:space="preserve">
2T</t>
        </r>
      </text>
    </comment>
    <comment ref="M27" authorId="0">
      <text>
        <r>
          <rPr>
            <b/>
            <sz val="9"/>
            <color indexed="81"/>
            <rFont val="Tahoma"/>
            <family val="2"/>
          </rPr>
          <t>anhtuan:</t>
        </r>
        <r>
          <rPr>
            <sz val="9"/>
            <color indexed="81"/>
            <rFont val="Tahoma"/>
            <family val="2"/>
          </rPr>
          <t xml:space="preserve">
1T</t>
        </r>
      </text>
    </comment>
    <comment ref="M31" authorId="0">
      <text>
        <r>
          <rPr>
            <b/>
            <sz val="9"/>
            <color indexed="81"/>
            <rFont val="Tahoma"/>
            <family val="2"/>
          </rPr>
          <t>anhtuan:</t>
        </r>
        <r>
          <rPr>
            <sz val="9"/>
            <color indexed="81"/>
            <rFont val="Tahoma"/>
            <family val="2"/>
          </rPr>
          <t xml:space="preserve">
1T</t>
        </r>
      </text>
    </comment>
    <comment ref="M38" authorId="0">
      <text>
        <r>
          <rPr>
            <b/>
            <sz val="9"/>
            <color indexed="81"/>
            <rFont val="Tahoma"/>
            <family val="2"/>
          </rPr>
          <t>anhtuan:</t>
        </r>
        <r>
          <rPr>
            <sz val="9"/>
            <color indexed="81"/>
            <rFont val="Tahoma"/>
            <family val="2"/>
          </rPr>
          <t xml:space="preserve">
2T</t>
        </r>
      </text>
    </comment>
  </commentList>
</comments>
</file>

<file path=xl/comments11.xml><?xml version="1.0" encoding="utf-8"?>
<comments xmlns="http://schemas.openxmlformats.org/spreadsheetml/2006/main">
  <authors>
    <author>anhtuan</author>
  </authors>
  <commentList>
    <comment ref="F5" authorId="0">
      <text>
        <r>
          <rPr>
            <b/>
            <sz val="9"/>
            <color indexed="81"/>
            <rFont val="Tahoma"/>
            <family val="2"/>
          </rPr>
          <t>anhtuan:</t>
        </r>
        <r>
          <rPr>
            <sz val="9"/>
            <color indexed="81"/>
            <rFont val="Tahoma"/>
            <family val="2"/>
          </rPr>
          <t xml:space="preserve">
V0</t>
        </r>
      </text>
    </comment>
  </commentList>
</comments>
</file>

<file path=xl/comments12.xml><?xml version="1.0" encoding="utf-8"?>
<comments xmlns="http://schemas.openxmlformats.org/spreadsheetml/2006/main">
  <authors>
    <author>anhtuan</author>
  </authors>
  <commentList>
    <comment ref="L5" authorId="0">
      <text>
        <r>
          <rPr>
            <b/>
            <sz val="9"/>
            <color indexed="81"/>
            <rFont val="Tahoma"/>
            <family val="2"/>
          </rPr>
          <t>anhtuan:</t>
        </r>
        <r>
          <rPr>
            <sz val="9"/>
            <color indexed="81"/>
            <rFont val="Tahoma"/>
            <family val="2"/>
          </rPr>
          <t xml:space="preserve">
V0</t>
        </r>
      </text>
    </comment>
  </commentList>
</comments>
</file>

<file path=xl/comments13.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 ref="M5" authorId="0">
      <text>
        <r>
          <rPr>
            <b/>
            <sz val="9"/>
            <color indexed="81"/>
            <rFont val="Tahoma"/>
            <family val="2"/>
          </rPr>
          <t>anhtuan:</t>
        </r>
        <r>
          <rPr>
            <sz val="9"/>
            <color indexed="81"/>
            <rFont val="Tahoma"/>
            <family val="2"/>
          </rPr>
          <t xml:space="preserve">
V0</t>
        </r>
      </text>
    </comment>
    <comment ref="P5" authorId="0">
      <text>
        <r>
          <rPr>
            <b/>
            <sz val="9"/>
            <color indexed="81"/>
            <rFont val="Tahoma"/>
            <charset val="1"/>
          </rPr>
          <t>anhtuan:</t>
        </r>
        <r>
          <rPr>
            <sz val="9"/>
            <color indexed="81"/>
            <rFont val="Tahoma"/>
            <charset val="1"/>
          </rPr>
          <t xml:space="preserve">
V0</t>
        </r>
      </text>
    </comment>
    <comment ref="T5" authorId="0">
      <text>
        <r>
          <rPr>
            <b/>
            <sz val="9"/>
            <color indexed="81"/>
            <rFont val="Tahoma"/>
            <charset val="1"/>
          </rPr>
          <t>anhtuan:</t>
        </r>
        <r>
          <rPr>
            <sz val="9"/>
            <color indexed="81"/>
            <rFont val="Tahoma"/>
            <charset val="1"/>
          </rPr>
          <t xml:space="preserve">
V0</t>
        </r>
      </text>
    </comment>
    <comment ref="U5" authorId="0">
      <text>
        <r>
          <rPr>
            <b/>
            <sz val="9"/>
            <color indexed="81"/>
            <rFont val="Tahoma"/>
            <charset val="1"/>
          </rPr>
          <t>anhtuan:</t>
        </r>
        <r>
          <rPr>
            <sz val="9"/>
            <color indexed="81"/>
            <rFont val="Tahoma"/>
            <charset val="1"/>
          </rPr>
          <t xml:space="preserve">
V0</t>
        </r>
      </text>
    </comment>
    <comment ref="W5" authorId="0">
      <text>
        <r>
          <rPr>
            <b/>
            <sz val="9"/>
            <color indexed="81"/>
            <rFont val="Tahoma"/>
            <charset val="1"/>
          </rPr>
          <t>anhtuan:</t>
        </r>
        <r>
          <rPr>
            <sz val="9"/>
            <color indexed="81"/>
            <rFont val="Tahoma"/>
            <charset val="1"/>
          </rPr>
          <t xml:space="preserve">
V0</t>
        </r>
      </text>
    </comment>
  </commentList>
</comments>
</file>

<file path=xl/comments14.xml><?xml version="1.0" encoding="utf-8"?>
<comments xmlns="http://schemas.openxmlformats.org/spreadsheetml/2006/main">
  <authors>
    <author>anhtuan</author>
  </authors>
  <commentList>
    <comment ref="F5" authorId="0">
      <text>
        <r>
          <rPr>
            <b/>
            <sz val="9"/>
            <color indexed="81"/>
            <rFont val="Tahoma"/>
            <family val="2"/>
          </rPr>
          <t>anhtuan:</t>
        </r>
        <r>
          <rPr>
            <sz val="9"/>
            <color indexed="81"/>
            <rFont val="Tahoma"/>
            <family val="2"/>
          </rPr>
          <t xml:space="preserve">
V0</t>
        </r>
      </text>
    </comment>
    <comment ref="I5" authorId="0">
      <text>
        <r>
          <rPr>
            <b/>
            <sz val="9"/>
            <color indexed="81"/>
            <rFont val="Tahoma"/>
            <family val="2"/>
          </rPr>
          <t>anhtuan:</t>
        </r>
        <r>
          <rPr>
            <sz val="9"/>
            <color indexed="81"/>
            <rFont val="Tahoma"/>
            <family val="2"/>
          </rPr>
          <t xml:space="preserve">
V0</t>
        </r>
      </text>
    </comment>
    <comment ref="W5" authorId="0">
      <text>
        <r>
          <rPr>
            <b/>
            <sz val="9"/>
            <color indexed="81"/>
            <rFont val="Tahoma"/>
            <charset val="1"/>
          </rPr>
          <t>anhtuan:</t>
        </r>
        <r>
          <rPr>
            <sz val="9"/>
            <color indexed="81"/>
            <rFont val="Tahoma"/>
            <charset val="1"/>
          </rPr>
          <t xml:space="preserve">
V0</t>
        </r>
      </text>
    </comment>
    <comment ref="U8" authorId="0">
      <text>
        <r>
          <rPr>
            <b/>
            <sz val="9"/>
            <color indexed="81"/>
            <rFont val="Tahoma"/>
            <charset val="1"/>
          </rPr>
          <t>anhtuan:</t>
        </r>
        <r>
          <rPr>
            <sz val="9"/>
            <color indexed="81"/>
            <rFont val="Tahoma"/>
            <charset val="1"/>
          </rPr>
          <t xml:space="preserve">
làm việc riêng trong lớp</t>
        </r>
      </text>
    </comment>
    <comment ref="U14" authorId="0">
      <text>
        <r>
          <rPr>
            <b/>
            <sz val="9"/>
            <color indexed="81"/>
            <rFont val="Tahoma"/>
            <charset val="1"/>
          </rPr>
          <t>anhtuan:</t>
        </r>
        <r>
          <rPr>
            <sz val="9"/>
            <color indexed="81"/>
            <rFont val="Tahoma"/>
            <charset val="1"/>
          </rPr>
          <t xml:space="preserve">
làm việc riêng trong lớp</t>
        </r>
      </text>
    </comment>
  </commentList>
</comments>
</file>

<file path=xl/comments15.xml><?xml version="1.0" encoding="utf-8"?>
<comments xmlns="http://schemas.openxmlformats.org/spreadsheetml/2006/main">
  <authors>
    <author>anhtuan</author>
  </authors>
  <commentList>
    <comment ref="P5" authorId="0">
      <text>
        <r>
          <rPr>
            <b/>
            <sz val="9"/>
            <color indexed="81"/>
            <rFont val="Tahoma"/>
            <charset val="1"/>
          </rPr>
          <t>anhtuan:</t>
        </r>
        <r>
          <rPr>
            <sz val="9"/>
            <color indexed="81"/>
            <rFont val="Tahoma"/>
            <charset val="1"/>
          </rPr>
          <t xml:space="preserve">
V0</t>
        </r>
      </text>
    </comment>
    <comment ref="W5" authorId="0">
      <text>
        <r>
          <rPr>
            <b/>
            <sz val="9"/>
            <color indexed="81"/>
            <rFont val="Tahoma"/>
            <charset val="1"/>
          </rPr>
          <t>anhtuan:</t>
        </r>
        <r>
          <rPr>
            <sz val="9"/>
            <color indexed="81"/>
            <rFont val="Tahoma"/>
            <charset val="1"/>
          </rPr>
          <t xml:space="preserve">
V0</t>
        </r>
      </text>
    </comment>
  </commentList>
</comments>
</file>

<file path=xl/comments16.xml><?xml version="1.0" encoding="utf-8"?>
<comments xmlns="http://schemas.openxmlformats.org/spreadsheetml/2006/main">
  <authors>
    <author>anhtuan</author>
  </authors>
  <commentList>
    <comment ref="P5" authorId="0">
      <text>
        <r>
          <rPr>
            <b/>
            <sz val="9"/>
            <color indexed="81"/>
            <rFont val="Tahoma"/>
            <charset val="1"/>
          </rPr>
          <t>anhtuan:</t>
        </r>
        <r>
          <rPr>
            <sz val="9"/>
            <color indexed="81"/>
            <rFont val="Tahoma"/>
            <charset val="1"/>
          </rPr>
          <t xml:space="preserve">
V0</t>
        </r>
      </text>
    </comment>
  </commentList>
</comments>
</file>

<file path=xl/comments17.xml><?xml version="1.0" encoding="utf-8"?>
<comments xmlns="http://schemas.openxmlformats.org/spreadsheetml/2006/main">
  <authors>
    <author>LSTC</author>
  </authors>
  <commentList>
    <comment ref="F5" authorId="0">
      <text>
        <r>
          <rPr>
            <b/>
            <sz val="9"/>
            <color indexed="81"/>
            <rFont val="Tahoma"/>
            <family val="2"/>
          </rPr>
          <t>LSTC:</t>
        </r>
        <r>
          <rPr>
            <sz val="9"/>
            <color indexed="81"/>
            <rFont val="Tahoma"/>
            <family val="2"/>
          </rPr>
          <t xml:space="preserve">
V:0</t>
        </r>
      </text>
    </comment>
  </commentList>
</comments>
</file>

<file path=xl/comments18.xml><?xml version="1.0" encoding="utf-8"?>
<comments xmlns="http://schemas.openxmlformats.org/spreadsheetml/2006/main">
  <authors>
    <author>LSTC</author>
  </authors>
  <commentList>
    <comment ref="J5" authorId="0">
      <text>
        <r>
          <rPr>
            <b/>
            <sz val="9"/>
            <color indexed="81"/>
            <rFont val="Tahoma"/>
            <family val="2"/>
          </rPr>
          <t>LSTC:</t>
        </r>
        <r>
          <rPr>
            <sz val="9"/>
            <color indexed="81"/>
            <rFont val="Tahoma"/>
            <family val="2"/>
          </rPr>
          <t xml:space="preserve">
V:0</t>
        </r>
      </text>
    </comment>
    <comment ref="L5" authorId="0">
      <text>
        <r>
          <rPr>
            <b/>
            <sz val="9"/>
            <color indexed="81"/>
            <rFont val="Tahoma"/>
            <family val="2"/>
          </rPr>
          <t>LSTC:</t>
        </r>
        <r>
          <rPr>
            <sz val="9"/>
            <color indexed="81"/>
            <rFont val="Tahoma"/>
            <family val="2"/>
          </rPr>
          <t xml:space="preserve">
V:0</t>
        </r>
      </text>
    </comment>
  </commentList>
</comments>
</file>

<file path=xl/comments19.xml><?xml version="1.0" encoding="utf-8"?>
<comments xmlns="http://schemas.openxmlformats.org/spreadsheetml/2006/main">
  <authors>
    <author>anhtuan</author>
  </authors>
  <commentList>
    <comment ref="P5" authorId="0">
      <text>
        <r>
          <rPr>
            <b/>
            <sz val="9"/>
            <color indexed="81"/>
            <rFont val="Tahoma"/>
            <charset val="1"/>
          </rPr>
          <t>anhtuan:</t>
        </r>
        <r>
          <rPr>
            <sz val="9"/>
            <color indexed="81"/>
            <rFont val="Tahoma"/>
            <charset val="1"/>
          </rPr>
          <t xml:space="preserve">
V0</t>
        </r>
      </text>
    </comment>
    <comment ref="W5" authorId="0">
      <text>
        <r>
          <rPr>
            <b/>
            <sz val="9"/>
            <color indexed="81"/>
            <rFont val="Tahoma"/>
            <charset val="1"/>
          </rPr>
          <t>anhtuan:</t>
        </r>
        <r>
          <rPr>
            <sz val="9"/>
            <color indexed="81"/>
            <rFont val="Tahoma"/>
            <charset val="1"/>
          </rPr>
          <t xml:space="preserve">
v0</t>
        </r>
      </text>
    </comment>
  </commentList>
</comments>
</file>

<file path=xl/comments2.xml><?xml version="1.0" encoding="utf-8"?>
<comments xmlns="http://schemas.openxmlformats.org/spreadsheetml/2006/main">
  <authors>
    <author>anhtuan</author>
  </authors>
  <commentList>
    <comment ref="J5" authorId="0">
      <text>
        <r>
          <rPr>
            <b/>
            <sz val="9"/>
            <color indexed="81"/>
            <rFont val="Tahoma"/>
            <family val="2"/>
          </rPr>
          <t>anhtuan:</t>
        </r>
        <r>
          <rPr>
            <sz val="9"/>
            <color indexed="81"/>
            <rFont val="Tahoma"/>
            <family val="2"/>
          </rPr>
          <t xml:space="preserve">
V0</t>
        </r>
      </text>
    </comment>
    <comment ref="P5" authorId="0">
      <text>
        <r>
          <rPr>
            <b/>
            <sz val="9"/>
            <color indexed="81"/>
            <rFont val="Tahoma"/>
            <charset val="1"/>
          </rPr>
          <t>anhtuan:</t>
        </r>
        <r>
          <rPr>
            <sz val="9"/>
            <color indexed="81"/>
            <rFont val="Tahoma"/>
            <charset val="1"/>
          </rPr>
          <t xml:space="preserve">
V0</t>
        </r>
      </text>
    </comment>
  </commentList>
</comments>
</file>

<file path=xl/comments20.xml><?xml version="1.0" encoding="utf-8"?>
<comments xmlns="http://schemas.openxmlformats.org/spreadsheetml/2006/main">
  <authors>
    <author>anhtuan</author>
  </authors>
  <commentList>
    <comment ref="J7" authorId="0">
      <text>
        <r>
          <rPr>
            <b/>
            <sz val="9"/>
            <color indexed="81"/>
            <rFont val="Tahoma"/>
            <family val="2"/>
          </rPr>
          <t>anhtuan:</t>
        </r>
        <r>
          <rPr>
            <sz val="9"/>
            <color indexed="81"/>
            <rFont val="Tahoma"/>
            <family val="2"/>
          </rPr>
          <t xml:space="preserve">
LÊN LỚP TRỄ SAU GIỜ RA CHƠI</t>
        </r>
      </text>
    </comment>
    <comment ref="N10" authorId="0">
      <text>
        <r>
          <rPr>
            <b/>
            <sz val="9"/>
            <color indexed="81"/>
            <rFont val="Tahoma"/>
            <charset val="1"/>
          </rPr>
          <t>anhtuan:</t>
        </r>
        <r>
          <rPr>
            <sz val="9"/>
            <color indexed="81"/>
            <rFont val="Tahoma"/>
            <charset val="1"/>
          </rPr>
          <t xml:space="preserve">
3TIET</t>
        </r>
      </text>
    </comment>
    <comment ref="G11" authorId="0">
      <text>
        <r>
          <rPr>
            <b/>
            <sz val="9"/>
            <color indexed="81"/>
            <rFont val="Tahoma"/>
            <family val="2"/>
          </rPr>
          <t>anhtuan:</t>
        </r>
        <r>
          <rPr>
            <sz val="9"/>
            <color indexed="81"/>
            <rFont val="Tahoma"/>
            <family val="2"/>
          </rPr>
          <t xml:space="preserve">
TRỐN 2T CUỐI</t>
        </r>
      </text>
    </comment>
    <comment ref="G22" authorId="0">
      <text>
        <r>
          <rPr>
            <b/>
            <sz val="9"/>
            <color indexed="81"/>
            <rFont val="Tahoma"/>
            <family val="2"/>
          </rPr>
          <t>anhtuan:</t>
        </r>
        <r>
          <rPr>
            <sz val="9"/>
            <color indexed="81"/>
            <rFont val="Tahoma"/>
            <family val="2"/>
          </rPr>
          <t xml:space="preserve">
TRỐN 2T CUỐI</t>
        </r>
      </text>
    </comment>
  </commentList>
</comments>
</file>

<file path=xl/comments21.xml><?xml version="1.0" encoding="utf-8"?>
<comments xmlns="http://schemas.openxmlformats.org/spreadsheetml/2006/main">
  <authors>
    <author>LSTC</author>
  </authors>
  <commentList>
    <comment ref="F11" authorId="0">
      <text>
        <r>
          <rPr>
            <b/>
            <sz val="9"/>
            <color indexed="81"/>
            <rFont val="Tahoma"/>
            <family val="2"/>
          </rPr>
          <t>LSTC:</t>
        </r>
        <r>
          <rPr>
            <sz val="9"/>
            <color indexed="81"/>
            <rFont val="Tahoma"/>
            <family val="2"/>
          </rPr>
          <t xml:space="preserve">
T4-6</t>
        </r>
      </text>
    </comment>
    <comment ref="F17" authorId="0">
      <text>
        <r>
          <rPr>
            <b/>
            <sz val="9"/>
            <color indexed="81"/>
            <rFont val="Tahoma"/>
            <family val="2"/>
          </rPr>
          <t>LSTC:</t>
        </r>
        <r>
          <rPr>
            <sz val="9"/>
            <color indexed="81"/>
            <rFont val="Tahoma"/>
            <family val="2"/>
          </rPr>
          <t xml:space="preserve">
T4-6</t>
        </r>
      </text>
    </comment>
  </commentList>
</comments>
</file>

<file path=xl/comments22.xml><?xml version="1.0" encoding="utf-8"?>
<comments xmlns="http://schemas.openxmlformats.org/spreadsheetml/2006/main">
  <authors>
    <author>anhtuan</author>
  </authors>
  <commentList>
    <comment ref="J10" authorId="0">
      <text>
        <r>
          <rPr>
            <b/>
            <sz val="9"/>
            <color indexed="81"/>
            <rFont val="Tahoma"/>
            <family val="2"/>
          </rPr>
          <t>anhtuan:</t>
        </r>
        <r>
          <rPr>
            <sz val="9"/>
            <color indexed="81"/>
            <rFont val="Tahoma"/>
            <family val="2"/>
          </rPr>
          <t xml:space="preserve">
3T</t>
        </r>
      </text>
    </comment>
    <comment ref="M25" authorId="0">
      <text>
        <r>
          <rPr>
            <b/>
            <sz val="9"/>
            <color indexed="81"/>
            <rFont val="Tahoma"/>
            <family val="2"/>
          </rPr>
          <t>anhtuan:</t>
        </r>
        <r>
          <rPr>
            <sz val="9"/>
            <color indexed="81"/>
            <rFont val="Tahoma"/>
            <family val="2"/>
          </rPr>
          <t xml:space="preserve">
3T SAU</t>
        </r>
      </text>
    </comment>
  </commentList>
</comments>
</file>

<file path=xl/comments23.xml><?xml version="1.0" encoding="utf-8"?>
<comments xmlns="http://schemas.openxmlformats.org/spreadsheetml/2006/main">
  <authors>
    <author>anhtuan</author>
    <author>LSTC</author>
  </authors>
  <commentList>
    <comment ref="S5" authorId="0">
      <text>
        <r>
          <rPr>
            <b/>
            <sz val="9"/>
            <color indexed="81"/>
            <rFont val="Tahoma"/>
            <family val="2"/>
          </rPr>
          <t>anhtuan:</t>
        </r>
        <r>
          <rPr>
            <sz val="9"/>
            <color indexed="81"/>
            <rFont val="Tahoma"/>
            <family val="2"/>
          </rPr>
          <t xml:space="preserve">
V0</t>
        </r>
      </text>
    </comment>
    <comment ref="T5" authorId="0">
      <text>
        <r>
          <rPr>
            <b/>
            <sz val="9"/>
            <color indexed="81"/>
            <rFont val="Tahoma"/>
            <family val="2"/>
          </rPr>
          <t>anhtuan:</t>
        </r>
        <r>
          <rPr>
            <sz val="9"/>
            <color indexed="81"/>
            <rFont val="Tahoma"/>
            <family val="2"/>
          </rPr>
          <t xml:space="preserve">
V0</t>
        </r>
      </text>
    </comment>
    <comment ref="F7" authorId="1">
      <text>
        <r>
          <rPr>
            <b/>
            <sz val="9"/>
            <color indexed="81"/>
            <rFont val="Tahoma"/>
            <family val="2"/>
          </rPr>
          <t>LSTC:</t>
        </r>
        <r>
          <rPr>
            <sz val="9"/>
            <color indexed="81"/>
            <rFont val="Tahoma"/>
            <family val="2"/>
          </rPr>
          <t xml:space="preserve">
T4-6</t>
        </r>
      </text>
    </comment>
    <comment ref="F8" authorId="1">
      <text>
        <r>
          <rPr>
            <b/>
            <sz val="9"/>
            <color indexed="81"/>
            <rFont val="Tahoma"/>
            <family val="2"/>
          </rPr>
          <t>LSTC:</t>
        </r>
        <r>
          <rPr>
            <sz val="9"/>
            <color indexed="81"/>
            <rFont val="Tahoma"/>
            <family val="2"/>
          </rPr>
          <t xml:space="preserve">
T4-6</t>
        </r>
      </text>
    </comment>
    <comment ref="F33" authorId="1">
      <text>
        <r>
          <rPr>
            <b/>
            <sz val="9"/>
            <color indexed="81"/>
            <rFont val="Tahoma"/>
            <family val="2"/>
          </rPr>
          <t>LSTC:</t>
        </r>
        <r>
          <rPr>
            <sz val="9"/>
            <color indexed="81"/>
            <rFont val="Tahoma"/>
            <family val="2"/>
          </rPr>
          <t xml:space="preserve">
T4-6</t>
        </r>
      </text>
    </comment>
  </commentList>
</comments>
</file>

<file path=xl/comments24.xml><?xml version="1.0" encoding="utf-8"?>
<comments xmlns="http://schemas.openxmlformats.org/spreadsheetml/2006/main">
  <authors>
    <author>anhtuan</author>
    <author>LSTC</author>
  </authors>
  <commentList>
    <comment ref="G5" authorId="0">
      <text>
        <r>
          <rPr>
            <b/>
            <sz val="9"/>
            <color indexed="81"/>
            <rFont val="Tahoma"/>
            <family val="2"/>
          </rPr>
          <t>anhtuan:</t>
        </r>
        <r>
          <rPr>
            <sz val="9"/>
            <color indexed="81"/>
            <rFont val="Tahoma"/>
            <family val="2"/>
          </rPr>
          <t xml:space="preserve">
V0</t>
        </r>
      </text>
    </comment>
    <comment ref="L5" authorId="1">
      <text>
        <r>
          <rPr>
            <b/>
            <sz val="9"/>
            <color indexed="81"/>
            <rFont val="Tahoma"/>
            <family val="2"/>
          </rPr>
          <t>LSTC:</t>
        </r>
        <r>
          <rPr>
            <sz val="9"/>
            <color indexed="81"/>
            <rFont val="Tahoma"/>
            <family val="2"/>
          </rPr>
          <t xml:space="preserve">
V:0</t>
        </r>
      </text>
    </comment>
    <comment ref="T5" authorId="0">
      <text>
        <r>
          <rPr>
            <b/>
            <sz val="9"/>
            <color indexed="81"/>
            <rFont val="Tahoma"/>
            <charset val="1"/>
          </rPr>
          <t>anhtuan:</t>
        </r>
        <r>
          <rPr>
            <sz val="9"/>
            <color indexed="81"/>
            <rFont val="Tahoma"/>
            <charset val="1"/>
          </rPr>
          <t xml:space="preserve">
V0</t>
        </r>
      </text>
    </comment>
    <comment ref="F24" authorId="1">
      <text>
        <r>
          <rPr>
            <b/>
            <sz val="9"/>
            <color indexed="81"/>
            <rFont val="Tahoma"/>
            <family val="2"/>
          </rPr>
          <t>LSTC:</t>
        </r>
        <r>
          <rPr>
            <sz val="9"/>
            <color indexed="81"/>
            <rFont val="Tahoma"/>
            <family val="2"/>
          </rPr>
          <t xml:space="preserve">
T4-6</t>
        </r>
      </text>
    </comment>
  </commentList>
</comments>
</file>

<file path=xl/comments25.xml><?xml version="1.0" encoding="utf-8"?>
<comments xmlns="http://schemas.openxmlformats.org/spreadsheetml/2006/main">
  <authors>
    <author>anhtuan</author>
  </authors>
  <commentList>
    <comment ref="Q5" authorId="0">
      <text>
        <r>
          <rPr>
            <b/>
            <sz val="9"/>
            <color indexed="81"/>
            <rFont val="Tahoma"/>
            <charset val="1"/>
          </rPr>
          <t>anhtuan:</t>
        </r>
        <r>
          <rPr>
            <sz val="9"/>
            <color indexed="81"/>
            <rFont val="Tahoma"/>
            <charset val="1"/>
          </rPr>
          <t xml:space="preserve">
V0</t>
        </r>
      </text>
    </comment>
  </commentList>
</comments>
</file>

<file path=xl/comments26.xml><?xml version="1.0" encoding="utf-8"?>
<comments xmlns="http://schemas.openxmlformats.org/spreadsheetml/2006/main">
  <authors>
    <author>anhtuan</author>
    <author>LSTC</author>
  </authors>
  <commentList>
    <comment ref="I5" authorId="0">
      <text>
        <r>
          <rPr>
            <b/>
            <sz val="9"/>
            <color indexed="81"/>
            <rFont val="Tahoma"/>
            <family val="2"/>
          </rPr>
          <t>anhtuan:</t>
        </r>
        <r>
          <rPr>
            <sz val="9"/>
            <color indexed="81"/>
            <rFont val="Tahoma"/>
            <family val="2"/>
          </rPr>
          <t xml:space="preserve">
V0</t>
        </r>
      </text>
    </comment>
    <comment ref="P5" authorId="1">
      <text>
        <r>
          <rPr>
            <b/>
            <sz val="9"/>
            <color indexed="81"/>
            <rFont val="Tahoma"/>
            <charset val="1"/>
          </rPr>
          <t>LSTC:</t>
        </r>
        <r>
          <rPr>
            <sz val="9"/>
            <color indexed="81"/>
            <rFont val="Tahoma"/>
            <charset val="1"/>
          </rPr>
          <t xml:space="preserve">
V:0</t>
        </r>
      </text>
    </comment>
  </commentList>
</comments>
</file>

<file path=xl/comments27.xml><?xml version="1.0" encoding="utf-8"?>
<comments xmlns="http://schemas.openxmlformats.org/spreadsheetml/2006/main">
  <authors>
    <author>LSTC</author>
  </authors>
  <commentList>
    <comment ref="L5" authorId="0">
      <text>
        <r>
          <rPr>
            <b/>
            <sz val="9"/>
            <color indexed="81"/>
            <rFont val="Tahoma"/>
            <family val="2"/>
          </rPr>
          <t>LSTC:</t>
        </r>
        <r>
          <rPr>
            <sz val="9"/>
            <color indexed="81"/>
            <rFont val="Tahoma"/>
            <family val="2"/>
          </rPr>
          <t xml:space="preserve">
V:0</t>
        </r>
      </text>
    </comment>
  </commentList>
</comments>
</file>

<file path=xl/comments3.xml><?xml version="1.0" encoding="utf-8"?>
<comments xmlns="http://schemas.openxmlformats.org/spreadsheetml/2006/main">
  <authors>
    <author>anhtuan</author>
  </authors>
  <commentList>
    <comment ref="P27" authorId="0">
      <text>
        <r>
          <rPr>
            <b/>
            <sz val="9"/>
            <color indexed="81"/>
            <rFont val="Tahoma"/>
            <charset val="1"/>
          </rPr>
          <t>anhtuan:</t>
        </r>
        <r>
          <rPr>
            <sz val="9"/>
            <color indexed="81"/>
            <rFont val="Tahoma"/>
            <charset val="1"/>
          </rPr>
          <t xml:space="preserve">
3T SAU</t>
        </r>
      </text>
    </comment>
  </commentList>
</comments>
</file>

<file path=xl/comments4.xml><?xml version="1.0" encoding="utf-8"?>
<comments xmlns="http://schemas.openxmlformats.org/spreadsheetml/2006/main">
  <authors>
    <author>LSTC</author>
    <author>anhtuan</author>
  </authors>
  <commentList>
    <comment ref="J5" authorId="0">
      <text>
        <r>
          <rPr>
            <b/>
            <sz val="9"/>
            <color indexed="81"/>
            <rFont val="Tahoma"/>
            <family val="2"/>
          </rPr>
          <t>LSTC:</t>
        </r>
        <r>
          <rPr>
            <sz val="9"/>
            <color indexed="81"/>
            <rFont val="Tahoma"/>
            <family val="2"/>
          </rPr>
          <t xml:space="preserve">
V:0</t>
        </r>
      </text>
    </comment>
    <comment ref="Q5" authorId="1">
      <text>
        <r>
          <rPr>
            <b/>
            <sz val="9"/>
            <color indexed="81"/>
            <rFont val="Tahoma"/>
            <charset val="1"/>
          </rPr>
          <t>anhtuan:</t>
        </r>
        <r>
          <rPr>
            <sz val="9"/>
            <color indexed="81"/>
            <rFont val="Tahoma"/>
            <charset val="1"/>
          </rPr>
          <t xml:space="preserve">
V0</t>
        </r>
      </text>
    </comment>
    <comment ref="F12" authorId="1">
      <text>
        <r>
          <rPr>
            <b/>
            <sz val="9"/>
            <color indexed="81"/>
            <rFont val="Tahoma"/>
            <family val="2"/>
          </rPr>
          <t>anhtuan:</t>
        </r>
        <r>
          <rPr>
            <sz val="9"/>
            <color indexed="81"/>
            <rFont val="Tahoma"/>
            <family val="2"/>
          </rPr>
          <t xml:space="preserve">
TRỐN 2T</t>
        </r>
      </text>
    </comment>
    <comment ref="F21" authorId="1">
      <text>
        <r>
          <rPr>
            <b/>
            <sz val="9"/>
            <color indexed="81"/>
            <rFont val="Tahoma"/>
            <family val="2"/>
          </rPr>
          <t>anhtuan:</t>
        </r>
        <r>
          <rPr>
            <sz val="9"/>
            <color indexed="81"/>
            <rFont val="Tahoma"/>
            <family val="2"/>
          </rPr>
          <t xml:space="preserve">
TRỐN 2T</t>
        </r>
      </text>
    </comment>
  </commentList>
</comments>
</file>

<file path=xl/comments5.xml><?xml version="1.0" encoding="utf-8"?>
<comments xmlns="http://schemas.openxmlformats.org/spreadsheetml/2006/main">
  <authors>
    <author>LSTC</author>
    <author>anhtuan</author>
  </authors>
  <commentList>
    <comment ref="I5" authorId="0">
      <text>
        <r>
          <rPr>
            <b/>
            <sz val="9"/>
            <color indexed="81"/>
            <rFont val="Tahoma"/>
            <family val="2"/>
          </rPr>
          <t>LSTC:</t>
        </r>
        <r>
          <rPr>
            <sz val="9"/>
            <color indexed="81"/>
            <rFont val="Tahoma"/>
            <family val="2"/>
          </rPr>
          <t xml:space="preserve">
V:0</t>
        </r>
      </text>
    </comment>
    <comment ref="L5" authorId="0">
      <text>
        <r>
          <rPr>
            <b/>
            <sz val="9"/>
            <color indexed="81"/>
            <rFont val="Tahoma"/>
            <family val="2"/>
          </rPr>
          <t>LSTC:</t>
        </r>
        <r>
          <rPr>
            <sz val="9"/>
            <color indexed="81"/>
            <rFont val="Tahoma"/>
            <family val="2"/>
          </rPr>
          <t xml:space="preserve">
V:0</t>
        </r>
      </text>
    </comment>
    <comment ref="M5" authorId="1">
      <text>
        <r>
          <rPr>
            <b/>
            <sz val="9"/>
            <color indexed="81"/>
            <rFont val="Tahoma"/>
            <family val="2"/>
          </rPr>
          <t>anhtuan:</t>
        </r>
        <r>
          <rPr>
            <sz val="9"/>
            <color indexed="81"/>
            <rFont val="Tahoma"/>
            <family val="2"/>
          </rPr>
          <t xml:space="preserve">
v0</t>
        </r>
      </text>
    </comment>
    <comment ref="Q5" authorId="1">
      <text>
        <r>
          <rPr>
            <b/>
            <sz val="9"/>
            <color indexed="81"/>
            <rFont val="Tahoma"/>
            <charset val="1"/>
          </rPr>
          <t>anhtuan:</t>
        </r>
        <r>
          <rPr>
            <sz val="9"/>
            <color indexed="81"/>
            <rFont val="Tahoma"/>
            <charset val="1"/>
          </rPr>
          <t xml:space="preserve">
V0</t>
        </r>
      </text>
    </comment>
  </commentList>
</comments>
</file>

<file path=xl/comments6.xml><?xml version="1.0" encoding="utf-8"?>
<comments xmlns="http://schemas.openxmlformats.org/spreadsheetml/2006/main">
  <authors>
    <author>anhtuan</author>
  </authors>
  <commentList>
    <comment ref="G13" authorId="0">
      <text>
        <r>
          <rPr>
            <b/>
            <sz val="9"/>
            <color indexed="81"/>
            <rFont val="Tahoma"/>
            <family val="2"/>
          </rPr>
          <t>anhtuan:</t>
        </r>
        <r>
          <rPr>
            <sz val="9"/>
            <color indexed="81"/>
            <rFont val="Tahoma"/>
            <family val="2"/>
          </rPr>
          <t xml:space="preserve">
3T</t>
        </r>
      </text>
    </comment>
    <comment ref="G18" authorId="0">
      <text>
        <r>
          <rPr>
            <b/>
            <sz val="9"/>
            <color indexed="81"/>
            <rFont val="Tahoma"/>
            <family val="2"/>
          </rPr>
          <t>anhtuan:</t>
        </r>
        <r>
          <rPr>
            <sz val="9"/>
            <color indexed="81"/>
            <rFont val="Tahoma"/>
            <family val="2"/>
          </rPr>
          <t xml:space="preserve">
3T</t>
        </r>
      </text>
    </comment>
  </commentList>
</comments>
</file>

<file path=xl/comments7.xml><?xml version="1.0" encoding="utf-8"?>
<comments xmlns="http://schemas.openxmlformats.org/spreadsheetml/2006/main">
  <authors>
    <author>anhtuan</author>
  </authors>
  <commentList>
    <comment ref="J5" authorId="0">
      <text>
        <r>
          <rPr>
            <b/>
            <sz val="9"/>
            <color indexed="81"/>
            <rFont val="Tahoma"/>
            <family val="2"/>
          </rPr>
          <t>anhtuan:</t>
        </r>
        <r>
          <rPr>
            <sz val="9"/>
            <color indexed="81"/>
            <rFont val="Tahoma"/>
            <family val="2"/>
          </rPr>
          <t xml:space="preserve">
V0</t>
        </r>
      </text>
    </comment>
    <comment ref="M5" authorId="0">
      <text>
        <r>
          <rPr>
            <b/>
            <sz val="9"/>
            <color indexed="81"/>
            <rFont val="Tahoma"/>
            <family val="2"/>
          </rPr>
          <t>anhtuan:</t>
        </r>
        <r>
          <rPr>
            <sz val="9"/>
            <color indexed="81"/>
            <rFont val="Tahoma"/>
            <family val="2"/>
          </rPr>
          <t xml:space="preserve">
V0</t>
        </r>
      </text>
    </comment>
    <comment ref="P5" authorId="0">
      <text>
        <r>
          <rPr>
            <b/>
            <sz val="9"/>
            <color indexed="81"/>
            <rFont val="Tahoma"/>
            <charset val="1"/>
          </rPr>
          <t>anhtuan:</t>
        </r>
        <r>
          <rPr>
            <sz val="9"/>
            <color indexed="81"/>
            <rFont val="Tahoma"/>
            <charset val="1"/>
          </rPr>
          <t xml:space="preserve">
V0</t>
        </r>
      </text>
    </comment>
    <comment ref="T5" authorId="0">
      <text>
        <r>
          <rPr>
            <b/>
            <sz val="9"/>
            <color indexed="81"/>
            <rFont val="Tahoma"/>
            <charset val="1"/>
          </rPr>
          <t>anhtuan:</t>
        </r>
        <r>
          <rPr>
            <sz val="9"/>
            <color indexed="81"/>
            <rFont val="Tahoma"/>
            <charset val="1"/>
          </rPr>
          <t xml:space="preserve">
VO</t>
        </r>
      </text>
    </comment>
  </commentList>
</comments>
</file>

<file path=xl/comments8.xml><?xml version="1.0" encoding="utf-8"?>
<comments xmlns="http://schemas.openxmlformats.org/spreadsheetml/2006/main">
  <authors>
    <author>anhtuan</author>
  </authors>
  <commentList>
    <comment ref="U19" authorId="0">
      <text>
        <r>
          <rPr>
            <b/>
            <sz val="9"/>
            <color indexed="81"/>
            <rFont val="Tahoma"/>
            <charset val="1"/>
          </rPr>
          <t>anhtuan:</t>
        </r>
        <r>
          <rPr>
            <sz val="9"/>
            <color indexed="81"/>
            <rFont val="Tahoma"/>
            <charset val="1"/>
          </rPr>
          <t xml:space="preserve">
2T</t>
        </r>
      </text>
    </comment>
  </commentList>
</comments>
</file>

<file path=xl/comments9.xml><?xml version="1.0" encoding="utf-8"?>
<comments xmlns="http://schemas.openxmlformats.org/spreadsheetml/2006/main">
  <authors>
    <author>anhtuan</author>
  </authors>
  <commentList>
    <comment ref="P5" authorId="0">
      <text>
        <r>
          <rPr>
            <b/>
            <sz val="9"/>
            <color indexed="81"/>
            <rFont val="Tahoma"/>
            <charset val="1"/>
          </rPr>
          <t>anhtuan:</t>
        </r>
        <r>
          <rPr>
            <sz val="9"/>
            <color indexed="81"/>
            <rFont val="Tahoma"/>
            <charset val="1"/>
          </rPr>
          <t xml:space="preserve">
V0</t>
        </r>
      </text>
    </comment>
  </commentList>
</comments>
</file>

<file path=xl/sharedStrings.xml><?xml version="1.0" encoding="utf-8"?>
<sst xmlns="http://schemas.openxmlformats.org/spreadsheetml/2006/main" count="7499" uniqueCount="2670">
  <si>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</si>
  <si>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</si>
  <si>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</si>
  <si>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</si>
  <si>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</si>
  <si>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</si>
  <si>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</si>
  <si>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</si>
  <si>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</si>
  <si>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</si>
  <si>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</si>
  <si>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</si>
  <si>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</si>
  <si>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</si>
  <si>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</si>
  <si>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</si>
  <si>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</si>
  <si>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</si>
  <si>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</si>
  <si>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</si>
  <si>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</si>
  <si>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</si>
  <si>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</si>
  <si>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</si>
  <si>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</si>
  <si>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</si>
  <si>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</si>
  <si>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</si>
  <si>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</si>
  <si>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</si>
  <si>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</si>
  <si>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</si>
  <si>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</si>
  <si>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</si>
  <si>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</si>
  <si>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</si>
  <si>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</si>
  <si>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</si>
  <si>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</si>
  <si>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</si>
  <si>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</si>
  <si>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</si>
  <si>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</si>
  <si>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</si>
  <si>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</si>
  <si>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</si>
  <si>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</si>
  <si>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</si>
  <si>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</si>
  <si>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</si>
  <si>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</si>
  <si>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</si>
  <si>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</si>
  <si>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</si>
  <si>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</si>
  <si>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</si>
  <si>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</si>
  <si>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</si>
  <si>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</si>
  <si>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</si>
  <si>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</si>
  <si>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</si>
  <si>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</si>
  <si>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</si>
  <si>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</si>
  <si>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</si>
  <si>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</si>
  <si>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</si>
  <si>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</si>
  <si>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</si>
  <si>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</si>
  <si>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</si>
  <si>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</si>
  <si>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</si>
  <si>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</si>
  <si>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</si>
  <si>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</si>
  <si>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</si>
  <si>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</si>
  <si>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</si>
  <si>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</si>
  <si>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</si>
  <si>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</si>
  <si>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</si>
  <si>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</si>
  <si>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</si>
  <si>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</si>
  <si>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</si>
  <si>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</si>
  <si>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</si>
  <si>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</si>
  <si>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</si>
  <si>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</si>
  <si>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</si>
  <si>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</si>
  <si>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</si>
  <si>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</si>
  <si>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</si>
  <si>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</si>
  <si>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</si>
  <si>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</si>
  <si>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</si>
  <si>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</si>
  <si>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</si>
  <si>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</si>
  <si>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</si>
  <si>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</si>
  <si>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</si>
  <si>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</si>
  <si>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</si>
  <si>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</si>
  <si>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</si>
  <si>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</si>
  <si>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</si>
  <si>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</si>
  <si>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</si>
  <si>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</si>
  <si>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</si>
  <si>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</si>
  <si>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</si>
  <si>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</si>
  <si>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</si>
  <si>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</si>
  <si>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</si>
  <si>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</si>
  <si>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</si>
  <si>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</si>
  <si>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</si>
  <si>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</si>
  <si>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</si>
  <si>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</si>
  <si>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</si>
  <si>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</si>
  <si>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</si>
  <si>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</si>
  <si>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</si>
  <si>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</si>
  <si>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</si>
  <si>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</si>
  <si>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</si>
  <si>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</si>
  <si>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</si>
  <si>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</si>
  <si>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</si>
  <si>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</si>
  <si>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</si>
  <si>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</si>
  <si>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</si>
  <si>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</si>
  <si>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</si>
  <si>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</si>
  <si>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</si>
  <si>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</si>
  <si>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</si>
  <si>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</si>
  <si>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</si>
  <si>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</si>
  <si>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</si>
  <si>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</si>
  <si>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</si>
  <si>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</si>
  <si>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</si>
  <si>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</si>
  <si>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</si>
  <si>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</si>
  <si>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</si>
  <si>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</si>
  <si>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</si>
  <si>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</si>
  <si>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</si>
  <si>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</si>
  <si>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</si>
  <si>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</si>
  <si>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</si>
  <si>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</si>
  <si>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</si>
  <si>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</si>
  <si>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</si>
  <si>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</si>
  <si>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</si>
  <si>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</si>
  <si>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</si>
  <si>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</si>
  <si>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</si>
  <si>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</si>
  <si>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</si>
  <si>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</si>
  <si>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</si>
  <si>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</si>
  <si>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</si>
  <si>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</si>
  <si>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</si>
  <si>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</si>
  <si>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</si>
  <si>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</si>
  <si>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</si>
  <si>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</si>
  <si>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</si>
  <si>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</si>
  <si>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</si>
  <si>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</si>
  <si>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</si>
  <si>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</si>
  <si>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</si>
  <si>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</si>
  <si>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</si>
  <si>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</si>
  <si>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</si>
  <si>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</si>
  <si>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</si>
  <si>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</si>
  <si>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</si>
  <si>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</si>
  <si>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</si>
  <si>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</si>
  <si>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</si>
  <si>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</si>
  <si>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</si>
  <si>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</si>
  <si>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</si>
  <si>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</si>
  <si>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</si>
  <si>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</si>
  <si>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</si>
  <si>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</si>
  <si>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</si>
  <si>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</si>
  <si>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</si>
  <si>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</si>
  <si>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</si>
  <si>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</si>
  <si>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</si>
  <si>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</si>
  <si>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</si>
  <si>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</si>
  <si>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</si>
  <si>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</si>
  <si>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</si>
  <si>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</si>
  <si>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</si>
  <si>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</si>
  <si>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</si>
  <si>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</si>
  <si>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</si>
  <si>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</si>
  <si>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</si>
  <si>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</si>
  <si>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</si>
  <si>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</si>
  <si>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</si>
  <si>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</si>
  <si>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</si>
  <si>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</si>
  <si>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</si>
  <si>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</si>
  <si>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</si>
  <si>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</si>
  <si>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</si>
  <si>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</si>
  <si>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</si>
  <si>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</si>
  <si>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</si>
  <si>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</si>
  <si>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</si>
  <si>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</si>
  <si>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</si>
  <si>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</si>
  <si>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</si>
  <si>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</si>
  <si>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</si>
  <si>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</si>
  <si>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</si>
  <si>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</si>
  <si>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</si>
  <si>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</si>
  <si>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</si>
  <si>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</si>
  <si>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</si>
  <si>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</si>
  <si>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</si>
  <si>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</si>
  <si>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</si>
  <si>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</si>
  <si>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</si>
  <si>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</si>
  <si>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</si>
  <si>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</si>
  <si>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</si>
  <si>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</si>
  <si>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</si>
  <si>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</si>
  <si>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</si>
  <si>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</si>
  <si>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</si>
  <si>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</si>
  <si>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</si>
  <si>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</si>
  <si>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</si>
  <si>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</si>
  <si>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</si>
  <si>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</si>
  <si>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</si>
  <si>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</si>
  <si>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</si>
  <si>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</si>
  <si>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</si>
  <si>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</si>
  <si>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</si>
  <si>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</si>
  <si>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</si>
  <si>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</si>
  <si>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</si>
  <si>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</si>
  <si>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</si>
  <si>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</si>
  <si>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</si>
  <si>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</si>
  <si>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</si>
  <si>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</si>
  <si>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</si>
  <si>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</si>
  <si>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</si>
  <si>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</si>
  <si>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</si>
  <si>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</si>
  <si>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</si>
  <si>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</si>
  <si>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</si>
  <si>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</si>
  <si>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</si>
  <si>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</si>
  <si>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</si>
  <si>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</si>
  <si>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</si>
  <si>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</si>
  <si>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</si>
  <si>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</si>
  <si>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</si>
  <si>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</si>
  <si>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</si>
  <si>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</si>
  <si>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</si>
  <si>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</si>
  <si>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</si>
  <si>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</si>
  <si>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</si>
  <si>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</si>
  <si>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</si>
  <si>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</si>
  <si>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</si>
  <si>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</si>
  <si>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</si>
  <si>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</si>
  <si>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</si>
  <si>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</si>
  <si>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</si>
  <si>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</si>
  <si>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</si>
  <si>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</si>
  <si>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</si>
  <si>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</si>
  <si>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</si>
  <si>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</si>
  <si>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</si>
  <si>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</si>
  <si>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</si>
  <si>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</si>
  <si>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</si>
  <si>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</si>
  <si>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</si>
  <si>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</si>
  <si>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</si>
  <si>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</si>
  <si>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</si>
  <si>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</si>
  <si>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</si>
  <si>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</si>
  <si>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</si>
  <si>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</si>
  <si>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</si>
  <si>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</si>
  <si>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</si>
  <si>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</si>
  <si>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</si>
  <si>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</si>
  <si>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</si>
  <si>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</si>
  <si>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</si>
  <si>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</si>
  <si>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</si>
  <si>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</si>
  <si>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</si>
  <si>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</si>
  <si>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</si>
  <si>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</si>
  <si>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</si>
  <si>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</si>
  <si>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</si>
  <si>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</si>
  <si>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</si>
  <si>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</si>
  <si>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</si>
  <si>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</si>
  <si>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</si>
  <si>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</si>
  <si>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</si>
  <si>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</si>
  <si>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</si>
  <si>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</si>
  <si>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</si>
  <si>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</si>
  <si>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</si>
  <si>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</si>
  <si>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</si>
  <si>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</si>
  <si>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</si>
  <si>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</si>
  <si>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</si>
  <si>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</si>
  <si>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</si>
  <si>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</si>
  <si>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</si>
  <si>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</si>
  <si>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</si>
  <si>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</si>
  <si>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</si>
  <si>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</si>
  <si>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</si>
  <si>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</si>
  <si>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</si>
  <si>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</si>
  <si>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</si>
  <si>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</si>
  <si>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</si>
  <si>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1910140008</t>
  </si>
  <si>
    <t>Lê Quốc</t>
  </si>
  <si>
    <t>1910140002</t>
  </si>
  <si>
    <t>Tôn</t>
  </si>
  <si>
    <t xml:space="preserve">Đặng Minh </t>
  </si>
  <si>
    <t>1910140003</t>
  </si>
  <si>
    <t xml:space="preserve">Trương Tấn </t>
  </si>
  <si>
    <t>Trọng</t>
  </si>
  <si>
    <t>1910160002</t>
  </si>
  <si>
    <t xml:space="preserve">Nguyễn Phạm Thiên </t>
  </si>
  <si>
    <t>1910160009</t>
  </si>
  <si>
    <t>Võ Hòa</t>
  </si>
  <si>
    <t>1910160006</t>
  </si>
  <si>
    <t>Huỳnh Thanh</t>
  </si>
  <si>
    <t>Trương Lê Minh</t>
  </si>
  <si>
    <t>1910160004</t>
  </si>
  <si>
    <t xml:space="preserve">Nguyễn Anh </t>
  </si>
  <si>
    <t>Pháp</t>
  </si>
  <si>
    <t>1910160001</t>
  </si>
  <si>
    <t xml:space="preserve">Lữ Minh </t>
  </si>
  <si>
    <t>1910110098</t>
  </si>
  <si>
    <t>Trực</t>
  </si>
  <si>
    <t>Cống Công</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</si>
  <si>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</si>
  <si>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</si>
  <si>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</si>
  <si>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</si>
  <si>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</si>
  <si>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</si>
  <si>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</si>
  <si>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</si>
  <si>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</si>
  <si>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</si>
  <si>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</si>
  <si>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</si>
  <si>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</si>
  <si>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</si>
  <si>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</si>
  <si>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</si>
  <si>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</si>
  <si>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</si>
  <si>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</si>
  <si>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</si>
  <si>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</si>
  <si>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</si>
  <si>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</si>
  <si>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</si>
  <si>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</si>
  <si>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</si>
  <si>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</si>
  <si>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</si>
  <si>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</si>
  <si>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</si>
  <si>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</si>
  <si>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</si>
  <si>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</si>
  <si>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</si>
  <si>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</si>
  <si>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</si>
  <si>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</si>
  <si>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</si>
  <si>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</si>
  <si>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</si>
  <si>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</si>
  <si>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</si>
  <si>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</si>
  <si>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</si>
  <si>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</si>
  <si>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</si>
  <si>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</si>
  <si>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</si>
  <si>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</si>
  <si>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</si>
  <si>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</si>
  <si>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</si>
  <si>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</si>
  <si>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</si>
  <si>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</si>
  <si>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</si>
  <si>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</si>
  <si>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</si>
  <si>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</si>
  <si>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</si>
  <si>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</si>
  <si>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</si>
  <si>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</si>
  <si>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</si>
  <si>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</si>
  <si>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</si>
  <si>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</si>
  <si>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</si>
  <si>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</si>
  <si>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</si>
  <si>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</si>
  <si>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</si>
  <si>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</si>
  <si>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</si>
  <si>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</si>
  <si>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</si>
  <si>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</si>
  <si>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</si>
  <si>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</si>
  <si>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</si>
  <si>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</si>
  <si>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</si>
  <si>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</si>
  <si>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</si>
  <si>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</si>
  <si>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</si>
  <si>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</si>
  <si>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</si>
  <si>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</si>
  <si>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</si>
  <si>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</si>
  <si>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</si>
  <si>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</si>
  <si>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</si>
  <si>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</si>
  <si>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</si>
  <si>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</si>
  <si>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</si>
  <si>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</si>
  <si>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</si>
  <si>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</si>
  <si>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</si>
  <si>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</si>
  <si>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</si>
  <si>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</si>
  <si>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</si>
  <si>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</si>
  <si>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</si>
  <si>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</si>
  <si>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</si>
  <si>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</si>
  <si>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</si>
  <si>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</si>
  <si>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</si>
  <si>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</si>
  <si>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</si>
  <si>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</si>
  <si>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</si>
  <si>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</si>
  <si>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</si>
  <si>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</si>
  <si>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</si>
  <si>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</si>
  <si>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</si>
  <si>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</si>
  <si>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</si>
  <si>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</si>
  <si>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</si>
  <si>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</si>
  <si>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</si>
  <si>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</si>
  <si>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</si>
  <si>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</si>
  <si>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</si>
  <si>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</si>
  <si>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</si>
  <si>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</si>
  <si>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</si>
  <si>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</si>
  <si>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</si>
  <si>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</si>
  <si>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</si>
  <si>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</si>
  <si>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</si>
  <si>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</si>
  <si>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</si>
  <si>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</si>
  <si>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</si>
  <si>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</si>
  <si>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</si>
  <si>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</si>
  <si>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</si>
  <si>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</si>
  <si>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</si>
  <si>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</si>
  <si>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</si>
  <si>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</si>
  <si>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</si>
  <si>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</si>
  <si>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</si>
  <si>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</si>
  <si>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</si>
  <si>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</si>
  <si>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</si>
  <si>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</si>
  <si>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</si>
  <si>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</si>
  <si>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</si>
  <si>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</si>
  <si>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</si>
  <si>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</si>
  <si>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</si>
  <si>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</si>
  <si>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</si>
  <si>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</si>
  <si>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</si>
  <si>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</si>
  <si>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</si>
  <si>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</si>
  <si>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</si>
  <si>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</si>
  <si>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</si>
  <si>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</si>
  <si>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</si>
  <si>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</si>
  <si>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</si>
  <si>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</si>
  <si>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</si>
  <si>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</si>
  <si>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</si>
  <si>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</si>
  <si>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</si>
  <si>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</si>
  <si>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</si>
  <si>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</si>
  <si>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</si>
  <si>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</si>
  <si>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</si>
  <si>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</si>
  <si>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</si>
  <si>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</si>
  <si>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</si>
  <si>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</si>
  <si>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</si>
  <si>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</si>
  <si>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</si>
  <si>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</si>
  <si>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</si>
  <si>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</si>
  <si>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</si>
  <si>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</si>
  <si>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</si>
  <si>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</si>
  <si>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</si>
  <si>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</si>
  <si>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</si>
  <si>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</si>
  <si>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</si>
  <si>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</si>
  <si>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</si>
  <si>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</si>
  <si>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</si>
  <si>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</si>
  <si>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</si>
  <si>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</si>
  <si>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</si>
  <si>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</si>
  <si>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</si>
  <si>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</si>
  <si>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</si>
  <si>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</si>
  <si>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</si>
  <si>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</si>
  <si>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</si>
  <si>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</si>
  <si>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</si>
  <si>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</si>
  <si>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</si>
  <si>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</si>
  <si>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</si>
  <si>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</si>
  <si>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</si>
  <si>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</si>
  <si>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</si>
  <si>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</si>
  <si>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</si>
  <si>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</si>
  <si>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</si>
  <si>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</si>
  <si>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</si>
  <si>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</si>
  <si>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</si>
  <si>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</si>
  <si>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</si>
  <si>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</si>
  <si>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</si>
  <si>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</si>
  <si>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</si>
  <si>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</si>
  <si>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</si>
  <si>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</si>
  <si>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</si>
  <si>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</si>
  <si>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</si>
  <si>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</si>
  <si>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</si>
  <si>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</si>
  <si>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</si>
  <si>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2010120003</t>
  </si>
  <si>
    <t>2010120023</t>
  </si>
  <si>
    <t xml:space="preserve">Châu Văn </t>
  </si>
  <si>
    <t>2010120015</t>
  </si>
  <si>
    <t>Phạm Trần Anh</t>
  </si>
  <si>
    <t>2010120019</t>
  </si>
  <si>
    <t>Đinh Khánh</t>
  </si>
  <si>
    <t>2010120029</t>
  </si>
  <si>
    <t>Phạm Bùi Anh</t>
  </si>
  <si>
    <t>2010120006</t>
  </si>
  <si>
    <t>Phạm Ngọc Minh</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</si>
  <si>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</si>
  <si>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</si>
  <si>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</si>
  <si>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</si>
  <si>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</si>
  <si>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</si>
  <si>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</si>
  <si>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</si>
  <si>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</si>
  <si>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</si>
  <si>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</si>
  <si>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</si>
  <si>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</si>
  <si>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</si>
  <si>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</si>
  <si>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</si>
  <si>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</si>
  <si>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</si>
  <si>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</si>
  <si>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</si>
  <si>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</si>
  <si>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</si>
  <si>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</si>
  <si>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</si>
  <si>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</si>
  <si>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</si>
  <si>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</si>
  <si>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</si>
  <si>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</si>
  <si>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</si>
  <si>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</si>
  <si>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</si>
  <si>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</si>
  <si>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</si>
  <si>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</si>
  <si>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</si>
  <si>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</si>
  <si>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</si>
  <si>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</si>
  <si>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</si>
  <si>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</si>
  <si>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</si>
  <si>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</si>
  <si>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</si>
  <si>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</si>
  <si>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</si>
  <si>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</si>
  <si>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</si>
  <si>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</si>
  <si>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</si>
  <si>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</si>
  <si>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</si>
  <si>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</si>
  <si>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2010140006</t>
  </si>
  <si>
    <t>Lâm Trương Thanh</t>
  </si>
  <si>
    <t>2010140007</t>
  </si>
  <si>
    <t>Hạ Minh</t>
  </si>
  <si>
    <t>2010150003</t>
  </si>
  <si>
    <t>2010150008</t>
  </si>
  <si>
    <t>Tuệ</t>
  </si>
  <si>
    <t>Nhung</t>
  </si>
  <si>
    <t>2010090022</t>
  </si>
  <si>
    <t xml:space="preserve">Nguyễn Thái </t>
  </si>
  <si>
    <t>Đào Huỳnh Sao</t>
  </si>
  <si>
    <t>2010020089</t>
  </si>
  <si>
    <t>Lê Đức</t>
  </si>
  <si>
    <t>Triệu</t>
  </si>
  <si>
    <t>Lưu Quốc</t>
  </si>
  <si>
    <t>2010090058</t>
  </si>
  <si>
    <t>Lê Tô Thanh</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</si>
  <si>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</si>
  <si>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</si>
  <si>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</si>
  <si>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</si>
  <si>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</si>
  <si>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</si>
  <si>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</si>
  <si>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</si>
  <si>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</si>
  <si>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</si>
  <si>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</si>
  <si>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</si>
  <si>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</si>
  <si>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</si>
  <si>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2010230053</t>
  </si>
  <si>
    <t>2010230074</t>
  </si>
  <si>
    <t>Trần Ngọc Phương</t>
  </si>
  <si>
    <t>2010230059</t>
  </si>
  <si>
    <t>Nguyễn Hồ Khánh</t>
  </si>
  <si>
    <t>2010110072</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</si>
  <si>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</si>
  <si>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</si>
  <si>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</si>
  <si>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</si>
  <si>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</si>
  <si>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</si>
  <si>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</si>
  <si>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</si>
  <si>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</si>
  <si>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</si>
  <si>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</si>
  <si>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</si>
  <si>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</si>
  <si>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</si>
  <si>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</si>
  <si>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</si>
  <si>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</si>
  <si>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</si>
  <si>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</si>
  <si>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</si>
  <si>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</si>
  <si>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</si>
  <si>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</si>
  <si>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</si>
  <si>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</si>
  <si>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</si>
  <si>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</si>
  <si>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</si>
  <si>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</si>
  <si>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</si>
  <si>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</si>
  <si>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</si>
  <si>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</si>
  <si>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</si>
  <si>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</si>
  <si>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</si>
  <si>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</si>
  <si>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</si>
  <si>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</si>
  <si>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</si>
  <si>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</si>
  <si>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</si>
  <si>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</si>
  <si>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2010060040</t>
  </si>
  <si>
    <t>Nguyễn Thị Thu</t>
  </si>
  <si>
    <t>2010240049</t>
  </si>
  <si>
    <t>Hoàng Thị Thu</t>
  </si>
  <si>
    <t>2010060009</t>
  </si>
  <si>
    <t>Trần Trung</t>
  </si>
  <si>
    <t xml:space="preserve">Trần Nguyễn Ngọc </t>
  </si>
  <si>
    <t>Hương</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</si>
  <si>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</si>
  <si>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</si>
  <si>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</si>
  <si>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</si>
  <si>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</si>
  <si>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</si>
  <si>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</si>
  <si>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</si>
  <si>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</si>
  <si>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</si>
  <si>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</si>
  <si>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</si>
  <si>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</si>
  <si>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</si>
  <si>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</si>
  <si>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</si>
  <si>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</si>
  <si>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</si>
  <si>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</si>
  <si>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</si>
  <si>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</si>
  <si>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</si>
  <si>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</si>
  <si>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</si>
  <si>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</si>
  <si>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</si>
  <si>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</si>
  <si>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</si>
  <si>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</si>
  <si>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</si>
  <si>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</si>
  <si>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</si>
  <si>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</si>
  <si>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</si>
  <si>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</si>
  <si>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</si>
  <si>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</si>
  <si>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</si>
  <si>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</si>
  <si>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</si>
  <si>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</si>
  <si>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</si>
  <si>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</si>
  <si>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</si>
  <si>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</si>
  <si>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</si>
  <si>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</si>
  <si>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</si>
  <si>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</si>
  <si>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</si>
  <si>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</si>
  <si>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</si>
  <si>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</si>
  <si>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</si>
  <si>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</si>
  <si>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</si>
  <si>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</si>
  <si>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</si>
  <si>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</si>
  <si>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</si>
  <si>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</si>
  <si>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</si>
  <si>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</si>
  <si>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</si>
  <si>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</si>
  <si>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</si>
  <si>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</si>
  <si>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</si>
  <si>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</si>
  <si>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</si>
  <si>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</si>
  <si>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</si>
  <si>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</si>
  <si>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</si>
  <si>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</si>
  <si>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</si>
  <si>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</si>
  <si>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</si>
  <si>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</si>
  <si>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</si>
  <si>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</si>
  <si>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</si>
  <si>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</si>
  <si>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</si>
  <si>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</si>
  <si>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</si>
  <si>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</si>
  <si>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</si>
  <si>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</si>
  <si>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</si>
  <si>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Oanh</t>
  </si>
  <si>
    <t>2010060004</t>
  </si>
  <si>
    <t>Nguyễn Thị</t>
  </si>
  <si>
    <t>Quỳnh</t>
  </si>
  <si>
    <t>2010060006</t>
  </si>
  <si>
    <t>2010060036</t>
  </si>
  <si>
    <t>Nguyễn Thị Xuân</t>
  </si>
  <si>
    <t>2010060028</t>
  </si>
  <si>
    <t>Nguyễn Ngọc Anh</t>
  </si>
  <si>
    <t>Nguyễn Thị Hồng</t>
  </si>
  <si>
    <t>Tuyết</t>
  </si>
  <si>
    <t>2010060029</t>
  </si>
  <si>
    <t>Lê Trường</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</si>
  <si>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</si>
  <si>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</si>
  <si>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</si>
  <si>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</si>
  <si>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</si>
  <si>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</si>
  <si>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</si>
  <si>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</si>
  <si>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</si>
  <si>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</si>
  <si>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</si>
  <si>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</si>
  <si>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</si>
  <si>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</si>
  <si>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Nguyễn Thị Trúc</t>
  </si>
  <si>
    <t>2010050005</t>
  </si>
  <si>
    <t>Lê Thị Quế</t>
  </si>
  <si>
    <t>Hồng</t>
  </si>
  <si>
    <t>2010050013</t>
  </si>
  <si>
    <t>Võ Ngọc Mỹ</t>
  </si>
  <si>
    <t>2010060022</t>
  </si>
  <si>
    <t>Quách Bảo</t>
  </si>
  <si>
    <t>2010050007</t>
  </si>
  <si>
    <t>Đỗ Ngọc Yến</t>
  </si>
  <si>
    <t>2010050014</t>
  </si>
  <si>
    <t>Đoàn Thị Yến</t>
  </si>
  <si>
    <t>2010050018</t>
  </si>
  <si>
    <t>2010050021</t>
  </si>
  <si>
    <t>Trần Quỳnh Trọng</t>
  </si>
  <si>
    <t>2010050004</t>
  </si>
  <si>
    <t>Đặng Tú</t>
  </si>
  <si>
    <t>Quyên</t>
  </si>
  <si>
    <t>2010050012</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</si>
  <si>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</si>
  <si>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</si>
  <si>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</si>
  <si>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</si>
  <si>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</si>
  <si>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</si>
  <si>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</si>
  <si>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</si>
  <si>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</si>
  <si>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</si>
  <si>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</si>
  <si>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</si>
  <si>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</si>
  <si>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</si>
  <si>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</si>
  <si>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</si>
  <si>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</si>
  <si>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</si>
  <si>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</si>
  <si>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</si>
  <si>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</si>
  <si>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</si>
  <si>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</si>
  <si>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</si>
  <si>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</si>
  <si>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</si>
  <si>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</si>
  <si>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</si>
  <si>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</si>
  <si>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</si>
  <si>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</si>
  <si>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</si>
  <si>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</si>
  <si>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</si>
  <si>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</si>
  <si>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</si>
  <si>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</si>
  <si>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</si>
  <si>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</si>
  <si>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</si>
  <si>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</si>
  <si>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</si>
  <si>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</si>
  <si>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</si>
  <si>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</si>
  <si>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</si>
  <si>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</si>
  <si>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</si>
  <si>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</si>
  <si>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</si>
  <si>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</si>
  <si>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</si>
  <si>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</si>
  <si>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</si>
  <si>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</si>
  <si>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</si>
  <si>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</si>
  <si>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</si>
  <si>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</si>
  <si>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</si>
  <si>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</si>
  <si>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</si>
  <si>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</si>
  <si>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</si>
  <si>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</si>
  <si>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</si>
  <si>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</si>
  <si>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</si>
  <si>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</si>
  <si>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</si>
  <si>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</si>
  <si>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</si>
  <si>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</si>
  <si>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</si>
  <si>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</si>
  <si>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</si>
  <si>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</si>
  <si>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</si>
  <si>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</si>
  <si>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</si>
  <si>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</si>
  <si>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</si>
  <si>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</si>
  <si>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</si>
  <si>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</si>
  <si>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Ánh</t>
  </si>
  <si>
    <t>2010200001</t>
  </si>
  <si>
    <t>Cao Thị Hoàng</t>
  </si>
  <si>
    <t>Dung</t>
  </si>
  <si>
    <t>2010200038</t>
  </si>
  <si>
    <t>Hồi Nguyễn Huỳnh Mỹ</t>
  </si>
  <si>
    <t>2010200060</t>
  </si>
  <si>
    <t>Nguyễn Ngọc Quỳnh</t>
  </si>
  <si>
    <t>Giao</t>
  </si>
  <si>
    <t>2010200072</t>
  </si>
  <si>
    <t>2010200031</t>
  </si>
  <si>
    <t>Phạm Thị Ngọc</t>
  </si>
  <si>
    <t>2010200012</t>
  </si>
  <si>
    <t>Trương Tôn Hoàng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</si>
  <si>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</si>
  <si>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</si>
  <si>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</si>
  <si>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</si>
  <si>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</si>
  <si>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</si>
  <si>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</si>
  <si>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</si>
  <si>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</si>
  <si>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</si>
  <si>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</si>
  <si>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</si>
  <si>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</si>
  <si>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</si>
  <si>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</si>
  <si>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</si>
  <si>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</si>
  <si>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2010200030</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</si>
  <si>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</si>
  <si>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</si>
  <si>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</si>
  <si>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</si>
  <si>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</si>
  <si>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</si>
  <si>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2010200026</t>
  </si>
  <si>
    <t>Lê Bảo</t>
  </si>
  <si>
    <t>2010200042</t>
  </si>
  <si>
    <t>Phạm Thị Thuỳ</t>
  </si>
  <si>
    <t>2010200024</t>
  </si>
  <si>
    <t>Bùi Thị Ngọc</t>
  </si>
  <si>
    <t>2010200058</t>
  </si>
  <si>
    <t>2010200067</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</si>
  <si>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</si>
  <si>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</si>
  <si>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</si>
  <si>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</si>
  <si>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</si>
  <si>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</si>
  <si>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</si>
  <si>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</si>
  <si>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</si>
  <si>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</si>
  <si>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</si>
  <si>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</si>
  <si>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</si>
  <si>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</si>
  <si>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</si>
  <si>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</si>
  <si>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</si>
  <si>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</si>
  <si>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</si>
  <si>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</si>
  <si>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</si>
  <si>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</si>
  <si>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</si>
  <si>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</si>
  <si>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</si>
  <si>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</si>
  <si>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</si>
  <si>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</si>
  <si>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</si>
  <si>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</si>
  <si>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</si>
  <si>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</si>
  <si>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</si>
  <si>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</si>
  <si>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</si>
  <si>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</si>
  <si>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</si>
  <si>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</si>
  <si>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</si>
  <si>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</si>
  <si>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</si>
  <si>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</si>
  <si>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</si>
  <si>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</si>
  <si>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</si>
  <si>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</si>
  <si>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</si>
  <si>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</si>
  <si>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</si>
  <si>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</si>
  <si>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</si>
  <si>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</si>
  <si>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</si>
  <si>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</si>
  <si>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</si>
  <si>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</si>
  <si>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</si>
  <si>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</si>
  <si>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</si>
  <si>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</si>
  <si>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</si>
  <si>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</si>
  <si>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</si>
  <si>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</si>
  <si>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</si>
  <si>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</si>
  <si>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</si>
  <si>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</si>
  <si>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</si>
  <si>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</si>
  <si>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</si>
  <si>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</si>
  <si>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</si>
  <si>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</si>
  <si>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</si>
  <si>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</si>
  <si>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</si>
  <si>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</si>
  <si>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</si>
  <si>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</si>
  <si>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</si>
  <si>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</si>
  <si>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</si>
  <si>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</si>
  <si>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</si>
  <si>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</si>
  <si>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Thúy</t>
  </si>
  <si>
    <t>1910060004</t>
  </si>
  <si>
    <t>Dương Trần Ngọc</t>
  </si>
  <si>
    <t>1910060011</t>
  </si>
  <si>
    <t>1910060019</t>
  </si>
  <si>
    <t>Hồ Thanh</t>
  </si>
  <si>
    <t>1910060003</t>
  </si>
  <si>
    <t>1910060064</t>
  </si>
  <si>
    <t>Xuyến</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</si>
  <si>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</si>
  <si>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</si>
  <si>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</si>
  <si>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</si>
  <si>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</si>
  <si>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</si>
  <si>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</si>
  <si>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</si>
  <si>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</si>
  <si>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</si>
  <si>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</si>
  <si>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</si>
  <si>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</si>
  <si>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</si>
  <si>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</si>
  <si>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</si>
  <si>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</si>
  <si>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</si>
  <si>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</si>
  <si>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</si>
  <si>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</si>
  <si>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</si>
  <si>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</si>
  <si>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</si>
  <si>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</si>
  <si>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</si>
  <si>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</si>
  <si>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</si>
  <si>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</si>
  <si>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</si>
  <si>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</si>
  <si>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</si>
  <si>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</si>
  <si>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</si>
  <si>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</si>
  <si>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</si>
  <si>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</si>
  <si>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</si>
  <si>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</si>
  <si>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</si>
  <si>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</si>
  <si>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</si>
  <si>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</si>
  <si>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</si>
  <si>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</si>
  <si>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</si>
  <si>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</si>
  <si>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</si>
  <si>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</si>
  <si>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</si>
  <si>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</si>
  <si>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</si>
  <si>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</si>
  <si>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</si>
  <si>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</si>
  <si>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</si>
  <si>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</si>
  <si>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</si>
  <si>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</si>
  <si>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</si>
  <si>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</si>
  <si>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</si>
  <si>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</si>
  <si>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</si>
  <si>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1910050016</t>
  </si>
  <si>
    <t>Phạm Thị Thảo</t>
  </si>
  <si>
    <t>Sương</t>
  </si>
  <si>
    <t>1910050028</t>
  </si>
  <si>
    <t>Nguyễn Mai</t>
  </si>
  <si>
    <t>Nguyễn Thị Bích</t>
  </si>
  <si>
    <t>1910050019</t>
  </si>
  <si>
    <t>Đặng Cao</t>
  </si>
  <si>
    <t>1910050025</t>
  </si>
  <si>
    <t>Đào Thanh</t>
  </si>
  <si>
    <t>1910050012</t>
  </si>
  <si>
    <t>Uy</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</si>
  <si>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</si>
  <si>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</si>
  <si>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</si>
  <si>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</si>
  <si>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</si>
  <si>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</si>
  <si>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</si>
  <si>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</si>
  <si>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</si>
  <si>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</si>
  <si>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</si>
  <si>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</si>
  <si>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</si>
  <si>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</si>
  <si>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</si>
  <si>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</si>
  <si>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</si>
  <si>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</si>
  <si>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</si>
  <si>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</si>
  <si>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</si>
  <si>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</si>
  <si>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</si>
  <si>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</si>
  <si>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</si>
  <si>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</si>
  <si>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</si>
  <si>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</si>
  <si>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</si>
  <si>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</si>
  <si>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</si>
  <si>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</si>
  <si>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</si>
  <si>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</si>
  <si>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</si>
  <si>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</si>
  <si>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</si>
  <si>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</si>
  <si>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</si>
  <si>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</si>
  <si>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</si>
  <si>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</si>
  <si>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</si>
  <si>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</si>
  <si>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</si>
  <si>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</si>
  <si>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</si>
  <si>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</si>
  <si>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</si>
  <si>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</si>
  <si>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</si>
  <si>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</si>
  <si>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</si>
  <si>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</si>
  <si>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</si>
  <si>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</si>
  <si>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</si>
  <si>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</si>
  <si>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</si>
  <si>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</si>
  <si>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</si>
  <si>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</si>
  <si>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</si>
  <si>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</si>
  <si>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</si>
  <si>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</si>
  <si>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</si>
  <si>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</si>
  <si>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</si>
  <si>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</si>
  <si>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</si>
  <si>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</si>
  <si>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</si>
  <si>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</si>
  <si>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</si>
  <si>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</si>
  <si>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</si>
  <si>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</si>
  <si>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</si>
  <si>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</si>
  <si>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</si>
  <si>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</si>
  <si>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</si>
  <si>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</si>
  <si>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</si>
  <si>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</si>
  <si>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</si>
  <si>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</si>
  <si>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</si>
  <si>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</si>
  <si>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</si>
  <si>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</si>
  <si>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</si>
  <si>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</si>
  <si>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</si>
  <si>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</si>
  <si>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</si>
  <si>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</si>
  <si>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</si>
  <si>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</si>
  <si>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</si>
  <si>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</si>
  <si>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</si>
  <si>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</si>
  <si>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</si>
  <si>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</si>
  <si>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</si>
  <si>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</si>
  <si>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</si>
  <si>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</si>
  <si>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</si>
  <si>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</si>
  <si>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</si>
  <si>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</si>
  <si>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</si>
  <si>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</si>
  <si>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</si>
  <si>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</si>
  <si>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</si>
  <si>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</si>
  <si>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</si>
  <si>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</si>
  <si>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</si>
  <si>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</si>
  <si>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</si>
  <si>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</si>
  <si>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</si>
  <si>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</si>
  <si>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</si>
  <si>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</si>
  <si>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</si>
  <si>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</si>
  <si>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</si>
  <si>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</si>
  <si>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</si>
  <si>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</si>
  <si>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</si>
  <si>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</si>
  <si>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</si>
  <si>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</si>
  <si>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</si>
  <si>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</si>
  <si>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</si>
  <si>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</si>
  <si>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</si>
  <si>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</si>
  <si>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</si>
  <si>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</si>
  <si>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</si>
  <si>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</si>
  <si>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</si>
  <si>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</si>
  <si>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</si>
  <si>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</si>
  <si>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</si>
  <si>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</si>
  <si>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</si>
  <si>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</si>
  <si>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</si>
  <si>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</si>
  <si>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</si>
  <si>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</si>
  <si>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</si>
  <si>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</si>
  <si>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</si>
  <si>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</si>
  <si>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</si>
  <si>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</si>
  <si>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</si>
  <si>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</si>
  <si>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</si>
  <si>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</si>
  <si>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</si>
  <si>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</si>
  <si>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</si>
  <si>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</si>
  <si>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</si>
  <si>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</si>
  <si>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</si>
  <si>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</si>
  <si>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</si>
  <si>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</si>
  <si>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</si>
  <si>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</si>
  <si>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</si>
  <si>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</si>
  <si>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</si>
  <si>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</si>
  <si>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</si>
  <si>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</si>
  <si>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</si>
  <si>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</si>
  <si>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</si>
  <si>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</si>
  <si>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</si>
  <si>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</si>
  <si>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</si>
  <si>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</si>
  <si>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</si>
  <si>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</si>
  <si>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</si>
  <si>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</si>
  <si>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</si>
  <si>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</si>
  <si>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</si>
  <si>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</si>
  <si>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</si>
  <si>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</si>
  <si>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</si>
  <si>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</si>
  <si>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</si>
  <si>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</si>
  <si>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</si>
  <si>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</si>
  <si>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</si>
  <si>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</si>
  <si>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</si>
  <si>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</si>
  <si>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</si>
  <si>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</si>
  <si>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</si>
  <si>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</si>
  <si>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</si>
  <si>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</si>
  <si>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</si>
  <si>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</si>
  <si>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</si>
  <si>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</si>
  <si>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</si>
  <si>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</si>
  <si>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</si>
  <si>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</si>
  <si>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</si>
  <si>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</si>
  <si>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1910100015</t>
  </si>
  <si>
    <t>Võ Hồng</t>
  </si>
  <si>
    <t>1910100024</t>
  </si>
  <si>
    <t>1910100025</t>
  </si>
  <si>
    <t>Nguyễn Âu Phi</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</si>
  <si>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</si>
  <si>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</si>
  <si>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</si>
  <si>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</si>
  <si>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</si>
  <si>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</si>
  <si>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</si>
  <si>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</si>
  <si>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</si>
  <si>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</si>
  <si>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</si>
  <si>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</si>
  <si>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</si>
  <si>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</si>
  <si>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</si>
  <si>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</si>
  <si>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</si>
  <si>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</si>
  <si>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</si>
  <si>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</si>
  <si>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</si>
  <si>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</si>
  <si>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</si>
  <si>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</si>
  <si>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</si>
  <si>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</si>
  <si>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2010100017</t>
  </si>
  <si>
    <t>2010240053</t>
  </si>
  <si>
    <t>Nguyễn Thị Phương Hồng</t>
  </si>
  <si>
    <t>2010240008</t>
  </si>
  <si>
    <t>Nguyễn Hoàng Như</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</si>
  <si>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</si>
  <si>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</si>
  <si>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</si>
  <si>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</si>
  <si>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</si>
  <si>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</si>
  <si>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</si>
  <si>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</si>
  <si>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</si>
  <si>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</si>
  <si>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</si>
  <si>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</si>
  <si>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</si>
  <si>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</si>
  <si>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</si>
  <si>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</si>
  <si>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</si>
  <si>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</si>
  <si>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</si>
  <si>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</si>
  <si>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</si>
  <si>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</si>
  <si>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</si>
  <si>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</si>
  <si>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</si>
  <si>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</si>
  <si>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</si>
  <si>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</si>
  <si>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</si>
  <si>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</si>
  <si>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</si>
  <si>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</si>
  <si>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</si>
  <si>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</si>
  <si>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</si>
  <si>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</si>
  <si>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2010240048</t>
  </si>
  <si>
    <t>2010240021</t>
  </si>
  <si>
    <t>2010240052</t>
  </si>
  <si>
    <t>2010240027</t>
  </si>
  <si>
    <t>Phạm Thị Huỳnh</t>
  </si>
  <si>
    <t xml:space="preserve">Nguyễn Hà Mỹ </t>
  </si>
  <si>
    <t>2010240002</t>
  </si>
  <si>
    <t>Nguyễn Ngọc Bảo</t>
  </si>
  <si>
    <t>2010240051</t>
  </si>
  <si>
    <t>Nguyễn Thị Tú</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</si>
  <si>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</si>
  <si>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</si>
  <si>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</si>
  <si>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</si>
  <si>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</si>
  <si>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</si>
  <si>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</si>
  <si>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</si>
  <si>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</si>
  <si>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</si>
  <si>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</si>
  <si>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</si>
  <si>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</si>
  <si>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</si>
  <si>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</si>
  <si>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</si>
  <si>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</si>
  <si>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</si>
  <si>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</si>
  <si>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</si>
  <si>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</si>
  <si>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</si>
  <si>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</si>
  <si>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</si>
  <si>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</si>
  <si>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</si>
  <si>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</si>
  <si>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</si>
  <si>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</si>
  <si>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</si>
  <si>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</si>
  <si>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</si>
  <si>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</si>
  <si>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</si>
  <si>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</si>
  <si>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</si>
  <si>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</si>
  <si>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</si>
  <si>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</si>
  <si>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</si>
  <si>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</si>
  <si>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</si>
  <si>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</si>
  <si>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</si>
  <si>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</si>
  <si>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</si>
  <si>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</si>
  <si>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</si>
  <si>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</si>
  <si>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</si>
  <si>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</si>
  <si>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</si>
  <si>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</si>
  <si>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</si>
  <si>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</si>
  <si>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</si>
  <si>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</si>
  <si>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</si>
  <si>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</si>
  <si>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</si>
  <si>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</si>
  <si>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</si>
  <si>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</si>
  <si>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</si>
  <si>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</si>
  <si>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</si>
  <si>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</si>
  <si>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</si>
  <si>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2010100013</t>
  </si>
  <si>
    <t>Trần Thị Diệu</t>
  </si>
  <si>
    <t>2010040012</t>
  </si>
  <si>
    <t>Lê Huỳnh Diệu</t>
  </si>
  <si>
    <t>2010100025</t>
  </si>
  <si>
    <t>2010100011</t>
  </si>
  <si>
    <t>Mai Nguyễn Kim</t>
  </si>
  <si>
    <t>2010100005</t>
  </si>
  <si>
    <t>Trần Thành</t>
  </si>
  <si>
    <t>2010100006</t>
  </si>
  <si>
    <t>Huỳnh Anh</t>
  </si>
  <si>
    <t>2010100012</t>
  </si>
  <si>
    <t>Trần Nguyễn Kiều</t>
  </si>
  <si>
    <t>2010100014</t>
  </si>
  <si>
    <t>2010100007</t>
  </si>
  <si>
    <t>Lại Thuỳ</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</si>
  <si>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</si>
  <si>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</si>
  <si>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</si>
  <si>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</si>
  <si>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</si>
  <si>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</si>
  <si>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</si>
  <si>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</si>
  <si>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</si>
  <si>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</si>
  <si>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</si>
  <si>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</si>
  <si>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</si>
  <si>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</si>
  <si>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</si>
  <si>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</si>
  <si>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</si>
  <si>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</si>
  <si>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</si>
  <si>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</si>
  <si>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</si>
  <si>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</si>
  <si>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</si>
  <si>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</si>
  <si>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</si>
  <si>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</si>
  <si>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</si>
  <si>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</si>
  <si>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</si>
  <si>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</si>
  <si>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</si>
  <si>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</si>
  <si>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</si>
  <si>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</si>
  <si>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</si>
  <si>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</si>
  <si>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</si>
  <si>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</si>
  <si>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</si>
  <si>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</si>
  <si>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</si>
  <si>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</si>
  <si>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</si>
  <si>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</si>
  <si>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</si>
  <si>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</si>
  <si>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</si>
  <si>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</si>
  <si>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</si>
  <si>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</si>
  <si>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</si>
  <si>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2010080009</t>
  </si>
  <si>
    <t>2010080033</t>
  </si>
  <si>
    <t>Trịnh Thanh</t>
  </si>
  <si>
    <t>2010080006</t>
  </si>
  <si>
    <t>2010080046</t>
  </si>
  <si>
    <t xml:space="preserve">Trịnh Xuân </t>
  </si>
  <si>
    <t>2010080027</t>
  </si>
  <si>
    <t>2010080040</t>
  </si>
  <si>
    <t>Tô Hoàng Trọng</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</si>
  <si>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</si>
  <si>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</si>
  <si>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</si>
  <si>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</si>
  <si>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</si>
  <si>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</si>
  <si>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</si>
  <si>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</si>
  <si>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</si>
  <si>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</si>
  <si>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</si>
  <si>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</si>
  <si>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</si>
  <si>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</si>
  <si>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</si>
  <si>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</si>
  <si>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</si>
  <si>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</si>
  <si>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</si>
  <si>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</si>
  <si>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</si>
  <si>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</si>
  <si>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</si>
  <si>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</si>
  <si>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</si>
  <si>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</si>
  <si>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</si>
  <si>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</si>
  <si>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</si>
  <si>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</si>
  <si>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</si>
  <si>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</si>
  <si>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</si>
  <si>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</si>
  <si>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</si>
  <si>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</si>
  <si>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</si>
  <si>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</si>
  <si>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</si>
  <si>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</si>
  <si>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</si>
  <si>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</si>
  <si>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</si>
  <si>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</si>
  <si>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</si>
  <si>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</si>
  <si>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</si>
  <si>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</si>
  <si>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</si>
  <si>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</si>
  <si>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</si>
  <si>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</si>
  <si>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2010090078</t>
  </si>
  <si>
    <t>2010090018</t>
  </si>
  <si>
    <t>Dương Đức Hưng</t>
  </si>
  <si>
    <t>2010090081</t>
  </si>
  <si>
    <t>Thuần</t>
  </si>
  <si>
    <t>2010090016</t>
  </si>
  <si>
    <t>2010020077</t>
  </si>
  <si>
    <t>2010090079</t>
  </si>
  <si>
    <t>2010090046</t>
  </si>
  <si>
    <t>Nguyễn Hoàng A</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</si>
  <si>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</si>
  <si>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</si>
  <si>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</si>
  <si>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</si>
  <si>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</si>
  <si>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</si>
  <si>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</si>
  <si>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</si>
  <si>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</si>
  <si>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</si>
  <si>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</si>
  <si>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</si>
  <si>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</si>
  <si>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</si>
  <si>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</si>
  <si>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</si>
  <si>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</si>
  <si>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</si>
  <si>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</si>
  <si>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</si>
  <si>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</si>
  <si>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</si>
  <si>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</si>
  <si>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</si>
  <si>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2010090066</t>
  </si>
  <si>
    <t>2010130010</t>
  </si>
  <si>
    <t>Trần Nguyễn Quốc</t>
  </si>
  <si>
    <t>2010090031</t>
  </si>
  <si>
    <t>Võ Anh</t>
  </si>
  <si>
    <t>2010090045</t>
  </si>
  <si>
    <t>2010090033</t>
  </si>
  <si>
    <t>Hà Hồ Hoàng</t>
  </si>
  <si>
    <t>2010090055</t>
  </si>
  <si>
    <t>Lư Hoàng</t>
  </si>
  <si>
    <t>2010090043</t>
  </si>
  <si>
    <t>2010090064</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</si>
  <si>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</si>
  <si>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</si>
  <si>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</si>
  <si>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</si>
  <si>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</si>
  <si>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</si>
  <si>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</si>
  <si>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</si>
  <si>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</si>
  <si>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</si>
  <si>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</si>
  <si>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</si>
  <si>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</si>
  <si>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</si>
  <si>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</si>
  <si>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</si>
  <si>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</si>
  <si>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</si>
  <si>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2010090086</t>
  </si>
  <si>
    <t>Tình</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</si>
  <si>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</si>
  <si>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</si>
  <si>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</si>
  <si>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</si>
  <si>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</si>
  <si>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Đại</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</si>
  <si>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</si>
  <si>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</si>
  <si>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</si>
  <si>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</si>
  <si>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</si>
  <si>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</si>
  <si>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</si>
  <si>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</si>
  <si>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</si>
  <si>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</si>
  <si>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</si>
  <si>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</si>
  <si>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</si>
  <si>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</si>
  <si>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</si>
  <si>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</si>
  <si>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</si>
  <si>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</si>
  <si>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</si>
  <si>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</si>
  <si>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</si>
  <si>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</si>
  <si>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</si>
  <si>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</si>
  <si>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</si>
  <si>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</si>
  <si>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</si>
  <si>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</si>
  <si>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</si>
  <si>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</si>
  <si>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</si>
  <si>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</si>
  <si>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</si>
  <si>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</si>
  <si>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</si>
  <si>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</si>
  <si>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</si>
  <si>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</si>
  <si>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</si>
  <si>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</si>
  <si>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</si>
  <si>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</si>
  <si>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</si>
  <si>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</si>
  <si>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</si>
  <si>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</si>
  <si>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</si>
  <si>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</si>
  <si>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</si>
  <si>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</si>
  <si>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</si>
  <si>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</si>
  <si>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</si>
  <si>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</si>
  <si>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</si>
  <si>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</si>
  <si>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</si>
  <si>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</si>
  <si>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</si>
  <si>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</si>
  <si>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</si>
  <si>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</si>
  <si>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</si>
  <si>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</si>
  <si>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</si>
  <si>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</si>
  <si>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</si>
  <si>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</si>
  <si>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</si>
  <si>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</si>
  <si>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</si>
  <si>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</si>
  <si>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</si>
  <si>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</si>
  <si>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</si>
  <si>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</si>
  <si>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</si>
  <si>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</si>
  <si>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</si>
  <si>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</si>
  <si>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</si>
  <si>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</si>
  <si>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</si>
  <si>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</si>
  <si>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</si>
  <si>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</si>
  <si>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</si>
  <si>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</si>
  <si>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</si>
  <si>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</si>
  <si>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</si>
  <si>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</si>
  <si>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</si>
  <si>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</si>
  <si>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</si>
  <si>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</si>
  <si>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</si>
  <si>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</si>
  <si>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</si>
  <si>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</si>
  <si>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</si>
  <si>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</si>
  <si>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</si>
  <si>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</si>
  <si>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</si>
  <si>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</si>
  <si>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</si>
  <si>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</si>
  <si>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</si>
  <si>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</si>
  <si>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</si>
  <si>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</si>
  <si>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</si>
  <si>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</si>
  <si>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</si>
  <si>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</si>
  <si>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</si>
  <si>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</si>
  <si>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</si>
  <si>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</si>
  <si>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</si>
  <si>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</si>
  <si>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</si>
  <si>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</si>
  <si>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</si>
  <si>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</si>
  <si>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</si>
  <si>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</si>
  <si>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</si>
  <si>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</si>
  <si>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</si>
  <si>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</si>
  <si>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</si>
  <si>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</si>
  <si>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</si>
  <si>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</si>
  <si>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</si>
  <si>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</si>
  <si>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</si>
  <si>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</si>
  <si>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</si>
  <si>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</si>
  <si>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</si>
  <si>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</si>
  <si>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</si>
  <si>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</si>
  <si>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</si>
  <si>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</si>
  <si>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</si>
  <si>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</si>
  <si>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</si>
  <si>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</si>
  <si>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</si>
  <si>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</si>
  <si>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</si>
  <si>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</si>
  <si>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</si>
  <si>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</si>
  <si>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</si>
  <si>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</si>
  <si>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</si>
  <si>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</si>
  <si>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</si>
  <si>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</si>
  <si>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</si>
  <si>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</si>
  <si>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</si>
  <si>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</si>
  <si>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</si>
  <si>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</si>
  <si>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</si>
  <si>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</si>
  <si>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</si>
  <si>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</si>
  <si>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</si>
  <si>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</si>
  <si>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</si>
  <si>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1910090063</t>
  </si>
  <si>
    <t xml:space="preserve">Lê Toàn </t>
  </si>
  <si>
    <t>1910090046</t>
  </si>
  <si>
    <t>1910090055</t>
  </si>
  <si>
    <t>1910090038</t>
  </si>
  <si>
    <t>2010010001</t>
  </si>
  <si>
    <t>2010010008</t>
  </si>
  <si>
    <t>2010010014</t>
  </si>
  <si>
    <t>Đặng Trung</t>
  </si>
  <si>
    <t>2010010009</t>
  </si>
  <si>
    <t>Võ Thu</t>
  </si>
  <si>
    <t>2010010013</t>
  </si>
  <si>
    <t>Nguyễn Phước</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</si>
  <si>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</si>
  <si>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</si>
  <si>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</si>
  <si>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</si>
  <si>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</si>
  <si>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</si>
  <si>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</si>
  <si>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</si>
  <si>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</si>
  <si>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</si>
  <si>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</si>
  <si>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</si>
  <si>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</si>
  <si>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</si>
  <si>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</si>
  <si>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</si>
  <si>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</si>
  <si>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</si>
  <si>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Huỳnh Minh</t>
  </si>
  <si>
    <t>2010010004</t>
  </si>
  <si>
    <t>2010010037</t>
  </si>
  <si>
    <t xml:space="preserve">Nguyễn Trương Trọng </t>
  </si>
  <si>
    <t>2010010021</t>
  </si>
  <si>
    <t>Trần Đạo</t>
  </si>
  <si>
    <t>2010020094</t>
  </si>
  <si>
    <t>2010010027</t>
  </si>
  <si>
    <t>Võ Hữu</t>
  </si>
  <si>
    <t>2010020026</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</si>
  <si>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</si>
  <si>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</si>
  <si>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</si>
  <si>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</si>
  <si>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</si>
  <si>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</si>
  <si>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</si>
  <si>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</si>
  <si>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</si>
  <si>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</si>
  <si>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</si>
  <si>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</si>
  <si>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</si>
  <si>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</si>
  <si>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</si>
  <si>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</si>
  <si>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</si>
  <si>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</si>
  <si>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</si>
  <si>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</si>
  <si>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</si>
  <si>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</si>
  <si>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</si>
  <si>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</si>
  <si>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</si>
  <si>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</si>
  <si>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</si>
  <si>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</si>
  <si>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</si>
  <si>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</si>
  <si>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</si>
  <si>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</si>
  <si>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</si>
  <si>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</si>
  <si>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</si>
  <si>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</si>
  <si>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</si>
  <si>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</si>
  <si>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</si>
  <si>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</si>
  <si>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</si>
  <si>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</si>
  <si>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</si>
  <si>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</si>
  <si>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</si>
  <si>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</si>
  <si>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</si>
  <si>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</si>
  <si>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</si>
  <si>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</si>
  <si>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</si>
  <si>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</si>
  <si>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</si>
  <si>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2010020001</t>
  </si>
  <si>
    <t>2010020061</t>
  </si>
  <si>
    <t>2010020122</t>
  </si>
  <si>
    <t>Phan Nguyễn Huy</t>
  </si>
  <si>
    <t>2010020097</t>
  </si>
  <si>
    <t>Nguyễn</t>
  </si>
  <si>
    <t>2010020105</t>
  </si>
  <si>
    <t>2010020078</t>
  </si>
  <si>
    <t>2010020082</t>
  </si>
  <si>
    <t>2010020043</t>
  </si>
  <si>
    <t>Đỗ Xuân Đông</t>
  </si>
  <si>
    <t>2010020067</t>
  </si>
  <si>
    <t>2010020062</t>
  </si>
  <si>
    <t>Hồ Quang</t>
  </si>
  <si>
    <t>2010020057</t>
  </si>
  <si>
    <t>Phạm Ngọc Anh</t>
  </si>
  <si>
    <t>2010020008</t>
  </si>
  <si>
    <t>Bùi Hoàng</t>
  </si>
  <si>
    <t>2010020036</t>
  </si>
  <si>
    <t>Vũ Đình</t>
  </si>
  <si>
    <t>2010020022</t>
  </si>
  <si>
    <t>2010020128</t>
  </si>
  <si>
    <t>Tăng Quốc</t>
  </si>
  <si>
    <t>2010020053</t>
  </si>
  <si>
    <t>Nguyễn Thanh Khoa</t>
  </si>
  <si>
    <t>2010020110</t>
  </si>
  <si>
    <t>Nguyễn Việt</t>
  </si>
  <si>
    <t>2010020044</t>
  </si>
  <si>
    <t>Nguyễn Vũ</t>
  </si>
  <si>
    <t>2010020002</t>
  </si>
  <si>
    <t>Tô Quang</t>
  </si>
  <si>
    <t>2010020010</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</si>
  <si>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</si>
  <si>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</si>
  <si>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</si>
  <si>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</si>
  <si>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</si>
  <si>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</si>
  <si>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</si>
  <si>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</si>
  <si>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</si>
  <si>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</si>
  <si>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</si>
  <si>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</si>
  <si>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</si>
  <si>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</si>
  <si>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</si>
  <si>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</si>
  <si>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</si>
  <si>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</si>
  <si>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</si>
  <si>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</si>
  <si>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</si>
  <si>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</si>
  <si>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</si>
  <si>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</si>
  <si>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</si>
  <si>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</si>
  <si>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</si>
  <si>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</si>
  <si>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</si>
  <si>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</si>
  <si>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</si>
  <si>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</si>
  <si>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</si>
  <si>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</si>
  <si>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</si>
  <si>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</si>
  <si>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</si>
  <si>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</si>
  <si>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</si>
  <si>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</si>
  <si>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</si>
  <si>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</si>
  <si>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</si>
  <si>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</si>
  <si>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</si>
  <si>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</si>
  <si>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</si>
  <si>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</si>
  <si>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</si>
  <si>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</si>
  <si>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</si>
  <si>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</si>
  <si>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</si>
  <si>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</si>
  <si>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</si>
  <si>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</si>
  <si>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</si>
  <si>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</si>
  <si>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</si>
  <si>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</si>
  <si>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</si>
  <si>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</si>
  <si>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</si>
  <si>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</si>
  <si>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</si>
  <si>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</si>
  <si>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</si>
  <si>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</si>
  <si>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</si>
  <si>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</si>
  <si>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</si>
  <si>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</si>
  <si>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</si>
  <si>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</si>
  <si>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</si>
  <si>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</si>
  <si>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</si>
  <si>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</si>
  <si>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</si>
  <si>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</si>
  <si>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</si>
  <si>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</si>
  <si>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</si>
  <si>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</si>
  <si>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</si>
  <si>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</si>
  <si>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</si>
  <si>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</si>
  <si>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</si>
  <si>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</si>
  <si>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</si>
  <si>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</si>
  <si>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</si>
  <si>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</si>
  <si>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</si>
  <si>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</si>
  <si>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</si>
  <si>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</si>
  <si>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</si>
  <si>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</si>
  <si>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2010020106</t>
  </si>
  <si>
    <t>Lâm Quốc</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</si>
  <si>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</si>
  <si>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</si>
  <si>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</si>
  <si>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</si>
  <si>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</si>
  <si>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</si>
  <si>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</si>
  <si>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</si>
  <si>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</si>
  <si>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</si>
  <si>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</si>
  <si>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</si>
  <si>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</si>
  <si>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</si>
  <si>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</si>
  <si>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</si>
  <si>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</si>
  <si>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</si>
  <si>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</si>
  <si>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</si>
  <si>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</si>
  <si>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</si>
  <si>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</si>
  <si>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</si>
  <si>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</si>
  <si>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</si>
  <si>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</si>
  <si>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</si>
  <si>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</si>
  <si>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</si>
  <si>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</si>
  <si>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</si>
  <si>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</si>
  <si>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</si>
  <si>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</si>
  <si>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</si>
  <si>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</si>
  <si>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</si>
  <si>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</si>
  <si>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</si>
  <si>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</si>
  <si>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</si>
  <si>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</si>
  <si>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</si>
  <si>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</si>
  <si>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</si>
  <si>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</si>
  <si>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</si>
  <si>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</si>
  <si>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</si>
  <si>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</si>
  <si>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</si>
  <si>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</si>
  <si>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</si>
  <si>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</si>
  <si>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</si>
  <si>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</si>
  <si>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</si>
  <si>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</si>
  <si>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</si>
  <si>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</si>
  <si>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</si>
  <si>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</si>
  <si>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</si>
  <si>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</si>
  <si>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</si>
  <si>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</si>
  <si>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</si>
  <si>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1910010061</t>
  </si>
  <si>
    <t xml:space="preserve">Phạm Công </t>
  </si>
  <si>
    <t>1910110002</t>
  </si>
  <si>
    <t>Châu Minh</t>
  </si>
  <si>
    <t>1910010043</t>
  </si>
  <si>
    <t>1910010058</t>
  </si>
  <si>
    <t>Trịnh Quang</t>
  </si>
  <si>
    <t>1910010044</t>
  </si>
  <si>
    <t>Ngà</t>
  </si>
  <si>
    <t>1910010037</t>
  </si>
  <si>
    <t xml:space="preserve">Huỳnh Thanh </t>
  </si>
  <si>
    <t xml:space="preserve">Phong </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</si>
  <si>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</si>
  <si>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</si>
  <si>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</si>
  <si>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</si>
  <si>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</si>
  <si>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</si>
  <si>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</si>
  <si>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</si>
  <si>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</si>
  <si>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</si>
  <si>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</si>
  <si>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</si>
  <si>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</si>
  <si>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</si>
  <si>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</si>
  <si>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</si>
  <si>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</si>
  <si>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</si>
  <si>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</si>
  <si>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</si>
  <si>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</si>
  <si>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</si>
  <si>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</si>
  <si>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</si>
  <si>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</si>
  <si>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</si>
  <si>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</si>
  <si>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</si>
  <si>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</si>
  <si>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</si>
  <si>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</si>
  <si>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</si>
  <si>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</si>
  <si>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</si>
  <si>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</si>
  <si>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</si>
  <si>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</si>
  <si>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</si>
  <si>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</si>
  <si>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</si>
  <si>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</si>
  <si>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</si>
  <si>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1910020018</t>
  </si>
  <si>
    <t>Lương Tấn</t>
  </si>
  <si>
    <t>1910020010</t>
  </si>
  <si>
    <t>Phan Trường</t>
  </si>
  <si>
    <t>1910020157</t>
  </si>
  <si>
    <t>1910020008</t>
  </si>
  <si>
    <t>1910020017</t>
  </si>
  <si>
    <t>Trần Nhựt</t>
  </si>
  <si>
    <t>1910020164</t>
  </si>
  <si>
    <t>Phạm Đức</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</si>
  <si>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</si>
  <si>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</si>
  <si>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</si>
  <si>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</si>
  <si>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</si>
  <si>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</si>
  <si>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</si>
  <si>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</si>
  <si>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</si>
  <si>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</si>
  <si>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</si>
  <si>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</si>
  <si>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</si>
  <si>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</si>
  <si>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</si>
  <si>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</si>
  <si>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</si>
  <si>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</si>
  <si>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</si>
  <si>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</si>
  <si>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</si>
  <si>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</si>
  <si>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</si>
  <si>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</si>
  <si>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</si>
  <si>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</si>
  <si>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</si>
  <si>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</si>
  <si>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</si>
  <si>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</si>
  <si>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</si>
  <si>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</si>
  <si>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</si>
  <si>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</si>
  <si>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</si>
  <si>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</si>
  <si>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</si>
  <si>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1910020127</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</si>
  <si>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</si>
  <si>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</si>
  <si>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</si>
  <si>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</si>
  <si>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</si>
  <si>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</si>
  <si>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</si>
  <si>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</si>
  <si>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</si>
  <si>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</si>
  <si>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</si>
  <si>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</si>
  <si>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</si>
  <si>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</si>
  <si>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</si>
  <si>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</si>
  <si>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</si>
  <si>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</si>
  <si>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</si>
  <si>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</si>
  <si>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</si>
  <si>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</si>
  <si>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</si>
  <si>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</si>
  <si>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</si>
  <si>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</si>
  <si>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</si>
  <si>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</si>
  <si>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</si>
  <si>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</si>
  <si>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</si>
  <si>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</si>
  <si>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</si>
  <si>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</si>
  <si>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</si>
  <si>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</si>
  <si>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</si>
  <si>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</si>
  <si>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</si>
  <si>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</si>
  <si>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</si>
  <si>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</si>
  <si>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</si>
  <si>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</si>
  <si>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</si>
  <si>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</si>
  <si>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</si>
  <si>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</si>
  <si>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</si>
  <si>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</si>
  <si>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</si>
  <si>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</si>
  <si>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</si>
  <si>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</si>
  <si>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</si>
  <si>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</si>
  <si>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</si>
  <si>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</si>
  <si>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</si>
  <si>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</si>
  <si>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</si>
  <si>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</si>
  <si>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</si>
  <si>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</si>
  <si>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</si>
  <si>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</si>
  <si>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</si>
  <si>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</si>
  <si>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</si>
  <si>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</si>
  <si>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</si>
  <si>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</si>
  <si>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</si>
  <si>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</si>
  <si>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</si>
  <si>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</si>
  <si>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</si>
  <si>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</si>
  <si>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</si>
  <si>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</si>
  <si>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</si>
  <si>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</si>
  <si>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</si>
  <si>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</si>
  <si>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</si>
  <si>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</si>
  <si>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</si>
  <si>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</si>
  <si>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</si>
  <si>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</si>
  <si>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</si>
  <si>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</si>
  <si>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</si>
  <si>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</si>
  <si>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</si>
  <si>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</si>
  <si>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</si>
  <si>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</si>
  <si>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</si>
  <si>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</si>
  <si>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</si>
  <si>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</si>
  <si>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</si>
  <si>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</si>
  <si>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</si>
  <si>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</si>
  <si>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</si>
  <si>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</si>
  <si>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</si>
  <si>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</si>
  <si>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</si>
  <si>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</si>
  <si>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</si>
  <si>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</si>
  <si>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</si>
  <si>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</si>
  <si>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</si>
  <si>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</si>
  <si>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</si>
  <si>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</si>
  <si>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</si>
  <si>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</si>
  <si>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</si>
  <si>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</si>
  <si>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</si>
  <si>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</si>
  <si>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</si>
  <si>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</si>
  <si>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</si>
  <si>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</si>
  <si>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</si>
  <si>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</si>
  <si>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1910020081</t>
  </si>
  <si>
    <t xml:space="preserve">Nguyễn Tuấn </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</si>
  <si>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</si>
  <si>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</si>
  <si>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</si>
  <si>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</si>
  <si>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</si>
  <si>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</si>
  <si>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</si>
  <si>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</si>
  <si>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</si>
  <si>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</si>
  <si>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</si>
  <si>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</si>
  <si>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</si>
  <si>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</si>
  <si>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</si>
  <si>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</si>
  <si>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</si>
  <si>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</si>
  <si>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</si>
  <si>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</si>
  <si>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</si>
  <si>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</si>
  <si>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</si>
  <si>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</si>
  <si>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</si>
  <si>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</si>
  <si>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</si>
  <si>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1910020040</t>
  </si>
  <si>
    <t>Thạch Lê</t>
  </si>
  <si>
    <t>1910020165</t>
  </si>
  <si>
    <t>Bùi Trung</t>
  </si>
  <si>
    <t>1910020035</t>
  </si>
  <si>
    <t>Trịnh Huệ</t>
  </si>
  <si>
    <t>1910020038</t>
  </si>
  <si>
    <t>Ngô Thái</t>
  </si>
  <si>
    <t>Triều</t>
  </si>
  <si>
    <t>1910020046</t>
  </si>
  <si>
    <t xml:space="preserve">Nguyễn Phạm Lam </t>
  </si>
  <si>
    <t xml:space="preserve">                                   Thành phố Hồ Chí Minh, ngày 04 tháng 02 năm 2021</t>
  </si>
  <si>
    <t xml:space="preserve">                                                                                                                                                                                                                                                                                                                                                                            </t>
  </si>
  <si>
    <t>Nguyễn Phạm Hoài</t>
  </si>
  <si>
    <t>Mến</t>
  </si>
  <si>
    <t>1910150009</t>
  </si>
  <si>
    <t>Bùi Thụy Uyên</t>
  </si>
  <si>
    <t xml:space="preserve">Thái Thị Thu </t>
  </si>
  <si>
    <t xml:space="preserve">Võ Thị Ngọc </t>
  </si>
  <si>
    <t>1910020026</t>
  </si>
  <si>
    <t>Nghỉ luôn</t>
  </si>
  <si>
    <t>nghỉ luôn</t>
  </si>
  <si>
    <t>2K</t>
  </si>
  <si>
    <t>KP</t>
  </si>
  <si>
    <t>KT</t>
  </si>
  <si>
    <t>PK</t>
  </si>
  <si>
    <t>2P</t>
  </si>
  <si>
    <t>TK</t>
  </si>
  <si>
    <t>KK</t>
  </si>
  <si>
    <t>PP</t>
  </si>
  <si>
    <t>NL</t>
  </si>
  <si>
    <t>TP</t>
  </si>
  <si>
    <t>2T</t>
  </si>
  <si>
    <t xml:space="preserve">   </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</si>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</sst>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1">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3">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cellStyleXfs>
  <cellXfs count="481">
    <xf numFmtId="0" fontId="0" fillId="0" borderId="0" xfId="0"/>
    <xf numFmtId="0" fontId="0" fillId="0" borderId="0" xfId="0" applyFont="1" applyAlignment="1">
      <alignment horizont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7"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6" fillId="0" borderId="17" xfId="0" applyFont="1" applyFill="1" applyBorder="1" applyAlignment="1">
      <alignment horizontal="center" vertical="center"/>
    </xf>
    <xf numFmtId="0" fontId="49"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5"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7" fillId="25" borderId="1" xfId="0" applyFont="1" applyFill="1" applyBorder="1" applyAlignment="1">
      <alignment horizontal="center" vertical="center"/>
    </xf>
    <xf numFmtId="0" fontId="49" fillId="25" borderId="1" xfId="0" applyFont="1" applyFill="1" applyBorder="1" applyAlignment="1">
      <alignment horizontal="center" vertical="center"/>
    </xf>
    <xf numFmtId="0" fontId="57" fillId="25" borderId="0" xfId="0" applyFont="1" applyFill="1" applyAlignment="1">
      <alignment horizontal="center"/>
    </xf>
    <xf numFmtId="0" fontId="56" fillId="0" borderId="1" xfId="0" applyFont="1" applyFill="1" applyBorder="1" applyAlignment="1">
      <alignment horizontal="center" vertical="center"/>
    </xf>
    <xf numFmtId="0" fontId="49" fillId="25"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51" fillId="0" borderId="22" xfId="0" applyNumberFormat="1" applyFont="1" applyFill="1" applyBorder="1" applyAlignment="1" applyProtection="1">
      <alignment horizontal="center" vertical="center" wrapText="1"/>
    </xf>
    <xf numFmtId="0" fontId="51" fillId="0" borderId="23" xfId="0" applyNumberFormat="1" applyFont="1" applyFill="1" applyBorder="1" applyAlignment="1" applyProtection="1">
      <alignment horizontal="left" vertical="center" wrapText="1"/>
    </xf>
    <xf numFmtId="0" fontId="51" fillId="0" borderId="24" xfId="0" applyNumberFormat="1" applyFont="1" applyFill="1" applyBorder="1" applyAlignment="1" applyProtection="1">
      <alignment horizontal="left" vertical="center" wrapText="1"/>
    </xf>
    <xf numFmtId="0" fontId="6"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xf>
    <xf numFmtId="0" fontId="46"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9" fillId="25" borderId="17" xfId="0" applyFont="1" applyFill="1" applyBorder="1" applyAlignment="1">
      <alignment horizontal="center"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6" fillId="0" borderId="17" xfId="0" applyFont="1" applyFill="1" applyBorder="1" applyAlignment="1">
      <alignment vertical="center"/>
    </xf>
    <xf numFmtId="0" fontId="50" fillId="0" borderId="17" xfId="0" applyNumberFormat="1" applyFont="1" applyFill="1" applyBorder="1" applyAlignment="1" applyProtection="1">
      <alignment horizontal="center" vertical="center" wrapText="1"/>
    </xf>
    <xf numFmtId="0" fontId="50" fillId="0" borderId="18" xfId="0" applyNumberFormat="1" applyFont="1" applyFill="1" applyBorder="1" applyAlignment="1" applyProtection="1">
      <alignment horizontal="left" vertical="center" wrapText="1"/>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0" fillId="0" borderId="22" xfId="0" applyNumberFormat="1" applyFont="1" applyFill="1" applyBorder="1" applyAlignment="1" applyProtection="1">
      <alignment horizontal="center" vertical="center"/>
    </xf>
    <xf numFmtId="0" fontId="50" fillId="0" borderId="23" xfId="0" applyNumberFormat="1" applyFont="1" applyFill="1" applyBorder="1" applyAlignment="1" applyProtection="1">
      <alignment horizontal="left" vertical="center"/>
    </xf>
    <xf numFmtId="0" fontId="50" fillId="0" borderId="24" xfId="0" applyNumberFormat="1" applyFont="1" applyFill="1" applyBorder="1" applyAlignment="1" applyProtection="1">
      <alignment horizontal="left" vertical="center"/>
    </xf>
    <xf numFmtId="0" fontId="68" fillId="0" borderId="1" xfId="0" applyFont="1" applyFill="1" applyBorder="1" applyAlignment="1">
      <alignment horizontal="center" vertical="center"/>
    </xf>
    <xf numFmtId="0" fontId="57" fillId="0" borderId="1" xfId="0" applyFont="1" applyFill="1" applyBorder="1" applyAlignment="1">
      <alignment horizontal="center" vertical="center"/>
    </xf>
    <xf numFmtId="0" fontId="66"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64"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0" fillId="25" borderId="29" xfId="0" applyNumberFormat="1" applyFont="1" applyFill="1" applyBorder="1" applyAlignment="1" applyProtection="1">
      <alignment horizontal="center" vertical="center" wrapText="1"/>
    </xf>
    <xf numFmtId="0" fontId="50" fillId="25" borderId="30" xfId="0" applyNumberFormat="1" applyFont="1" applyFill="1" applyBorder="1" applyAlignment="1" applyProtection="1">
      <alignment horizontal="left" vertical="center" wrapText="1"/>
    </xf>
    <xf numFmtId="0" fontId="50" fillId="25" borderId="31" xfId="0" applyNumberFormat="1" applyFont="1" applyFill="1" applyBorder="1" applyAlignment="1" applyProtection="1">
      <alignment horizontal="left" vertical="center" wrapText="1"/>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xf numFmtId="0" fontId="3" fillId="0" borderId="0" xfId="0" applyFont="1" applyAlignment="1">
      <alignment horizontal="center"/>
    </xf>
    <xf numFmtId="0" fontId="50" fillId="0" borderId="17" xfId="0" applyFont="1" applyBorder="1" applyAlignment="1">
      <alignment horizontal="center" vertical="center"/>
    </xf>
    <xf numFmtId="0" fontId="50"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center"/>
    </xf>
    <xf numFmtId="0" fontId="50"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1" fillId="0" borderId="3" xfId="0" applyNumberFormat="1" applyFont="1" applyFill="1" applyBorder="1" applyAlignment="1" applyProtection="1">
      <alignment horizontal="left" vertical="center" wrapText="1"/>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50" fillId="0" borderId="1" xfId="0" applyFont="1" applyFill="1" applyBorder="1" applyAlignment="1">
      <alignment horizontal="center" vertical="center"/>
    </xf>
    <xf numFmtId="0" fontId="6" fillId="0" borderId="0" xfId="0" applyFont="1" applyFill="1" applyAlignment="1">
      <alignment horizontal="center" vertical="center"/>
    </xf>
    <xf numFmtId="0" fontId="50" fillId="0" borderId="1" xfId="0" applyNumberFormat="1" applyFont="1" applyFill="1" applyBorder="1" applyAlignment="1" applyProtection="1">
      <alignment horizontal="center" vertical="center" wrapText="1"/>
    </xf>
    <xf numFmtId="0" fontId="50" fillId="0" borderId="2" xfId="0" applyNumberFormat="1" applyFont="1" applyFill="1" applyBorder="1" applyAlignment="1" applyProtection="1">
      <alignment horizontal="left" vertical="center" wrapText="1"/>
    </xf>
    <xf numFmtId="0" fontId="50" fillId="0" borderId="20" xfId="0" applyNumberFormat="1" applyFont="1" applyFill="1" applyBorder="1" applyAlignment="1" applyProtection="1">
      <alignment horizontal="center" vertical="center" wrapText="1"/>
    </xf>
    <xf numFmtId="0" fontId="50" fillId="0" borderId="32" xfId="0" applyNumberFormat="1" applyFont="1" applyFill="1" applyBorder="1" applyAlignment="1" applyProtection="1">
      <alignment horizontal="left" vertical="center" wrapText="1"/>
    </xf>
    <xf numFmtId="0" fontId="50" fillId="0" borderId="35" xfId="0" applyNumberFormat="1" applyFont="1" applyFill="1" applyBorder="1" applyAlignment="1" applyProtection="1">
      <alignment horizontal="left" vertical="center" wrapText="1"/>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0" fillId="25" borderId="1" xfId="0" applyNumberFormat="1" applyFont="1" applyFill="1" applyBorder="1" applyAlignment="1" applyProtection="1">
      <alignment horizontal="center" vertical="center" wrapText="1"/>
    </xf>
    <xf numFmtId="0" fontId="50" fillId="25" borderId="2" xfId="0" applyNumberFormat="1" applyFont="1" applyFill="1" applyBorder="1" applyAlignment="1" applyProtection="1">
      <alignment horizontal="left" vertical="center" wrapText="1"/>
    </xf>
    <xf numFmtId="0" fontId="50"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8" fillId="0" borderId="17" xfId="0" applyFont="1" applyBorder="1" applyAlignment="1">
      <alignment horizontal="center" vertical="center"/>
    </xf>
    <xf numFmtId="0" fontId="57" fillId="0" borderId="17" xfId="0" applyFont="1" applyFill="1" applyBorder="1" applyAlignment="1">
      <alignment vertical="center"/>
    </xf>
    <xf numFmtId="0" fontId="65" fillId="0" borderId="17" xfId="0" applyFont="1" applyBorder="1" applyAlignment="1">
      <alignment horizontal="center" vertical="center"/>
    </xf>
    <xf numFmtId="0" fontId="52"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0" fillId="25" borderId="17" xfId="0" applyFont="1" applyFill="1" applyBorder="1" applyAlignment="1">
      <alignment horizontal="center" vertical="center"/>
    </xf>
    <xf numFmtId="0" fontId="73" fillId="25" borderId="17" xfId="0" applyFont="1" applyFill="1" applyBorder="1" applyAlignment="1">
      <alignment horizontal="center" vertical="center"/>
    </xf>
    <xf numFmtId="0" fontId="73" fillId="0" borderId="17" xfId="0" applyFont="1" applyFill="1" applyBorder="1" applyAlignment="1">
      <alignment horizontal="center" vertical="center"/>
    </xf>
    <xf numFmtId="0" fontId="46"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61" fillId="0" borderId="1" xfId="0" applyNumberFormat="1" applyFont="1" applyFill="1" applyBorder="1" applyAlignment="1" applyProtection="1">
      <alignment horizontal="center" vertical="center" wrapText="1"/>
    </xf>
    <xf numFmtId="0" fontId="61" fillId="0" borderId="2" xfId="0" applyNumberFormat="1" applyFont="1" applyFill="1" applyBorder="1" applyAlignment="1" applyProtection="1">
      <alignment horizontal="left" vertical="center" wrapText="1"/>
    </xf>
    <xf numFmtId="0" fontId="75" fillId="0" borderId="0" xfId="0" applyFont="1"/>
    <xf numFmtId="0" fontId="75" fillId="0" borderId="1" xfId="0" applyFont="1" applyFill="1" applyBorder="1" applyAlignment="1">
      <alignment horizontal="center" vertic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61" fillId="0" borderId="1" xfId="0" applyFont="1" applyBorder="1" applyAlignment="1">
      <alignment horizontal="center" vertical="center"/>
    </xf>
    <xf numFmtId="0" fontId="77"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7" fillId="0" borderId="1" xfId="0" applyFont="1" applyBorder="1" applyAlignment="1">
      <alignment vertical="center"/>
    </xf>
    <xf numFmtId="0" fontId="73" fillId="0" borderId="0" xfId="0" applyFont="1" applyAlignment="1">
      <alignment horizontal="center"/>
    </xf>
    <xf numFmtId="0" fontId="77" fillId="0" borderId="1" xfId="0" applyFont="1" applyFill="1" applyBorder="1" applyAlignment="1">
      <alignment horizontal="center" vertical="center"/>
    </xf>
    <xf numFmtId="0" fontId="46" fillId="0" borderId="0" xfId="0" applyFont="1"/>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48" fillId="25" borderId="6" xfId="0" applyFont="1" applyFill="1" applyBorder="1" applyAlignment="1">
      <alignment vertical="center"/>
    </xf>
    <xf numFmtId="0" fontId="48" fillId="25" borderId="0" xfId="0" applyFont="1" applyFill="1" applyAlignment="1">
      <alignment vertical="center"/>
    </xf>
    <xf numFmtId="0" fontId="48" fillId="25" borderId="0" xfId="0" applyFont="1" applyFill="1" applyAlignment="1">
      <alignment horizontal="center" vertical="center"/>
    </xf>
    <xf numFmtId="0" fontId="48" fillId="25" borderId="0" xfId="0" applyFont="1" applyFill="1" applyAlignment="1">
      <alignment horizontal="center"/>
    </xf>
    <xf numFmtId="0" fontId="48" fillId="2" borderId="0" xfId="0" applyFont="1" applyFill="1" applyAlignment="1">
      <alignment horizontal="center"/>
    </xf>
    <xf numFmtId="0" fontId="71" fillId="0" borderId="17" xfId="0" applyFont="1" applyBorder="1" applyAlignment="1">
      <alignment horizontal="center" vertical="center"/>
    </xf>
    <xf numFmtId="0" fontId="46" fillId="25" borderId="0" xfId="0" applyFont="1" applyFill="1" applyAlignment="1">
      <alignment horizontal="center"/>
    </xf>
    <xf numFmtId="0" fontId="6"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1" fillId="0" borderId="22" xfId="0" applyNumberFormat="1" applyFont="1" applyFill="1" applyBorder="1" applyAlignment="1" applyProtection="1">
      <alignment horizontal="center" vertical="center" wrapText="1"/>
    </xf>
    <xf numFmtId="0" fontId="61" fillId="0" borderId="23" xfId="0" applyNumberFormat="1" applyFont="1" applyFill="1" applyBorder="1" applyAlignment="1" applyProtection="1">
      <alignment horizontal="left" vertical="center" wrapText="1"/>
    </xf>
    <xf numFmtId="0" fontId="61" fillId="0" borderId="24" xfId="0" applyNumberFormat="1" applyFont="1" applyFill="1" applyBorder="1" applyAlignment="1" applyProtection="1">
      <alignment horizontal="left" vertical="center" wrapText="1"/>
    </xf>
    <xf numFmtId="0" fontId="57" fillId="0" borderId="0" xfId="0" applyFont="1" applyAlignment="1">
      <alignment horizontal="center" vertical="center"/>
    </xf>
    <xf numFmtId="0" fontId="57" fillId="0" borderId="0" xfId="0" applyFont="1" applyAlignment="1">
      <alignment horizontal="center"/>
    </xf>
    <xf numFmtId="0" fontId="61" fillId="0" borderId="2" xfId="0" applyFont="1" applyBorder="1" applyAlignment="1">
      <alignment horizontal="left" vertical="center" wrapText="1"/>
    </xf>
    <xf numFmtId="0" fontId="61" fillId="0" borderId="3" xfId="0" applyFont="1" applyBorder="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left" vertical="center" wrapText="1"/>
    </xf>
    <xf numFmtId="0" fontId="52" fillId="25"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51" fillId="0" borderId="0" xfId="0" applyNumberFormat="1" applyFont="1" applyFill="1" applyBorder="1" applyAlignment="1" applyProtection="1">
      <alignment horizontal="left" vertical="center" wrapText="1"/>
    </xf>
    <xf numFmtId="0" fontId="61"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1" fillId="0" borderId="1"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2" xfId="0" applyFont="1" applyBorder="1" applyAlignment="1">
      <alignment vertical="center" wrapText="1"/>
    </xf>
    <xf numFmtId="0" fontId="61" fillId="0" borderId="3" xfId="0" applyFont="1" applyBorder="1" applyAlignment="1">
      <alignment vertical="center" wrapText="1"/>
    </xf>
    <xf numFmtId="0" fontId="65" fillId="0" borderId="1" xfId="0" applyFont="1" applyBorder="1" applyAlignment="1">
      <alignment vertical="center"/>
    </xf>
    <xf numFmtId="0" fontId="65" fillId="0" borderId="0" xfId="0" applyFont="1" applyAlignment="1">
      <alignment vertical="top"/>
    </xf>
    <xf numFmtId="0" fontId="65" fillId="25" borderId="1" xfId="0" applyFont="1" applyFill="1" applyBorder="1" applyAlignment="1">
      <alignment horizontal="center" vertical="center"/>
    </xf>
    <xf numFmtId="0" fontId="71" fillId="25" borderId="1" xfId="0" applyFont="1" applyFill="1" applyBorder="1" applyAlignment="1">
      <alignment horizontal="center" vertical="center"/>
    </xf>
    <xf numFmtId="0" fontId="46" fillId="0" borderId="1" xfId="0" applyFont="1" applyBorder="1" applyAlignment="1"/>
    <xf numFmtId="0" fontId="71" fillId="0" borderId="1" xfId="0" applyFont="1" applyBorder="1" applyAlignment="1">
      <alignment vertical="center"/>
    </xf>
    <xf numFmtId="0" fontId="61" fillId="25" borderId="1" xfId="0" applyNumberFormat="1" applyFont="1" applyFill="1" applyBorder="1" applyAlignment="1" applyProtection="1">
      <alignment horizontal="center" vertical="center" wrapText="1"/>
    </xf>
    <xf numFmtId="0" fontId="61" fillId="25" borderId="2" xfId="0" applyNumberFormat="1" applyFont="1" applyFill="1" applyBorder="1" applyAlignment="1" applyProtection="1">
      <alignment horizontal="left" vertical="center" wrapText="1"/>
    </xf>
    <xf numFmtId="0" fontId="61" fillId="25" borderId="3" xfId="0" applyNumberFormat="1" applyFont="1" applyFill="1" applyBorder="1" applyAlignment="1" applyProtection="1">
      <alignment horizontal="left" vertical="center" wrapText="1"/>
    </xf>
    <xf numFmtId="0" fontId="57" fillId="0" borderId="1" xfId="0" applyFont="1" applyFill="1" applyBorder="1" applyAlignment="1">
      <alignment vertical="center"/>
    </xf>
    <xf numFmtId="0" fontId="61" fillId="0" borderId="0" xfId="0" applyFont="1" applyAlignment="1">
      <alignment horizontal="center" vertical="center" wrapText="1"/>
    </xf>
    <xf numFmtId="0" fontId="79"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9" fillId="0" borderId="0" xfId="0" applyFont="1" applyAlignment="1">
      <alignment horizontal="left" vertical="center"/>
    </xf>
    <xf numFmtId="0" fontId="48" fillId="0" borderId="17" xfId="0" applyFont="1" applyBorder="1" applyAlignment="1">
      <alignment horizontal="center" vertical="center"/>
    </xf>
    <xf numFmtId="0" fontId="65" fillId="0" borderId="1"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2"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4" fillId="0" borderId="17" xfId="0" applyFont="1" applyBorder="1" applyAlignment="1">
      <alignment horizontal="center" vertical="center" wrapText="1"/>
    </xf>
    <xf numFmtId="0" fontId="85" fillId="0" borderId="17" xfId="0" applyNumberFormat="1" applyFont="1" applyFill="1" applyBorder="1" applyAlignment="1" applyProtection="1">
      <alignment horizontal="center" vertical="center" wrapText="1"/>
    </xf>
    <xf numFmtId="0" fontId="85" fillId="0" borderId="17" xfId="0" applyFont="1" applyBorder="1" applyAlignment="1">
      <alignment horizontal="center" vertical="center"/>
    </xf>
    <xf numFmtId="0" fontId="85" fillId="0" borderId="2" xfId="0" applyFont="1" applyBorder="1" applyAlignment="1">
      <alignment horizontal="center" vertical="center"/>
    </xf>
    <xf numFmtId="0" fontId="86" fillId="0" borderId="17" xfId="0" applyFont="1" applyBorder="1" applyAlignment="1">
      <alignment horizontal="center" vertical="center" wrapText="1"/>
    </xf>
    <xf numFmtId="0" fontId="87" fillId="0" borderId="17" xfId="0" applyNumberFormat="1" applyFont="1" applyFill="1" applyBorder="1" applyAlignment="1" applyProtection="1">
      <alignment horizontal="center" vertical="center" wrapText="1"/>
    </xf>
    <xf numFmtId="0" fontId="87" fillId="0" borderId="17" xfId="0" applyFont="1" applyBorder="1" applyAlignment="1">
      <alignment horizontal="center" vertical="center"/>
    </xf>
    <xf numFmtId="0" fontId="87" fillId="0" borderId="2" xfId="0" applyFont="1" applyBorder="1" applyAlignment="1">
      <alignment horizontal="center" vertical="center"/>
    </xf>
    <xf numFmtId="0" fontId="88" fillId="0" borderId="17" xfId="0" applyFont="1" applyBorder="1" applyAlignment="1">
      <alignment horizontal="center" vertical="center" wrapText="1"/>
    </xf>
    <xf numFmtId="0" fontId="65" fillId="0" borderId="1" xfId="0" applyFont="1" applyBorder="1" applyAlignment="1">
      <alignment horizontal="center" vertical="center"/>
    </xf>
    <xf numFmtId="0" fontId="1" fillId="25" borderId="17" xfId="0" applyFont="1" applyFill="1" applyBorder="1" applyAlignment="1">
      <alignment horizontal="center" vertical="center"/>
    </xf>
    <xf numFmtId="0" fontId="91" fillId="0" borderId="0" xfId="0" applyFont="1" applyAlignment="1">
      <alignment horizontal="left" vertical="center"/>
    </xf>
    <xf numFmtId="0" fontId="3" fillId="0" borderId="4" xfId="0" applyFont="1" applyBorder="1" applyAlignment="1">
      <alignment vertical="top"/>
    </xf>
    <xf numFmtId="165" fontId="76" fillId="2" borderId="17" xfId="0" applyNumberFormat="1" applyFont="1" applyFill="1" applyBorder="1" applyAlignment="1">
      <alignment horizontal="center" vertical="center"/>
    </xf>
    <xf numFmtId="166" fontId="76" fillId="2" borderId="17" xfId="0" applyNumberFormat="1" applyFont="1" applyFill="1" applyBorder="1" applyAlignment="1">
      <alignment horizontal="center" vertical="center"/>
    </xf>
    <xf numFmtId="0" fontId="6" fillId="0" borderId="0" xfId="0" applyFont="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1" fillId="25" borderId="25"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50" fillId="0" borderId="19" xfId="0" applyNumberFormat="1" applyFont="1" applyFill="1" applyBorder="1" applyAlignment="1" applyProtection="1">
      <alignment horizontal="left" vertical="center" wrapText="1"/>
    </xf>
    <xf numFmtId="0" fontId="61" fillId="0" borderId="22" xfId="0" applyFont="1" applyBorder="1" applyAlignment="1">
      <alignment horizontal="center" vertical="center" wrapText="1"/>
    </xf>
    <xf numFmtId="0" fontId="61" fillId="0" borderId="23" xfId="0" applyFont="1" applyBorder="1" applyAlignment="1">
      <alignment vertical="center" wrapText="1"/>
    </xf>
    <xf numFmtId="0" fontId="61" fillId="0" borderId="24" xfId="0" applyFont="1" applyBorder="1" applyAlignment="1">
      <alignment vertical="center" wrapText="1"/>
    </xf>
    <xf numFmtId="0" fontId="9" fillId="25" borderId="1" xfId="0" applyFont="1" applyFill="1" applyBorder="1" applyAlignment="1">
      <alignment horizontal="center" vertical="center"/>
    </xf>
    <xf numFmtId="0" fontId="62" fillId="0" borderId="0" xfId="0" applyFont="1" applyAlignment="1">
      <alignment vertical="center"/>
    </xf>
    <xf numFmtId="0" fontId="6" fillId="25" borderId="0" xfId="0" applyFont="1" applyFill="1"/>
    <xf numFmtId="0" fontId="3" fillId="25" borderId="0" xfId="0" applyFont="1" applyFill="1"/>
    <xf numFmtId="0" fontId="6" fillId="25" borderId="0" xfId="0" applyFont="1" applyFill="1" applyAlignment="1">
      <alignment horizontal="center" vertical="center"/>
    </xf>
    <xf numFmtId="0" fontId="89" fillId="27" borderId="0" xfId="0" applyFont="1" applyFill="1" applyBorder="1" applyAlignment="1">
      <alignment vertical="center"/>
    </xf>
    <xf numFmtId="0" fontId="89" fillId="27" borderId="37"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7" fillId="0" borderId="18" xfId="0" applyFont="1" applyBorder="1" applyAlignment="1">
      <alignment horizontal="center" vertical="center"/>
    </xf>
    <xf numFmtId="0" fontId="82"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1" fillId="0" borderId="0" xfId="0" applyFont="1" applyBorder="1" applyAlignment="1">
      <alignment horizontal="left" vertical="center"/>
    </xf>
    <xf numFmtId="0" fontId="103" fillId="25" borderId="0" xfId="0" applyFont="1" applyFill="1" applyBorder="1" applyAlignment="1">
      <alignment vertical="center"/>
    </xf>
    <xf numFmtId="0" fontId="79" fillId="25" borderId="0" xfId="0" applyFont="1" applyFill="1" applyBorder="1" applyAlignment="1">
      <alignment vertical="center"/>
    </xf>
    <xf numFmtId="0" fontId="10"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48" fillId="0" borderId="17" xfId="0" applyFont="1" applyBorder="1" applyAlignment="1">
      <alignment horizontal="center" vertical="center"/>
    </xf>
    <xf numFmtId="0" fontId="107" fillId="25" borderId="17" xfId="0" applyFont="1" applyFill="1" applyBorder="1" applyAlignment="1">
      <alignment horizontal="center" vertical="center"/>
    </xf>
    <xf numFmtId="0" fontId="108" fillId="25" borderId="17" xfId="0" applyFont="1" applyFill="1" applyBorder="1" applyAlignment="1">
      <alignment horizontal="center" vertical="center"/>
    </xf>
    <xf numFmtId="0" fontId="4" fillId="25" borderId="17" xfId="0" applyNumberFormat="1" applyFont="1" applyFill="1" applyBorder="1" applyAlignment="1" applyProtection="1">
      <alignment horizontal="center" vertical="center" wrapText="1"/>
    </xf>
    <xf numFmtId="0" fontId="4" fillId="25" borderId="18" xfId="0" applyNumberFormat="1" applyFont="1" applyFill="1" applyBorder="1" applyAlignment="1" applyProtection="1">
      <alignment horizontal="left" vertical="center" wrapText="1"/>
    </xf>
    <xf numFmtId="0" fontId="4" fillId="25" borderId="19" xfId="0" applyNumberFormat="1" applyFont="1" applyFill="1" applyBorder="1" applyAlignment="1" applyProtection="1">
      <alignment horizontal="left" vertical="center" wrapText="1"/>
    </xf>
    <xf numFmtId="0" fontId="4" fillId="25" borderId="1" xfId="0" applyFont="1" applyFill="1" applyBorder="1" applyAlignment="1">
      <alignment horizontal="center" vertical="center"/>
    </xf>
    <xf numFmtId="0" fontId="4" fillId="25" borderId="1" xfId="0" applyNumberFormat="1" applyFont="1" applyFill="1" applyBorder="1" applyAlignment="1" applyProtection="1">
      <alignment horizontal="center" vertical="center" wrapText="1"/>
    </xf>
    <xf numFmtId="0" fontId="4" fillId="25" borderId="2" xfId="0" applyNumberFormat="1" applyFont="1" applyFill="1" applyBorder="1" applyAlignment="1" applyProtection="1">
      <alignment horizontal="left" vertical="center" wrapText="1"/>
    </xf>
    <xf numFmtId="0" fontId="4" fillId="25" borderId="3" xfId="0" applyNumberFormat="1" applyFont="1" applyFill="1" applyBorder="1" applyAlignment="1" applyProtection="1">
      <alignment horizontal="left" vertical="center" wrapText="1"/>
    </xf>
    <xf numFmtId="0" fontId="65" fillId="25" borderId="17" xfId="0" applyFont="1" applyFill="1" applyBorder="1" applyAlignment="1">
      <alignment vertical="center"/>
    </xf>
    <xf numFmtId="0" fontId="1" fillId="25" borderId="17" xfId="0" applyNumberFormat="1" applyFont="1" applyFill="1" applyBorder="1" applyAlignment="1" applyProtection="1">
      <alignment horizontal="center" vertical="center" wrapText="1"/>
    </xf>
    <xf numFmtId="0" fontId="1" fillId="25" borderId="18" xfId="0" applyNumberFormat="1" applyFont="1" applyFill="1" applyBorder="1" applyAlignment="1" applyProtection="1">
      <alignment horizontal="left" vertical="center" wrapText="1"/>
    </xf>
    <xf numFmtId="0" fontId="1" fillId="25" borderId="19" xfId="0" applyNumberFormat="1" applyFont="1" applyFill="1" applyBorder="1" applyAlignment="1" applyProtection="1">
      <alignment horizontal="left" vertical="center" wrapText="1"/>
    </xf>
    <xf numFmtId="0" fontId="57" fillId="25" borderId="1" xfId="0" applyFont="1" applyFill="1" applyBorder="1" applyAlignment="1">
      <alignment vertical="center"/>
    </xf>
    <xf numFmtId="0" fontId="90" fillId="27" borderId="36" xfId="0" applyFont="1" applyFill="1" applyBorder="1" applyAlignment="1">
      <alignment horizontal="center" vertical="center"/>
    </xf>
    <xf numFmtId="0" fontId="90" fillId="27" borderId="4" xfId="0" applyFont="1" applyFill="1" applyBorder="1" applyAlignment="1">
      <alignment horizontal="center" vertical="center"/>
    </xf>
    <xf numFmtId="0" fontId="90" fillId="27" borderId="7"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83" fillId="0" borderId="18" xfId="0" applyFont="1" applyBorder="1" applyAlignment="1">
      <alignment horizontal="center" vertical="center"/>
    </xf>
    <xf numFmtId="0" fontId="83" fillId="0" borderId="34" xfId="0" applyFont="1" applyBorder="1" applyAlignment="1">
      <alignment horizontal="center" vertical="center"/>
    </xf>
    <xf numFmtId="0" fontId="83" fillId="0" borderId="19" xfId="0" applyFont="1" applyBorder="1" applyAlignment="1">
      <alignment horizontal="center" vertical="center"/>
    </xf>
    <xf numFmtId="0" fontId="7" fillId="27" borderId="38" xfId="0" applyFont="1" applyFill="1" applyBorder="1" applyAlignment="1">
      <alignment horizontal="left" vertical="center"/>
    </xf>
    <xf numFmtId="0" fontId="7" fillId="27" borderId="40" xfId="0" applyFont="1" applyFill="1" applyBorder="1" applyAlignment="1">
      <alignment horizontal="left" vertical="center"/>
    </xf>
    <xf numFmtId="0" fontId="7" fillId="27" borderId="39" xfId="0" applyFont="1" applyFill="1" applyBorder="1" applyAlignment="1">
      <alignment horizontal="left" vertical="center"/>
    </xf>
    <xf numFmtId="0" fontId="52" fillId="0" borderId="38" xfId="0" applyFont="1" applyBorder="1" applyAlignment="1">
      <alignment horizontal="center" vertical="center"/>
    </xf>
    <xf numFmtId="0" fontId="52" fillId="0" borderId="40" xfId="0" applyFont="1" applyBorder="1" applyAlignment="1">
      <alignment horizontal="center" vertical="center"/>
    </xf>
    <xf numFmtId="0" fontId="52" fillId="0" borderId="39"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37" xfId="0" applyFont="1" applyBorder="1" applyAlignment="1">
      <alignment horizontal="center" vertical="center"/>
    </xf>
    <xf numFmtId="0" fontId="52" fillId="0" borderId="36"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3"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34" xfId="0" applyFont="1" applyBorder="1" applyAlignment="1">
      <alignment horizontal="center" vertical="center"/>
    </xf>
    <xf numFmtId="0" fontId="52" fillId="0" borderId="19" xfId="0" applyFont="1" applyBorder="1" applyAlignment="1">
      <alignment horizontal="center" vertical="center"/>
    </xf>
    <xf numFmtId="0" fontId="98" fillId="25" borderId="17" xfId="0" applyFont="1" applyFill="1" applyBorder="1" applyAlignment="1">
      <alignment horizontal="center" vertical="center"/>
    </xf>
    <xf numFmtId="0" fontId="97" fillId="25" borderId="17" xfId="0" applyFont="1" applyFill="1" applyBorder="1" applyAlignment="1">
      <alignment horizontal="center" vertical="center"/>
    </xf>
    <xf numFmtId="0" fontId="99" fillId="25" borderId="17" xfId="0" applyFont="1" applyFill="1" applyBorder="1" applyAlignment="1">
      <alignment horizontal="center" vertical="center"/>
    </xf>
    <xf numFmtId="0" fontId="99" fillId="25" borderId="18" xfId="0" applyFont="1" applyFill="1" applyBorder="1" applyAlignment="1">
      <alignment horizontal="center" vertical="center"/>
    </xf>
    <xf numFmtId="0" fontId="99" fillId="25" borderId="34" xfId="0" applyFont="1" applyFill="1" applyBorder="1" applyAlignment="1">
      <alignment horizontal="center" vertical="center"/>
    </xf>
    <xf numFmtId="0" fontId="99" fillId="25" borderId="19" xfId="0" applyFont="1" applyFill="1" applyBorder="1" applyAlignment="1">
      <alignment horizontal="center" vertical="center"/>
    </xf>
    <xf numFmtId="0" fontId="61" fillId="0" borderId="0" xfId="0" applyFont="1" applyAlignment="1">
      <alignment horizontal="center" vertical="center" wrapText="1"/>
    </xf>
    <xf numFmtId="0" fontId="78" fillId="0" borderId="0" xfId="0" applyFont="1" applyAlignment="1">
      <alignment horizontal="center" vertical="top" wrapText="1"/>
    </xf>
    <xf numFmtId="0" fontId="80" fillId="0" borderId="0" xfId="0" applyFont="1" applyBorder="1" applyAlignment="1">
      <alignment horizontal="right" vertical="center"/>
    </xf>
    <xf numFmtId="0" fontId="92" fillId="26" borderId="4" xfId="0" applyFont="1" applyFill="1" applyBorder="1" applyAlignment="1">
      <alignment horizontal="center" vertical="center" wrapText="1"/>
    </xf>
    <xf numFmtId="0" fontId="83" fillId="0" borderId="1" xfId="0" applyFont="1" applyBorder="1" applyAlignment="1">
      <alignment horizontal="center" vertical="center"/>
    </xf>
    <xf numFmtId="0" fontId="83" fillId="0" borderId="17" xfId="0" applyFont="1" applyBorder="1" applyAlignment="1">
      <alignment horizontal="center" vertical="center"/>
    </xf>
    <xf numFmtId="0" fontId="98" fillId="25" borderId="18" xfId="0" applyFont="1" applyFill="1" applyBorder="1" applyAlignment="1">
      <alignment horizontal="center" vertical="center"/>
    </xf>
    <xf numFmtId="0" fontId="98" fillId="25" borderId="34" xfId="0" applyFont="1" applyFill="1" applyBorder="1" applyAlignment="1">
      <alignment horizontal="center" vertical="center"/>
    </xf>
    <xf numFmtId="0" fontId="98" fillId="25" borderId="19" xfId="0" applyFont="1" applyFill="1" applyBorder="1" applyAlignment="1">
      <alignment horizontal="center" vertical="center"/>
    </xf>
    <xf numFmtId="0" fontId="97" fillId="25" borderId="18" xfId="0" applyFont="1" applyFill="1" applyBorder="1" applyAlignment="1">
      <alignment horizontal="center" vertical="center"/>
    </xf>
    <xf numFmtId="0" fontId="97" fillId="25" borderId="34" xfId="0" applyFont="1" applyFill="1" applyBorder="1" applyAlignment="1">
      <alignment horizontal="center" vertical="center"/>
    </xf>
    <xf numFmtId="0" fontId="97" fillId="25" borderId="19" xfId="0" applyFont="1" applyFill="1" applyBorder="1" applyAlignment="1">
      <alignment horizontal="center" vertical="center"/>
    </xf>
    <xf numFmtId="0" fontId="93" fillId="26" borderId="5" xfId="0" applyFont="1" applyFill="1" applyBorder="1" applyAlignment="1">
      <alignment horizontal="center" vertical="center"/>
    </xf>
    <xf numFmtId="0" fontId="101" fillId="25" borderId="18" xfId="0" applyFont="1" applyFill="1" applyBorder="1" applyAlignment="1">
      <alignment horizontal="center" vertical="center"/>
    </xf>
    <xf numFmtId="0" fontId="101" fillId="25" borderId="34" xfId="0" applyFont="1" applyFill="1" applyBorder="1" applyAlignment="1">
      <alignment horizontal="center" vertical="center"/>
    </xf>
    <xf numFmtId="0" fontId="99" fillId="25" borderId="42" xfId="0" applyFont="1" applyFill="1" applyBorder="1" applyAlignment="1">
      <alignment horizontal="center" vertical="center"/>
    </xf>
    <xf numFmtId="0" fontId="99" fillId="25" borderId="40" xfId="0" applyFont="1" applyFill="1" applyBorder="1" applyAlignment="1">
      <alignment horizontal="center" vertical="center"/>
    </xf>
    <xf numFmtId="0" fontId="100" fillId="25" borderId="34" xfId="0" applyFont="1" applyFill="1" applyBorder="1" applyAlignment="1">
      <alignment horizontal="center" vertical="center"/>
    </xf>
    <xf numFmtId="0" fontId="100" fillId="25" borderId="19" xfId="0" applyFont="1" applyFill="1" applyBorder="1" applyAlignment="1">
      <alignment horizontal="center" vertical="center"/>
    </xf>
    <xf numFmtId="0" fontId="101" fillId="25" borderId="18" xfId="0" applyFont="1" applyFill="1" applyBorder="1" applyAlignment="1">
      <alignment horizontal="left" vertical="center"/>
    </xf>
    <xf numFmtId="0" fontId="101" fillId="25" borderId="34" xfId="0" applyFont="1" applyFill="1" applyBorder="1" applyAlignment="1">
      <alignment horizontal="left" vertical="center"/>
    </xf>
    <xf numFmtId="0" fontId="102" fillId="26" borderId="4" xfId="0" applyFont="1" applyFill="1" applyBorder="1" applyAlignment="1">
      <alignment horizontal="center" vertical="center" wrapText="1"/>
    </xf>
    <xf numFmtId="0" fontId="105" fillId="31" borderId="0" xfId="0" applyFont="1" applyFill="1" applyBorder="1" applyAlignment="1">
      <alignment horizontal="center" vertical="center"/>
    </xf>
    <xf numFmtId="0" fontId="105" fillId="31" borderId="37" xfId="0" applyFont="1" applyFill="1" applyBorder="1" applyAlignment="1">
      <alignment horizontal="center" vertical="center"/>
    </xf>
    <xf numFmtId="0" fontId="104" fillId="31" borderId="0" xfId="0" applyFont="1" applyFill="1" applyBorder="1" applyAlignment="1">
      <alignment horizontal="right" vertical="center"/>
    </xf>
    <xf numFmtId="0" fontId="104" fillId="28" borderId="0" xfId="0" applyFont="1" applyFill="1" applyBorder="1" applyAlignment="1">
      <alignment horizontal="center" vertical="center"/>
    </xf>
    <xf numFmtId="0" fontId="106" fillId="28" borderId="0" xfId="0" applyFont="1" applyFill="1" applyBorder="1" applyAlignment="1">
      <alignment horizontal="center" vertical="center"/>
    </xf>
    <xf numFmtId="0" fontId="105" fillId="30" borderId="0" xfId="0" applyFont="1" applyFill="1" applyBorder="1" applyAlignment="1">
      <alignment horizontal="center" vertical="center"/>
    </xf>
    <xf numFmtId="0" fontId="104" fillId="30" borderId="6" xfId="0" applyFont="1" applyFill="1" applyBorder="1" applyAlignment="1">
      <alignment horizontal="right" vertical="center"/>
    </xf>
    <xf numFmtId="0" fontId="104" fillId="30" borderId="0" xfId="0" applyFont="1" applyFill="1" applyBorder="1" applyAlignment="1">
      <alignment horizontal="right" vertical="center"/>
    </xf>
    <xf numFmtId="0" fontId="79" fillId="0" borderId="40" xfId="0" applyFont="1" applyBorder="1" applyAlignment="1">
      <alignment horizontal="center" vertical="center"/>
    </xf>
    <xf numFmtId="0" fontId="79" fillId="0" borderId="43"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96" fillId="0" borderId="18" xfId="0" applyFont="1" applyBorder="1" applyAlignment="1">
      <alignment horizontal="center" vertical="center"/>
    </xf>
    <xf numFmtId="0" fontId="96" fillId="0" borderId="34" xfId="0" applyFont="1" applyBorder="1" applyAlignment="1">
      <alignment horizontal="center" vertical="center"/>
    </xf>
    <xf numFmtId="0" fontId="96" fillId="0" borderId="19" xfId="0" applyFont="1" applyBorder="1" applyAlignment="1">
      <alignment horizontal="center" vertical="center"/>
    </xf>
    <xf numFmtId="0" fontId="64" fillId="0" borderId="4" xfId="0" applyFont="1" applyBorder="1" applyAlignment="1">
      <alignment horizontal="center" vertical="top"/>
    </xf>
    <xf numFmtId="0" fontId="94" fillId="26" borderId="41" xfId="0" applyFont="1" applyFill="1" applyBorder="1" applyAlignment="1">
      <alignment horizontal="center" vertical="center"/>
    </xf>
    <xf numFmtId="0" fontId="94"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8" fillId="2" borderId="38" xfId="0" applyFont="1" applyFill="1" applyBorder="1" applyAlignment="1">
      <alignment horizontal="center" vertical="center"/>
    </xf>
    <xf numFmtId="0" fontId="48" fillId="2" borderId="39" xfId="0" applyFont="1" applyFill="1" applyBorder="1" applyAlignment="1">
      <alignment horizontal="center" vertical="center"/>
    </xf>
    <xf numFmtId="0" fontId="48" fillId="2" borderId="36"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41" xfId="0" applyFont="1" applyFill="1" applyBorder="1" applyAlignment="1">
      <alignment horizontal="center" vertical="center"/>
    </xf>
    <xf numFmtId="0" fontId="48" fillId="2" borderId="5" xfId="0" applyFont="1" applyFill="1" applyBorder="1" applyAlignment="1">
      <alignment horizontal="center" vertical="center"/>
    </xf>
    <xf numFmtId="0" fontId="62" fillId="0" borderId="0" xfId="0" applyFont="1" applyAlignment="1">
      <alignment horizontal="center" vertical="center"/>
    </xf>
    <xf numFmtId="0" fontId="48"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6" fillId="25" borderId="18" xfId="0" applyFont="1" applyFill="1" applyBorder="1" applyAlignment="1">
      <alignment horizontal="center" vertical="center"/>
    </xf>
    <xf numFmtId="0" fontId="66" fillId="25" borderId="34" xfId="0" applyFont="1" applyFill="1" applyBorder="1" applyAlignment="1">
      <alignment horizontal="center" vertical="center"/>
    </xf>
    <xf numFmtId="0" fontId="66" fillId="25" borderId="19" xfId="0" applyFont="1" applyFill="1" applyBorder="1" applyAlignment="1">
      <alignment horizontal="center" vertical="center"/>
    </xf>
    <xf numFmtId="0" fontId="62" fillId="0" borderId="1" xfId="0" applyFont="1" applyBorder="1" applyAlignment="1">
      <alignment horizontal="center" vertical="center"/>
    </xf>
    <xf numFmtId="0" fontId="3" fillId="0" borderId="17" xfId="0" applyFont="1" applyBorder="1" applyAlignment="1">
      <alignment horizontal="center" vertical="center"/>
    </xf>
    <xf numFmtId="0" fontId="71" fillId="0" borderId="18" xfId="0" applyFont="1" applyFill="1" applyBorder="1" applyAlignment="1">
      <alignment horizontal="center" vertical="center"/>
    </xf>
    <xf numFmtId="0" fontId="71" fillId="0" borderId="34" xfId="0" applyFont="1" applyFill="1" applyBorder="1" applyAlignment="1">
      <alignment horizontal="center" vertical="center"/>
    </xf>
    <xf numFmtId="0" fontId="71" fillId="0" borderId="19" xfId="0" applyFont="1" applyFill="1" applyBorder="1" applyAlignment="1">
      <alignment horizontal="center" vertical="center"/>
    </xf>
    <xf numFmtId="0" fontId="3" fillId="0" borderId="6" xfId="0" applyFont="1" applyBorder="1" applyAlignment="1">
      <alignment horizontal="center" vertical="center"/>
    </xf>
    <xf numFmtId="0" fontId="48" fillId="0" borderId="17" xfId="0" applyFont="1" applyBorder="1" applyAlignment="1">
      <alignment horizontal="center" vertical="center"/>
    </xf>
    <xf numFmtId="0" fontId="63" fillId="25" borderId="38" xfId="0" applyFont="1" applyFill="1" applyBorder="1" applyAlignment="1">
      <alignment horizontal="center" vertical="center"/>
    </xf>
    <xf numFmtId="0" fontId="63" fillId="25" borderId="40" xfId="0" applyFont="1" applyFill="1" applyBorder="1" applyAlignment="1">
      <alignment horizontal="center" vertical="center"/>
    </xf>
    <xf numFmtId="0" fontId="63" fillId="25" borderId="39" xfId="0" applyFont="1" applyFill="1" applyBorder="1" applyAlignment="1">
      <alignment horizontal="center" vertical="center"/>
    </xf>
    <xf numFmtId="0" fontId="63" fillId="25" borderId="36" xfId="0" applyFont="1" applyFill="1" applyBorder="1" applyAlignment="1">
      <alignment horizontal="center" vertical="center"/>
    </xf>
    <xf numFmtId="0" fontId="63" fillId="25" borderId="4" xfId="0" applyFont="1" applyFill="1" applyBorder="1" applyAlignment="1">
      <alignment horizontal="center" vertical="center"/>
    </xf>
    <xf numFmtId="0" fontId="63" fillId="25"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95" fillId="25" borderId="38" xfId="0" applyFont="1" applyFill="1" applyBorder="1" applyAlignment="1">
      <alignment horizontal="center" vertical="center"/>
    </xf>
    <xf numFmtId="0" fontId="95" fillId="25" borderId="40" xfId="0" applyFont="1" applyFill="1" applyBorder="1" applyAlignment="1">
      <alignment horizontal="center" vertical="center"/>
    </xf>
    <xf numFmtId="0" fontId="95" fillId="25" borderId="39" xfId="0" applyFont="1" applyFill="1" applyBorder="1" applyAlignment="1">
      <alignment horizontal="center" vertical="center"/>
    </xf>
    <xf numFmtId="0" fontId="95" fillId="25" borderId="6" xfId="0" applyFont="1" applyFill="1" applyBorder="1" applyAlignment="1">
      <alignment horizontal="center" vertical="center"/>
    </xf>
    <xf numFmtId="0" fontId="95" fillId="25" borderId="0" xfId="0" applyFont="1" applyFill="1" applyBorder="1" applyAlignment="1">
      <alignment horizontal="center" vertical="center"/>
    </xf>
    <xf numFmtId="0" fontId="95" fillId="25" borderId="37" xfId="0" applyFont="1" applyFill="1" applyBorder="1" applyAlignment="1">
      <alignment horizontal="center" vertical="center"/>
    </xf>
    <xf numFmtId="0" fontId="95" fillId="25" borderId="36" xfId="0" applyFont="1" applyFill="1" applyBorder="1" applyAlignment="1">
      <alignment horizontal="center" vertical="center"/>
    </xf>
    <xf numFmtId="0" fontId="95" fillId="25" borderId="4" xfId="0" applyFont="1" applyFill="1" applyBorder="1" applyAlignment="1">
      <alignment horizontal="center" vertical="center"/>
    </xf>
    <xf numFmtId="0" fontId="95" fillId="25" borderId="7" xfId="0" applyFont="1" applyFill="1" applyBorder="1" applyAlignment="1">
      <alignment horizontal="center" vertical="center"/>
    </xf>
    <xf numFmtId="0" fontId="74" fillId="0" borderId="2" xfId="0" applyFont="1" applyBorder="1" applyAlignment="1">
      <alignment horizontal="center" vertical="center"/>
    </xf>
    <xf numFmtId="0" fontId="74" fillId="0" borderId="21" xfId="0" applyFont="1" applyBorder="1" applyAlignment="1">
      <alignment horizontal="center" vertical="center"/>
    </xf>
    <xf numFmtId="0" fontId="74" fillId="0" borderId="3"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horizontal="center" vertical="center"/>
    </xf>
    <xf numFmtId="0" fontId="2" fillId="0" borderId="17" xfId="0" applyFont="1" applyBorder="1" applyAlignment="1">
      <alignment horizontal="center" vertical="center"/>
    </xf>
    <xf numFmtId="0" fontId="90" fillId="27" borderId="6" xfId="0" applyFont="1" applyFill="1" applyBorder="1" applyAlignment="1">
      <alignment horizontal="center" vertical="center"/>
    </xf>
    <xf numFmtId="0" fontId="90" fillId="27" borderId="0" xfId="0" applyFont="1" applyFill="1" applyBorder="1" applyAlignment="1">
      <alignment horizontal="center" vertical="center"/>
    </xf>
    <xf numFmtId="0" fontId="99" fillId="25" borderId="43" xfId="0" applyFont="1" applyFill="1" applyBorder="1" applyAlignment="1">
      <alignment horizontal="center" vertical="center"/>
    </xf>
    <xf numFmtId="0" fontId="89" fillId="29" borderId="6" xfId="0" applyFont="1" applyFill="1" applyBorder="1" applyAlignment="1">
      <alignment horizontal="center" vertical="center"/>
    </xf>
    <xf numFmtId="0" fontId="89" fillId="29" borderId="0" xfId="0" applyFont="1" applyFill="1" applyBorder="1" applyAlignment="1">
      <alignment horizontal="center" vertical="center"/>
    </xf>
    <xf numFmtId="0" fontId="7" fillId="2" borderId="0"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97">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1.xml"/><Relationship Id="rId1" Type="http://schemas.openxmlformats.org/officeDocument/2006/relationships/printerSettings" Target="../printerSettings/printerSettings18.bin"/><Relationship Id="rId4" Type="http://schemas.openxmlformats.org/officeDocument/2006/relationships/comments" Target="../comments8.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42.xml"/><Relationship Id="rId1" Type="http://schemas.openxmlformats.org/officeDocument/2006/relationships/printerSettings" Target="../printerSettings/printerSettings24.bin"/><Relationship Id="rId4" Type="http://schemas.openxmlformats.org/officeDocument/2006/relationships/comments" Target="../comments17.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45.xml"/><Relationship Id="rId1" Type="http://schemas.openxmlformats.org/officeDocument/2006/relationships/printerSettings" Target="../printerSettings/printerSettings25.bin"/><Relationship Id="rId4" Type="http://schemas.openxmlformats.org/officeDocument/2006/relationships/comments" Target="../comments18.x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46.xml"/><Relationship Id="rId1" Type="http://schemas.openxmlformats.org/officeDocument/2006/relationships/printerSettings" Target="../printerSettings/printerSettings26.bin"/><Relationship Id="rId4" Type="http://schemas.openxmlformats.org/officeDocument/2006/relationships/comments" Target="../comments19.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47.xml"/><Relationship Id="rId1" Type="http://schemas.openxmlformats.org/officeDocument/2006/relationships/printerSettings" Target="../printerSettings/printerSettings27.bin"/><Relationship Id="rId4" Type="http://schemas.openxmlformats.org/officeDocument/2006/relationships/comments" Target="../comments20.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8.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9.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70" customWidth="1"/>
    <col min="2" max="2" width="5.1640625" style="270" customWidth="1"/>
    <col min="3" max="3" width="17.33203125" style="279" customWidth="1"/>
    <col min="4" max="7" width="6.5" style="272" customWidth="1"/>
    <col min="8" max="8" width="5.1640625" style="272" customWidth="1"/>
    <col min="9" max="9" width="17.33203125" style="270" customWidth="1"/>
    <col min="10" max="13" width="6.5" style="270" customWidth="1"/>
    <col min="14" max="14" width="5.1640625" style="270" customWidth="1"/>
    <col min="15" max="15" width="17.33203125" style="279" customWidth="1"/>
    <col min="16" max="19" width="6.5" style="270" customWidth="1"/>
    <col min="20" max="20" width="5.1640625" style="270" customWidth="1"/>
    <col min="21" max="21" width="17.33203125" style="270" customWidth="1"/>
    <col min="22" max="25" width="6.5" style="270" customWidth="1"/>
    <col min="26" max="259" width="9.33203125" style="270"/>
    <col min="260" max="260" width="8" style="270" customWidth="1"/>
    <col min="261" max="261" width="16.6640625" style="270" customWidth="1"/>
    <col min="262" max="262" width="16.5" style="270" customWidth="1"/>
    <col min="263" max="263" width="7" style="270" customWidth="1"/>
    <col min="264" max="264" width="15.5" style="270" customWidth="1"/>
    <col min="265" max="265" width="13.6640625" style="270" customWidth="1"/>
    <col min="266" max="266" width="7.83203125" style="270" customWidth="1"/>
    <col min="267" max="267" width="15.1640625" style="270" customWidth="1"/>
    <col min="268" max="268" width="14" style="270" customWidth="1"/>
    <col min="269" max="269" width="7.83203125" style="270" customWidth="1"/>
    <col min="270" max="270" width="16.83203125" style="270" customWidth="1"/>
    <col min="271" max="271" width="13.6640625" style="270" customWidth="1"/>
    <col min="272" max="272" width="8.83203125" style="270" customWidth="1"/>
    <col min="273" max="273" width="15.5" style="270" customWidth="1"/>
    <col min="274" max="274" width="13.83203125" style="270" customWidth="1"/>
    <col min="275" max="515" width="9.33203125" style="270"/>
    <col min="516" max="516" width="8" style="270" customWidth="1"/>
    <col min="517" max="517" width="16.6640625" style="270" customWidth="1"/>
    <col min="518" max="518" width="16.5" style="270" customWidth="1"/>
    <col min="519" max="519" width="7" style="270" customWidth="1"/>
    <col min="520" max="520" width="15.5" style="270" customWidth="1"/>
    <col min="521" max="521" width="13.6640625" style="270" customWidth="1"/>
    <col min="522" max="522" width="7.83203125" style="270" customWidth="1"/>
    <col min="523" max="523" width="15.1640625" style="270" customWidth="1"/>
    <col min="524" max="524" width="14" style="270" customWidth="1"/>
    <col min="525" max="525" width="7.83203125" style="270" customWidth="1"/>
    <col min="526" max="526" width="16.83203125" style="270" customWidth="1"/>
    <col min="527" max="527" width="13.6640625" style="270" customWidth="1"/>
    <col min="528" max="528" width="8.83203125" style="270" customWidth="1"/>
    <col min="529" max="529" width="15.5" style="270" customWidth="1"/>
    <col min="530" max="530" width="13.83203125" style="270" customWidth="1"/>
    <col min="531" max="771" width="9.33203125" style="270"/>
    <col min="772" max="772" width="8" style="270" customWidth="1"/>
    <col min="773" max="773" width="16.6640625" style="270" customWidth="1"/>
    <col min="774" max="774" width="16.5" style="270" customWidth="1"/>
    <col min="775" max="775" width="7" style="270" customWidth="1"/>
    <col min="776" max="776" width="15.5" style="270" customWidth="1"/>
    <col min="777" max="777" width="13.6640625" style="270" customWidth="1"/>
    <col min="778" max="778" width="7.83203125" style="270" customWidth="1"/>
    <col min="779" max="779" width="15.1640625" style="270" customWidth="1"/>
    <col min="780" max="780" width="14" style="270" customWidth="1"/>
    <col min="781" max="781" width="7.83203125" style="270" customWidth="1"/>
    <col min="782" max="782" width="16.83203125" style="270" customWidth="1"/>
    <col min="783" max="783" width="13.6640625" style="270" customWidth="1"/>
    <col min="784" max="784" width="8.83203125" style="270" customWidth="1"/>
    <col min="785" max="785" width="15.5" style="270" customWidth="1"/>
    <col min="786" max="786" width="13.83203125" style="270" customWidth="1"/>
    <col min="787" max="1027" width="9.33203125" style="270"/>
    <col min="1028" max="1028" width="8" style="270" customWidth="1"/>
    <col min="1029" max="1029" width="16.6640625" style="270" customWidth="1"/>
    <col min="1030" max="1030" width="16.5" style="270" customWidth="1"/>
    <col min="1031" max="1031" width="7" style="270" customWidth="1"/>
    <col min="1032" max="1032" width="15.5" style="270" customWidth="1"/>
    <col min="1033" max="1033" width="13.6640625" style="270" customWidth="1"/>
    <col min="1034" max="1034" width="7.83203125" style="270" customWidth="1"/>
    <col min="1035" max="1035" width="15.1640625" style="270" customWidth="1"/>
    <col min="1036" max="1036" width="14" style="270" customWidth="1"/>
    <col min="1037" max="1037" width="7.83203125" style="270" customWidth="1"/>
    <col min="1038" max="1038" width="16.83203125" style="270" customWidth="1"/>
    <col min="1039" max="1039" width="13.6640625" style="270" customWidth="1"/>
    <col min="1040" max="1040" width="8.83203125" style="270" customWidth="1"/>
    <col min="1041" max="1041" width="15.5" style="270" customWidth="1"/>
    <col min="1042" max="1042" width="13.83203125" style="270" customWidth="1"/>
    <col min="1043" max="1283" width="9.33203125" style="270"/>
    <col min="1284" max="1284" width="8" style="270" customWidth="1"/>
    <col min="1285" max="1285" width="16.6640625" style="270" customWidth="1"/>
    <col min="1286" max="1286" width="16.5" style="270" customWidth="1"/>
    <col min="1287" max="1287" width="7" style="270" customWidth="1"/>
    <col min="1288" max="1288" width="15.5" style="270" customWidth="1"/>
    <col min="1289" max="1289" width="13.6640625" style="270" customWidth="1"/>
    <col min="1290" max="1290" width="7.83203125" style="270" customWidth="1"/>
    <col min="1291" max="1291" width="15.1640625" style="270" customWidth="1"/>
    <col min="1292" max="1292" width="14" style="270" customWidth="1"/>
    <col min="1293" max="1293" width="7.83203125" style="270" customWidth="1"/>
    <col min="1294" max="1294" width="16.83203125" style="270" customWidth="1"/>
    <col min="1295" max="1295" width="13.6640625" style="270" customWidth="1"/>
    <col min="1296" max="1296" width="8.83203125" style="270" customWidth="1"/>
    <col min="1297" max="1297" width="15.5" style="270" customWidth="1"/>
    <col min="1298" max="1298" width="13.83203125" style="270" customWidth="1"/>
    <col min="1299" max="1539" width="9.33203125" style="270"/>
    <col min="1540" max="1540" width="8" style="270" customWidth="1"/>
    <col min="1541" max="1541" width="16.6640625" style="270" customWidth="1"/>
    <col min="1542" max="1542" width="16.5" style="270" customWidth="1"/>
    <col min="1543" max="1543" width="7" style="270" customWidth="1"/>
    <col min="1544" max="1544" width="15.5" style="270" customWidth="1"/>
    <col min="1545" max="1545" width="13.6640625" style="270" customWidth="1"/>
    <col min="1546" max="1546" width="7.83203125" style="270" customWidth="1"/>
    <col min="1547" max="1547" width="15.1640625" style="270" customWidth="1"/>
    <col min="1548" max="1548" width="14" style="270" customWidth="1"/>
    <col min="1549" max="1549" width="7.83203125" style="270" customWidth="1"/>
    <col min="1550" max="1550" width="16.83203125" style="270" customWidth="1"/>
    <col min="1551" max="1551" width="13.6640625" style="270" customWidth="1"/>
    <col min="1552" max="1552" width="8.83203125" style="270" customWidth="1"/>
    <col min="1553" max="1553" width="15.5" style="270" customWidth="1"/>
    <col min="1554" max="1554" width="13.83203125" style="270" customWidth="1"/>
    <col min="1555" max="1795" width="9.33203125" style="270"/>
    <col min="1796" max="1796" width="8" style="270" customWidth="1"/>
    <col min="1797" max="1797" width="16.6640625" style="270" customWidth="1"/>
    <col min="1798" max="1798" width="16.5" style="270" customWidth="1"/>
    <col min="1799" max="1799" width="7" style="270" customWidth="1"/>
    <col min="1800" max="1800" width="15.5" style="270" customWidth="1"/>
    <col min="1801" max="1801" width="13.6640625" style="270" customWidth="1"/>
    <col min="1802" max="1802" width="7.83203125" style="270" customWidth="1"/>
    <col min="1803" max="1803" width="15.1640625" style="270" customWidth="1"/>
    <col min="1804" max="1804" width="14" style="270" customWidth="1"/>
    <col min="1805" max="1805" width="7.83203125" style="270" customWidth="1"/>
    <col min="1806" max="1806" width="16.83203125" style="270" customWidth="1"/>
    <col min="1807" max="1807" width="13.6640625" style="270" customWidth="1"/>
    <col min="1808" max="1808" width="8.83203125" style="270" customWidth="1"/>
    <col min="1809" max="1809" width="15.5" style="270" customWidth="1"/>
    <col min="1810" max="1810" width="13.83203125" style="270" customWidth="1"/>
    <col min="1811" max="2051" width="9.33203125" style="270"/>
    <col min="2052" max="2052" width="8" style="270" customWidth="1"/>
    <col min="2053" max="2053" width="16.6640625" style="270" customWidth="1"/>
    <col min="2054" max="2054" width="16.5" style="270" customWidth="1"/>
    <col min="2055" max="2055" width="7" style="270" customWidth="1"/>
    <col min="2056" max="2056" width="15.5" style="270" customWidth="1"/>
    <col min="2057" max="2057" width="13.6640625" style="270" customWidth="1"/>
    <col min="2058" max="2058" width="7.83203125" style="270" customWidth="1"/>
    <col min="2059" max="2059" width="15.1640625" style="270" customWidth="1"/>
    <col min="2060" max="2060" width="14" style="270" customWidth="1"/>
    <col min="2061" max="2061" width="7.83203125" style="270" customWidth="1"/>
    <col min="2062" max="2062" width="16.83203125" style="270" customWidth="1"/>
    <col min="2063" max="2063" width="13.6640625" style="270" customWidth="1"/>
    <col min="2064" max="2064" width="8.83203125" style="270" customWidth="1"/>
    <col min="2065" max="2065" width="15.5" style="270" customWidth="1"/>
    <col min="2066" max="2066" width="13.83203125" style="270" customWidth="1"/>
    <col min="2067" max="2307" width="9.33203125" style="270"/>
    <col min="2308" max="2308" width="8" style="270" customWidth="1"/>
    <col min="2309" max="2309" width="16.6640625" style="270" customWidth="1"/>
    <col min="2310" max="2310" width="16.5" style="270" customWidth="1"/>
    <col min="2311" max="2311" width="7" style="270" customWidth="1"/>
    <col min="2312" max="2312" width="15.5" style="270" customWidth="1"/>
    <col min="2313" max="2313" width="13.6640625" style="270" customWidth="1"/>
    <col min="2314" max="2314" width="7.83203125" style="270" customWidth="1"/>
    <col min="2315" max="2315" width="15.1640625" style="270" customWidth="1"/>
    <col min="2316" max="2316" width="14" style="270" customWidth="1"/>
    <col min="2317" max="2317" width="7.83203125" style="270" customWidth="1"/>
    <col min="2318" max="2318" width="16.83203125" style="270" customWidth="1"/>
    <col min="2319" max="2319" width="13.6640625" style="270" customWidth="1"/>
    <col min="2320" max="2320" width="8.83203125" style="270" customWidth="1"/>
    <col min="2321" max="2321" width="15.5" style="270" customWidth="1"/>
    <col min="2322" max="2322" width="13.83203125" style="270" customWidth="1"/>
    <col min="2323" max="2563" width="9.33203125" style="270"/>
    <col min="2564" max="2564" width="8" style="270" customWidth="1"/>
    <col min="2565" max="2565" width="16.6640625" style="270" customWidth="1"/>
    <col min="2566" max="2566" width="16.5" style="270" customWidth="1"/>
    <col min="2567" max="2567" width="7" style="270" customWidth="1"/>
    <col min="2568" max="2568" width="15.5" style="270" customWidth="1"/>
    <col min="2569" max="2569" width="13.6640625" style="270" customWidth="1"/>
    <col min="2570" max="2570" width="7.83203125" style="270" customWidth="1"/>
    <col min="2571" max="2571" width="15.1640625" style="270" customWidth="1"/>
    <col min="2572" max="2572" width="14" style="270" customWidth="1"/>
    <col min="2573" max="2573" width="7.83203125" style="270" customWidth="1"/>
    <col min="2574" max="2574" width="16.83203125" style="270" customWidth="1"/>
    <col min="2575" max="2575" width="13.6640625" style="270" customWidth="1"/>
    <col min="2576" max="2576" width="8.83203125" style="270" customWidth="1"/>
    <col min="2577" max="2577" width="15.5" style="270" customWidth="1"/>
    <col min="2578" max="2578" width="13.83203125" style="270" customWidth="1"/>
    <col min="2579" max="2819" width="9.33203125" style="270"/>
    <col min="2820" max="2820" width="8" style="270" customWidth="1"/>
    <col min="2821" max="2821" width="16.6640625" style="270" customWidth="1"/>
    <col min="2822" max="2822" width="16.5" style="270" customWidth="1"/>
    <col min="2823" max="2823" width="7" style="270" customWidth="1"/>
    <col min="2824" max="2824" width="15.5" style="270" customWidth="1"/>
    <col min="2825" max="2825" width="13.6640625" style="270" customWidth="1"/>
    <col min="2826" max="2826" width="7.83203125" style="270" customWidth="1"/>
    <col min="2827" max="2827" width="15.1640625" style="270" customWidth="1"/>
    <col min="2828" max="2828" width="14" style="270" customWidth="1"/>
    <col min="2829" max="2829" width="7.83203125" style="270" customWidth="1"/>
    <col min="2830" max="2830" width="16.83203125" style="270" customWidth="1"/>
    <col min="2831" max="2831" width="13.6640625" style="270" customWidth="1"/>
    <col min="2832" max="2832" width="8.83203125" style="270" customWidth="1"/>
    <col min="2833" max="2833" width="15.5" style="270" customWidth="1"/>
    <col min="2834" max="2834" width="13.83203125" style="270" customWidth="1"/>
    <col min="2835" max="3075" width="9.33203125" style="270"/>
    <col min="3076" max="3076" width="8" style="270" customWidth="1"/>
    <col min="3077" max="3077" width="16.6640625" style="270" customWidth="1"/>
    <col min="3078" max="3078" width="16.5" style="270" customWidth="1"/>
    <col min="3079" max="3079" width="7" style="270" customWidth="1"/>
    <col min="3080" max="3080" width="15.5" style="270" customWidth="1"/>
    <col min="3081" max="3081" width="13.6640625" style="270" customWidth="1"/>
    <col min="3082" max="3082" width="7.83203125" style="270" customWidth="1"/>
    <col min="3083" max="3083" width="15.1640625" style="270" customWidth="1"/>
    <col min="3084" max="3084" width="14" style="270" customWidth="1"/>
    <col min="3085" max="3085" width="7.83203125" style="270" customWidth="1"/>
    <col min="3086" max="3086" width="16.83203125" style="270" customWidth="1"/>
    <col min="3087" max="3087" width="13.6640625" style="270" customWidth="1"/>
    <col min="3088" max="3088" width="8.83203125" style="270" customWidth="1"/>
    <col min="3089" max="3089" width="15.5" style="270" customWidth="1"/>
    <col min="3090" max="3090" width="13.83203125" style="270" customWidth="1"/>
    <col min="3091" max="3331" width="9.33203125" style="270"/>
    <col min="3332" max="3332" width="8" style="270" customWidth="1"/>
    <col min="3333" max="3333" width="16.6640625" style="270" customWidth="1"/>
    <col min="3334" max="3334" width="16.5" style="270" customWidth="1"/>
    <col min="3335" max="3335" width="7" style="270" customWidth="1"/>
    <col min="3336" max="3336" width="15.5" style="270" customWidth="1"/>
    <col min="3337" max="3337" width="13.6640625" style="270" customWidth="1"/>
    <col min="3338" max="3338" width="7.83203125" style="270" customWidth="1"/>
    <col min="3339" max="3339" width="15.1640625" style="270" customWidth="1"/>
    <col min="3340" max="3340" width="14" style="270" customWidth="1"/>
    <col min="3341" max="3341" width="7.83203125" style="270" customWidth="1"/>
    <col min="3342" max="3342" width="16.83203125" style="270" customWidth="1"/>
    <col min="3343" max="3343" width="13.6640625" style="270" customWidth="1"/>
    <col min="3344" max="3344" width="8.83203125" style="270" customWidth="1"/>
    <col min="3345" max="3345" width="15.5" style="270" customWidth="1"/>
    <col min="3346" max="3346" width="13.83203125" style="270" customWidth="1"/>
    <col min="3347" max="3587" width="9.33203125" style="270"/>
    <col min="3588" max="3588" width="8" style="270" customWidth="1"/>
    <col min="3589" max="3589" width="16.6640625" style="270" customWidth="1"/>
    <col min="3590" max="3590" width="16.5" style="270" customWidth="1"/>
    <col min="3591" max="3591" width="7" style="270" customWidth="1"/>
    <col min="3592" max="3592" width="15.5" style="270" customWidth="1"/>
    <col min="3593" max="3593" width="13.6640625" style="270" customWidth="1"/>
    <col min="3594" max="3594" width="7.83203125" style="270" customWidth="1"/>
    <col min="3595" max="3595" width="15.1640625" style="270" customWidth="1"/>
    <col min="3596" max="3596" width="14" style="270" customWidth="1"/>
    <col min="3597" max="3597" width="7.83203125" style="270" customWidth="1"/>
    <col min="3598" max="3598" width="16.83203125" style="270" customWidth="1"/>
    <col min="3599" max="3599" width="13.6640625" style="270" customWidth="1"/>
    <col min="3600" max="3600" width="8.83203125" style="270" customWidth="1"/>
    <col min="3601" max="3601" width="15.5" style="270" customWidth="1"/>
    <col min="3602" max="3602" width="13.83203125" style="270" customWidth="1"/>
    <col min="3603" max="3843" width="9.33203125" style="270"/>
    <col min="3844" max="3844" width="8" style="270" customWidth="1"/>
    <col min="3845" max="3845" width="16.6640625" style="270" customWidth="1"/>
    <col min="3846" max="3846" width="16.5" style="270" customWidth="1"/>
    <col min="3847" max="3847" width="7" style="270" customWidth="1"/>
    <col min="3848" max="3848" width="15.5" style="270" customWidth="1"/>
    <col min="3849" max="3849" width="13.6640625" style="270" customWidth="1"/>
    <col min="3850" max="3850" width="7.83203125" style="270" customWidth="1"/>
    <col min="3851" max="3851" width="15.1640625" style="270" customWidth="1"/>
    <col min="3852" max="3852" width="14" style="270" customWidth="1"/>
    <col min="3853" max="3853" width="7.83203125" style="270" customWidth="1"/>
    <col min="3854" max="3854" width="16.83203125" style="270" customWidth="1"/>
    <col min="3855" max="3855" width="13.6640625" style="270" customWidth="1"/>
    <col min="3856" max="3856" width="8.83203125" style="270" customWidth="1"/>
    <col min="3857" max="3857" width="15.5" style="270" customWidth="1"/>
    <col min="3858" max="3858" width="13.83203125" style="270" customWidth="1"/>
    <col min="3859" max="4099" width="9.33203125" style="270"/>
    <col min="4100" max="4100" width="8" style="270" customWidth="1"/>
    <col min="4101" max="4101" width="16.6640625" style="270" customWidth="1"/>
    <col min="4102" max="4102" width="16.5" style="270" customWidth="1"/>
    <col min="4103" max="4103" width="7" style="270" customWidth="1"/>
    <col min="4104" max="4104" width="15.5" style="270" customWidth="1"/>
    <col min="4105" max="4105" width="13.6640625" style="270" customWidth="1"/>
    <col min="4106" max="4106" width="7.83203125" style="270" customWidth="1"/>
    <col min="4107" max="4107" width="15.1640625" style="270" customWidth="1"/>
    <col min="4108" max="4108" width="14" style="270" customWidth="1"/>
    <col min="4109" max="4109" width="7.83203125" style="270" customWidth="1"/>
    <col min="4110" max="4110" width="16.83203125" style="270" customWidth="1"/>
    <col min="4111" max="4111" width="13.6640625" style="270" customWidth="1"/>
    <col min="4112" max="4112" width="8.83203125" style="270" customWidth="1"/>
    <col min="4113" max="4113" width="15.5" style="270" customWidth="1"/>
    <col min="4114" max="4114" width="13.83203125" style="270" customWidth="1"/>
    <col min="4115" max="4355" width="9.33203125" style="270"/>
    <col min="4356" max="4356" width="8" style="270" customWidth="1"/>
    <col min="4357" max="4357" width="16.6640625" style="270" customWidth="1"/>
    <col min="4358" max="4358" width="16.5" style="270" customWidth="1"/>
    <col min="4359" max="4359" width="7" style="270" customWidth="1"/>
    <col min="4360" max="4360" width="15.5" style="270" customWidth="1"/>
    <col min="4361" max="4361" width="13.6640625" style="270" customWidth="1"/>
    <col min="4362" max="4362" width="7.83203125" style="270" customWidth="1"/>
    <col min="4363" max="4363" width="15.1640625" style="270" customWidth="1"/>
    <col min="4364" max="4364" width="14" style="270" customWidth="1"/>
    <col min="4365" max="4365" width="7.83203125" style="270" customWidth="1"/>
    <col min="4366" max="4366" width="16.83203125" style="270" customWidth="1"/>
    <col min="4367" max="4367" width="13.6640625" style="270" customWidth="1"/>
    <col min="4368" max="4368" width="8.83203125" style="270" customWidth="1"/>
    <col min="4369" max="4369" width="15.5" style="270" customWidth="1"/>
    <col min="4370" max="4370" width="13.83203125" style="270" customWidth="1"/>
    <col min="4371" max="4611" width="9.33203125" style="270"/>
    <col min="4612" max="4612" width="8" style="270" customWidth="1"/>
    <col min="4613" max="4613" width="16.6640625" style="270" customWidth="1"/>
    <col min="4614" max="4614" width="16.5" style="270" customWidth="1"/>
    <col min="4615" max="4615" width="7" style="270" customWidth="1"/>
    <col min="4616" max="4616" width="15.5" style="270" customWidth="1"/>
    <col min="4617" max="4617" width="13.6640625" style="270" customWidth="1"/>
    <col min="4618" max="4618" width="7.83203125" style="270" customWidth="1"/>
    <col min="4619" max="4619" width="15.1640625" style="270" customWidth="1"/>
    <col min="4620" max="4620" width="14" style="270" customWidth="1"/>
    <col min="4621" max="4621" width="7.83203125" style="270" customWidth="1"/>
    <col min="4622" max="4622" width="16.83203125" style="270" customWidth="1"/>
    <col min="4623" max="4623" width="13.6640625" style="270" customWidth="1"/>
    <col min="4624" max="4624" width="8.83203125" style="270" customWidth="1"/>
    <col min="4625" max="4625" width="15.5" style="270" customWidth="1"/>
    <col min="4626" max="4626" width="13.83203125" style="270" customWidth="1"/>
    <col min="4627" max="4867" width="9.33203125" style="270"/>
    <col min="4868" max="4868" width="8" style="270" customWidth="1"/>
    <col min="4869" max="4869" width="16.6640625" style="270" customWidth="1"/>
    <col min="4870" max="4870" width="16.5" style="270" customWidth="1"/>
    <col min="4871" max="4871" width="7" style="270" customWidth="1"/>
    <col min="4872" max="4872" width="15.5" style="270" customWidth="1"/>
    <col min="4873" max="4873" width="13.6640625" style="270" customWidth="1"/>
    <col min="4874" max="4874" width="7.83203125" style="270" customWidth="1"/>
    <col min="4875" max="4875" width="15.1640625" style="270" customWidth="1"/>
    <col min="4876" max="4876" width="14" style="270" customWidth="1"/>
    <col min="4877" max="4877" width="7.83203125" style="270" customWidth="1"/>
    <col min="4878" max="4878" width="16.83203125" style="270" customWidth="1"/>
    <col min="4879" max="4879" width="13.6640625" style="270" customWidth="1"/>
    <col min="4880" max="4880" width="8.83203125" style="270" customWidth="1"/>
    <col min="4881" max="4881" width="15.5" style="270" customWidth="1"/>
    <col min="4882" max="4882" width="13.83203125" style="270" customWidth="1"/>
    <col min="4883" max="5123" width="9.33203125" style="270"/>
    <col min="5124" max="5124" width="8" style="270" customWidth="1"/>
    <col min="5125" max="5125" width="16.6640625" style="270" customWidth="1"/>
    <col min="5126" max="5126" width="16.5" style="270" customWidth="1"/>
    <col min="5127" max="5127" width="7" style="270" customWidth="1"/>
    <col min="5128" max="5128" width="15.5" style="270" customWidth="1"/>
    <col min="5129" max="5129" width="13.6640625" style="270" customWidth="1"/>
    <col min="5130" max="5130" width="7.83203125" style="270" customWidth="1"/>
    <col min="5131" max="5131" width="15.1640625" style="270" customWidth="1"/>
    <col min="5132" max="5132" width="14" style="270" customWidth="1"/>
    <col min="5133" max="5133" width="7.83203125" style="270" customWidth="1"/>
    <col min="5134" max="5134" width="16.83203125" style="270" customWidth="1"/>
    <col min="5135" max="5135" width="13.6640625" style="270" customWidth="1"/>
    <col min="5136" max="5136" width="8.83203125" style="270" customWidth="1"/>
    <col min="5137" max="5137" width="15.5" style="270" customWidth="1"/>
    <col min="5138" max="5138" width="13.83203125" style="270" customWidth="1"/>
    <col min="5139" max="5379" width="9.33203125" style="270"/>
    <col min="5380" max="5380" width="8" style="270" customWidth="1"/>
    <col min="5381" max="5381" width="16.6640625" style="270" customWidth="1"/>
    <col min="5382" max="5382" width="16.5" style="270" customWidth="1"/>
    <col min="5383" max="5383" width="7" style="270" customWidth="1"/>
    <col min="5384" max="5384" width="15.5" style="270" customWidth="1"/>
    <col min="5385" max="5385" width="13.6640625" style="270" customWidth="1"/>
    <col min="5386" max="5386" width="7.83203125" style="270" customWidth="1"/>
    <col min="5387" max="5387" width="15.1640625" style="270" customWidth="1"/>
    <col min="5388" max="5388" width="14" style="270" customWidth="1"/>
    <col min="5389" max="5389" width="7.83203125" style="270" customWidth="1"/>
    <col min="5390" max="5390" width="16.83203125" style="270" customWidth="1"/>
    <col min="5391" max="5391" width="13.6640625" style="270" customWidth="1"/>
    <col min="5392" max="5392" width="8.83203125" style="270" customWidth="1"/>
    <col min="5393" max="5393" width="15.5" style="270" customWidth="1"/>
    <col min="5394" max="5394" width="13.83203125" style="270" customWidth="1"/>
    <col min="5395" max="5635" width="9.33203125" style="270"/>
    <col min="5636" max="5636" width="8" style="270" customWidth="1"/>
    <col min="5637" max="5637" width="16.6640625" style="270" customWidth="1"/>
    <col min="5638" max="5638" width="16.5" style="270" customWidth="1"/>
    <col min="5639" max="5639" width="7" style="270" customWidth="1"/>
    <col min="5640" max="5640" width="15.5" style="270" customWidth="1"/>
    <col min="5641" max="5641" width="13.6640625" style="270" customWidth="1"/>
    <col min="5642" max="5642" width="7.83203125" style="270" customWidth="1"/>
    <col min="5643" max="5643" width="15.1640625" style="270" customWidth="1"/>
    <col min="5644" max="5644" width="14" style="270" customWidth="1"/>
    <col min="5645" max="5645" width="7.83203125" style="270" customWidth="1"/>
    <col min="5646" max="5646" width="16.83203125" style="270" customWidth="1"/>
    <col min="5647" max="5647" width="13.6640625" style="270" customWidth="1"/>
    <col min="5648" max="5648" width="8.83203125" style="270" customWidth="1"/>
    <col min="5649" max="5649" width="15.5" style="270" customWidth="1"/>
    <col min="5650" max="5650" width="13.83203125" style="270" customWidth="1"/>
    <col min="5651" max="5891" width="9.33203125" style="270"/>
    <col min="5892" max="5892" width="8" style="270" customWidth="1"/>
    <col min="5893" max="5893" width="16.6640625" style="270" customWidth="1"/>
    <col min="5894" max="5894" width="16.5" style="270" customWidth="1"/>
    <col min="5895" max="5895" width="7" style="270" customWidth="1"/>
    <col min="5896" max="5896" width="15.5" style="270" customWidth="1"/>
    <col min="5897" max="5897" width="13.6640625" style="270" customWidth="1"/>
    <col min="5898" max="5898" width="7.83203125" style="270" customWidth="1"/>
    <col min="5899" max="5899" width="15.1640625" style="270" customWidth="1"/>
    <col min="5900" max="5900" width="14" style="270" customWidth="1"/>
    <col min="5901" max="5901" width="7.83203125" style="270" customWidth="1"/>
    <col min="5902" max="5902" width="16.83203125" style="270" customWidth="1"/>
    <col min="5903" max="5903" width="13.6640625" style="270" customWidth="1"/>
    <col min="5904" max="5904" width="8.83203125" style="270" customWidth="1"/>
    <col min="5905" max="5905" width="15.5" style="270" customWidth="1"/>
    <col min="5906" max="5906" width="13.83203125" style="270" customWidth="1"/>
    <col min="5907" max="6147" width="9.33203125" style="270"/>
    <col min="6148" max="6148" width="8" style="270" customWidth="1"/>
    <col min="6149" max="6149" width="16.6640625" style="270" customWidth="1"/>
    <col min="6150" max="6150" width="16.5" style="270" customWidth="1"/>
    <col min="6151" max="6151" width="7" style="270" customWidth="1"/>
    <col min="6152" max="6152" width="15.5" style="270" customWidth="1"/>
    <col min="6153" max="6153" width="13.6640625" style="270" customWidth="1"/>
    <col min="6154" max="6154" width="7.83203125" style="270" customWidth="1"/>
    <col min="6155" max="6155" width="15.1640625" style="270" customWidth="1"/>
    <col min="6156" max="6156" width="14" style="270" customWidth="1"/>
    <col min="6157" max="6157" width="7.83203125" style="270" customWidth="1"/>
    <col min="6158" max="6158" width="16.83203125" style="270" customWidth="1"/>
    <col min="6159" max="6159" width="13.6640625" style="270" customWidth="1"/>
    <col min="6160" max="6160" width="8.83203125" style="270" customWidth="1"/>
    <col min="6161" max="6161" width="15.5" style="270" customWidth="1"/>
    <col min="6162" max="6162" width="13.83203125" style="270" customWidth="1"/>
    <col min="6163" max="6403" width="9.33203125" style="270"/>
    <col min="6404" max="6404" width="8" style="270" customWidth="1"/>
    <col min="6405" max="6405" width="16.6640625" style="270" customWidth="1"/>
    <col min="6406" max="6406" width="16.5" style="270" customWidth="1"/>
    <col min="6407" max="6407" width="7" style="270" customWidth="1"/>
    <col min="6408" max="6408" width="15.5" style="270" customWidth="1"/>
    <col min="6409" max="6409" width="13.6640625" style="270" customWidth="1"/>
    <col min="6410" max="6410" width="7.83203125" style="270" customWidth="1"/>
    <col min="6411" max="6411" width="15.1640625" style="270" customWidth="1"/>
    <col min="6412" max="6412" width="14" style="270" customWidth="1"/>
    <col min="6413" max="6413" width="7.83203125" style="270" customWidth="1"/>
    <col min="6414" max="6414" width="16.83203125" style="270" customWidth="1"/>
    <col min="6415" max="6415" width="13.6640625" style="270" customWidth="1"/>
    <col min="6416" max="6416" width="8.83203125" style="270" customWidth="1"/>
    <col min="6417" max="6417" width="15.5" style="270" customWidth="1"/>
    <col min="6418" max="6418" width="13.83203125" style="270" customWidth="1"/>
    <col min="6419" max="6659" width="9.33203125" style="270"/>
    <col min="6660" max="6660" width="8" style="270" customWidth="1"/>
    <col min="6661" max="6661" width="16.6640625" style="270" customWidth="1"/>
    <col min="6662" max="6662" width="16.5" style="270" customWidth="1"/>
    <col min="6663" max="6663" width="7" style="270" customWidth="1"/>
    <col min="6664" max="6664" width="15.5" style="270" customWidth="1"/>
    <col min="6665" max="6665" width="13.6640625" style="270" customWidth="1"/>
    <col min="6666" max="6666" width="7.83203125" style="270" customWidth="1"/>
    <col min="6667" max="6667" width="15.1640625" style="270" customWidth="1"/>
    <col min="6668" max="6668" width="14" style="270" customWidth="1"/>
    <col min="6669" max="6669" width="7.83203125" style="270" customWidth="1"/>
    <col min="6670" max="6670" width="16.83203125" style="270" customWidth="1"/>
    <col min="6671" max="6671" width="13.6640625" style="270" customWidth="1"/>
    <col min="6672" max="6672" width="8.83203125" style="270" customWidth="1"/>
    <col min="6673" max="6673" width="15.5" style="270" customWidth="1"/>
    <col min="6674" max="6674" width="13.83203125" style="270" customWidth="1"/>
    <col min="6675" max="6915" width="9.33203125" style="270"/>
    <col min="6916" max="6916" width="8" style="270" customWidth="1"/>
    <col min="6917" max="6917" width="16.6640625" style="270" customWidth="1"/>
    <col min="6918" max="6918" width="16.5" style="270" customWidth="1"/>
    <col min="6919" max="6919" width="7" style="270" customWidth="1"/>
    <col min="6920" max="6920" width="15.5" style="270" customWidth="1"/>
    <col min="6921" max="6921" width="13.6640625" style="270" customWidth="1"/>
    <col min="6922" max="6922" width="7.83203125" style="270" customWidth="1"/>
    <col min="6923" max="6923" width="15.1640625" style="270" customWidth="1"/>
    <col min="6924" max="6924" width="14" style="270" customWidth="1"/>
    <col min="6925" max="6925" width="7.83203125" style="270" customWidth="1"/>
    <col min="6926" max="6926" width="16.83203125" style="270" customWidth="1"/>
    <col min="6927" max="6927" width="13.6640625" style="270" customWidth="1"/>
    <col min="6928" max="6928" width="8.83203125" style="270" customWidth="1"/>
    <col min="6929" max="6929" width="15.5" style="270" customWidth="1"/>
    <col min="6930" max="6930" width="13.83203125" style="270" customWidth="1"/>
    <col min="6931" max="7171" width="9.33203125" style="270"/>
    <col min="7172" max="7172" width="8" style="270" customWidth="1"/>
    <col min="7173" max="7173" width="16.6640625" style="270" customWidth="1"/>
    <col min="7174" max="7174" width="16.5" style="270" customWidth="1"/>
    <col min="7175" max="7175" width="7" style="270" customWidth="1"/>
    <col min="7176" max="7176" width="15.5" style="270" customWidth="1"/>
    <col min="7177" max="7177" width="13.6640625" style="270" customWidth="1"/>
    <col min="7178" max="7178" width="7.83203125" style="270" customWidth="1"/>
    <col min="7179" max="7179" width="15.1640625" style="270" customWidth="1"/>
    <col min="7180" max="7180" width="14" style="270" customWidth="1"/>
    <col min="7181" max="7181" width="7.83203125" style="270" customWidth="1"/>
    <col min="7182" max="7182" width="16.83203125" style="270" customWidth="1"/>
    <col min="7183" max="7183" width="13.6640625" style="270" customWidth="1"/>
    <col min="7184" max="7184" width="8.83203125" style="270" customWidth="1"/>
    <col min="7185" max="7185" width="15.5" style="270" customWidth="1"/>
    <col min="7186" max="7186" width="13.83203125" style="270" customWidth="1"/>
    <col min="7187" max="7427" width="9.33203125" style="270"/>
    <col min="7428" max="7428" width="8" style="270" customWidth="1"/>
    <col min="7429" max="7429" width="16.6640625" style="270" customWidth="1"/>
    <col min="7430" max="7430" width="16.5" style="270" customWidth="1"/>
    <col min="7431" max="7431" width="7" style="270" customWidth="1"/>
    <col min="7432" max="7432" width="15.5" style="270" customWidth="1"/>
    <col min="7433" max="7433" width="13.6640625" style="270" customWidth="1"/>
    <col min="7434" max="7434" width="7.83203125" style="270" customWidth="1"/>
    <col min="7435" max="7435" width="15.1640625" style="270" customWidth="1"/>
    <col min="7436" max="7436" width="14" style="270" customWidth="1"/>
    <col min="7437" max="7437" width="7.83203125" style="270" customWidth="1"/>
    <col min="7438" max="7438" width="16.83203125" style="270" customWidth="1"/>
    <col min="7439" max="7439" width="13.6640625" style="270" customWidth="1"/>
    <col min="7440" max="7440" width="8.83203125" style="270" customWidth="1"/>
    <col min="7441" max="7441" width="15.5" style="270" customWidth="1"/>
    <col min="7442" max="7442" width="13.83203125" style="270" customWidth="1"/>
    <col min="7443" max="7683" width="9.33203125" style="270"/>
    <col min="7684" max="7684" width="8" style="270" customWidth="1"/>
    <col min="7685" max="7685" width="16.6640625" style="270" customWidth="1"/>
    <col min="7686" max="7686" width="16.5" style="270" customWidth="1"/>
    <col min="7687" max="7687" width="7" style="270" customWidth="1"/>
    <col min="7688" max="7688" width="15.5" style="270" customWidth="1"/>
    <col min="7689" max="7689" width="13.6640625" style="270" customWidth="1"/>
    <col min="7690" max="7690" width="7.83203125" style="270" customWidth="1"/>
    <col min="7691" max="7691" width="15.1640625" style="270" customWidth="1"/>
    <col min="7692" max="7692" width="14" style="270" customWidth="1"/>
    <col min="7693" max="7693" width="7.83203125" style="270" customWidth="1"/>
    <col min="7694" max="7694" width="16.83203125" style="270" customWidth="1"/>
    <col min="7695" max="7695" width="13.6640625" style="270" customWidth="1"/>
    <col min="7696" max="7696" width="8.83203125" style="270" customWidth="1"/>
    <col min="7697" max="7697" width="15.5" style="270" customWidth="1"/>
    <col min="7698" max="7698" width="13.83203125" style="270" customWidth="1"/>
    <col min="7699" max="7939" width="9.33203125" style="270"/>
    <col min="7940" max="7940" width="8" style="270" customWidth="1"/>
    <col min="7941" max="7941" width="16.6640625" style="270" customWidth="1"/>
    <col min="7942" max="7942" width="16.5" style="270" customWidth="1"/>
    <col min="7943" max="7943" width="7" style="270" customWidth="1"/>
    <col min="7944" max="7944" width="15.5" style="270" customWidth="1"/>
    <col min="7945" max="7945" width="13.6640625" style="270" customWidth="1"/>
    <col min="7946" max="7946" width="7.83203125" style="270" customWidth="1"/>
    <col min="7947" max="7947" width="15.1640625" style="270" customWidth="1"/>
    <col min="7948" max="7948" width="14" style="270" customWidth="1"/>
    <col min="7949" max="7949" width="7.83203125" style="270" customWidth="1"/>
    <col min="7950" max="7950" width="16.83203125" style="270" customWidth="1"/>
    <col min="7951" max="7951" width="13.6640625" style="270" customWidth="1"/>
    <col min="7952" max="7952" width="8.83203125" style="270" customWidth="1"/>
    <col min="7953" max="7953" width="15.5" style="270" customWidth="1"/>
    <col min="7954" max="7954" width="13.83203125" style="270" customWidth="1"/>
    <col min="7955" max="8195" width="9.33203125" style="270"/>
    <col min="8196" max="8196" width="8" style="270" customWidth="1"/>
    <col min="8197" max="8197" width="16.6640625" style="270" customWidth="1"/>
    <col min="8198" max="8198" width="16.5" style="270" customWidth="1"/>
    <col min="8199" max="8199" width="7" style="270" customWidth="1"/>
    <col min="8200" max="8200" width="15.5" style="270" customWidth="1"/>
    <col min="8201" max="8201" width="13.6640625" style="270" customWidth="1"/>
    <col min="8202" max="8202" width="7.83203125" style="270" customWidth="1"/>
    <col min="8203" max="8203" width="15.1640625" style="270" customWidth="1"/>
    <col min="8204" max="8204" width="14" style="270" customWidth="1"/>
    <col min="8205" max="8205" width="7.83203125" style="270" customWidth="1"/>
    <col min="8206" max="8206" width="16.83203125" style="270" customWidth="1"/>
    <col min="8207" max="8207" width="13.6640625" style="270" customWidth="1"/>
    <col min="8208" max="8208" width="8.83203125" style="270" customWidth="1"/>
    <col min="8209" max="8209" width="15.5" style="270" customWidth="1"/>
    <col min="8210" max="8210" width="13.83203125" style="270" customWidth="1"/>
    <col min="8211" max="8451" width="9.33203125" style="270"/>
    <col min="8452" max="8452" width="8" style="270" customWidth="1"/>
    <col min="8453" max="8453" width="16.6640625" style="270" customWidth="1"/>
    <col min="8454" max="8454" width="16.5" style="270" customWidth="1"/>
    <col min="8455" max="8455" width="7" style="270" customWidth="1"/>
    <col min="8456" max="8456" width="15.5" style="270" customWidth="1"/>
    <col min="8457" max="8457" width="13.6640625" style="270" customWidth="1"/>
    <col min="8458" max="8458" width="7.83203125" style="270" customWidth="1"/>
    <col min="8459" max="8459" width="15.1640625" style="270" customWidth="1"/>
    <col min="8460" max="8460" width="14" style="270" customWidth="1"/>
    <col min="8461" max="8461" width="7.83203125" style="270" customWidth="1"/>
    <col min="8462" max="8462" width="16.83203125" style="270" customWidth="1"/>
    <col min="8463" max="8463" width="13.6640625" style="270" customWidth="1"/>
    <col min="8464" max="8464" width="8.83203125" style="270" customWidth="1"/>
    <col min="8465" max="8465" width="15.5" style="270" customWidth="1"/>
    <col min="8466" max="8466" width="13.83203125" style="270" customWidth="1"/>
    <col min="8467" max="8707" width="9.33203125" style="270"/>
    <col min="8708" max="8708" width="8" style="270" customWidth="1"/>
    <col min="8709" max="8709" width="16.6640625" style="270" customWidth="1"/>
    <col min="8710" max="8710" width="16.5" style="270" customWidth="1"/>
    <col min="8711" max="8711" width="7" style="270" customWidth="1"/>
    <col min="8712" max="8712" width="15.5" style="270" customWidth="1"/>
    <col min="8713" max="8713" width="13.6640625" style="270" customWidth="1"/>
    <col min="8714" max="8714" width="7.83203125" style="270" customWidth="1"/>
    <col min="8715" max="8715" width="15.1640625" style="270" customWidth="1"/>
    <col min="8716" max="8716" width="14" style="270" customWidth="1"/>
    <col min="8717" max="8717" width="7.83203125" style="270" customWidth="1"/>
    <col min="8718" max="8718" width="16.83203125" style="270" customWidth="1"/>
    <col min="8719" max="8719" width="13.6640625" style="270" customWidth="1"/>
    <col min="8720" max="8720" width="8.83203125" style="270" customWidth="1"/>
    <col min="8721" max="8721" width="15.5" style="270" customWidth="1"/>
    <col min="8722" max="8722" width="13.83203125" style="270" customWidth="1"/>
    <col min="8723" max="8963" width="9.33203125" style="270"/>
    <col min="8964" max="8964" width="8" style="270" customWidth="1"/>
    <col min="8965" max="8965" width="16.6640625" style="270" customWidth="1"/>
    <col min="8966" max="8966" width="16.5" style="270" customWidth="1"/>
    <col min="8967" max="8967" width="7" style="270" customWidth="1"/>
    <col min="8968" max="8968" width="15.5" style="270" customWidth="1"/>
    <col min="8969" max="8969" width="13.6640625" style="270" customWidth="1"/>
    <col min="8970" max="8970" width="7.83203125" style="270" customWidth="1"/>
    <col min="8971" max="8971" width="15.1640625" style="270" customWidth="1"/>
    <col min="8972" max="8972" width="14" style="270" customWidth="1"/>
    <col min="8973" max="8973" width="7.83203125" style="270" customWidth="1"/>
    <col min="8974" max="8974" width="16.83203125" style="270" customWidth="1"/>
    <col min="8975" max="8975" width="13.6640625" style="270" customWidth="1"/>
    <col min="8976" max="8976" width="8.83203125" style="270" customWidth="1"/>
    <col min="8977" max="8977" width="15.5" style="270" customWidth="1"/>
    <col min="8978" max="8978" width="13.83203125" style="270" customWidth="1"/>
    <col min="8979" max="9219" width="9.33203125" style="270"/>
    <col min="9220" max="9220" width="8" style="270" customWidth="1"/>
    <col min="9221" max="9221" width="16.6640625" style="270" customWidth="1"/>
    <col min="9222" max="9222" width="16.5" style="270" customWidth="1"/>
    <col min="9223" max="9223" width="7" style="270" customWidth="1"/>
    <col min="9224" max="9224" width="15.5" style="270" customWidth="1"/>
    <col min="9225" max="9225" width="13.6640625" style="270" customWidth="1"/>
    <col min="9226" max="9226" width="7.83203125" style="270" customWidth="1"/>
    <col min="9227" max="9227" width="15.1640625" style="270" customWidth="1"/>
    <col min="9228" max="9228" width="14" style="270" customWidth="1"/>
    <col min="9229" max="9229" width="7.83203125" style="270" customWidth="1"/>
    <col min="9230" max="9230" width="16.83203125" style="270" customWidth="1"/>
    <col min="9231" max="9231" width="13.6640625" style="270" customWidth="1"/>
    <col min="9232" max="9232" width="8.83203125" style="270" customWidth="1"/>
    <col min="9233" max="9233" width="15.5" style="270" customWidth="1"/>
    <col min="9234" max="9234" width="13.83203125" style="270" customWidth="1"/>
    <col min="9235" max="9475" width="9.33203125" style="270"/>
    <col min="9476" max="9476" width="8" style="270" customWidth="1"/>
    <col min="9477" max="9477" width="16.6640625" style="270" customWidth="1"/>
    <col min="9478" max="9478" width="16.5" style="270" customWidth="1"/>
    <col min="9479" max="9479" width="7" style="270" customWidth="1"/>
    <col min="9480" max="9480" width="15.5" style="270" customWidth="1"/>
    <col min="9481" max="9481" width="13.6640625" style="270" customWidth="1"/>
    <col min="9482" max="9482" width="7.83203125" style="270" customWidth="1"/>
    <col min="9483" max="9483" width="15.1640625" style="270" customWidth="1"/>
    <col min="9484" max="9484" width="14" style="270" customWidth="1"/>
    <col min="9485" max="9485" width="7.83203125" style="270" customWidth="1"/>
    <col min="9486" max="9486" width="16.83203125" style="270" customWidth="1"/>
    <col min="9487" max="9487" width="13.6640625" style="270" customWidth="1"/>
    <col min="9488" max="9488" width="8.83203125" style="270" customWidth="1"/>
    <col min="9489" max="9489" width="15.5" style="270" customWidth="1"/>
    <col min="9490" max="9490" width="13.83203125" style="270" customWidth="1"/>
    <col min="9491" max="9731" width="9.33203125" style="270"/>
    <col min="9732" max="9732" width="8" style="270" customWidth="1"/>
    <col min="9733" max="9733" width="16.6640625" style="270" customWidth="1"/>
    <col min="9734" max="9734" width="16.5" style="270" customWidth="1"/>
    <col min="9735" max="9735" width="7" style="270" customWidth="1"/>
    <col min="9736" max="9736" width="15.5" style="270" customWidth="1"/>
    <col min="9737" max="9737" width="13.6640625" style="270" customWidth="1"/>
    <col min="9738" max="9738" width="7.83203125" style="270" customWidth="1"/>
    <col min="9739" max="9739" width="15.1640625" style="270" customWidth="1"/>
    <col min="9740" max="9740" width="14" style="270" customWidth="1"/>
    <col min="9741" max="9741" width="7.83203125" style="270" customWidth="1"/>
    <col min="9742" max="9742" width="16.83203125" style="270" customWidth="1"/>
    <col min="9743" max="9743" width="13.6640625" style="270" customWidth="1"/>
    <col min="9744" max="9744" width="8.83203125" style="270" customWidth="1"/>
    <col min="9745" max="9745" width="15.5" style="270" customWidth="1"/>
    <col min="9746" max="9746" width="13.83203125" style="270" customWidth="1"/>
    <col min="9747" max="9987" width="9.33203125" style="270"/>
    <col min="9988" max="9988" width="8" style="270" customWidth="1"/>
    <col min="9989" max="9989" width="16.6640625" style="270" customWidth="1"/>
    <col min="9990" max="9990" width="16.5" style="270" customWidth="1"/>
    <col min="9991" max="9991" width="7" style="270" customWidth="1"/>
    <col min="9992" max="9992" width="15.5" style="270" customWidth="1"/>
    <col min="9993" max="9993" width="13.6640625" style="270" customWidth="1"/>
    <col min="9994" max="9994" width="7.83203125" style="270" customWidth="1"/>
    <col min="9995" max="9995" width="15.1640625" style="270" customWidth="1"/>
    <col min="9996" max="9996" width="14" style="270" customWidth="1"/>
    <col min="9997" max="9997" width="7.83203125" style="270" customWidth="1"/>
    <col min="9998" max="9998" width="16.83203125" style="270" customWidth="1"/>
    <col min="9999" max="9999" width="13.6640625" style="270" customWidth="1"/>
    <col min="10000" max="10000" width="8.83203125" style="270" customWidth="1"/>
    <col min="10001" max="10001" width="15.5" style="270" customWidth="1"/>
    <col min="10002" max="10002" width="13.83203125" style="270" customWidth="1"/>
    <col min="10003" max="10243" width="9.33203125" style="270"/>
    <col min="10244" max="10244" width="8" style="270" customWidth="1"/>
    <col min="10245" max="10245" width="16.6640625" style="270" customWidth="1"/>
    <col min="10246" max="10246" width="16.5" style="270" customWidth="1"/>
    <col min="10247" max="10247" width="7" style="270" customWidth="1"/>
    <col min="10248" max="10248" width="15.5" style="270" customWidth="1"/>
    <col min="10249" max="10249" width="13.6640625" style="270" customWidth="1"/>
    <col min="10250" max="10250" width="7.83203125" style="270" customWidth="1"/>
    <col min="10251" max="10251" width="15.1640625" style="270" customWidth="1"/>
    <col min="10252" max="10252" width="14" style="270" customWidth="1"/>
    <col min="10253" max="10253" width="7.83203125" style="270" customWidth="1"/>
    <col min="10254" max="10254" width="16.83203125" style="270" customWidth="1"/>
    <col min="10255" max="10255" width="13.6640625" style="270" customWidth="1"/>
    <col min="10256" max="10256" width="8.83203125" style="270" customWidth="1"/>
    <col min="10257" max="10257" width="15.5" style="270" customWidth="1"/>
    <col min="10258" max="10258" width="13.83203125" style="270" customWidth="1"/>
    <col min="10259" max="10499" width="9.33203125" style="270"/>
    <col min="10500" max="10500" width="8" style="270" customWidth="1"/>
    <col min="10501" max="10501" width="16.6640625" style="270" customWidth="1"/>
    <col min="10502" max="10502" width="16.5" style="270" customWidth="1"/>
    <col min="10503" max="10503" width="7" style="270" customWidth="1"/>
    <col min="10504" max="10504" width="15.5" style="270" customWidth="1"/>
    <col min="10505" max="10505" width="13.6640625" style="270" customWidth="1"/>
    <col min="10506" max="10506" width="7.83203125" style="270" customWidth="1"/>
    <col min="10507" max="10507" width="15.1640625" style="270" customWidth="1"/>
    <col min="10508" max="10508" width="14" style="270" customWidth="1"/>
    <col min="10509" max="10509" width="7.83203125" style="270" customWidth="1"/>
    <col min="10510" max="10510" width="16.83203125" style="270" customWidth="1"/>
    <col min="10511" max="10511" width="13.6640625" style="270" customWidth="1"/>
    <col min="10512" max="10512" width="8.83203125" style="270" customWidth="1"/>
    <col min="10513" max="10513" width="15.5" style="270" customWidth="1"/>
    <col min="10514" max="10514" width="13.83203125" style="270" customWidth="1"/>
    <col min="10515" max="10755" width="9.33203125" style="270"/>
    <col min="10756" max="10756" width="8" style="270" customWidth="1"/>
    <col min="10757" max="10757" width="16.6640625" style="270" customWidth="1"/>
    <col min="10758" max="10758" width="16.5" style="270" customWidth="1"/>
    <col min="10759" max="10759" width="7" style="270" customWidth="1"/>
    <col min="10760" max="10760" width="15.5" style="270" customWidth="1"/>
    <col min="10761" max="10761" width="13.6640625" style="270" customWidth="1"/>
    <col min="10762" max="10762" width="7.83203125" style="270" customWidth="1"/>
    <col min="10763" max="10763" width="15.1640625" style="270" customWidth="1"/>
    <col min="10764" max="10764" width="14" style="270" customWidth="1"/>
    <col min="10765" max="10765" width="7.83203125" style="270" customWidth="1"/>
    <col min="10766" max="10766" width="16.83203125" style="270" customWidth="1"/>
    <col min="10767" max="10767" width="13.6640625" style="270" customWidth="1"/>
    <col min="10768" max="10768" width="8.83203125" style="270" customWidth="1"/>
    <col min="10769" max="10769" width="15.5" style="270" customWidth="1"/>
    <col min="10770" max="10770" width="13.83203125" style="270" customWidth="1"/>
    <col min="10771" max="11011" width="9.33203125" style="270"/>
    <col min="11012" max="11012" width="8" style="270" customWidth="1"/>
    <col min="11013" max="11013" width="16.6640625" style="270" customWidth="1"/>
    <col min="11014" max="11014" width="16.5" style="270" customWidth="1"/>
    <col min="11015" max="11015" width="7" style="270" customWidth="1"/>
    <col min="11016" max="11016" width="15.5" style="270" customWidth="1"/>
    <col min="11017" max="11017" width="13.6640625" style="270" customWidth="1"/>
    <col min="11018" max="11018" width="7.83203125" style="270" customWidth="1"/>
    <col min="11019" max="11019" width="15.1640625" style="270" customWidth="1"/>
    <col min="11020" max="11020" width="14" style="270" customWidth="1"/>
    <col min="11021" max="11021" width="7.83203125" style="270" customWidth="1"/>
    <col min="11022" max="11022" width="16.83203125" style="270" customWidth="1"/>
    <col min="11023" max="11023" width="13.6640625" style="270" customWidth="1"/>
    <col min="11024" max="11024" width="8.83203125" style="270" customWidth="1"/>
    <col min="11025" max="11025" width="15.5" style="270" customWidth="1"/>
    <col min="11026" max="11026" width="13.83203125" style="270" customWidth="1"/>
    <col min="11027" max="11267" width="9.33203125" style="270"/>
    <col min="11268" max="11268" width="8" style="270" customWidth="1"/>
    <col min="11269" max="11269" width="16.6640625" style="270" customWidth="1"/>
    <col min="11270" max="11270" width="16.5" style="270" customWidth="1"/>
    <col min="11271" max="11271" width="7" style="270" customWidth="1"/>
    <col min="11272" max="11272" width="15.5" style="270" customWidth="1"/>
    <col min="11273" max="11273" width="13.6640625" style="270" customWidth="1"/>
    <col min="11274" max="11274" width="7.83203125" style="270" customWidth="1"/>
    <col min="11275" max="11275" width="15.1640625" style="270" customWidth="1"/>
    <col min="11276" max="11276" width="14" style="270" customWidth="1"/>
    <col min="11277" max="11277" width="7.83203125" style="270" customWidth="1"/>
    <col min="11278" max="11278" width="16.83203125" style="270" customWidth="1"/>
    <col min="11279" max="11279" width="13.6640625" style="270" customWidth="1"/>
    <col min="11280" max="11280" width="8.83203125" style="270" customWidth="1"/>
    <col min="11281" max="11281" width="15.5" style="270" customWidth="1"/>
    <col min="11282" max="11282" width="13.83203125" style="270" customWidth="1"/>
    <col min="11283" max="11523" width="9.33203125" style="270"/>
    <col min="11524" max="11524" width="8" style="270" customWidth="1"/>
    <col min="11525" max="11525" width="16.6640625" style="270" customWidth="1"/>
    <col min="11526" max="11526" width="16.5" style="270" customWidth="1"/>
    <col min="11527" max="11527" width="7" style="270" customWidth="1"/>
    <col min="11528" max="11528" width="15.5" style="270" customWidth="1"/>
    <col min="11529" max="11529" width="13.6640625" style="270" customWidth="1"/>
    <col min="11530" max="11530" width="7.83203125" style="270" customWidth="1"/>
    <col min="11531" max="11531" width="15.1640625" style="270" customWidth="1"/>
    <col min="11532" max="11532" width="14" style="270" customWidth="1"/>
    <col min="11533" max="11533" width="7.83203125" style="270" customWidth="1"/>
    <col min="11534" max="11534" width="16.83203125" style="270" customWidth="1"/>
    <col min="11535" max="11535" width="13.6640625" style="270" customWidth="1"/>
    <col min="11536" max="11536" width="8.83203125" style="270" customWidth="1"/>
    <col min="11537" max="11537" width="15.5" style="270" customWidth="1"/>
    <col min="11538" max="11538" width="13.83203125" style="270" customWidth="1"/>
    <col min="11539" max="11779" width="9.33203125" style="270"/>
    <col min="11780" max="11780" width="8" style="270" customWidth="1"/>
    <col min="11781" max="11781" width="16.6640625" style="270" customWidth="1"/>
    <col min="11782" max="11782" width="16.5" style="270" customWidth="1"/>
    <col min="11783" max="11783" width="7" style="270" customWidth="1"/>
    <col min="11784" max="11784" width="15.5" style="270" customWidth="1"/>
    <col min="11785" max="11785" width="13.6640625" style="270" customWidth="1"/>
    <col min="11786" max="11786" width="7.83203125" style="270" customWidth="1"/>
    <col min="11787" max="11787" width="15.1640625" style="270" customWidth="1"/>
    <col min="11788" max="11788" width="14" style="270" customWidth="1"/>
    <col min="11789" max="11789" width="7.83203125" style="270" customWidth="1"/>
    <col min="11790" max="11790" width="16.83203125" style="270" customWidth="1"/>
    <col min="11791" max="11791" width="13.6640625" style="270" customWidth="1"/>
    <col min="11792" max="11792" width="8.83203125" style="270" customWidth="1"/>
    <col min="11793" max="11793" width="15.5" style="270" customWidth="1"/>
    <col min="11794" max="11794" width="13.83203125" style="270" customWidth="1"/>
    <col min="11795" max="12035" width="9.33203125" style="270"/>
    <col min="12036" max="12036" width="8" style="270" customWidth="1"/>
    <col min="12037" max="12037" width="16.6640625" style="270" customWidth="1"/>
    <col min="12038" max="12038" width="16.5" style="270" customWidth="1"/>
    <col min="12039" max="12039" width="7" style="270" customWidth="1"/>
    <col min="12040" max="12040" width="15.5" style="270" customWidth="1"/>
    <col min="12041" max="12041" width="13.6640625" style="270" customWidth="1"/>
    <col min="12042" max="12042" width="7.83203125" style="270" customWidth="1"/>
    <col min="12043" max="12043" width="15.1640625" style="270" customWidth="1"/>
    <col min="12044" max="12044" width="14" style="270" customWidth="1"/>
    <col min="12045" max="12045" width="7.83203125" style="270" customWidth="1"/>
    <col min="12046" max="12046" width="16.83203125" style="270" customWidth="1"/>
    <col min="12047" max="12047" width="13.6640625" style="270" customWidth="1"/>
    <col min="12048" max="12048" width="8.83203125" style="270" customWidth="1"/>
    <col min="12049" max="12049" width="15.5" style="270" customWidth="1"/>
    <col min="12050" max="12050" width="13.83203125" style="270" customWidth="1"/>
    <col min="12051" max="12291" width="9.33203125" style="270"/>
    <col min="12292" max="12292" width="8" style="270" customWidth="1"/>
    <col min="12293" max="12293" width="16.6640625" style="270" customWidth="1"/>
    <col min="12294" max="12294" width="16.5" style="270" customWidth="1"/>
    <col min="12295" max="12295" width="7" style="270" customWidth="1"/>
    <col min="12296" max="12296" width="15.5" style="270" customWidth="1"/>
    <col min="12297" max="12297" width="13.6640625" style="270" customWidth="1"/>
    <col min="12298" max="12298" width="7.83203125" style="270" customWidth="1"/>
    <col min="12299" max="12299" width="15.1640625" style="270" customWidth="1"/>
    <col min="12300" max="12300" width="14" style="270" customWidth="1"/>
    <col min="12301" max="12301" width="7.83203125" style="270" customWidth="1"/>
    <col min="12302" max="12302" width="16.83203125" style="270" customWidth="1"/>
    <col min="12303" max="12303" width="13.6640625" style="270" customWidth="1"/>
    <col min="12304" max="12304" width="8.83203125" style="270" customWidth="1"/>
    <col min="12305" max="12305" width="15.5" style="270" customWidth="1"/>
    <col min="12306" max="12306" width="13.83203125" style="270" customWidth="1"/>
    <col min="12307" max="12547" width="9.33203125" style="270"/>
    <col min="12548" max="12548" width="8" style="270" customWidth="1"/>
    <col min="12549" max="12549" width="16.6640625" style="270" customWidth="1"/>
    <col min="12550" max="12550" width="16.5" style="270" customWidth="1"/>
    <col min="12551" max="12551" width="7" style="270" customWidth="1"/>
    <col min="12552" max="12552" width="15.5" style="270" customWidth="1"/>
    <col min="12553" max="12553" width="13.6640625" style="270" customWidth="1"/>
    <col min="12554" max="12554" width="7.83203125" style="270" customWidth="1"/>
    <col min="12555" max="12555" width="15.1640625" style="270" customWidth="1"/>
    <col min="12556" max="12556" width="14" style="270" customWidth="1"/>
    <col min="12557" max="12557" width="7.83203125" style="270" customWidth="1"/>
    <col min="12558" max="12558" width="16.83203125" style="270" customWidth="1"/>
    <col min="12559" max="12559" width="13.6640625" style="270" customWidth="1"/>
    <col min="12560" max="12560" width="8.83203125" style="270" customWidth="1"/>
    <col min="12561" max="12561" width="15.5" style="270" customWidth="1"/>
    <col min="12562" max="12562" width="13.83203125" style="270" customWidth="1"/>
    <col min="12563" max="12803" width="9.33203125" style="270"/>
    <col min="12804" max="12804" width="8" style="270" customWidth="1"/>
    <col min="12805" max="12805" width="16.6640625" style="270" customWidth="1"/>
    <col min="12806" max="12806" width="16.5" style="270" customWidth="1"/>
    <col min="12807" max="12807" width="7" style="270" customWidth="1"/>
    <col min="12808" max="12808" width="15.5" style="270" customWidth="1"/>
    <col min="12809" max="12809" width="13.6640625" style="270" customWidth="1"/>
    <col min="12810" max="12810" width="7.83203125" style="270" customWidth="1"/>
    <col min="12811" max="12811" width="15.1640625" style="270" customWidth="1"/>
    <col min="12812" max="12812" width="14" style="270" customWidth="1"/>
    <col min="12813" max="12813" width="7.83203125" style="270" customWidth="1"/>
    <col min="12814" max="12814" width="16.83203125" style="270" customWidth="1"/>
    <col min="12815" max="12815" width="13.6640625" style="270" customWidth="1"/>
    <col min="12816" max="12816" width="8.83203125" style="270" customWidth="1"/>
    <col min="12817" max="12817" width="15.5" style="270" customWidth="1"/>
    <col min="12818" max="12818" width="13.83203125" style="270" customWidth="1"/>
    <col min="12819" max="13059" width="9.33203125" style="270"/>
    <col min="13060" max="13060" width="8" style="270" customWidth="1"/>
    <col min="13061" max="13061" width="16.6640625" style="270" customWidth="1"/>
    <col min="13062" max="13062" width="16.5" style="270" customWidth="1"/>
    <col min="13063" max="13063" width="7" style="270" customWidth="1"/>
    <col min="13064" max="13064" width="15.5" style="270" customWidth="1"/>
    <col min="13065" max="13065" width="13.6640625" style="270" customWidth="1"/>
    <col min="13066" max="13066" width="7.83203125" style="270" customWidth="1"/>
    <col min="13067" max="13067" width="15.1640625" style="270" customWidth="1"/>
    <col min="13068" max="13068" width="14" style="270" customWidth="1"/>
    <col min="13069" max="13069" width="7.83203125" style="270" customWidth="1"/>
    <col min="13070" max="13070" width="16.83203125" style="270" customWidth="1"/>
    <col min="13071" max="13071" width="13.6640625" style="270" customWidth="1"/>
    <col min="13072" max="13072" width="8.83203125" style="270" customWidth="1"/>
    <col min="13073" max="13073" width="15.5" style="270" customWidth="1"/>
    <col min="13074" max="13074" width="13.83203125" style="270" customWidth="1"/>
    <col min="13075" max="13315" width="9.33203125" style="270"/>
    <col min="13316" max="13316" width="8" style="270" customWidth="1"/>
    <col min="13317" max="13317" width="16.6640625" style="270" customWidth="1"/>
    <col min="13318" max="13318" width="16.5" style="270" customWidth="1"/>
    <col min="13319" max="13319" width="7" style="270" customWidth="1"/>
    <col min="13320" max="13320" width="15.5" style="270" customWidth="1"/>
    <col min="13321" max="13321" width="13.6640625" style="270" customWidth="1"/>
    <col min="13322" max="13322" width="7.83203125" style="270" customWidth="1"/>
    <col min="13323" max="13323" width="15.1640625" style="270" customWidth="1"/>
    <col min="13324" max="13324" width="14" style="270" customWidth="1"/>
    <col min="13325" max="13325" width="7.83203125" style="270" customWidth="1"/>
    <col min="13326" max="13326" width="16.83203125" style="270" customWidth="1"/>
    <col min="13327" max="13327" width="13.6640625" style="270" customWidth="1"/>
    <col min="13328" max="13328" width="8.83203125" style="270" customWidth="1"/>
    <col min="13329" max="13329" width="15.5" style="270" customWidth="1"/>
    <col min="13330" max="13330" width="13.83203125" style="270" customWidth="1"/>
    <col min="13331" max="13571" width="9.33203125" style="270"/>
    <col min="13572" max="13572" width="8" style="270" customWidth="1"/>
    <col min="13573" max="13573" width="16.6640625" style="270" customWidth="1"/>
    <col min="13574" max="13574" width="16.5" style="270" customWidth="1"/>
    <col min="13575" max="13575" width="7" style="270" customWidth="1"/>
    <col min="13576" max="13576" width="15.5" style="270" customWidth="1"/>
    <col min="13577" max="13577" width="13.6640625" style="270" customWidth="1"/>
    <col min="13578" max="13578" width="7.83203125" style="270" customWidth="1"/>
    <col min="13579" max="13579" width="15.1640625" style="270" customWidth="1"/>
    <col min="13580" max="13580" width="14" style="270" customWidth="1"/>
    <col min="13581" max="13581" width="7.83203125" style="270" customWidth="1"/>
    <col min="13582" max="13582" width="16.83203125" style="270" customWidth="1"/>
    <col min="13583" max="13583" width="13.6640625" style="270" customWidth="1"/>
    <col min="13584" max="13584" width="8.83203125" style="270" customWidth="1"/>
    <col min="13585" max="13585" width="15.5" style="270" customWidth="1"/>
    <col min="13586" max="13586" width="13.83203125" style="270" customWidth="1"/>
    <col min="13587" max="13827" width="9.33203125" style="270"/>
    <col min="13828" max="13828" width="8" style="270" customWidth="1"/>
    <col min="13829" max="13829" width="16.6640625" style="270" customWidth="1"/>
    <col min="13830" max="13830" width="16.5" style="270" customWidth="1"/>
    <col min="13831" max="13831" width="7" style="270" customWidth="1"/>
    <col min="13832" max="13832" width="15.5" style="270" customWidth="1"/>
    <col min="13833" max="13833" width="13.6640625" style="270" customWidth="1"/>
    <col min="13834" max="13834" width="7.83203125" style="270" customWidth="1"/>
    <col min="13835" max="13835" width="15.1640625" style="270" customWidth="1"/>
    <col min="13836" max="13836" width="14" style="270" customWidth="1"/>
    <col min="13837" max="13837" width="7.83203125" style="270" customWidth="1"/>
    <col min="13838" max="13838" width="16.83203125" style="270" customWidth="1"/>
    <col min="13839" max="13839" width="13.6640625" style="270" customWidth="1"/>
    <col min="13840" max="13840" width="8.83203125" style="270" customWidth="1"/>
    <col min="13841" max="13841" width="15.5" style="270" customWidth="1"/>
    <col min="13842" max="13842" width="13.83203125" style="270" customWidth="1"/>
    <col min="13843" max="14083" width="9.33203125" style="270"/>
    <col min="14084" max="14084" width="8" style="270" customWidth="1"/>
    <col min="14085" max="14085" width="16.6640625" style="270" customWidth="1"/>
    <col min="14086" max="14086" width="16.5" style="270" customWidth="1"/>
    <col min="14087" max="14087" width="7" style="270" customWidth="1"/>
    <col min="14088" max="14088" width="15.5" style="270" customWidth="1"/>
    <col min="14089" max="14089" width="13.6640625" style="270" customWidth="1"/>
    <col min="14090" max="14090" width="7.83203125" style="270" customWidth="1"/>
    <col min="14091" max="14091" width="15.1640625" style="270" customWidth="1"/>
    <col min="14092" max="14092" width="14" style="270" customWidth="1"/>
    <col min="14093" max="14093" width="7.83203125" style="270" customWidth="1"/>
    <col min="14094" max="14094" width="16.83203125" style="270" customWidth="1"/>
    <col min="14095" max="14095" width="13.6640625" style="270" customWidth="1"/>
    <col min="14096" max="14096" width="8.83203125" style="270" customWidth="1"/>
    <col min="14097" max="14097" width="15.5" style="270" customWidth="1"/>
    <col min="14098" max="14098" width="13.83203125" style="270" customWidth="1"/>
    <col min="14099" max="14339" width="9.33203125" style="270"/>
    <col min="14340" max="14340" width="8" style="270" customWidth="1"/>
    <col min="14341" max="14341" width="16.6640625" style="270" customWidth="1"/>
    <col min="14342" max="14342" width="16.5" style="270" customWidth="1"/>
    <col min="14343" max="14343" width="7" style="270" customWidth="1"/>
    <col min="14344" max="14344" width="15.5" style="270" customWidth="1"/>
    <col min="14345" max="14345" width="13.6640625" style="270" customWidth="1"/>
    <col min="14346" max="14346" width="7.83203125" style="270" customWidth="1"/>
    <col min="14347" max="14347" width="15.1640625" style="270" customWidth="1"/>
    <col min="14348" max="14348" width="14" style="270" customWidth="1"/>
    <col min="14349" max="14349" width="7.83203125" style="270" customWidth="1"/>
    <col min="14350" max="14350" width="16.83203125" style="270" customWidth="1"/>
    <col min="14351" max="14351" width="13.6640625" style="270" customWidth="1"/>
    <col min="14352" max="14352" width="8.83203125" style="270" customWidth="1"/>
    <col min="14353" max="14353" width="15.5" style="270" customWidth="1"/>
    <col min="14354" max="14354" width="13.83203125" style="270" customWidth="1"/>
    <col min="14355" max="14595" width="9.33203125" style="270"/>
    <col min="14596" max="14596" width="8" style="270" customWidth="1"/>
    <col min="14597" max="14597" width="16.6640625" style="270" customWidth="1"/>
    <col min="14598" max="14598" width="16.5" style="270" customWidth="1"/>
    <col min="14599" max="14599" width="7" style="270" customWidth="1"/>
    <col min="14600" max="14600" width="15.5" style="270" customWidth="1"/>
    <col min="14601" max="14601" width="13.6640625" style="270" customWidth="1"/>
    <col min="14602" max="14602" width="7.83203125" style="270" customWidth="1"/>
    <col min="14603" max="14603" width="15.1640625" style="270" customWidth="1"/>
    <col min="14604" max="14604" width="14" style="270" customWidth="1"/>
    <col min="14605" max="14605" width="7.83203125" style="270" customWidth="1"/>
    <col min="14606" max="14606" width="16.83203125" style="270" customWidth="1"/>
    <col min="14607" max="14607" width="13.6640625" style="270" customWidth="1"/>
    <col min="14608" max="14608" width="8.83203125" style="270" customWidth="1"/>
    <col min="14609" max="14609" width="15.5" style="270" customWidth="1"/>
    <col min="14610" max="14610" width="13.83203125" style="270" customWidth="1"/>
    <col min="14611" max="14851" width="9.33203125" style="270"/>
    <col min="14852" max="14852" width="8" style="270" customWidth="1"/>
    <col min="14853" max="14853" width="16.6640625" style="270" customWidth="1"/>
    <col min="14854" max="14854" width="16.5" style="270" customWidth="1"/>
    <col min="14855" max="14855" width="7" style="270" customWidth="1"/>
    <col min="14856" max="14856" width="15.5" style="270" customWidth="1"/>
    <col min="14857" max="14857" width="13.6640625" style="270" customWidth="1"/>
    <col min="14858" max="14858" width="7.83203125" style="270" customWidth="1"/>
    <col min="14859" max="14859" width="15.1640625" style="270" customWidth="1"/>
    <col min="14860" max="14860" width="14" style="270" customWidth="1"/>
    <col min="14861" max="14861" width="7.83203125" style="270" customWidth="1"/>
    <col min="14862" max="14862" width="16.83203125" style="270" customWidth="1"/>
    <col min="14863" max="14863" width="13.6640625" style="270" customWidth="1"/>
    <col min="14864" max="14864" width="8.83203125" style="270" customWidth="1"/>
    <col min="14865" max="14865" width="15.5" style="270" customWidth="1"/>
    <col min="14866" max="14866" width="13.83203125" style="270" customWidth="1"/>
    <col min="14867" max="15107" width="9.33203125" style="270"/>
    <col min="15108" max="15108" width="8" style="270" customWidth="1"/>
    <col min="15109" max="15109" width="16.6640625" style="270" customWidth="1"/>
    <col min="15110" max="15110" width="16.5" style="270" customWidth="1"/>
    <col min="15111" max="15111" width="7" style="270" customWidth="1"/>
    <col min="15112" max="15112" width="15.5" style="270" customWidth="1"/>
    <col min="15113" max="15113" width="13.6640625" style="270" customWidth="1"/>
    <col min="15114" max="15114" width="7.83203125" style="270" customWidth="1"/>
    <col min="15115" max="15115" width="15.1640625" style="270" customWidth="1"/>
    <col min="15116" max="15116" width="14" style="270" customWidth="1"/>
    <col min="15117" max="15117" width="7.83203125" style="270" customWidth="1"/>
    <col min="15118" max="15118" width="16.83203125" style="270" customWidth="1"/>
    <col min="15119" max="15119" width="13.6640625" style="270" customWidth="1"/>
    <col min="15120" max="15120" width="8.83203125" style="270" customWidth="1"/>
    <col min="15121" max="15121" width="15.5" style="270" customWidth="1"/>
    <col min="15122" max="15122" width="13.83203125" style="270" customWidth="1"/>
    <col min="15123" max="15363" width="9.33203125" style="270"/>
    <col min="15364" max="15364" width="8" style="270" customWidth="1"/>
    <col min="15365" max="15365" width="16.6640625" style="270" customWidth="1"/>
    <col min="15366" max="15366" width="16.5" style="270" customWidth="1"/>
    <col min="15367" max="15367" width="7" style="270" customWidth="1"/>
    <col min="15368" max="15368" width="15.5" style="270" customWidth="1"/>
    <col min="15369" max="15369" width="13.6640625" style="270" customWidth="1"/>
    <col min="15370" max="15370" width="7.83203125" style="270" customWidth="1"/>
    <col min="15371" max="15371" width="15.1640625" style="270" customWidth="1"/>
    <col min="15372" max="15372" width="14" style="270" customWidth="1"/>
    <col min="15373" max="15373" width="7.83203125" style="270" customWidth="1"/>
    <col min="15374" max="15374" width="16.83203125" style="270" customWidth="1"/>
    <col min="15375" max="15375" width="13.6640625" style="270" customWidth="1"/>
    <col min="15376" max="15376" width="8.83203125" style="270" customWidth="1"/>
    <col min="15377" max="15377" width="15.5" style="270" customWidth="1"/>
    <col min="15378" max="15378" width="13.83203125" style="270" customWidth="1"/>
    <col min="15379" max="15619" width="9.33203125" style="270"/>
    <col min="15620" max="15620" width="8" style="270" customWidth="1"/>
    <col min="15621" max="15621" width="16.6640625" style="270" customWidth="1"/>
    <col min="15622" max="15622" width="16.5" style="270" customWidth="1"/>
    <col min="15623" max="15623" width="7" style="270" customWidth="1"/>
    <col min="15624" max="15624" width="15.5" style="270" customWidth="1"/>
    <col min="15625" max="15625" width="13.6640625" style="270" customWidth="1"/>
    <col min="15626" max="15626" width="7.83203125" style="270" customWidth="1"/>
    <col min="15627" max="15627" width="15.1640625" style="270" customWidth="1"/>
    <col min="15628" max="15628" width="14" style="270" customWidth="1"/>
    <col min="15629" max="15629" width="7.83203125" style="270" customWidth="1"/>
    <col min="15630" max="15630" width="16.83203125" style="270" customWidth="1"/>
    <col min="15631" max="15631" width="13.6640625" style="270" customWidth="1"/>
    <col min="15632" max="15632" width="8.83203125" style="270" customWidth="1"/>
    <col min="15633" max="15633" width="15.5" style="270" customWidth="1"/>
    <col min="15634" max="15634" width="13.83203125" style="270" customWidth="1"/>
    <col min="15635" max="15875" width="9.33203125" style="270"/>
    <col min="15876" max="15876" width="8" style="270" customWidth="1"/>
    <col min="15877" max="15877" width="16.6640625" style="270" customWidth="1"/>
    <col min="15878" max="15878" width="16.5" style="270" customWidth="1"/>
    <col min="15879" max="15879" width="7" style="270" customWidth="1"/>
    <col min="15880" max="15880" width="15.5" style="270" customWidth="1"/>
    <col min="15881" max="15881" width="13.6640625" style="270" customWidth="1"/>
    <col min="15882" max="15882" width="7.83203125" style="270" customWidth="1"/>
    <col min="15883" max="15883" width="15.1640625" style="270" customWidth="1"/>
    <col min="15884" max="15884" width="14" style="270" customWidth="1"/>
    <col min="15885" max="15885" width="7.83203125" style="270" customWidth="1"/>
    <col min="15886" max="15886" width="16.83203125" style="270" customWidth="1"/>
    <col min="15887" max="15887" width="13.6640625" style="270" customWidth="1"/>
    <col min="15888" max="15888" width="8.83203125" style="270" customWidth="1"/>
    <col min="15889" max="15889" width="15.5" style="270" customWidth="1"/>
    <col min="15890" max="15890" width="13.83203125" style="270" customWidth="1"/>
    <col min="15891" max="16131" width="9.33203125" style="270"/>
    <col min="16132" max="16132" width="8" style="270" customWidth="1"/>
    <col min="16133" max="16133" width="16.6640625" style="270" customWidth="1"/>
    <col min="16134" max="16134" width="16.5" style="270" customWidth="1"/>
    <col min="16135" max="16135" width="7" style="270" customWidth="1"/>
    <col min="16136" max="16136" width="15.5" style="270" customWidth="1"/>
    <col min="16137" max="16137" width="13.6640625" style="270" customWidth="1"/>
    <col min="16138" max="16138" width="7.83203125" style="270" customWidth="1"/>
    <col min="16139" max="16139" width="15.1640625" style="270" customWidth="1"/>
    <col min="16140" max="16140" width="14" style="270" customWidth="1"/>
    <col min="16141" max="16141" width="7.83203125" style="270" customWidth="1"/>
    <col min="16142" max="16142" width="16.83203125" style="270" customWidth="1"/>
    <col min="16143" max="16143" width="13.6640625" style="270" customWidth="1"/>
    <col min="16144" max="16144" width="8.83203125" style="270" customWidth="1"/>
    <col min="16145" max="16145" width="15.5" style="270" customWidth="1"/>
    <col min="16146" max="16146" width="13.83203125" style="270" customWidth="1"/>
    <col min="16147" max="16384" width="9.33203125" style="270"/>
  </cols>
  <sheetData>
    <row r="1" spans="2:25" ht="65.25" customHeight="1">
      <c r="B1" s="382" t="s">
        <v>2523</v>
      </c>
      <c r="C1" s="382"/>
      <c r="D1" s="382"/>
      <c r="E1" s="382"/>
      <c r="F1" s="382"/>
      <c r="G1" s="382"/>
      <c r="H1" s="382"/>
      <c r="I1" s="382"/>
      <c r="J1" s="382"/>
      <c r="K1" s="269"/>
      <c r="L1" s="269"/>
      <c r="M1" s="269"/>
      <c r="N1" s="383" t="s">
        <v>2524</v>
      </c>
      <c r="O1" s="383"/>
      <c r="P1" s="383"/>
      <c r="Q1" s="383"/>
      <c r="R1" s="383"/>
      <c r="S1" s="383"/>
      <c r="T1" s="383"/>
      <c r="U1" s="383"/>
      <c r="V1" s="383"/>
      <c r="W1" s="383"/>
      <c r="X1" s="383"/>
      <c r="Y1" s="383"/>
    </row>
    <row r="2" spans="2:25" ht="24" customHeight="1">
      <c r="B2" s="384" t="s">
        <v>2595</v>
      </c>
      <c r="C2" s="384"/>
      <c r="D2" s="384"/>
      <c r="E2" s="384"/>
      <c r="F2" s="384"/>
      <c r="G2" s="384"/>
      <c r="H2" s="384"/>
      <c r="I2" s="384"/>
      <c r="J2" s="384"/>
      <c r="K2" s="384"/>
      <c r="L2" s="384"/>
      <c r="M2" s="384"/>
      <c r="N2" s="384"/>
      <c r="O2" s="384"/>
      <c r="P2" s="384"/>
      <c r="Q2" s="384"/>
      <c r="R2" s="384"/>
      <c r="S2" s="384"/>
      <c r="T2" s="384"/>
      <c r="U2" s="384"/>
      <c r="V2" s="384"/>
      <c r="W2" s="384"/>
      <c r="X2" s="384"/>
      <c r="Y2" s="384"/>
    </row>
    <row r="3" spans="2:25" ht="33" customHeight="1">
      <c r="B3" s="385" t="s">
        <v>2596</v>
      </c>
      <c r="C3" s="385"/>
      <c r="D3" s="385"/>
      <c r="E3" s="385"/>
      <c r="F3" s="385"/>
      <c r="G3" s="385"/>
      <c r="H3" s="385"/>
      <c r="I3" s="385"/>
      <c r="J3" s="385"/>
      <c r="K3" s="385"/>
      <c r="L3" s="385"/>
      <c r="M3" s="385"/>
      <c r="N3" s="385"/>
      <c r="O3" s="385"/>
      <c r="P3" s="385"/>
      <c r="Q3" s="385"/>
      <c r="R3" s="385"/>
      <c r="S3" s="385"/>
      <c r="T3" s="385"/>
      <c r="U3" s="385"/>
      <c r="V3" s="385"/>
      <c r="W3" s="385"/>
      <c r="X3" s="385"/>
      <c r="Y3" s="385"/>
    </row>
    <row r="4" spans="2:25" s="271" customFormat="1" ht="21" customHeight="1">
      <c r="B4" s="357" t="s">
        <v>2525</v>
      </c>
      <c r="C4" s="358"/>
      <c r="D4" s="358"/>
      <c r="E4" s="358"/>
      <c r="F4" s="358"/>
      <c r="G4" s="358"/>
      <c r="H4" s="358"/>
      <c r="I4" s="358"/>
      <c r="J4" s="358"/>
      <c r="K4" s="358"/>
      <c r="L4" s="358"/>
      <c r="M4" s="359"/>
      <c r="N4" s="386" t="s">
        <v>2526</v>
      </c>
      <c r="O4" s="386"/>
      <c r="P4" s="386"/>
      <c r="Q4" s="387"/>
      <c r="R4" s="387"/>
      <c r="S4" s="387"/>
      <c r="T4" s="386"/>
      <c r="U4" s="386"/>
      <c r="V4" s="386"/>
      <c r="W4" s="386"/>
      <c r="X4" s="386"/>
      <c r="Y4" s="386"/>
    </row>
    <row r="5" spans="2:25" s="272" customFormat="1" ht="50.25" customHeight="1">
      <c r="B5" s="285" t="s">
        <v>2527</v>
      </c>
      <c r="C5" s="216" t="s">
        <v>2528</v>
      </c>
      <c r="D5" s="285" t="s">
        <v>2529</v>
      </c>
      <c r="E5" s="286" t="s">
        <v>2586</v>
      </c>
      <c r="F5" s="286" t="s">
        <v>2587</v>
      </c>
      <c r="G5" s="286" t="s">
        <v>2585</v>
      </c>
      <c r="H5" s="285" t="s">
        <v>2527</v>
      </c>
      <c r="I5" s="216" t="s">
        <v>2528</v>
      </c>
      <c r="J5" s="285" t="s">
        <v>2529</v>
      </c>
      <c r="K5" s="286" t="s">
        <v>2586</v>
      </c>
      <c r="L5" s="286" t="s">
        <v>2587</v>
      </c>
      <c r="M5" s="286" t="s">
        <v>2585</v>
      </c>
      <c r="N5" s="285" t="s">
        <v>2527</v>
      </c>
      <c r="O5" s="216" t="s">
        <v>2528</v>
      </c>
      <c r="P5" s="285" t="s">
        <v>2529</v>
      </c>
      <c r="Q5" s="286" t="s">
        <v>2586</v>
      </c>
      <c r="R5" s="286" t="s">
        <v>2587</v>
      </c>
      <c r="S5" s="286" t="s">
        <v>2585</v>
      </c>
      <c r="T5" s="285" t="s">
        <v>2527</v>
      </c>
      <c r="U5" s="216" t="s">
        <v>2528</v>
      </c>
      <c r="V5" s="285" t="s">
        <v>2529</v>
      </c>
      <c r="W5" s="286" t="s">
        <v>2586</v>
      </c>
      <c r="X5" s="286" t="s">
        <v>2587</v>
      </c>
      <c r="Y5" s="286" t="s">
        <v>2585</v>
      </c>
    </row>
    <row r="6" spans="2:25" s="276" customFormat="1" ht="21" customHeight="1">
      <c r="B6" s="273">
        <v>1</v>
      </c>
      <c r="C6" s="274" t="s">
        <v>2530</v>
      </c>
      <c r="D6" s="277">
        <v>26</v>
      </c>
      <c r="E6" s="287">
        <f>'THUD 20.2'!AJ42</f>
        <v>40</v>
      </c>
      <c r="F6" s="291">
        <f>CKCT19.2!AK30</f>
        <v>1</v>
      </c>
      <c r="G6" s="295">
        <f>CKCT19.1!AL30</f>
        <v>2</v>
      </c>
      <c r="H6" s="273">
        <v>16</v>
      </c>
      <c r="I6" s="282" t="s">
        <v>2536</v>
      </c>
      <c r="J6" s="191">
        <v>34</v>
      </c>
      <c r="K6" s="287">
        <f>TBN19.2!AJ37</f>
        <v>58</v>
      </c>
      <c r="L6" s="291">
        <f>TBN19.2!AK37</f>
        <v>3</v>
      </c>
      <c r="M6" s="295">
        <f>TBN19.2!AL37</f>
        <v>4</v>
      </c>
      <c r="N6" s="273">
        <v>1</v>
      </c>
      <c r="O6" s="275" t="s">
        <v>2532</v>
      </c>
      <c r="P6" s="273">
        <v>21</v>
      </c>
      <c r="Q6" s="288">
        <f>CKCT20.1!AJ25</f>
        <v>15</v>
      </c>
      <c r="R6" s="292">
        <f>CKCT20.1!AK25</f>
        <v>2</v>
      </c>
      <c r="S6" s="296">
        <f>CKCT20.1!AL25</f>
        <v>2</v>
      </c>
      <c r="T6" s="273">
        <v>16</v>
      </c>
      <c r="U6" s="275" t="s">
        <v>2551</v>
      </c>
      <c r="V6" s="273">
        <v>32</v>
      </c>
      <c r="W6" s="288">
        <f>'TQW20'!AJ37</f>
        <v>38</v>
      </c>
      <c r="X6" s="292">
        <f>'TQW20'!AK37</f>
        <v>5</v>
      </c>
      <c r="Y6" s="296">
        <f>'TQW20'!AL37</f>
        <v>12</v>
      </c>
    </row>
    <row r="7" spans="2:25" s="276" customFormat="1" ht="21" customHeight="1">
      <c r="B7" s="273">
        <v>2</v>
      </c>
      <c r="C7" s="274" t="s">
        <v>2535</v>
      </c>
      <c r="D7" s="277">
        <v>28</v>
      </c>
      <c r="E7" s="287">
        <f>CKCT19.2!AJ30</f>
        <v>16</v>
      </c>
      <c r="F7" s="291">
        <f>CKCT19.2!AK30</f>
        <v>1</v>
      </c>
      <c r="G7" s="295">
        <f>CKCT19.2!AL30</f>
        <v>1</v>
      </c>
      <c r="H7" s="273">
        <v>17</v>
      </c>
      <c r="I7" s="282" t="s">
        <v>2540</v>
      </c>
      <c r="J7" s="191">
        <v>28</v>
      </c>
      <c r="K7" s="287">
        <f>ĐCN19!AJ35</f>
        <v>20</v>
      </c>
      <c r="L7" s="291">
        <f>ĐCN19!AK35</f>
        <v>0</v>
      </c>
      <c r="M7" s="295">
        <f>ĐCN19!AL35</f>
        <v>0</v>
      </c>
      <c r="N7" s="273">
        <v>2</v>
      </c>
      <c r="O7" s="275" t="s">
        <v>2537</v>
      </c>
      <c r="P7" s="273">
        <v>24</v>
      </c>
      <c r="Q7" s="288">
        <f>CKCT20.2!AJ29</f>
        <v>18</v>
      </c>
      <c r="R7" s="292">
        <f>CKCT20.2!AK29</f>
        <v>26</v>
      </c>
      <c r="S7" s="296">
        <f>CKCT20.2!AL29</f>
        <v>11</v>
      </c>
      <c r="T7" s="273">
        <v>17</v>
      </c>
      <c r="U7" s="275" t="s">
        <v>2555</v>
      </c>
      <c r="V7" s="273">
        <v>19</v>
      </c>
      <c r="W7" s="288">
        <f>CĐT20!AJ25</f>
        <v>20</v>
      </c>
      <c r="X7" s="292">
        <f>CĐT20!AK25</f>
        <v>5</v>
      </c>
      <c r="Y7" s="296">
        <f>CĐT20!AL25</f>
        <v>4</v>
      </c>
    </row>
    <row r="8" spans="2:25" s="276" customFormat="1" ht="21" customHeight="1">
      <c r="B8" s="273">
        <v>3</v>
      </c>
      <c r="C8" s="274" t="s">
        <v>2539</v>
      </c>
      <c r="D8" s="277">
        <v>29</v>
      </c>
      <c r="E8" s="287">
        <f>'CKĐL 19.1'!AJ33</f>
        <v>27</v>
      </c>
      <c r="F8" s="291">
        <f>'CKĐL 19.1'!AK33</f>
        <v>5</v>
      </c>
      <c r="G8" s="295">
        <f>'CKĐL 19.1'!AL33</f>
        <v>8</v>
      </c>
      <c r="H8" s="273">
        <v>18</v>
      </c>
      <c r="I8" s="282" t="s">
        <v>2544</v>
      </c>
      <c r="J8" s="191">
        <v>21</v>
      </c>
      <c r="K8" s="287">
        <f>TKTT19!AJ26</f>
        <v>4</v>
      </c>
      <c r="L8" s="291">
        <f>TKTT19!AK26</f>
        <v>7</v>
      </c>
      <c r="M8" s="295">
        <f>TKTT19!AL26</f>
        <v>7</v>
      </c>
      <c r="N8" s="273">
        <v>3</v>
      </c>
      <c r="O8" s="275" t="s">
        <v>2541</v>
      </c>
      <c r="P8" s="273">
        <v>35</v>
      </c>
      <c r="Q8" s="288">
        <f>'CKĐL 20.1'!AJ35</f>
        <v>33</v>
      </c>
      <c r="R8" s="292">
        <f>'CKĐL 20.1'!AK35</f>
        <v>3</v>
      </c>
      <c r="S8" s="296">
        <f>'CKĐL 20.1'!AL35</f>
        <v>3</v>
      </c>
      <c r="T8" s="273">
        <v>18</v>
      </c>
      <c r="U8" s="275" t="s">
        <v>2559</v>
      </c>
      <c r="V8" s="273">
        <v>33</v>
      </c>
      <c r="W8" s="288">
        <f>'TKĐH 20.1'!AJ38</f>
        <v>9</v>
      </c>
      <c r="X8" s="292">
        <f>'TKĐH 20.1'!AK38</f>
        <v>9</v>
      </c>
      <c r="Y8" s="296">
        <f>'TKĐH 20.1'!AL38</f>
        <v>15</v>
      </c>
    </row>
    <row r="9" spans="2:25" s="276" customFormat="1" ht="21" customHeight="1">
      <c r="B9" s="273">
        <v>4</v>
      </c>
      <c r="C9" s="274" t="s">
        <v>2543</v>
      </c>
      <c r="D9" s="277">
        <v>28</v>
      </c>
      <c r="E9" s="287">
        <f>'CKĐL 19.2'!AJ31</f>
        <v>1</v>
      </c>
      <c r="F9" s="291">
        <f>'CKĐL 19.2'!AK31</f>
        <v>8</v>
      </c>
      <c r="G9" s="295">
        <f>'CKĐL 19.2'!AL31</f>
        <v>1</v>
      </c>
      <c r="H9" s="273">
        <v>19</v>
      </c>
      <c r="I9" s="282" t="s">
        <v>2549</v>
      </c>
      <c r="J9" s="191">
        <v>27</v>
      </c>
      <c r="K9" s="287">
        <f>THUD19.1!AJ33</f>
        <v>14</v>
      </c>
      <c r="L9" s="291">
        <f>THUD19.1!AK33</f>
        <v>0</v>
      </c>
      <c r="M9" s="295">
        <f>THUD19.1!AL33</f>
        <v>32</v>
      </c>
      <c r="N9" s="273">
        <v>4</v>
      </c>
      <c r="O9" s="275" t="s">
        <v>2545</v>
      </c>
      <c r="P9" s="273">
        <v>33</v>
      </c>
      <c r="Q9" s="288">
        <f>CKĐL20.2!AJ37</f>
        <v>66</v>
      </c>
      <c r="R9" s="292">
        <f>CKĐL20.2!AK37</f>
        <v>9</v>
      </c>
      <c r="S9" s="296">
        <f>CKĐL20.2!AL37</f>
        <v>6</v>
      </c>
      <c r="T9" s="273">
        <v>19</v>
      </c>
      <c r="U9" s="275" t="s">
        <v>2562</v>
      </c>
      <c r="V9" s="273">
        <v>27</v>
      </c>
      <c r="W9" s="288">
        <f>'TKĐH 20.2'!AJ33</f>
        <v>33</v>
      </c>
      <c r="X9" s="292">
        <f>'TKĐH 20.2'!AK33</f>
        <v>12</v>
      </c>
      <c r="Y9" s="296">
        <f>'TKĐH 20.2'!AL33</f>
        <v>5</v>
      </c>
    </row>
    <row r="10" spans="2:25" s="276" customFormat="1" ht="21" customHeight="1">
      <c r="B10" s="273">
        <v>5</v>
      </c>
      <c r="C10" s="274" t="s">
        <v>2548</v>
      </c>
      <c r="D10" s="277">
        <v>25</v>
      </c>
      <c r="E10" s="287">
        <f>'CKĐL 19.3'!AJ30</f>
        <v>31</v>
      </c>
      <c r="F10" s="291">
        <f>'CKĐL 19.3'!AK30</f>
        <v>9</v>
      </c>
      <c r="G10" s="295">
        <f>'CKĐL 19.3'!AL30</f>
        <v>0</v>
      </c>
      <c r="H10" s="273">
        <v>20</v>
      </c>
      <c r="I10" s="282" t="s">
        <v>2553</v>
      </c>
      <c r="J10" s="284">
        <v>25</v>
      </c>
      <c r="K10" s="287">
        <f>THUD19.2!AJ32</f>
        <v>12</v>
      </c>
      <c r="L10" s="291">
        <f>THUD19.2!AK32</f>
        <v>2</v>
      </c>
      <c r="M10" s="295">
        <f>THUD19.2!AL32</f>
        <v>8</v>
      </c>
      <c r="N10" s="273">
        <v>5</v>
      </c>
      <c r="O10" s="275" t="s">
        <v>2550</v>
      </c>
      <c r="P10" s="273">
        <v>28</v>
      </c>
      <c r="Q10" s="288">
        <f>'CKĐL 20.3'!AJ35</f>
        <v>23</v>
      </c>
      <c r="R10" s="292">
        <f>'CKĐL 20.3'!AK35</f>
        <v>18</v>
      </c>
      <c r="S10" s="296">
        <f>'CKĐL 20.3'!AL35</f>
        <v>7</v>
      </c>
      <c r="T10" s="273">
        <v>20</v>
      </c>
      <c r="U10" s="275" t="s">
        <v>2566</v>
      </c>
      <c r="V10" s="273">
        <v>30</v>
      </c>
      <c r="W10" s="290">
        <f>TKĐH20.3!AJ33</f>
        <v>50</v>
      </c>
      <c r="X10" s="294">
        <f>TKĐH20.3!AK33</f>
        <v>7</v>
      </c>
      <c r="Y10" s="298">
        <f>TKĐH20.3!AL33</f>
        <v>25</v>
      </c>
    </row>
    <row r="11" spans="2:25" s="276" customFormat="1" ht="21" customHeight="1">
      <c r="B11" s="273">
        <v>6</v>
      </c>
      <c r="C11" s="274" t="s">
        <v>2552</v>
      </c>
      <c r="D11" s="277">
        <v>23</v>
      </c>
      <c r="E11" s="287">
        <f>'CKĐL 19.4'!AJ29</f>
        <v>1</v>
      </c>
      <c r="F11" s="291">
        <f>'CKĐL 19.4'!AK29</f>
        <v>12</v>
      </c>
      <c r="G11" s="295">
        <f>'CKĐL 19.4'!AL29</f>
        <v>9</v>
      </c>
      <c r="H11" s="273">
        <v>21</v>
      </c>
      <c r="I11" s="282" t="s">
        <v>2557</v>
      </c>
      <c r="J11" s="191">
        <v>27</v>
      </c>
      <c r="K11" s="288">
        <f>THUD19.3!AJ33</f>
        <v>44</v>
      </c>
      <c r="L11" s="292">
        <f>THUD19.3!AK33</f>
        <v>0</v>
      </c>
      <c r="M11" s="296">
        <f>THUD19.3!AL33</f>
        <v>12</v>
      </c>
      <c r="N11" s="273">
        <v>6</v>
      </c>
      <c r="O11" s="275" t="s">
        <v>2554</v>
      </c>
      <c r="P11" s="273">
        <v>34</v>
      </c>
      <c r="Q11" s="288">
        <f>'CKĐL 20.4'!AJ38</f>
        <v>18</v>
      </c>
      <c r="R11" s="292">
        <f>'CKĐL 20.4'!AK38</f>
        <v>11</v>
      </c>
      <c r="S11" s="296">
        <f>'CKĐL 20.4'!AL38</f>
        <v>8</v>
      </c>
      <c r="T11" s="273">
        <v>21</v>
      </c>
      <c r="U11" s="275" t="s">
        <v>2570</v>
      </c>
      <c r="V11" s="273">
        <v>26</v>
      </c>
      <c r="W11" s="290">
        <f>'ĐCN 20.1'!AJ33</f>
        <v>11</v>
      </c>
      <c r="X11" s="294">
        <f>'ĐCN 20.1'!AK33</f>
        <v>14</v>
      </c>
      <c r="Y11" s="298">
        <f>'ĐCN 20.1'!AL33</f>
        <v>14</v>
      </c>
    </row>
    <row r="12" spans="2:25" s="276" customFormat="1" ht="21" customHeight="1">
      <c r="B12" s="273">
        <v>7</v>
      </c>
      <c r="C12" s="274" t="s">
        <v>2556</v>
      </c>
      <c r="D12" s="277">
        <v>24</v>
      </c>
      <c r="E12" s="287">
        <f>KTDN19.1!AJ28</f>
        <v>4</v>
      </c>
      <c r="F12" s="291">
        <f>KTDN19.1!AK28</f>
        <v>11</v>
      </c>
      <c r="G12" s="295">
        <f>KTDN19.1!AL28</f>
        <v>0</v>
      </c>
      <c r="H12" s="273">
        <v>22</v>
      </c>
      <c r="I12" s="282" t="s">
        <v>2564</v>
      </c>
      <c r="J12" s="191">
        <v>17</v>
      </c>
      <c r="K12" s="287">
        <f>CĐT19!AJ22</f>
        <v>12</v>
      </c>
      <c r="L12" s="291">
        <f>CĐT19!AK22</f>
        <v>0</v>
      </c>
      <c r="M12" s="295">
        <f>CĐT19!AL22</f>
        <v>5</v>
      </c>
      <c r="N12" s="273">
        <v>7</v>
      </c>
      <c r="O12" s="275" t="s">
        <v>2558</v>
      </c>
      <c r="P12" s="273">
        <v>36</v>
      </c>
      <c r="Q12" s="288">
        <f>BHST20.1!AJ38</f>
        <v>22</v>
      </c>
      <c r="R12" s="292">
        <f>BHST20.1!AK38</f>
        <v>35</v>
      </c>
      <c r="S12" s="296">
        <f>BHST20.1!AL38</f>
        <v>10</v>
      </c>
      <c r="T12" s="273">
        <v>22</v>
      </c>
      <c r="U12" s="275" t="s">
        <v>2574</v>
      </c>
      <c r="V12" s="273">
        <v>24</v>
      </c>
      <c r="W12" s="290">
        <f>'ĐCN 20.2'!AJ26</f>
        <v>1</v>
      </c>
      <c r="X12" s="294">
        <f>'ĐCN 20.2'!AK26</f>
        <v>21</v>
      </c>
      <c r="Y12" s="298">
        <f>'ĐCN 20.2'!AL26</f>
        <v>1</v>
      </c>
    </row>
    <row r="13" spans="2:25" s="276" customFormat="1" ht="21" customHeight="1">
      <c r="B13" s="273">
        <v>8</v>
      </c>
      <c r="C13" s="274" t="s">
        <v>2560</v>
      </c>
      <c r="D13" s="277">
        <v>22</v>
      </c>
      <c r="E13" s="287">
        <f>KTDN19.2!AJ29</f>
        <v>1</v>
      </c>
      <c r="F13" s="291">
        <f>KTDN19.2!AK29</f>
        <v>18</v>
      </c>
      <c r="G13" s="295">
        <f>KTDN19.1!AL28</f>
        <v>0</v>
      </c>
      <c r="H13" s="273">
        <v>23</v>
      </c>
      <c r="I13" s="282" t="s">
        <v>2568</v>
      </c>
      <c r="J13" s="191">
        <v>27</v>
      </c>
      <c r="K13" s="287">
        <f>TQW19.1!AJ33</f>
        <v>60</v>
      </c>
      <c r="L13" s="291">
        <f>TQW19.1!AK33</f>
        <v>1</v>
      </c>
      <c r="M13" s="295">
        <f>TQW19.1!AL33</f>
        <v>1</v>
      </c>
      <c r="N13" s="273">
        <v>8</v>
      </c>
      <c r="O13" s="275" t="s">
        <v>2561</v>
      </c>
      <c r="P13" s="273">
        <v>39</v>
      </c>
      <c r="Q13" s="288">
        <f>BHST20.2!AJ42</f>
        <v>81</v>
      </c>
      <c r="R13" s="292">
        <f>BHST20.2!AK42</f>
        <v>5</v>
      </c>
      <c r="S13" s="296">
        <f>BHST20.2!AL42</f>
        <v>24</v>
      </c>
      <c r="T13" s="273">
        <v>23</v>
      </c>
      <c r="U13" s="275" t="s">
        <v>2578</v>
      </c>
      <c r="V13" s="273">
        <v>20</v>
      </c>
      <c r="W13" s="290">
        <f>TKTT20!AJ21</f>
        <v>1</v>
      </c>
      <c r="X13" s="294">
        <f>TKTT20!AK21</f>
        <v>5</v>
      </c>
      <c r="Y13" s="298">
        <f>TKTT20!AL21</f>
        <v>1</v>
      </c>
    </row>
    <row r="14" spans="2:25" s="276" customFormat="1" ht="21" customHeight="1">
      <c r="B14" s="273">
        <v>9</v>
      </c>
      <c r="C14" s="274" t="s">
        <v>2563</v>
      </c>
      <c r="D14" s="277">
        <v>25</v>
      </c>
      <c r="E14" s="287">
        <f>LGT19.1!AJ31</f>
        <v>23</v>
      </c>
      <c r="F14" s="291">
        <f>LGT19.1!AK31</f>
        <v>4</v>
      </c>
      <c r="G14" s="295">
        <f>LGT19.1!AL31</f>
        <v>0</v>
      </c>
      <c r="H14" s="273">
        <v>24</v>
      </c>
      <c r="I14" s="282" t="s">
        <v>2572</v>
      </c>
      <c r="J14" s="191">
        <v>22</v>
      </c>
      <c r="K14" s="287">
        <f>TQW19.2!AJ28</f>
        <v>35</v>
      </c>
      <c r="L14" s="291">
        <f>TQW19.2!AK28</f>
        <v>2</v>
      </c>
      <c r="M14" s="295">
        <f>TQW19.2!AL28</f>
        <v>3</v>
      </c>
      <c r="N14" s="273">
        <v>9</v>
      </c>
      <c r="O14" s="275" t="s">
        <v>2565</v>
      </c>
      <c r="P14" s="273">
        <v>24</v>
      </c>
      <c r="Q14" s="288">
        <f>KTDN20.1!AJ28</f>
        <v>36</v>
      </c>
      <c r="R14" s="292">
        <f>KTDN20.1!AK28</f>
        <v>15</v>
      </c>
      <c r="S14" s="296">
        <f>KTDN20.1!AL28</f>
        <v>0</v>
      </c>
      <c r="T14" s="273">
        <v>24</v>
      </c>
      <c r="U14" s="275" t="s">
        <v>2581</v>
      </c>
      <c r="V14" s="273">
        <v>33</v>
      </c>
      <c r="W14" s="290">
        <f>TBN20.1!AJ37</f>
        <v>83</v>
      </c>
      <c r="X14" s="294">
        <f>TBN20.1!AK37</f>
        <v>2</v>
      </c>
      <c r="Y14" s="298">
        <f>TBN20.1!AL37</f>
        <v>0</v>
      </c>
    </row>
    <row r="15" spans="2:25" s="276" customFormat="1" ht="21" customHeight="1">
      <c r="B15" s="273">
        <v>10</v>
      </c>
      <c r="C15" s="274" t="s">
        <v>2567</v>
      </c>
      <c r="D15" s="277">
        <v>25</v>
      </c>
      <c r="E15" s="287" t="e">
        <f>LGT19.2!#REF!</f>
        <v>#REF!</v>
      </c>
      <c r="F15" s="291" t="e">
        <f>LGT19.2!#REF!</f>
        <v>#REF!</v>
      </c>
      <c r="G15" s="295" t="e">
        <f>LGT19.2!#REF!</f>
        <v>#REF!</v>
      </c>
      <c r="H15" s="273">
        <v>25</v>
      </c>
      <c r="I15" s="283" t="s">
        <v>2576</v>
      </c>
      <c r="J15" s="191">
        <v>10</v>
      </c>
      <c r="K15" s="287">
        <f>'ĐTCN 19'!AJ16</f>
        <v>7</v>
      </c>
      <c r="L15" s="291">
        <f>'ĐTCN 19'!AK16</f>
        <v>1</v>
      </c>
      <c r="M15" s="295">
        <f>'ĐTCN 19'!AL16</f>
        <v>0</v>
      </c>
      <c r="N15" s="273">
        <v>10</v>
      </c>
      <c r="O15" s="275" t="s">
        <v>2569</v>
      </c>
      <c r="P15" s="273">
        <v>24</v>
      </c>
      <c r="Q15" s="288">
        <f>KTDN20.2!AJ27</f>
        <v>5</v>
      </c>
      <c r="R15" s="292">
        <f>KTDN20.2!AK27</f>
        <v>12</v>
      </c>
      <c r="S15" s="296">
        <f>KTDN20.2!AL27</f>
        <v>0</v>
      </c>
      <c r="T15" s="273">
        <v>25</v>
      </c>
      <c r="U15" s="275" t="s">
        <v>2584</v>
      </c>
      <c r="V15" s="273">
        <v>33</v>
      </c>
      <c r="W15" s="290">
        <f>TBN20.2!AJ36</f>
        <v>107</v>
      </c>
      <c r="X15" s="294">
        <f>TBN20.2!AK36</f>
        <v>5</v>
      </c>
      <c r="Y15" s="298">
        <f>TBN20.2!AL36</f>
        <v>8</v>
      </c>
    </row>
    <row r="16" spans="2:25" s="276" customFormat="1" ht="21" customHeight="1">
      <c r="B16" s="273">
        <v>11</v>
      </c>
      <c r="C16" s="274" t="s">
        <v>2571</v>
      </c>
      <c r="D16" s="277">
        <v>18</v>
      </c>
      <c r="E16" s="287">
        <f>TCNH19!AJ23</f>
        <v>9</v>
      </c>
      <c r="F16" s="291">
        <f>TCNH19!AK23</f>
        <v>13</v>
      </c>
      <c r="G16" s="295">
        <f>TCNH19!AL23</f>
        <v>1</v>
      </c>
      <c r="H16" s="273">
        <v>26</v>
      </c>
      <c r="I16" s="282" t="s">
        <v>2580</v>
      </c>
      <c r="J16" s="191">
        <v>25</v>
      </c>
      <c r="K16" s="287">
        <f>PCMT19!AJ32</f>
        <v>10</v>
      </c>
      <c r="L16" s="291">
        <f>PCMT19!AK32</f>
        <v>11</v>
      </c>
      <c r="M16" s="295">
        <f>PCMT19!AL32</f>
        <v>3</v>
      </c>
      <c r="N16" s="273">
        <v>11</v>
      </c>
      <c r="O16" s="275" t="s">
        <v>2573</v>
      </c>
      <c r="P16" s="273">
        <v>26</v>
      </c>
      <c r="Q16" s="288">
        <f>TCNH20!AJ30</f>
        <v>18</v>
      </c>
      <c r="R16" s="292">
        <f>TCNH20!AK30</f>
        <v>7</v>
      </c>
      <c r="S16" s="296">
        <f>TCNH20!AL30</f>
        <v>19</v>
      </c>
      <c r="T16" s="273">
        <v>26</v>
      </c>
      <c r="U16" s="275" t="s">
        <v>2534</v>
      </c>
      <c r="V16" s="273">
        <v>36</v>
      </c>
      <c r="W16" s="290">
        <f>TBN20.3!AJ40</f>
        <v>46</v>
      </c>
      <c r="X16" s="294">
        <f>TBN20.3!AK40</f>
        <v>10</v>
      </c>
      <c r="Y16" s="298">
        <f>TBN20.3!AL40</f>
        <v>5</v>
      </c>
    </row>
    <row r="17" spans="2:25" s="276" customFormat="1" ht="21" customHeight="1">
      <c r="B17" s="273">
        <v>12</v>
      </c>
      <c r="C17" s="274" t="s">
        <v>2575</v>
      </c>
      <c r="D17" s="277">
        <v>26</v>
      </c>
      <c r="E17" s="287">
        <f>BHST19!AJ33</f>
        <v>32</v>
      </c>
      <c r="F17" s="291">
        <f>BHST19!AK33</f>
        <v>16</v>
      </c>
      <c r="G17" s="295">
        <f>BHST19!AL33</f>
        <v>4</v>
      </c>
      <c r="H17" s="363"/>
      <c r="I17" s="364"/>
      <c r="J17" s="364"/>
      <c r="K17" s="364"/>
      <c r="L17" s="364"/>
      <c r="M17" s="365"/>
      <c r="N17" s="273">
        <v>12</v>
      </c>
      <c r="O17" s="275" t="s">
        <v>2577</v>
      </c>
      <c r="P17" s="273">
        <v>39</v>
      </c>
      <c r="Q17" s="288">
        <f>'LGT20'!AJ44</f>
        <v>15</v>
      </c>
      <c r="R17" s="292">
        <f>'LGT20'!AK44</f>
        <v>40</v>
      </c>
      <c r="S17" s="296">
        <f>'LGT20'!AL44</f>
        <v>5</v>
      </c>
      <c r="T17" s="273">
        <v>27</v>
      </c>
      <c r="U17" s="275" t="s">
        <v>2538</v>
      </c>
      <c r="V17" s="273">
        <v>25</v>
      </c>
      <c r="W17" s="290">
        <f>CSSD20.1!AJ29</f>
        <v>9</v>
      </c>
      <c r="X17" s="294">
        <f>CSSD20.1!AK29</f>
        <v>15</v>
      </c>
      <c r="Y17" s="298">
        <f>CSSD20.1!AL29</f>
        <v>0</v>
      </c>
    </row>
    <row r="18" spans="2:25" s="276" customFormat="1" ht="21" customHeight="1">
      <c r="B18" s="273">
        <v>13</v>
      </c>
      <c r="C18" s="274" t="s">
        <v>2579</v>
      </c>
      <c r="D18" s="277">
        <v>19</v>
      </c>
      <c r="E18" s="287">
        <f>XNK19.1!AJ26</f>
        <v>7</v>
      </c>
      <c r="F18" s="291">
        <f>XNK19.1!AK26</f>
        <v>10</v>
      </c>
      <c r="G18" s="295">
        <f>XNK19.1!AL26</f>
        <v>0</v>
      </c>
      <c r="H18" s="366"/>
      <c r="I18" s="367"/>
      <c r="J18" s="367"/>
      <c r="K18" s="367"/>
      <c r="L18" s="367"/>
      <c r="M18" s="368"/>
      <c r="N18" s="273">
        <v>13</v>
      </c>
      <c r="O18" s="275" t="s">
        <v>2583</v>
      </c>
      <c r="P18" s="273">
        <v>36</v>
      </c>
      <c r="Q18" s="288">
        <f>'THUD 20.2'!AJ42</f>
        <v>40</v>
      </c>
      <c r="R18" s="292">
        <f>'THUD 20.2'!AK42</f>
        <v>15</v>
      </c>
      <c r="S18" s="296">
        <f>'THUD 20.2'!AL42</f>
        <v>11</v>
      </c>
      <c r="T18" s="273">
        <v>28</v>
      </c>
      <c r="U18" s="275" t="s">
        <v>2542</v>
      </c>
      <c r="V18" s="273">
        <v>29</v>
      </c>
      <c r="W18" s="290">
        <f>CSSD20.2!AJ34</f>
        <v>29</v>
      </c>
      <c r="X18" s="294">
        <f>CSSD20.2!AK34</f>
        <v>6</v>
      </c>
      <c r="Y18" s="298">
        <f>CSSD20.2!AL34</f>
        <v>2</v>
      </c>
    </row>
    <row r="19" spans="2:25" s="276" customFormat="1" ht="21" customHeight="1">
      <c r="B19" s="273">
        <v>14</v>
      </c>
      <c r="C19" s="274" t="s">
        <v>2582</v>
      </c>
      <c r="D19" s="277">
        <v>19</v>
      </c>
      <c r="E19" s="287">
        <f>XNK19.2!AJ26</f>
        <v>10</v>
      </c>
      <c r="F19" s="291">
        <f>XNK19.2!AK26</f>
        <v>15</v>
      </c>
      <c r="G19" s="295">
        <f>XNK19.2!AL26</f>
        <v>0</v>
      </c>
      <c r="H19" s="366"/>
      <c r="I19" s="367"/>
      <c r="J19" s="367"/>
      <c r="K19" s="367"/>
      <c r="L19" s="367"/>
      <c r="M19" s="368"/>
      <c r="N19" s="273">
        <v>14</v>
      </c>
      <c r="O19" s="275" t="s">
        <v>2533</v>
      </c>
      <c r="P19" s="273">
        <v>37</v>
      </c>
      <c r="Q19" s="288">
        <f>THUD20.3!AJ40</f>
        <v>48</v>
      </c>
      <c r="R19" s="292">
        <f>THUD20.3!AK40</f>
        <v>7</v>
      </c>
      <c r="S19" s="296">
        <f>THUD20.3!AL40</f>
        <v>10</v>
      </c>
      <c r="T19" s="273">
        <v>29</v>
      </c>
      <c r="U19" s="275" t="s">
        <v>2547</v>
      </c>
      <c r="V19" s="273">
        <v>26</v>
      </c>
      <c r="W19" s="290">
        <f>CSSD20.3!AJ37</f>
        <v>30</v>
      </c>
      <c r="X19" s="294">
        <f>CSSD20.3!AK37</f>
        <v>1</v>
      </c>
      <c r="Y19" s="298">
        <f>CSSD20.3!AL37</f>
        <v>5</v>
      </c>
    </row>
    <row r="20" spans="2:25" s="276" customFormat="1" ht="21" customHeight="1">
      <c r="B20" s="273">
        <v>15</v>
      </c>
      <c r="C20" s="282" t="s">
        <v>2531</v>
      </c>
      <c r="D20" s="191">
        <v>35</v>
      </c>
      <c r="E20" s="287">
        <f>TBN19.1!AJ39</f>
        <v>25</v>
      </c>
      <c r="F20" s="291">
        <f>TBN19.1!AK39</f>
        <v>5</v>
      </c>
      <c r="G20" s="295">
        <f>TBN19.1!AL39</f>
        <v>10</v>
      </c>
      <c r="H20" s="369"/>
      <c r="I20" s="370"/>
      <c r="J20" s="370"/>
      <c r="K20" s="370"/>
      <c r="L20" s="370"/>
      <c r="M20" s="371"/>
      <c r="N20" s="273">
        <v>15</v>
      </c>
      <c r="O20" s="275" t="s">
        <v>2546</v>
      </c>
      <c r="P20" s="273">
        <v>23</v>
      </c>
      <c r="Q20" s="289">
        <f>PCMT20!AJ27</f>
        <v>6</v>
      </c>
      <c r="R20" s="293">
        <f>PCMT20!AK27</f>
        <v>1</v>
      </c>
      <c r="S20" s="297">
        <f>PCMT20!AL27</f>
        <v>2</v>
      </c>
      <c r="T20" s="373"/>
      <c r="U20" s="374"/>
      <c r="V20" s="374"/>
      <c r="W20" s="374"/>
      <c r="X20" s="374"/>
      <c r="Y20" s="375"/>
    </row>
    <row r="21" spans="2:25" s="278" customFormat="1" ht="19.5">
      <c r="B21" s="372" t="s">
        <v>2588</v>
      </c>
      <c r="C21" s="372"/>
      <c r="D21" s="372"/>
      <c r="E21" s="372"/>
      <c r="F21" s="372"/>
      <c r="G21" s="372"/>
      <c r="H21" s="372" t="s">
        <v>2589</v>
      </c>
      <c r="I21" s="372"/>
      <c r="J21" s="372"/>
      <c r="K21" s="372"/>
      <c r="L21" s="372"/>
      <c r="M21" s="372"/>
      <c r="N21" s="372" t="s">
        <v>2590</v>
      </c>
      <c r="O21" s="372"/>
      <c r="P21" s="372"/>
      <c r="Q21" s="372"/>
      <c r="R21" s="372"/>
      <c r="S21" s="372"/>
      <c r="T21" s="372" t="s">
        <v>2591</v>
      </c>
      <c r="U21" s="372"/>
      <c r="V21" s="372"/>
      <c r="W21" s="372"/>
      <c r="X21" s="372"/>
      <c r="Y21" s="372"/>
    </row>
    <row r="22" spans="2:25" s="301" customFormat="1" ht="23.25">
      <c r="B22" s="388" t="str">
        <f>"Tổng HS vắng không phép "&amp;SUM(E6:E11)+SUM(Q6:Q11)</f>
        <v>Tổng HS vắng không phép 289</v>
      </c>
      <c r="C22" s="389"/>
      <c r="D22" s="389"/>
      <c r="E22" s="389"/>
      <c r="F22" s="389"/>
      <c r="G22" s="390"/>
      <c r="H22" s="388" t="e">
        <f>"Tổng HS vắng không phép " &amp;SUM(E12:E19)+SUM(Q12:Q17)</f>
        <v>#REF!</v>
      </c>
      <c r="I22" s="389"/>
      <c r="J22" s="389"/>
      <c r="K22" s="389"/>
      <c r="L22" s="389"/>
      <c r="M22" s="390"/>
      <c r="N22" s="388" t="str">
        <f>"Tổng HS vắng không phép "&amp; SUM(K9:K16)+SUM(Q18:Q20)+SUM(W6:W10)</f>
        <v>Tổng HS vắng không phép 438</v>
      </c>
      <c r="O22" s="389"/>
      <c r="P22" s="389"/>
      <c r="Q22" s="389"/>
      <c r="R22" s="389"/>
      <c r="S22" s="390"/>
      <c r="T22" s="376" t="str">
        <f>"Tổng HS vắng không phép "&amp;SUM(K6:K8)+SUM(W11:W19)+E20</f>
        <v>Tổng HS vắng không phép 424</v>
      </c>
      <c r="U22" s="376"/>
      <c r="V22" s="376"/>
      <c r="W22" s="376"/>
      <c r="X22" s="376"/>
      <c r="Y22" s="376"/>
    </row>
    <row r="23" spans="2:25" ht="19.5">
      <c r="B23" s="391" t="str">
        <f>"Tổng HS vắng có phép "&amp;SUM(F6:F11)+SUM(R6:R11)</f>
        <v>Tổng HS vắng có phép 105</v>
      </c>
      <c r="C23" s="392"/>
      <c r="D23" s="392"/>
      <c r="E23" s="392"/>
      <c r="F23" s="392"/>
      <c r="G23" s="393"/>
      <c r="H23" s="391" t="e">
        <f>"Tổng HS vắng có phép " &amp;SUM(F13:F19)+SUM(R12:R17)</f>
        <v>#REF!</v>
      </c>
      <c r="I23" s="392"/>
      <c r="J23" s="392"/>
      <c r="K23" s="392"/>
      <c r="L23" s="392"/>
      <c r="M23" s="393"/>
      <c r="N23" s="391" t="str">
        <f>"Tổng HS vắng có phép "&amp; SUM(L9:L16)+SUM(R18:R20)+SUM(X6:X10)</f>
        <v>Tổng HS vắng có phép 78</v>
      </c>
      <c r="O23" s="392"/>
      <c r="P23" s="392"/>
      <c r="Q23" s="392"/>
      <c r="R23" s="392"/>
      <c r="S23" s="393"/>
      <c r="T23" s="377" t="str">
        <f>"Tổng HS vắng có phép "&amp;SUM(L6:L8)+SUM(X11:X19)+F20</f>
        <v>Tổng HS vắng có phép 94</v>
      </c>
      <c r="U23" s="377"/>
      <c r="V23" s="377"/>
      <c r="W23" s="377"/>
      <c r="X23" s="377"/>
      <c r="Y23" s="377"/>
    </row>
    <row r="24" spans="2:25" ht="19.5">
      <c r="B24" s="379" t="str">
        <f>"Tổng HS đi học trễ "&amp;SUM(G6:G11)+SUM(S6:S11)</f>
        <v>Tổng HS đi học trễ 58</v>
      </c>
      <c r="C24" s="380"/>
      <c r="D24" s="380"/>
      <c r="E24" s="380"/>
      <c r="F24" s="380"/>
      <c r="G24" s="381"/>
      <c r="H24" s="379" t="e">
        <f>"Tổng HS đi học trễ " &amp;SUM(G12:G19)+SUM(S12:S17)</f>
        <v>#REF!</v>
      </c>
      <c r="I24" s="380"/>
      <c r="J24" s="380"/>
      <c r="K24" s="380"/>
      <c r="L24" s="380"/>
      <c r="M24" s="381"/>
      <c r="N24" s="379" t="str">
        <f>"Tổng HS đi học trễ "&amp; SUM(L9:L16)+SUM(S18:S20)+SUM(Y6:Y10)</f>
        <v>Tổng HS đi học trễ 101</v>
      </c>
      <c r="O24" s="380"/>
      <c r="P24" s="380"/>
      <c r="Q24" s="380"/>
      <c r="R24" s="380"/>
      <c r="S24" s="381"/>
      <c r="T24" s="378" t="str">
        <f>"Tổng HS đi học trễ "&amp;SUM(M6:M8)+SUM(X11:Y19)+G20</f>
        <v>Tổng HS đi học trễ 136</v>
      </c>
      <c r="U24" s="378"/>
      <c r="V24" s="378"/>
      <c r="W24" s="378"/>
      <c r="X24" s="378"/>
      <c r="Y24" s="378"/>
    </row>
    <row r="25" spans="2:25" ht="25.5" customHeight="1">
      <c r="B25" s="360" t="e">
        <f>"Tổng số buổi học sinh vắng học không phép trong tháng 01: " &amp;SUM(E6:E20)+SUM(K6:K16)+SUM(Q6:Q20)+SUM(W6:W19)</f>
        <v>#REF!</v>
      </c>
      <c r="C25" s="361"/>
      <c r="D25" s="361"/>
      <c r="E25" s="361"/>
      <c r="F25" s="361"/>
      <c r="G25" s="361"/>
      <c r="H25" s="361"/>
      <c r="I25" s="361"/>
      <c r="J25" s="361"/>
      <c r="K25" s="361"/>
      <c r="L25" s="361"/>
      <c r="M25" s="361"/>
      <c r="N25" s="361"/>
      <c r="O25" s="361"/>
      <c r="P25" s="361"/>
      <c r="Q25" s="361"/>
      <c r="R25" s="361"/>
      <c r="S25" s="361"/>
      <c r="T25" s="361"/>
      <c r="U25" s="361"/>
      <c r="V25" s="361"/>
      <c r="W25" s="361"/>
      <c r="X25" s="361"/>
      <c r="Y25" s="362"/>
    </row>
    <row r="26" spans="2:25" ht="20.25">
      <c r="B26" s="355" t="e">
        <f>"Tổng số buổi học sinh vắng học có phép trong tháng 01: " &amp;SUM(F6:F20)+SUM(L6:L16)+SUM(R6:R20)+SUM(X6:X19)</f>
        <v>#REF!</v>
      </c>
      <c r="C26" s="356"/>
      <c r="D26" s="356"/>
      <c r="E26" s="356"/>
      <c r="F26" s="356"/>
      <c r="G26" s="356"/>
      <c r="H26" s="356"/>
      <c r="I26" s="356"/>
      <c r="J26" s="356"/>
      <c r="K26" s="356"/>
      <c r="L26" s="356"/>
      <c r="M26" s="356"/>
      <c r="N26" s="356"/>
      <c r="O26" s="356"/>
      <c r="P26" s="356"/>
      <c r="Q26" s="356"/>
      <c r="R26" s="356"/>
      <c r="S26" s="356"/>
      <c r="T26" s="323"/>
      <c r="U26" s="323"/>
      <c r="V26" s="323"/>
      <c r="W26" s="323"/>
      <c r="X26" s="323"/>
      <c r="Y26" s="324"/>
    </row>
    <row r="27" spans="2:25" ht="20.25">
      <c r="B27" s="352" t="e">
        <f>"Tổng số buổi học sinh đi học trễ trong tháng 01: " &amp;SUM(G6:G20)+SUM(M6:M16)+SUM(S6:S20)+SUM(Y6:Y19)</f>
        <v>#REF!</v>
      </c>
      <c r="C27" s="353"/>
      <c r="D27" s="353"/>
      <c r="E27" s="353"/>
      <c r="F27" s="353"/>
      <c r="G27" s="353"/>
      <c r="H27" s="353"/>
      <c r="I27" s="353"/>
      <c r="J27" s="353"/>
      <c r="K27" s="353"/>
      <c r="L27" s="353"/>
      <c r="M27" s="353"/>
      <c r="N27" s="353"/>
      <c r="O27" s="353"/>
      <c r="P27" s="353"/>
      <c r="Q27" s="353"/>
      <c r="R27" s="353"/>
      <c r="S27" s="353"/>
      <c r="T27" s="353"/>
      <c r="U27" s="353"/>
      <c r="V27" s="353"/>
      <c r="W27" s="353"/>
      <c r="X27" s="353"/>
      <c r="Y27" s="354"/>
    </row>
    <row r="28" spans="2:25">
      <c r="O28" s="270"/>
    </row>
    <row r="30" spans="2:25">
      <c r="C30" s="270"/>
      <c r="D30" s="270"/>
      <c r="E30" s="270"/>
      <c r="F30" s="270"/>
      <c r="G30" s="270"/>
      <c r="H30" s="270"/>
      <c r="O30" s="270"/>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37"/>
  <sheetViews>
    <sheetView topLeftCell="A4" zoomScale="98" zoomScaleNormal="98" workbookViewId="0">
      <selection activeCell="W28" sqref="W28"/>
    </sheetView>
  </sheetViews>
  <sheetFormatPr defaultRowHeight="15.75"/>
  <cols>
    <col min="1" max="1" width="6" bestFit="1" customWidth="1"/>
    <col min="2" max="2" width="18.5" bestFit="1" customWidth="1"/>
    <col min="3" max="3" width="23.6640625" customWidth="1"/>
    <col min="4" max="4" width="10.33203125" customWidth="1"/>
    <col min="5" max="10" width="4" customWidth="1"/>
    <col min="11" max="11" width="4" style="120" customWidth="1"/>
    <col min="12" max="35" width="4" customWidth="1"/>
    <col min="36" max="38" width="6.8320312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857</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22.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
        <v>1</v>
      </c>
      <c r="B7" s="72" t="s">
        <v>621</v>
      </c>
      <c r="C7" s="73" t="s">
        <v>622</v>
      </c>
      <c r="D7" s="74" t="s">
        <v>61</v>
      </c>
      <c r="E7" s="109"/>
      <c r="F7" s="109"/>
      <c r="G7" s="109"/>
      <c r="H7" s="109"/>
      <c r="I7" s="109"/>
      <c r="J7" s="110"/>
      <c r="K7" s="109"/>
      <c r="L7" s="109"/>
      <c r="M7" s="111"/>
      <c r="N7" s="109"/>
      <c r="O7" s="109"/>
      <c r="P7" s="109"/>
      <c r="Q7" s="109"/>
      <c r="R7" s="109"/>
      <c r="S7" s="109"/>
      <c r="T7" s="109"/>
      <c r="U7" s="109"/>
      <c r="V7" s="109"/>
      <c r="W7" s="109"/>
      <c r="X7" s="109"/>
      <c r="Y7" s="109"/>
      <c r="Z7" s="109"/>
      <c r="AA7" s="109"/>
      <c r="AB7" s="109"/>
      <c r="AC7" s="109"/>
      <c r="AD7" s="109"/>
      <c r="AE7" s="109"/>
      <c r="AF7" s="109"/>
      <c r="AG7" s="109"/>
      <c r="AH7" s="109"/>
      <c r="AI7" s="109"/>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38" s="1" customFormat="1" ht="21" customHeight="1">
      <c r="A8" s="4">
        <v>2</v>
      </c>
      <c r="B8" s="72" t="s">
        <v>631</v>
      </c>
      <c r="C8" s="73" t="s">
        <v>95</v>
      </c>
      <c r="D8" s="74" t="s">
        <v>134</v>
      </c>
      <c r="E8" s="109"/>
      <c r="F8" s="109"/>
      <c r="G8" s="109"/>
      <c r="H8" s="109"/>
      <c r="I8" s="109" t="s">
        <v>2657</v>
      </c>
      <c r="J8" s="110"/>
      <c r="K8" s="109" t="s">
        <v>6</v>
      </c>
      <c r="L8" s="109"/>
      <c r="M8" s="111" t="s">
        <v>6</v>
      </c>
      <c r="N8" s="109" t="s">
        <v>6</v>
      </c>
      <c r="O8" s="109"/>
      <c r="P8" s="109" t="s">
        <v>8</v>
      </c>
      <c r="Q8" s="109"/>
      <c r="R8" s="109"/>
      <c r="S8" s="109"/>
      <c r="T8" s="109"/>
      <c r="U8" s="109"/>
      <c r="V8" s="109"/>
      <c r="W8" s="109"/>
      <c r="X8" s="109"/>
      <c r="Y8" s="109"/>
      <c r="Z8" s="109"/>
      <c r="AA8" s="109"/>
      <c r="AB8" s="109"/>
      <c r="AC8" s="109"/>
      <c r="AD8" s="109"/>
      <c r="AE8" s="109"/>
      <c r="AF8" s="109"/>
      <c r="AG8" s="109"/>
      <c r="AH8" s="109"/>
      <c r="AI8" s="109"/>
      <c r="AJ8" s="18">
        <f t="shared" ref="AJ8:AJ32" si="2">COUNTIF(E8:AI8,"K")+2*COUNTIF(E8:AI8,"2K")+COUNTIF(E8:AI8,"TK")+COUNTIF(E8:AI8,"KT")+COUNTIF(E8:AI8,"PK")+COUNTIF(E8:AI8,"KP")+2*COUNTIF(E8:AI8,"K2")</f>
        <v>5</v>
      </c>
      <c r="AK8" s="334">
        <f t="shared" ref="AK8:AK32" si="3">COUNTIF(F8:AJ8,"P")+2*COUNTIF(F8:AJ8,"2P")+COUNTIF(F8:AJ8,"TP")+COUNTIF(F8:AJ8,"PT")+COUNTIF(F8:AJ8,"PK")+COUNTIF(F8:AJ8,"KP")+2*COUNTIF(F8:AJ8,"P2")</f>
        <v>0</v>
      </c>
      <c r="AL8" s="335">
        <f t="shared" ref="AL8:AL32" si="4">COUNTIF(E8:AI8,"T")+2*COUNTIF(E8:AI8,"2T")+2*COUNTIF(E8:AI8,"T2")+COUNTIF(E8:AI8,"PT")+COUNTIF(E8:AI8,"TP")+COUNTIF(E8:AI8,"TK")+COUNTIF(E8:AI8,"KT")</f>
        <v>1</v>
      </c>
    </row>
    <row r="9" spans="1:38" s="1" customFormat="1" ht="21" customHeight="1">
      <c r="A9" s="4">
        <v>3</v>
      </c>
      <c r="B9" s="72" t="s">
        <v>810</v>
      </c>
      <c r="C9" s="73" t="s">
        <v>811</v>
      </c>
      <c r="D9" s="74" t="s">
        <v>136</v>
      </c>
      <c r="E9" s="109" t="s">
        <v>6</v>
      </c>
      <c r="F9" s="109"/>
      <c r="G9" s="109"/>
      <c r="H9" s="109"/>
      <c r="I9" s="109"/>
      <c r="J9" s="110"/>
      <c r="K9" s="109"/>
      <c r="L9" s="109"/>
      <c r="M9" s="111" t="s">
        <v>8</v>
      </c>
      <c r="N9" s="109"/>
      <c r="O9" s="109"/>
      <c r="P9" s="109"/>
      <c r="Q9" s="109"/>
      <c r="R9" s="109"/>
      <c r="S9" s="109"/>
      <c r="T9" s="109" t="s">
        <v>8</v>
      </c>
      <c r="U9" s="109"/>
      <c r="V9" s="109"/>
      <c r="W9" s="109"/>
      <c r="X9" s="109"/>
      <c r="Y9" s="109"/>
      <c r="Z9" s="109"/>
      <c r="AA9" s="109"/>
      <c r="AB9" s="109"/>
      <c r="AC9" s="109"/>
      <c r="AD9" s="109"/>
      <c r="AE9" s="109"/>
      <c r="AF9" s="109"/>
      <c r="AG9" s="109"/>
      <c r="AH9" s="109"/>
      <c r="AI9" s="109"/>
      <c r="AJ9" s="18">
        <f t="shared" si="2"/>
        <v>1</v>
      </c>
      <c r="AK9" s="334">
        <f t="shared" si="3"/>
        <v>0</v>
      </c>
      <c r="AL9" s="335">
        <f t="shared" si="4"/>
        <v>2</v>
      </c>
    </row>
    <row r="10" spans="1:38" s="1" customFormat="1" ht="21" customHeight="1">
      <c r="A10" s="4">
        <v>4</v>
      </c>
      <c r="B10" s="72" t="s">
        <v>812</v>
      </c>
      <c r="C10" s="73" t="s">
        <v>813</v>
      </c>
      <c r="D10" s="74" t="s">
        <v>136</v>
      </c>
      <c r="E10" s="109"/>
      <c r="F10" s="109"/>
      <c r="G10" s="109"/>
      <c r="H10" s="109"/>
      <c r="I10" s="109" t="s">
        <v>6</v>
      </c>
      <c r="J10" s="110"/>
      <c r="K10" s="109"/>
      <c r="L10" s="109" t="s">
        <v>7</v>
      </c>
      <c r="M10" s="111" t="s">
        <v>6</v>
      </c>
      <c r="N10" s="109"/>
      <c r="O10" s="109"/>
      <c r="P10" s="109" t="s">
        <v>8</v>
      </c>
      <c r="Q10" s="109" t="s">
        <v>8</v>
      </c>
      <c r="R10" s="109"/>
      <c r="S10" s="109" t="s">
        <v>6</v>
      </c>
      <c r="T10" s="109"/>
      <c r="U10" s="109" t="s">
        <v>8</v>
      </c>
      <c r="V10" s="109"/>
      <c r="W10" s="109"/>
      <c r="X10" s="109"/>
      <c r="Y10" s="109"/>
      <c r="Z10" s="109"/>
      <c r="AA10" s="109"/>
      <c r="AB10" s="109"/>
      <c r="AC10" s="109"/>
      <c r="AD10" s="109"/>
      <c r="AE10" s="109"/>
      <c r="AF10" s="109"/>
      <c r="AG10" s="109"/>
      <c r="AH10" s="109"/>
      <c r="AI10" s="109"/>
      <c r="AJ10" s="18">
        <f t="shared" si="2"/>
        <v>3</v>
      </c>
      <c r="AK10" s="334">
        <f t="shared" si="3"/>
        <v>1</v>
      </c>
      <c r="AL10" s="335">
        <f t="shared" si="4"/>
        <v>3</v>
      </c>
    </row>
    <row r="11" spans="1:38" s="1" customFormat="1" ht="21" customHeight="1">
      <c r="A11" s="4">
        <v>5</v>
      </c>
      <c r="B11" s="72" t="s">
        <v>632</v>
      </c>
      <c r="C11" s="73" t="s">
        <v>633</v>
      </c>
      <c r="D11" s="74" t="s">
        <v>75</v>
      </c>
      <c r="E11" s="109"/>
      <c r="F11" s="109"/>
      <c r="G11" s="109"/>
      <c r="H11" s="109"/>
      <c r="I11" s="109"/>
      <c r="J11" s="110"/>
      <c r="K11" s="109"/>
      <c r="L11" s="109" t="s">
        <v>8</v>
      </c>
      <c r="M11" s="111"/>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8">
        <f t="shared" si="2"/>
        <v>0</v>
      </c>
      <c r="AK11" s="334">
        <f t="shared" si="3"/>
        <v>0</v>
      </c>
      <c r="AL11" s="335">
        <f t="shared" si="4"/>
        <v>1</v>
      </c>
    </row>
    <row r="12" spans="1:38" s="1" customFormat="1" ht="21" customHeight="1">
      <c r="A12" s="4">
        <v>6</v>
      </c>
      <c r="B12" s="72">
        <v>2010120040</v>
      </c>
      <c r="C12" s="73" t="s">
        <v>77</v>
      </c>
      <c r="D12" s="74" t="s">
        <v>75</v>
      </c>
      <c r="E12" s="109"/>
      <c r="F12" s="109"/>
      <c r="G12" s="109"/>
      <c r="H12" s="109"/>
      <c r="I12" s="109"/>
      <c r="J12" s="110"/>
      <c r="K12" s="109"/>
      <c r="L12" s="109" t="s">
        <v>7</v>
      </c>
      <c r="M12" s="111"/>
      <c r="N12" s="109"/>
      <c r="O12" s="109"/>
      <c r="P12" s="109"/>
      <c r="Q12" s="109" t="s">
        <v>6</v>
      </c>
      <c r="R12" s="109"/>
      <c r="S12" s="109"/>
      <c r="T12" s="109"/>
      <c r="U12" s="109"/>
      <c r="V12" s="109"/>
      <c r="W12" s="109"/>
      <c r="X12" s="109"/>
      <c r="Y12" s="109"/>
      <c r="Z12" s="109"/>
      <c r="AA12" s="109"/>
      <c r="AB12" s="109"/>
      <c r="AC12" s="109"/>
      <c r="AD12" s="109"/>
      <c r="AE12" s="109"/>
      <c r="AF12" s="109"/>
      <c r="AG12" s="109"/>
      <c r="AH12" s="109"/>
      <c r="AI12" s="109"/>
      <c r="AJ12" s="18">
        <f t="shared" si="2"/>
        <v>1</v>
      </c>
      <c r="AK12" s="334">
        <f t="shared" si="3"/>
        <v>1</v>
      </c>
      <c r="AL12" s="335">
        <f t="shared" si="4"/>
        <v>0</v>
      </c>
    </row>
    <row r="13" spans="1:38" s="1" customFormat="1" ht="21" customHeight="1">
      <c r="A13" s="4">
        <v>7</v>
      </c>
      <c r="B13" s="72" t="s">
        <v>635</v>
      </c>
      <c r="C13" s="73" t="s">
        <v>636</v>
      </c>
      <c r="D13" s="74" t="s">
        <v>14</v>
      </c>
      <c r="E13" s="109"/>
      <c r="F13" s="109"/>
      <c r="G13" s="109"/>
      <c r="H13" s="109"/>
      <c r="I13" s="109"/>
      <c r="J13" s="110"/>
      <c r="K13" s="109"/>
      <c r="L13" s="109"/>
      <c r="M13" s="111"/>
      <c r="N13" s="109"/>
      <c r="O13" s="109"/>
      <c r="P13" s="109"/>
      <c r="Q13" s="109"/>
      <c r="R13" s="109"/>
      <c r="S13" s="109"/>
      <c r="T13" s="109" t="s">
        <v>8</v>
      </c>
      <c r="U13" s="109"/>
      <c r="V13" s="109"/>
      <c r="W13" s="109"/>
      <c r="X13" s="109"/>
      <c r="Y13" s="109"/>
      <c r="Z13" s="109"/>
      <c r="AA13" s="109"/>
      <c r="AB13" s="109"/>
      <c r="AC13" s="109"/>
      <c r="AD13" s="109"/>
      <c r="AE13" s="109"/>
      <c r="AF13" s="109"/>
      <c r="AG13" s="109"/>
      <c r="AH13" s="109"/>
      <c r="AI13" s="109"/>
      <c r="AJ13" s="18">
        <f t="shared" si="2"/>
        <v>0</v>
      </c>
      <c r="AK13" s="334">
        <f t="shared" si="3"/>
        <v>0</v>
      </c>
      <c r="AL13" s="335">
        <f t="shared" si="4"/>
        <v>1</v>
      </c>
    </row>
    <row r="14" spans="1:38" s="1" customFormat="1" ht="21" customHeight="1">
      <c r="A14" s="4">
        <v>8</v>
      </c>
      <c r="B14" s="72" t="s">
        <v>816</v>
      </c>
      <c r="C14" s="73" t="s">
        <v>817</v>
      </c>
      <c r="D14" s="74" t="s">
        <v>14</v>
      </c>
      <c r="E14" s="109"/>
      <c r="F14" s="109"/>
      <c r="G14" s="109"/>
      <c r="H14" s="109"/>
      <c r="I14" s="109"/>
      <c r="J14" s="110"/>
      <c r="K14" s="109"/>
      <c r="L14" s="109"/>
      <c r="M14" s="111" t="s">
        <v>6</v>
      </c>
      <c r="N14" s="109"/>
      <c r="O14" s="109"/>
      <c r="P14" s="109"/>
      <c r="Q14" s="109"/>
      <c r="R14" s="109"/>
      <c r="S14" s="109"/>
      <c r="T14" s="109" t="s">
        <v>6</v>
      </c>
      <c r="U14" s="109"/>
      <c r="V14" s="109"/>
      <c r="W14" s="109" t="s">
        <v>6</v>
      </c>
      <c r="X14" s="109"/>
      <c r="Y14" s="109"/>
      <c r="Z14" s="109"/>
      <c r="AA14" s="109"/>
      <c r="AB14" s="109"/>
      <c r="AC14" s="109"/>
      <c r="AD14" s="109"/>
      <c r="AE14" s="109"/>
      <c r="AF14" s="109"/>
      <c r="AG14" s="109"/>
      <c r="AH14" s="109"/>
      <c r="AI14" s="109"/>
      <c r="AJ14" s="18">
        <f t="shared" si="2"/>
        <v>3</v>
      </c>
      <c r="AK14" s="334">
        <f t="shared" si="3"/>
        <v>0</v>
      </c>
      <c r="AL14" s="335">
        <f t="shared" si="4"/>
        <v>0</v>
      </c>
    </row>
    <row r="15" spans="1:38" s="1" customFormat="1" ht="21" customHeight="1">
      <c r="A15" s="4">
        <v>9</v>
      </c>
      <c r="B15" s="72" t="s">
        <v>818</v>
      </c>
      <c r="C15" s="73" t="s">
        <v>819</v>
      </c>
      <c r="D15" s="74" t="s">
        <v>114</v>
      </c>
      <c r="E15" s="109" t="s">
        <v>6</v>
      </c>
      <c r="F15" s="109" t="s">
        <v>2657</v>
      </c>
      <c r="G15" s="109" t="s">
        <v>6</v>
      </c>
      <c r="H15" s="109"/>
      <c r="I15" s="109" t="s">
        <v>2657</v>
      </c>
      <c r="J15" s="110" t="s">
        <v>6</v>
      </c>
      <c r="K15" s="109" t="s">
        <v>6</v>
      </c>
      <c r="L15" s="109" t="s">
        <v>6</v>
      </c>
      <c r="M15" s="111"/>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8">
        <f t="shared" si="2"/>
        <v>9</v>
      </c>
      <c r="AK15" s="334">
        <f t="shared" si="3"/>
        <v>0</v>
      </c>
      <c r="AL15" s="335">
        <f t="shared" si="4"/>
        <v>0</v>
      </c>
    </row>
    <row r="16" spans="1:38" s="1" customFormat="1" ht="21" customHeight="1">
      <c r="A16" s="4">
        <v>10</v>
      </c>
      <c r="B16" s="72">
        <v>2010120038</v>
      </c>
      <c r="C16" s="73" t="s">
        <v>840</v>
      </c>
      <c r="D16" s="74" t="s">
        <v>841</v>
      </c>
      <c r="E16" s="109"/>
      <c r="F16" s="109"/>
      <c r="G16" s="109"/>
      <c r="H16" s="109"/>
      <c r="I16" s="109"/>
      <c r="J16" s="110"/>
      <c r="K16" s="109"/>
      <c r="L16" s="109"/>
      <c r="M16" s="111"/>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8">
        <f t="shared" si="2"/>
        <v>0</v>
      </c>
      <c r="AK16" s="334">
        <f t="shared" si="3"/>
        <v>0</v>
      </c>
      <c r="AL16" s="335">
        <f t="shared" si="4"/>
        <v>0</v>
      </c>
    </row>
    <row r="17" spans="1:41" s="1" customFormat="1" ht="21" customHeight="1">
      <c r="A17" s="4">
        <v>11</v>
      </c>
      <c r="B17" s="72" t="s">
        <v>641</v>
      </c>
      <c r="C17" s="73" t="s">
        <v>102</v>
      </c>
      <c r="D17" s="74" t="s">
        <v>642</v>
      </c>
      <c r="E17" s="109" t="s">
        <v>6</v>
      </c>
      <c r="F17" s="109"/>
      <c r="G17" s="109"/>
      <c r="H17" s="109"/>
      <c r="I17" s="109"/>
      <c r="J17" s="110" t="s">
        <v>6</v>
      </c>
      <c r="K17" s="109"/>
      <c r="L17" s="109"/>
      <c r="M17" s="111"/>
      <c r="N17" s="109"/>
      <c r="O17" s="109"/>
      <c r="P17" s="109"/>
      <c r="Q17" s="109"/>
      <c r="R17" s="109" t="s">
        <v>6</v>
      </c>
      <c r="S17" s="109"/>
      <c r="T17" s="109"/>
      <c r="U17" s="109"/>
      <c r="V17" s="109"/>
      <c r="W17" s="109"/>
      <c r="X17" s="109"/>
      <c r="Y17" s="109"/>
      <c r="Z17" s="109"/>
      <c r="AA17" s="109"/>
      <c r="AB17" s="109"/>
      <c r="AC17" s="109"/>
      <c r="AD17" s="109"/>
      <c r="AE17" s="109"/>
      <c r="AF17" s="109"/>
      <c r="AG17" s="109"/>
      <c r="AH17" s="109"/>
      <c r="AI17" s="109"/>
      <c r="AJ17" s="18">
        <f t="shared" si="2"/>
        <v>3</v>
      </c>
      <c r="AK17" s="334">
        <f t="shared" si="3"/>
        <v>0</v>
      </c>
      <c r="AL17" s="335">
        <f t="shared" si="4"/>
        <v>0</v>
      </c>
    </row>
    <row r="18" spans="1:41" s="1" customFormat="1" ht="21" customHeight="1">
      <c r="A18" s="4">
        <v>12</v>
      </c>
      <c r="B18" s="72" t="s">
        <v>820</v>
      </c>
      <c r="C18" s="73" t="s">
        <v>843</v>
      </c>
      <c r="D18" s="74" t="s">
        <v>103</v>
      </c>
      <c r="E18" s="109"/>
      <c r="F18" s="109"/>
      <c r="G18" s="109"/>
      <c r="H18" s="109"/>
      <c r="I18" s="109"/>
      <c r="J18" s="110"/>
      <c r="K18" s="109"/>
      <c r="L18" s="109"/>
      <c r="M18" s="111"/>
      <c r="N18" s="109" t="s">
        <v>7</v>
      </c>
      <c r="O18" s="109"/>
      <c r="P18" s="109"/>
      <c r="Q18" s="109"/>
      <c r="R18" s="109"/>
      <c r="S18" s="109"/>
      <c r="T18" s="109"/>
      <c r="U18" s="109"/>
      <c r="V18" s="109"/>
      <c r="W18" s="109"/>
      <c r="X18" s="109"/>
      <c r="Y18" s="109"/>
      <c r="Z18" s="109"/>
      <c r="AA18" s="109"/>
      <c r="AB18" s="109"/>
      <c r="AC18" s="109"/>
      <c r="AD18" s="109"/>
      <c r="AE18" s="109"/>
      <c r="AF18" s="109"/>
      <c r="AG18" s="109"/>
      <c r="AH18" s="109"/>
      <c r="AI18" s="109"/>
      <c r="AJ18" s="18">
        <f t="shared" si="2"/>
        <v>0</v>
      </c>
      <c r="AK18" s="334">
        <f t="shared" si="3"/>
        <v>1</v>
      </c>
      <c r="AL18" s="335">
        <f t="shared" si="4"/>
        <v>0</v>
      </c>
      <c r="AM18" s="15"/>
      <c r="AN18"/>
      <c r="AO18"/>
    </row>
    <row r="19" spans="1:41" s="1" customFormat="1" ht="21" customHeight="1">
      <c r="A19" s="4">
        <v>13</v>
      </c>
      <c r="B19" s="72" t="s">
        <v>648</v>
      </c>
      <c r="C19" s="73" t="s">
        <v>649</v>
      </c>
      <c r="D19" s="74" t="s">
        <v>55</v>
      </c>
      <c r="E19" s="109"/>
      <c r="F19" s="109"/>
      <c r="G19" s="109"/>
      <c r="H19" s="109"/>
      <c r="I19" s="109" t="s">
        <v>2662</v>
      </c>
      <c r="J19" s="110"/>
      <c r="K19" s="109"/>
      <c r="L19" s="109"/>
      <c r="M19" s="111"/>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8">
        <f t="shared" si="2"/>
        <v>1</v>
      </c>
      <c r="AK19" s="334">
        <f t="shared" si="3"/>
        <v>0</v>
      </c>
      <c r="AL19" s="335">
        <f t="shared" si="4"/>
        <v>1</v>
      </c>
    </row>
    <row r="20" spans="1:41" s="1" customFormat="1" ht="21" customHeight="1">
      <c r="A20" s="4">
        <v>14</v>
      </c>
      <c r="B20" s="72" t="s">
        <v>823</v>
      </c>
      <c r="C20" s="73" t="s">
        <v>824</v>
      </c>
      <c r="D20" s="74" t="s">
        <v>353</v>
      </c>
      <c r="E20" s="109" t="s">
        <v>6</v>
      </c>
      <c r="F20" s="109" t="s">
        <v>6</v>
      </c>
      <c r="G20" s="109" t="s">
        <v>6</v>
      </c>
      <c r="H20" s="109"/>
      <c r="I20" s="109" t="s">
        <v>8</v>
      </c>
      <c r="J20" s="110" t="s">
        <v>6</v>
      </c>
      <c r="K20" s="109" t="s">
        <v>8</v>
      </c>
      <c r="L20" s="109" t="s">
        <v>6</v>
      </c>
      <c r="M20" s="111" t="s">
        <v>2657</v>
      </c>
      <c r="N20" s="109" t="s">
        <v>6</v>
      </c>
      <c r="O20" s="109"/>
      <c r="P20" s="109" t="s">
        <v>6</v>
      </c>
      <c r="Q20" s="109" t="s">
        <v>6</v>
      </c>
      <c r="R20" s="109" t="s">
        <v>6</v>
      </c>
      <c r="S20" s="109"/>
      <c r="T20" s="109" t="s">
        <v>6</v>
      </c>
      <c r="U20" s="109" t="s">
        <v>6</v>
      </c>
      <c r="V20" s="109"/>
      <c r="W20" s="109" t="s">
        <v>6</v>
      </c>
      <c r="X20" s="109"/>
      <c r="Y20" s="109"/>
      <c r="Z20" s="109"/>
      <c r="AA20" s="109"/>
      <c r="AB20" s="109"/>
      <c r="AC20" s="109"/>
      <c r="AD20" s="109"/>
      <c r="AE20" s="109"/>
      <c r="AF20" s="109"/>
      <c r="AG20" s="109"/>
      <c r="AH20" s="109"/>
      <c r="AI20" s="109"/>
      <c r="AJ20" s="18">
        <f t="shared" si="2"/>
        <v>14</v>
      </c>
      <c r="AK20" s="334">
        <f t="shared" si="3"/>
        <v>0</v>
      </c>
      <c r="AL20" s="335">
        <f t="shared" si="4"/>
        <v>2</v>
      </c>
    </row>
    <row r="21" spans="1:41" s="1" customFormat="1" ht="21" customHeight="1">
      <c r="A21" s="4">
        <v>15</v>
      </c>
      <c r="B21" s="72" t="s">
        <v>654</v>
      </c>
      <c r="C21" s="73" t="s">
        <v>646</v>
      </c>
      <c r="D21" s="74" t="s">
        <v>276</v>
      </c>
      <c r="E21" s="109" t="s">
        <v>7</v>
      </c>
      <c r="F21" s="109"/>
      <c r="G21" s="109"/>
      <c r="H21" s="109"/>
      <c r="I21" s="109"/>
      <c r="J21" s="110"/>
      <c r="K21" s="109"/>
      <c r="L21" s="109"/>
      <c r="M21" s="111"/>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8">
        <f t="shared" si="2"/>
        <v>0</v>
      </c>
      <c r="AK21" s="334">
        <f t="shared" si="3"/>
        <v>0</v>
      </c>
      <c r="AL21" s="335">
        <f t="shared" si="4"/>
        <v>0</v>
      </c>
    </row>
    <row r="22" spans="1:41" s="1" customFormat="1" ht="21" customHeight="1">
      <c r="A22" s="4">
        <v>16</v>
      </c>
      <c r="B22" s="72" t="s">
        <v>655</v>
      </c>
      <c r="C22" s="73" t="s">
        <v>656</v>
      </c>
      <c r="D22" s="74" t="s">
        <v>657</v>
      </c>
      <c r="E22" s="109"/>
      <c r="F22" s="109"/>
      <c r="G22" s="109"/>
      <c r="H22" s="109"/>
      <c r="I22" s="109"/>
      <c r="J22" s="110"/>
      <c r="K22" s="109"/>
      <c r="L22" s="109"/>
      <c r="M22" s="111"/>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8">
        <f t="shared" si="2"/>
        <v>0</v>
      </c>
      <c r="AK22" s="334">
        <f t="shared" si="3"/>
        <v>0</v>
      </c>
      <c r="AL22" s="335">
        <f t="shared" si="4"/>
        <v>0</v>
      </c>
    </row>
    <row r="23" spans="1:41" s="1" customFormat="1" ht="21" customHeight="1">
      <c r="A23" s="4">
        <v>17</v>
      </c>
      <c r="B23" s="72" t="s">
        <v>664</v>
      </c>
      <c r="C23" s="73" t="s">
        <v>133</v>
      </c>
      <c r="D23" s="74" t="s">
        <v>44</v>
      </c>
      <c r="E23" s="109"/>
      <c r="F23" s="109"/>
      <c r="G23" s="109"/>
      <c r="H23" s="109"/>
      <c r="I23" s="109"/>
      <c r="J23" s="110"/>
      <c r="K23" s="109"/>
      <c r="L23" s="109"/>
      <c r="M23" s="111"/>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8">
        <f t="shared" si="2"/>
        <v>0</v>
      </c>
      <c r="AK23" s="334">
        <f t="shared" si="3"/>
        <v>0</v>
      </c>
      <c r="AL23" s="335">
        <f t="shared" si="4"/>
        <v>0</v>
      </c>
    </row>
    <row r="24" spans="1:41" s="1" customFormat="1" ht="21" customHeight="1">
      <c r="A24" s="4">
        <v>18</v>
      </c>
      <c r="B24" s="72" t="s">
        <v>827</v>
      </c>
      <c r="C24" s="73" t="s">
        <v>828</v>
      </c>
      <c r="D24" s="74" t="s">
        <v>45</v>
      </c>
      <c r="E24" s="109"/>
      <c r="F24" s="109" t="s">
        <v>6</v>
      </c>
      <c r="G24" s="109"/>
      <c r="H24" s="109"/>
      <c r="I24" s="109" t="s">
        <v>8</v>
      </c>
      <c r="J24" s="110" t="s">
        <v>6</v>
      </c>
      <c r="K24" s="109"/>
      <c r="L24" s="109"/>
      <c r="M24" s="111"/>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8">
        <f t="shared" si="2"/>
        <v>2</v>
      </c>
      <c r="AK24" s="334">
        <f t="shared" si="3"/>
        <v>0</v>
      </c>
      <c r="AL24" s="335">
        <f t="shared" si="4"/>
        <v>1</v>
      </c>
    </row>
    <row r="25" spans="1:41" s="1" customFormat="1" ht="33.75" customHeight="1">
      <c r="A25" s="4">
        <v>19</v>
      </c>
      <c r="B25" s="72" t="s">
        <v>666</v>
      </c>
      <c r="C25" s="73" t="s">
        <v>667</v>
      </c>
      <c r="D25" s="74" t="s">
        <v>668</v>
      </c>
      <c r="E25" s="109"/>
      <c r="F25" s="109"/>
      <c r="G25" s="109"/>
      <c r="H25" s="109"/>
      <c r="I25" s="109"/>
      <c r="J25" s="110"/>
      <c r="K25" s="109"/>
      <c r="L25" s="109" t="s">
        <v>8</v>
      </c>
      <c r="M25" s="111"/>
      <c r="N25" s="109"/>
      <c r="O25" s="109"/>
      <c r="P25" s="109"/>
      <c r="Q25" s="109"/>
      <c r="R25" s="109"/>
      <c r="S25" s="109"/>
      <c r="T25" s="109" t="s">
        <v>8</v>
      </c>
      <c r="U25" s="109" t="s">
        <v>6</v>
      </c>
      <c r="V25" s="109"/>
      <c r="W25" s="109"/>
      <c r="X25" s="109"/>
      <c r="Y25" s="109"/>
      <c r="Z25" s="109"/>
      <c r="AA25" s="109"/>
      <c r="AB25" s="109"/>
      <c r="AC25" s="109"/>
      <c r="AD25" s="109"/>
      <c r="AE25" s="109"/>
      <c r="AF25" s="109"/>
      <c r="AG25" s="109"/>
      <c r="AH25" s="109"/>
      <c r="AI25" s="109"/>
      <c r="AJ25" s="18">
        <f t="shared" si="2"/>
        <v>1</v>
      </c>
      <c r="AK25" s="334">
        <f t="shared" si="3"/>
        <v>0</v>
      </c>
      <c r="AL25" s="335">
        <f t="shared" si="4"/>
        <v>2</v>
      </c>
    </row>
    <row r="26" spans="1:41" s="1" customFormat="1" ht="21" customHeight="1">
      <c r="A26" s="4">
        <v>20</v>
      </c>
      <c r="B26" s="72" t="s">
        <v>833</v>
      </c>
      <c r="C26" s="73" t="s">
        <v>834</v>
      </c>
      <c r="D26" s="74" t="s">
        <v>319</v>
      </c>
      <c r="E26" s="109" t="s">
        <v>8</v>
      </c>
      <c r="F26" s="109"/>
      <c r="G26" s="109"/>
      <c r="H26" s="109"/>
      <c r="I26" s="109"/>
      <c r="J26" s="110"/>
      <c r="K26" s="109"/>
      <c r="L26" s="109"/>
      <c r="M26" s="111"/>
      <c r="N26" s="109"/>
      <c r="O26" s="109"/>
      <c r="P26" s="109"/>
      <c r="Q26" s="109"/>
      <c r="R26" s="109"/>
      <c r="S26" s="109"/>
      <c r="T26" s="109" t="s">
        <v>8</v>
      </c>
      <c r="U26" s="109"/>
      <c r="V26" s="109"/>
      <c r="W26" s="109"/>
      <c r="X26" s="109"/>
      <c r="Y26" s="109"/>
      <c r="Z26" s="109"/>
      <c r="AA26" s="109"/>
      <c r="AB26" s="109"/>
      <c r="AC26" s="109"/>
      <c r="AD26" s="109"/>
      <c r="AE26" s="109"/>
      <c r="AF26" s="109"/>
      <c r="AG26" s="109"/>
      <c r="AH26" s="109"/>
      <c r="AI26" s="109"/>
      <c r="AJ26" s="18">
        <f t="shared" si="2"/>
        <v>0</v>
      </c>
      <c r="AK26" s="334">
        <f t="shared" si="3"/>
        <v>0</v>
      </c>
      <c r="AL26" s="335">
        <f t="shared" si="4"/>
        <v>2</v>
      </c>
    </row>
    <row r="27" spans="1:41" s="1" customFormat="1" ht="21" customHeight="1">
      <c r="A27" s="4">
        <v>21</v>
      </c>
      <c r="B27" s="72">
        <v>2010120036</v>
      </c>
      <c r="C27" s="73" t="s">
        <v>838</v>
      </c>
      <c r="D27" s="74" t="s">
        <v>839</v>
      </c>
      <c r="E27" s="109" t="s">
        <v>6</v>
      </c>
      <c r="F27" s="109" t="s">
        <v>6</v>
      </c>
      <c r="G27" s="109"/>
      <c r="H27" s="109"/>
      <c r="I27" s="109" t="s">
        <v>8</v>
      </c>
      <c r="J27" s="110"/>
      <c r="K27" s="109"/>
      <c r="L27" s="109"/>
      <c r="M27" s="111" t="s">
        <v>8</v>
      </c>
      <c r="N27" s="109"/>
      <c r="O27" s="109"/>
      <c r="P27" s="109" t="s">
        <v>7</v>
      </c>
      <c r="Q27" s="109"/>
      <c r="R27" s="109"/>
      <c r="S27" s="109"/>
      <c r="T27" s="109" t="s">
        <v>8</v>
      </c>
      <c r="U27" s="109" t="s">
        <v>7</v>
      </c>
      <c r="V27" s="109"/>
      <c r="W27" s="109" t="s">
        <v>6</v>
      </c>
      <c r="X27" s="109"/>
      <c r="Y27" s="109"/>
      <c r="Z27" s="109"/>
      <c r="AA27" s="109"/>
      <c r="AB27" s="109"/>
      <c r="AC27" s="109"/>
      <c r="AD27" s="109"/>
      <c r="AE27" s="109"/>
      <c r="AF27" s="109"/>
      <c r="AG27" s="109"/>
      <c r="AH27" s="109"/>
      <c r="AI27" s="109"/>
      <c r="AJ27" s="18">
        <f t="shared" si="2"/>
        <v>3</v>
      </c>
      <c r="AK27" s="334">
        <f t="shared" si="3"/>
        <v>2</v>
      </c>
      <c r="AL27" s="335">
        <f t="shared" si="4"/>
        <v>3</v>
      </c>
    </row>
    <row r="28" spans="1:41" s="1" customFormat="1" ht="21" customHeight="1">
      <c r="A28" s="4">
        <v>22</v>
      </c>
      <c r="B28" s="72" t="s">
        <v>673</v>
      </c>
      <c r="C28" s="73" t="s">
        <v>674</v>
      </c>
      <c r="D28" s="74" t="s">
        <v>675</v>
      </c>
      <c r="E28" s="109"/>
      <c r="F28" s="109"/>
      <c r="G28" s="109"/>
      <c r="H28" s="109"/>
      <c r="I28" s="109" t="s">
        <v>2662</v>
      </c>
      <c r="J28" s="110"/>
      <c r="K28" s="109"/>
      <c r="L28" s="109"/>
      <c r="M28" s="111"/>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8">
        <f t="shared" si="2"/>
        <v>1</v>
      </c>
      <c r="AK28" s="334">
        <f t="shared" si="3"/>
        <v>0</v>
      </c>
      <c r="AL28" s="335">
        <f t="shared" si="4"/>
        <v>1</v>
      </c>
    </row>
    <row r="29" spans="1:41" s="1" customFormat="1" ht="21.75" customHeight="1">
      <c r="A29" s="4">
        <v>23</v>
      </c>
      <c r="B29" s="72" t="s">
        <v>676</v>
      </c>
      <c r="C29" s="73" t="s">
        <v>677</v>
      </c>
      <c r="D29" s="74" t="s">
        <v>441</v>
      </c>
      <c r="E29" s="104"/>
      <c r="F29" s="99"/>
      <c r="G29" s="98"/>
      <c r="H29" s="98"/>
      <c r="I29" s="99"/>
      <c r="J29" s="98"/>
      <c r="K29" s="98"/>
      <c r="L29" s="98"/>
      <c r="M29" s="99"/>
      <c r="N29" s="98"/>
      <c r="O29" s="98"/>
      <c r="P29" s="98"/>
      <c r="Q29" s="98"/>
      <c r="R29" s="98"/>
      <c r="S29" s="98"/>
      <c r="T29" s="98"/>
      <c r="U29" s="98"/>
      <c r="V29" s="98"/>
      <c r="W29" s="99"/>
      <c r="X29" s="99"/>
      <c r="Y29" s="99"/>
      <c r="Z29" s="98"/>
      <c r="AA29" s="99"/>
      <c r="AB29" s="98"/>
      <c r="AC29" s="99"/>
      <c r="AD29" s="98"/>
      <c r="AE29" s="98"/>
      <c r="AF29" s="98"/>
      <c r="AG29" s="98"/>
      <c r="AH29" s="98"/>
      <c r="AI29" s="98"/>
      <c r="AJ29" s="18">
        <f t="shared" si="2"/>
        <v>0</v>
      </c>
      <c r="AK29" s="334">
        <f t="shared" si="3"/>
        <v>0</v>
      </c>
      <c r="AL29" s="335">
        <f t="shared" si="4"/>
        <v>0</v>
      </c>
    </row>
    <row r="30" spans="1:41" s="1" customFormat="1" ht="21" customHeight="1">
      <c r="A30" s="4">
        <v>24</v>
      </c>
      <c r="B30" s="72" t="s">
        <v>678</v>
      </c>
      <c r="C30" s="73" t="s">
        <v>327</v>
      </c>
      <c r="D30" s="74" t="s">
        <v>68</v>
      </c>
      <c r="E30" s="104"/>
      <c r="F30" s="99"/>
      <c r="G30" s="98"/>
      <c r="H30" s="98"/>
      <c r="I30" s="99"/>
      <c r="J30" s="98"/>
      <c r="K30" s="98"/>
      <c r="L30" s="98" t="s">
        <v>8</v>
      </c>
      <c r="M30" s="99" t="s">
        <v>2662</v>
      </c>
      <c r="N30" s="98" t="s">
        <v>7</v>
      </c>
      <c r="O30" s="98"/>
      <c r="P30" s="98"/>
      <c r="Q30" s="98"/>
      <c r="R30" s="98"/>
      <c r="S30" s="98"/>
      <c r="T30" s="98"/>
      <c r="U30" s="98"/>
      <c r="V30" s="98"/>
      <c r="W30" s="99"/>
      <c r="X30" s="99"/>
      <c r="Y30" s="99"/>
      <c r="Z30" s="98"/>
      <c r="AA30" s="99"/>
      <c r="AB30" s="98"/>
      <c r="AC30" s="99"/>
      <c r="AD30" s="98"/>
      <c r="AE30" s="98"/>
      <c r="AF30" s="98"/>
      <c r="AG30" s="98"/>
      <c r="AH30" s="98"/>
      <c r="AI30" s="98"/>
      <c r="AJ30" s="18">
        <f t="shared" si="2"/>
        <v>1</v>
      </c>
      <c r="AK30" s="334">
        <f t="shared" si="3"/>
        <v>1</v>
      </c>
      <c r="AL30" s="335">
        <f t="shared" si="4"/>
        <v>2</v>
      </c>
    </row>
    <row r="31" spans="1:41" s="1" customFormat="1" ht="21" customHeight="1">
      <c r="A31" s="4">
        <v>25</v>
      </c>
      <c r="B31" s="72" t="s">
        <v>679</v>
      </c>
      <c r="C31" s="73" t="s">
        <v>680</v>
      </c>
      <c r="D31" s="74" t="s">
        <v>68</v>
      </c>
      <c r="E31" s="93" t="s">
        <v>8</v>
      </c>
      <c r="F31" s="94"/>
      <c r="G31" s="95"/>
      <c r="H31" s="95"/>
      <c r="I31" s="94"/>
      <c r="J31" s="95"/>
      <c r="K31" s="95" t="s">
        <v>8</v>
      </c>
      <c r="L31" s="95" t="s">
        <v>8</v>
      </c>
      <c r="M31" s="99"/>
      <c r="N31" s="95" t="s">
        <v>6</v>
      </c>
      <c r="O31" s="95"/>
      <c r="P31" s="95"/>
      <c r="Q31" s="95"/>
      <c r="R31" s="95"/>
      <c r="S31" s="95"/>
      <c r="T31" s="95"/>
      <c r="U31" s="95"/>
      <c r="V31" s="95"/>
      <c r="W31" s="94"/>
      <c r="X31" s="94"/>
      <c r="Y31" s="94"/>
      <c r="Z31" s="95"/>
      <c r="AA31" s="94"/>
      <c r="AB31" s="95"/>
      <c r="AC31" s="94"/>
      <c r="AD31" s="95"/>
      <c r="AE31" s="95"/>
      <c r="AF31" s="95"/>
      <c r="AG31" s="95"/>
      <c r="AH31" s="95"/>
      <c r="AI31" s="95"/>
      <c r="AJ31" s="18">
        <f t="shared" si="2"/>
        <v>1</v>
      </c>
      <c r="AK31" s="334">
        <f t="shared" si="3"/>
        <v>0</v>
      </c>
      <c r="AL31" s="335">
        <f t="shared" si="4"/>
        <v>3</v>
      </c>
    </row>
    <row r="32" spans="1:41" s="1" customFormat="1" ht="21" customHeight="1">
      <c r="A32" s="4">
        <v>26</v>
      </c>
      <c r="B32" s="72" t="s">
        <v>683</v>
      </c>
      <c r="C32" s="73" t="s">
        <v>684</v>
      </c>
      <c r="D32" s="74" t="s">
        <v>89</v>
      </c>
      <c r="E32" s="93"/>
      <c r="F32" s="94"/>
      <c r="G32" s="95" t="s">
        <v>6</v>
      </c>
      <c r="H32" s="95"/>
      <c r="I32" s="94"/>
      <c r="J32" s="95"/>
      <c r="K32" s="95"/>
      <c r="L32" s="95"/>
      <c r="M32" s="99"/>
      <c r="N32" s="95"/>
      <c r="O32" s="95"/>
      <c r="P32" s="95" t="s">
        <v>7</v>
      </c>
      <c r="Q32" s="95"/>
      <c r="R32" s="95"/>
      <c r="S32" s="95"/>
      <c r="T32" s="95"/>
      <c r="U32" s="95"/>
      <c r="V32" s="95"/>
      <c r="W32" s="94"/>
      <c r="X32" s="94"/>
      <c r="Y32" s="94"/>
      <c r="Z32" s="95"/>
      <c r="AA32" s="94"/>
      <c r="AB32" s="95"/>
      <c r="AC32" s="94"/>
      <c r="AD32" s="95"/>
      <c r="AE32" s="95"/>
      <c r="AF32" s="95"/>
      <c r="AG32" s="95"/>
      <c r="AH32" s="95"/>
      <c r="AI32" s="95"/>
      <c r="AJ32" s="18">
        <f t="shared" si="2"/>
        <v>1</v>
      </c>
      <c r="AK32" s="334">
        <f t="shared" si="3"/>
        <v>1</v>
      </c>
      <c r="AL32" s="335">
        <f t="shared" si="4"/>
        <v>0</v>
      </c>
    </row>
    <row r="33" spans="1:40" ht="21" customHeight="1">
      <c r="A33" s="434" t="s">
        <v>10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113">
        <f>SUM(AJ7:AJ32)</f>
        <v>50</v>
      </c>
      <c r="AK33" s="113">
        <f>SUM(AK7:AK32)</f>
        <v>7</v>
      </c>
      <c r="AL33" s="113">
        <f>SUM(AL7:AL32)</f>
        <v>25</v>
      </c>
    </row>
    <row r="34" spans="1:40"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c r="AN34" s="311"/>
    </row>
    <row r="35" spans="1:40" ht="19.5">
      <c r="C35" s="414"/>
      <c r="D35" s="414"/>
      <c r="E35" s="414"/>
      <c r="F35" s="414"/>
      <c r="G35" s="414"/>
      <c r="H35" s="17"/>
      <c r="I35" s="17"/>
      <c r="J35" s="17"/>
      <c r="K35" s="333"/>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40" ht="19.5">
      <c r="C36" s="414"/>
      <c r="D36" s="414"/>
      <c r="E36" s="414"/>
      <c r="H36" s="17"/>
      <c r="I36" s="17"/>
      <c r="J36" s="17"/>
      <c r="K36" s="333"/>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40" ht="19.5">
      <c r="C37" s="414"/>
      <c r="D37" s="414"/>
      <c r="E37" s="15"/>
      <c r="H37" s="17"/>
      <c r="I37" s="17"/>
      <c r="J37" s="17"/>
      <c r="K37" s="333"/>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7:D37"/>
    <mergeCell ref="A33:AI33"/>
    <mergeCell ref="C35:G35"/>
    <mergeCell ref="C36:E36"/>
    <mergeCell ref="A34:AL34"/>
  </mergeCells>
  <conditionalFormatting sqref="E6:AI32">
    <cfRule type="expression" dxfId="173"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0"/>
  <sheetViews>
    <sheetView topLeftCell="A2" zoomScaleNormal="100" workbookViewId="0">
      <selection activeCell="T11" sqref="T11"/>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858</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3">
        <v>1</v>
      </c>
      <c r="B7" s="61" t="s">
        <v>132</v>
      </c>
      <c r="C7" s="62" t="s">
        <v>133</v>
      </c>
      <c r="D7" s="63" t="s">
        <v>37</v>
      </c>
      <c r="E7" s="84"/>
      <c r="F7" s="84"/>
      <c r="G7" s="84"/>
      <c r="H7" s="84"/>
      <c r="I7" s="84"/>
      <c r="J7" s="84"/>
      <c r="K7" s="84"/>
      <c r="L7" s="84"/>
      <c r="M7" s="84" t="s">
        <v>8</v>
      </c>
      <c r="N7" s="84"/>
      <c r="O7" s="84"/>
      <c r="P7" s="84"/>
      <c r="Q7" s="84"/>
      <c r="R7" s="84"/>
      <c r="S7" s="84"/>
      <c r="T7" s="84" t="s">
        <v>8</v>
      </c>
      <c r="U7" s="137"/>
      <c r="V7" s="84"/>
      <c r="W7" s="84"/>
      <c r="X7" s="84"/>
      <c r="Y7" s="84"/>
      <c r="Z7" s="84"/>
      <c r="AA7" s="84"/>
      <c r="AB7" s="84"/>
      <c r="AC7" s="84"/>
      <c r="AD7" s="84"/>
      <c r="AE7" s="84"/>
      <c r="AF7" s="84"/>
      <c r="AG7" s="84"/>
      <c r="AH7" s="84"/>
      <c r="AI7" s="84"/>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2</v>
      </c>
    </row>
    <row r="8" spans="1:38" s="68" customFormat="1" ht="21" customHeight="1">
      <c r="A8" s="65">
        <v>2</v>
      </c>
      <c r="B8" s="61" t="s">
        <v>135</v>
      </c>
      <c r="C8" s="62" t="s">
        <v>57</v>
      </c>
      <c r="D8" s="63" t="s">
        <v>136</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8">
        <f t="shared" ref="AJ8:AJ32" si="2">COUNTIF(E8:AI8,"K")+2*COUNTIF(E8:AI8,"2K")+COUNTIF(E8:AI8,"TK")+COUNTIF(E8:AI8,"KT")+COUNTIF(E8:AI8,"PK")+COUNTIF(E8:AI8,"KP")+2*COUNTIF(E8:AI8,"K2")</f>
        <v>0</v>
      </c>
      <c r="AK8" s="309">
        <f t="shared" ref="AK8:AK32" si="3">COUNTIF(F8:AJ8,"P")+2*COUNTIF(F8:AJ8,"2P")+COUNTIF(F8:AJ8,"TP")+COUNTIF(F8:AJ8,"PT")+COUNTIF(F8:AJ8,"PK")+COUNTIF(F8:AJ8,"KP")+2*COUNTIF(F8:AJ8,"P2")</f>
        <v>0</v>
      </c>
      <c r="AL8" s="335">
        <f t="shared" ref="AL8:AL32" si="4">COUNTIF(E8:AI8,"T")+2*COUNTIF(E8:AI8,"2T")+2*COUNTIF(E8:AI8,"T2")+COUNTIF(E8:AI8,"PT")+COUNTIF(E8:AI8,"TP")+COUNTIF(E8:AI8,"TK")+COUNTIF(E8:AI8,"KT")</f>
        <v>0</v>
      </c>
    </row>
    <row r="9" spans="1:38" s="69" customFormat="1" ht="21" customHeight="1">
      <c r="A9" s="76">
        <v>3</v>
      </c>
      <c r="B9" s="61" t="s">
        <v>137</v>
      </c>
      <c r="C9" s="62" t="s">
        <v>138</v>
      </c>
      <c r="D9" s="63" t="s">
        <v>70</v>
      </c>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8">
        <f t="shared" si="2"/>
        <v>0</v>
      </c>
      <c r="AK9" s="309">
        <f t="shared" si="3"/>
        <v>0</v>
      </c>
      <c r="AL9" s="335">
        <f t="shared" si="4"/>
        <v>0</v>
      </c>
    </row>
    <row r="10" spans="1:38" s="68" customFormat="1" ht="21" customHeight="1">
      <c r="A10" s="76">
        <v>4</v>
      </c>
      <c r="B10" s="61" t="s">
        <v>139</v>
      </c>
      <c r="C10" s="62" t="s">
        <v>140</v>
      </c>
      <c r="D10" s="63" t="s">
        <v>50</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18">
        <f t="shared" si="2"/>
        <v>0</v>
      </c>
      <c r="AK10" s="309">
        <f t="shared" si="3"/>
        <v>0</v>
      </c>
      <c r="AL10" s="335">
        <f t="shared" si="4"/>
        <v>0</v>
      </c>
    </row>
    <row r="11" spans="1:38" s="68" customFormat="1" ht="21" customHeight="1">
      <c r="A11" s="76">
        <v>5</v>
      </c>
      <c r="B11" s="61" t="s">
        <v>141</v>
      </c>
      <c r="C11" s="62" t="s">
        <v>142</v>
      </c>
      <c r="D11" s="63" t="s">
        <v>14</v>
      </c>
      <c r="E11" s="84"/>
      <c r="F11" s="84"/>
      <c r="G11" s="84"/>
      <c r="H11" s="84"/>
      <c r="I11" s="84"/>
      <c r="J11" s="84"/>
      <c r="K11" s="84"/>
      <c r="L11" s="84"/>
      <c r="M11" s="84" t="s">
        <v>6</v>
      </c>
      <c r="N11" s="84" t="s">
        <v>6</v>
      </c>
      <c r="O11" s="84"/>
      <c r="P11" s="84"/>
      <c r="Q11" s="84"/>
      <c r="R11" s="84" t="s">
        <v>6</v>
      </c>
      <c r="S11" s="84"/>
      <c r="T11" s="84" t="s">
        <v>8</v>
      </c>
      <c r="U11" s="84" t="s">
        <v>6</v>
      </c>
      <c r="V11" s="84"/>
      <c r="W11" s="84"/>
      <c r="X11" s="84"/>
      <c r="Y11" s="84"/>
      <c r="Z11" s="84"/>
      <c r="AA11" s="84"/>
      <c r="AB11" s="84"/>
      <c r="AC11" s="84"/>
      <c r="AD11" s="84"/>
      <c r="AE11" s="84"/>
      <c r="AF11" s="84"/>
      <c r="AG11" s="84"/>
      <c r="AH11" s="84"/>
      <c r="AI11" s="84"/>
      <c r="AJ11" s="18">
        <f t="shared" si="2"/>
        <v>4</v>
      </c>
      <c r="AK11" s="309">
        <f t="shared" si="3"/>
        <v>0</v>
      </c>
      <c r="AL11" s="335">
        <f t="shared" si="4"/>
        <v>1</v>
      </c>
    </row>
    <row r="12" spans="1:38" s="68" customFormat="1" ht="21" customHeight="1">
      <c r="A12" s="76">
        <v>6</v>
      </c>
      <c r="B12" s="61" t="s">
        <v>143</v>
      </c>
      <c r="C12" s="62" t="s">
        <v>144</v>
      </c>
      <c r="D12" s="63" t="s">
        <v>14</v>
      </c>
      <c r="E12" s="84"/>
      <c r="F12" s="84" t="s">
        <v>8</v>
      </c>
      <c r="G12" s="84"/>
      <c r="H12" s="84"/>
      <c r="I12" s="84"/>
      <c r="J12" s="84"/>
      <c r="K12" s="84"/>
      <c r="L12" s="84"/>
      <c r="M12" s="84" t="s">
        <v>8</v>
      </c>
      <c r="N12" s="84"/>
      <c r="O12" s="84"/>
      <c r="P12" s="84"/>
      <c r="Q12" s="84" t="s">
        <v>8</v>
      </c>
      <c r="R12" s="84"/>
      <c r="S12" s="84"/>
      <c r="T12" s="84"/>
      <c r="U12" s="84"/>
      <c r="V12" s="84"/>
      <c r="W12" s="84"/>
      <c r="X12" s="84"/>
      <c r="Y12" s="84"/>
      <c r="Z12" s="84"/>
      <c r="AA12" s="84"/>
      <c r="AB12" s="84"/>
      <c r="AC12" s="84"/>
      <c r="AD12" s="84"/>
      <c r="AE12" s="84"/>
      <c r="AF12" s="84"/>
      <c r="AG12" s="84"/>
      <c r="AH12" s="84"/>
      <c r="AI12" s="84"/>
      <c r="AJ12" s="18">
        <f t="shared" si="2"/>
        <v>0</v>
      </c>
      <c r="AK12" s="309">
        <f t="shared" si="3"/>
        <v>0</v>
      </c>
      <c r="AL12" s="335">
        <f t="shared" si="4"/>
        <v>3</v>
      </c>
    </row>
    <row r="13" spans="1:38" s="68" customFormat="1" ht="21" customHeight="1">
      <c r="A13" s="76">
        <v>7</v>
      </c>
      <c r="B13" s="61" t="s">
        <v>145</v>
      </c>
      <c r="C13" s="62" t="s">
        <v>146</v>
      </c>
      <c r="D13" s="63" t="s">
        <v>41</v>
      </c>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8">
        <f t="shared" si="2"/>
        <v>0</v>
      </c>
      <c r="AK13" s="309">
        <f t="shared" si="3"/>
        <v>0</v>
      </c>
      <c r="AL13" s="335">
        <f t="shared" si="4"/>
        <v>0</v>
      </c>
    </row>
    <row r="14" spans="1:38" s="68" customFormat="1" ht="21" customHeight="1">
      <c r="A14" s="76">
        <v>8</v>
      </c>
      <c r="B14" s="61" t="s">
        <v>147</v>
      </c>
      <c r="C14" s="62" t="s">
        <v>148</v>
      </c>
      <c r="D14" s="63" t="s">
        <v>92</v>
      </c>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18">
        <f t="shared" si="2"/>
        <v>0</v>
      </c>
      <c r="AK14" s="309">
        <f t="shared" si="3"/>
        <v>0</v>
      </c>
      <c r="AL14" s="335">
        <f t="shared" si="4"/>
        <v>0</v>
      </c>
    </row>
    <row r="15" spans="1:38" s="68" customFormat="1" ht="21" customHeight="1">
      <c r="A15" s="76">
        <v>9</v>
      </c>
      <c r="B15" s="61" t="s">
        <v>149</v>
      </c>
      <c r="C15" s="62" t="s">
        <v>71</v>
      </c>
      <c r="D15" s="63" t="s">
        <v>150</v>
      </c>
      <c r="E15" s="84"/>
      <c r="F15" s="84" t="s">
        <v>2657</v>
      </c>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18">
        <f t="shared" si="2"/>
        <v>2</v>
      </c>
      <c r="AK15" s="309">
        <f t="shared" si="3"/>
        <v>0</v>
      </c>
      <c r="AL15" s="335">
        <f t="shared" si="4"/>
        <v>0</v>
      </c>
    </row>
    <row r="16" spans="1:38" s="68" customFormat="1" ht="21" customHeight="1">
      <c r="A16" s="76">
        <v>10</v>
      </c>
      <c r="B16" s="61" t="s">
        <v>153</v>
      </c>
      <c r="C16" s="62" t="s">
        <v>154</v>
      </c>
      <c r="D16" s="63" t="s">
        <v>52</v>
      </c>
      <c r="E16" s="84"/>
      <c r="F16" s="84" t="s">
        <v>8</v>
      </c>
      <c r="G16" s="84" t="s">
        <v>8</v>
      </c>
      <c r="H16" s="84"/>
      <c r="I16" s="84"/>
      <c r="J16" s="84"/>
      <c r="K16" s="84"/>
      <c r="L16" s="84"/>
      <c r="M16" s="84" t="s">
        <v>2667</v>
      </c>
      <c r="N16" s="84"/>
      <c r="O16" s="84"/>
      <c r="P16" s="84"/>
      <c r="Q16" s="84"/>
      <c r="R16" s="84"/>
      <c r="S16" s="84"/>
      <c r="T16" s="84" t="s">
        <v>8</v>
      </c>
      <c r="U16" s="84" t="s">
        <v>8</v>
      </c>
      <c r="V16" s="84"/>
      <c r="W16" s="84"/>
      <c r="X16" s="84"/>
      <c r="Y16" s="84"/>
      <c r="Z16" s="84"/>
      <c r="AA16" s="84"/>
      <c r="AB16" s="84"/>
      <c r="AC16" s="84"/>
      <c r="AD16" s="84"/>
      <c r="AE16" s="84"/>
      <c r="AF16" s="84"/>
      <c r="AG16" s="84"/>
      <c r="AH16" s="84"/>
      <c r="AI16" s="84"/>
      <c r="AJ16" s="18">
        <f t="shared" si="2"/>
        <v>0</v>
      </c>
      <c r="AK16" s="309">
        <f t="shared" si="3"/>
        <v>0</v>
      </c>
      <c r="AL16" s="335">
        <f t="shared" si="4"/>
        <v>6</v>
      </c>
    </row>
    <row r="17" spans="1:38" s="68" customFormat="1" ht="21" customHeight="1">
      <c r="A17" s="76">
        <v>11</v>
      </c>
      <c r="B17" s="61" t="s">
        <v>151</v>
      </c>
      <c r="C17" s="62" t="s">
        <v>152</v>
      </c>
      <c r="D17" s="63" t="s">
        <v>52</v>
      </c>
      <c r="E17" s="84"/>
      <c r="F17" s="84" t="s">
        <v>6</v>
      </c>
      <c r="G17" s="84" t="s">
        <v>8</v>
      </c>
      <c r="H17" s="84"/>
      <c r="I17" s="84"/>
      <c r="J17" s="84" t="s">
        <v>8</v>
      </c>
      <c r="K17" s="84"/>
      <c r="L17" s="84"/>
      <c r="M17" s="84" t="s">
        <v>8</v>
      </c>
      <c r="N17" s="84"/>
      <c r="O17" s="84"/>
      <c r="P17" s="84"/>
      <c r="Q17" s="84" t="s">
        <v>8</v>
      </c>
      <c r="R17" s="84"/>
      <c r="S17" s="84"/>
      <c r="T17" s="84" t="s">
        <v>2657</v>
      </c>
      <c r="U17" s="84"/>
      <c r="V17" s="84"/>
      <c r="W17" s="84"/>
      <c r="X17" s="84"/>
      <c r="Y17" s="84"/>
      <c r="Z17" s="84"/>
      <c r="AA17" s="84"/>
      <c r="AB17" s="84"/>
      <c r="AC17" s="84"/>
      <c r="AD17" s="84"/>
      <c r="AE17" s="84"/>
      <c r="AF17" s="84"/>
      <c r="AG17" s="84"/>
      <c r="AH17" s="84"/>
      <c r="AI17" s="84"/>
      <c r="AJ17" s="18">
        <f t="shared" si="2"/>
        <v>3</v>
      </c>
      <c r="AK17" s="309">
        <f t="shared" si="3"/>
        <v>0</v>
      </c>
      <c r="AL17" s="335">
        <f t="shared" si="4"/>
        <v>4</v>
      </c>
    </row>
    <row r="18" spans="1:38" s="68" customFormat="1" ht="21" customHeight="1">
      <c r="A18" s="76">
        <v>12</v>
      </c>
      <c r="B18" s="61" t="s">
        <v>155</v>
      </c>
      <c r="C18" s="62" t="s">
        <v>156</v>
      </c>
      <c r="D18" s="63" t="s">
        <v>85</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18">
        <f t="shared" si="2"/>
        <v>0</v>
      </c>
      <c r="AK18" s="309">
        <f t="shared" si="3"/>
        <v>0</v>
      </c>
      <c r="AL18" s="335">
        <f t="shared" si="4"/>
        <v>0</v>
      </c>
    </row>
    <row r="19" spans="1:38" s="68" customFormat="1" ht="21" customHeight="1">
      <c r="A19" s="76">
        <v>13</v>
      </c>
      <c r="B19" s="61" t="s">
        <v>157</v>
      </c>
      <c r="C19" s="62" t="s">
        <v>158</v>
      </c>
      <c r="D19" s="63" t="s">
        <v>42</v>
      </c>
      <c r="E19" s="84"/>
      <c r="F19" s="84" t="s">
        <v>6</v>
      </c>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18">
        <f t="shared" si="2"/>
        <v>1</v>
      </c>
      <c r="AK19" s="309">
        <f t="shared" si="3"/>
        <v>0</v>
      </c>
      <c r="AL19" s="335">
        <f t="shared" si="4"/>
        <v>0</v>
      </c>
    </row>
    <row r="20" spans="1:38" s="68" customFormat="1" ht="21" customHeight="1">
      <c r="A20" s="76">
        <v>14</v>
      </c>
      <c r="B20" s="61" t="s">
        <v>161</v>
      </c>
      <c r="C20" s="62" t="s">
        <v>162</v>
      </c>
      <c r="D20" s="63" t="s">
        <v>106</v>
      </c>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18">
        <f t="shared" si="2"/>
        <v>0</v>
      </c>
      <c r="AK20" s="309">
        <f t="shared" si="3"/>
        <v>0</v>
      </c>
      <c r="AL20" s="335">
        <f t="shared" si="4"/>
        <v>0</v>
      </c>
    </row>
    <row r="21" spans="1:38" s="69" customFormat="1" ht="21" customHeight="1">
      <c r="A21" s="76">
        <v>15</v>
      </c>
      <c r="B21" s="61" t="s">
        <v>163</v>
      </c>
      <c r="C21" s="62" t="s">
        <v>164</v>
      </c>
      <c r="D21" s="63" t="s">
        <v>165</v>
      </c>
      <c r="E21" s="111"/>
      <c r="F21" s="111"/>
      <c r="G21" s="111"/>
      <c r="H21" s="111"/>
      <c r="I21" s="111"/>
      <c r="J21" s="111"/>
      <c r="K21" s="111"/>
      <c r="L21" s="111"/>
      <c r="M21" s="111" t="s">
        <v>8</v>
      </c>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8">
        <f t="shared" si="2"/>
        <v>0</v>
      </c>
      <c r="AK21" s="309">
        <f t="shared" si="3"/>
        <v>0</v>
      </c>
      <c r="AL21" s="335">
        <f t="shared" si="4"/>
        <v>1</v>
      </c>
    </row>
    <row r="22" spans="1:38" s="68" customFormat="1" ht="21" customHeight="1">
      <c r="A22" s="76">
        <v>16</v>
      </c>
      <c r="B22" s="61" t="s">
        <v>166</v>
      </c>
      <c r="C22" s="62" t="s">
        <v>167</v>
      </c>
      <c r="D22" s="63" t="s">
        <v>168</v>
      </c>
      <c r="E22" s="84"/>
      <c r="F22" s="84"/>
      <c r="G22" s="84"/>
      <c r="H22" s="84"/>
      <c r="I22" s="84"/>
      <c r="J22" s="84"/>
      <c r="K22" s="84"/>
      <c r="L22" s="84"/>
      <c r="M22" s="84" t="s">
        <v>8</v>
      </c>
      <c r="N22" s="84"/>
      <c r="O22" s="84"/>
      <c r="P22" s="84"/>
      <c r="Q22" s="84"/>
      <c r="R22" s="84" t="s">
        <v>8</v>
      </c>
      <c r="S22" s="84"/>
      <c r="T22" s="84"/>
      <c r="U22" s="84"/>
      <c r="V22" s="84"/>
      <c r="W22" s="84"/>
      <c r="X22" s="84"/>
      <c r="Y22" s="84"/>
      <c r="Z22" s="84"/>
      <c r="AA22" s="84"/>
      <c r="AB22" s="84"/>
      <c r="AC22" s="84"/>
      <c r="AD22" s="84"/>
      <c r="AE22" s="84"/>
      <c r="AF22" s="84"/>
      <c r="AG22" s="84"/>
      <c r="AH22" s="84"/>
      <c r="AI22" s="84"/>
      <c r="AJ22" s="18">
        <f t="shared" si="2"/>
        <v>0</v>
      </c>
      <c r="AK22" s="309">
        <f t="shared" si="3"/>
        <v>0</v>
      </c>
      <c r="AL22" s="335">
        <f t="shared" si="4"/>
        <v>2</v>
      </c>
    </row>
    <row r="23" spans="1:38" s="68" customFormat="1" ht="21" customHeight="1">
      <c r="A23" s="76">
        <v>17</v>
      </c>
      <c r="B23" s="61" t="s">
        <v>169</v>
      </c>
      <c r="C23" s="62" t="s">
        <v>64</v>
      </c>
      <c r="D23" s="63" t="s">
        <v>55</v>
      </c>
      <c r="E23" s="84"/>
      <c r="F23" s="84" t="s">
        <v>8</v>
      </c>
      <c r="G23" s="84"/>
      <c r="H23" s="84"/>
      <c r="I23" s="84"/>
      <c r="J23" s="84"/>
      <c r="K23" s="84"/>
      <c r="L23" s="84"/>
      <c r="M23" s="84" t="s">
        <v>8</v>
      </c>
      <c r="N23" s="84" t="s">
        <v>8</v>
      </c>
      <c r="O23" s="84"/>
      <c r="P23" s="84"/>
      <c r="Q23" s="84" t="s">
        <v>6</v>
      </c>
      <c r="R23" s="84" t="s">
        <v>8</v>
      </c>
      <c r="S23" s="84"/>
      <c r="T23" s="84" t="s">
        <v>8</v>
      </c>
      <c r="U23" s="84" t="s">
        <v>8</v>
      </c>
      <c r="V23" s="84"/>
      <c r="W23" s="84"/>
      <c r="X23" s="84"/>
      <c r="Y23" s="84"/>
      <c r="Z23" s="84"/>
      <c r="AA23" s="84"/>
      <c r="AB23" s="84"/>
      <c r="AC23" s="84"/>
      <c r="AD23" s="84"/>
      <c r="AE23" s="84"/>
      <c r="AF23" s="84"/>
      <c r="AG23" s="84"/>
      <c r="AH23" s="84"/>
      <c r="AI23" s="84"/>
      <c r="AJ23" s="18">
        <f t="shared" si="2"/>
        <v>1</v>
      </c>
      <c r="AK23" s="309">
        <f t="shared" si="3"/>
        <v>0</v>
      </c>
      <c r="AL23" s="335">
        <f t="shared" si="4"/>
        <v>6</v>
      </c>
    </row>
    <row r="24" spans="1:38" s="1" customFormat="1" ht="21" customHeight="1">
      <c r="A24" s="76">
        <v>18</v>
      </c>
      <c r="B24" s="61" t="s">
        <v>170</v>
      </c>
      <c r="C24" s="62" t="s">
        <v>171</v>
      </c>
      <c r="D24" s="63" t="s">
        <v>56</v>
      </c>
      <c r="E24" s="84"/>
      <c r="F24" s="84"/>
      <c r="G24" s="84"/>
      <c r="H24" s="84"/>
      <c r="I24" s="84"/>
      <c r="J24" s="84"/>
      <c r="K24" s="84"/>
      <c r="L24" s="84"/>
      <c r="M24" s="84" t="s">
        <v>8</v>
      </c>
      <c r="N24" s="84"/>
      <c r="O24" s="84"/>
      <c r="P24" s="84"/>
      <c r="Q24" s="84"/>
      <c r="R24" s="84"/>
      <c r="S24" s="84"/>
      <c r="T24" s="84"/>
      <c r="U24" s="137"/>
      <c r="V24" s="84"/>
      <c r="W24" s="84"/>
      <c r="X24" s="84"/>
      <c r="Y24" s="84"/>
      <c r="Z24" s="84"/>
      <c r="AA24" s="84"/>
      <c r="AB24" s="84"/>
      <c r="AC24" s="84"/>
      <c r="AD24" s="84"/>
      <c r="AE24" s="84"/>
      <c r="AF24" s="84"/>
      <c r="AG24" s="84"/>
      <c r="AH24" s="84"/>
      <c r="AI24" s="84"/>
      <c r="AJ24" s="18">
        <f t="shared" si="2"/>
        <v>0</v>
      </c>
      <c r="AK24" s="309">
        <f t="shared" si="3"/>
        <v>0</v>
      </c>
      <c r="AL24" s="335">
        <f t="shared" si="4"/>
        <v>1</v>
      </c>
    </row>
    <row r="25" spans="1:38" s="1" customFormat="1" ht="21" customHeight="1">
      <c r="A25" s="76">
        <v>19</v>
      </c>
      <c r="B25" s="61" t="s">
        <v>172</v>
      </c>
      <c r="C25" s="62" t="s">
        <v>173</v>
      </c>
      <c r="D25" s="63" t="s">
        <v>43</v>
      </c>
      <c r="E25" s="84"/>
      <c r="F25" s="84"/>
      <c r="G25" s="84"/>
      <c r="H25" s="84"/>
      <c r="I25" s="84"/>
      <c r="J25" s="84"/>
      <c r="K25" s="84"/>
      <c r="L25" s="84"/>
      <c r="M25" s="84"/>
      <c r="N25" s="84"/>
      <c r="O25" s="84"/>
      <c r="P25" s="84"/>
      <c r="Q25" s="84"/>
      <c r="R25" s="84"/>
      <c r="S25" s="84"/>
      <c r="T25" s="84"/>
      <c r="U25" s="137"/>
      <c r="V25" s="84"/>
      <c r="W25" s="84"/>
      <c r="X25" s="84"/>
      <c r="Y25" s="84"/>
      <c r="Z25" s="84"/>
      <c r="AA25" s="84"/>
      <c r="AB25" s="84"/>
      <c r="AC25" s="84"/>
      <c r="AD25" s="84"/>
      <c r="AE25" s="84"/>
      <c r="AF25" s="84"/>
      <c r="AG25" s="84"/>
      <c r="AH25" s="84"/>
      <c r="AI25" s="84"/>
      <c r="AJ25" s="18">
        <f t="shared" si="2"/>
        <v>0</v>
      </c>
      <c r="AK25" s="309">
        <f t="shared" si="3"/>
        <v>0</v>
      </c>
      <c r="AL25" s="335">
        <f t="shared" si="4"/>
        <v>0</v>
      </c>
    </row>
    <row r="26" spans="1:38" s="1" customFormat="1" ht="21" customHeight="1">
      <c r="A26" s="76">
        <v>20</v>
      </c>
      <c r="B26" s="61" t="s">
        <v>174</v>
      </c>
      <c r="C26" s="62" t="s">
        <v>18</v>
      </c>
      <c r="D26" s="63" t="s">
        <v>98</v>
      </c>
      <c r="E26" s="84"/>
      <c r="F26" s="84" t="s">
        <v>8</v>
      </c>
      <c r="G26" s="84"/>
      <c r="H26" s="84"/>
      <c r="I26" s="84"/>
      <c r="J26" s="84"/>
      <c r="K26" s="84"/>
      <c r="L26" s="84"/>
      <c r="M26" s="84" t="s">
        <v>2657</v>
      </c>
      <c r="N26" s="84"/>
      <c r="O26" s="84"/>
      <c r="P26" s="84"/>
      <c r="Q26" s="84"/>
      <c r="R26" s="84"/>
      <c r="S26" s="84"/>
      <c r="T26" s="84" t="s">
        <v>8</v>
      </c>
      <c r="U26" s="137"/>
      <c r="V26" s="84"/>
      <c r="W26" s="84"/>
      <c r="X26" s="84"/>
      <c r="Y26" s="84"/>
      <c r="Z26" s="84"/>
      <c r="AA26" s="84"/>
      <c r="AB26" s="84"/>
      <c r="AC26" s="84"/>
      <c r="AD26" s="84"/>
      <c r="AE26" s="84"/>
      <c r="AF26" s="84"/>
      <c r="AG26" s="84"/>
      <c r="AH26" s="84"/>
      <c r="AI26" s="84"/>
      <c r="AJ26" s="18">
        <f t="shared" si="2"/>
        <v>2</v>
      </c>
      <c r="AK26" s="309">
        <f t="shared" si="3"/>
        <v>0</v>
      </c>
      <c r="AL26" s="335">
        <f t="shared" si="4"/>
        <v>2</v>
      </c>
    </row>
    <row r="27" spans="1:38" s="1" customFormat="1" ht="21" customHeight="1">
      <c r="A27" s="76">
        <v>21</v>
      </c>
      <c r="B27" s="61" t="s">
        <v>175</v>
      </c>
      <c r="C27" s="62" t="s">
        <v>176</v>
      </c>
      <c r="D27" s="63" t="s">
        <v>112</v>
      </c>
      <c r="E27" s="84"/>
      <c r="F27" s="84"/>
      <c r="G27" s="84"/>
      <c r="H27" s="84"/>
      <c r="I27" s="84"/>
      <c r="J27" s="84"/>
      <c r="K27" s="84"/>
      <c r="L27" s="84"/>
      <c r="M27" s="84"/>
      <c r="N27" s="84"/>
      <c r="O27" s="84"/>
      <c r="P27" s="84"/>
      <c r="Q27" s="84"/>
      <c r="R27" s="84"/>
      <c r="S27" s="84"/>
      <c r="T27" s="84"/>
      <c r="U27" s="137"/>
      <c r="V27" s="84"/>
      <c r="W27" s="84"/>
      <c r="X27" s="84"/>
      <c r="Y27" s="84"/>
      <c r="Z27" s="84"/>
      <c r="AA27" s="84"/>
      <c r="AB27" s="84"/>
      <c r="AC27" s="84"/>
      <c r="AD27" s="84"/>
      <c r="AE27" s="84"/>
      <c r="AF27" s="84"/>
      <c r="AG27" s="84"/>
      <c r="AH27" s="84"/>
      <c r="AI27" s="84"/>
      <c r="AJ27" s="18">
        <f t="shared" si="2"/>
        <v>0</v>
      </c>
      <c r="AK27" s="309">
        <f t="shared" si="3"/>
        <v>0</v>
      </c>
      <c r="AL27" s="335">
        <f t="shared" si="4"/>
        <v>0</v>
      </c>
    </row>
    <row r="28" spans="1:38" s="1" customFormat="1" ht="21" customHeight="1">
      <c r="A28" s="76">
        <v>22</v>
      </c>
      <c r="B28" s="61" t="s">
        <v>177</v>
      </c>
      <c r="C28" s="62" t="s">
        <v>16</v>
      </c>
      <c r="D28" s="63" t="s">
        <v>178</v>
      </c>
      <c r="E28" s="84"/>
      <c r="F28" s="84"/>
      <c r="G28" s="84"/>
      <c r="H28" s="84"/>
      <c r="I28" s="84"/>
      <c r="J28" s="84"/>
      <c r="K28" s="84"/>
      <c r="L28" s="84"/>
      <c r="M28" s="84"/>
      <c r="N28" s="84"/>
      <c r="O28" s="84"/>
      <c r="P28" s="84"/>
      <c r="Q28" s="84"/>
      <c r="R28" s="84"/>
      <c r="S28" s="84"/>
      <c r="T28" s="84"/>
      <c r="U28" s="137"/>
      <c r="V28" s="84"/>
      <c r="W28" s="84"/>
      <c r="X28" s="84"/>
      <c r="Y28" s="84"/>
      <c r="Z28" s="84"/>
      <c r="AA28" s="84"/>
      <c r="AB28" s="84"/>
      <c r="AC28" s="84"/>
      <c r="AD28" s="84"/>
      <c r="AE28" s="84"/>
      <c r="AF28" s="84"/>
      <c r="AG28" s="84"/>
      <c r="AH28" s="84"/>
      <c r="AI28" s="84"/>
      <c r="AJ28" s="18">
        <f t="shared" si="2"/>
        <v>0</v>
      </c>
      <c r="AK28" s="309">
        <f t="shared" si="3"/>
        <v>0</v>
      </c>
      <c r="AL28" s="335">
        <f t="shared" si="4"/>
        <v>0</v>
      </c>
    </row>
    <row r="29" spans="1:38" s="1" customFormat="1" ht="21" customHeight="1">
      <c r="A29" s="76">
        <v>23</v>
      </c>
      <c r="B29" s="61" t="s">
        <v>179</v>
      </c>
      <c r="C29" s="62" t="s">
        <v>180</v>
      </c>
      <c r="D29" s="63" t="s">
        <v>46</v>
      </c>
      <c r="E29" s="84"/>
      <c r="F29" s="84" t="s">
        <v>8</v>
      </c>
      <c r="G29" s="84"/>
      <c r="H29" s="84"/>
      <c r="I29" s="84"/>
      <c r="J29" s="84"/>
      <c r="K29" s="84"/>
      <c r="L29" s="84"/>
      <c r="M29" s="84" t="s">
        <v>8</v>
      </c>
      <c r="N29" s="84"/>
      <c r="O29" s="84"/>
      <c r="P29" s="84"/>
      <c r="Q29" s="84" t="s">
        <v>8</v>
      </c>
      <c r="R29" s="84"/>
      <c r="S29" s="84"/>
      <c r="T29" s="84" t="s">
        <v>6</v>
      </c>
      <c r="U29" s="137"/>
      <c r="V29" s="84"/>
      <c r="W29" s="84"/>
      <c r="X29" s="84"/>
      <c r="Y29" s="84"/>
      <c r="Z29" s="84"/>
      <c r="AA29" s="84"/>
      <c r="AB29" s="84"/>
      <c r="AC29" s="84"/>
      <c r="AD29" s="84"/>
      <c r="AE29" s="84"/>
      <c r="AF29" s="84"/>
      <c r="AG29" s="84"/>
      <c r="AH29" s="84"/>
      <c r="AI29" s="84"/>
      <c r="AJ29" s="18">
        <f t="shared" si="2"/>
        <v>1</v>
      </c>
      <c r="AK29" s="309">
        <f t="shared" si="3"/>
        <v>0</v>
      </c>
      <c r="AL29" s="335">
        <f t="shared" si="4"/>
        <v>3</v>
      </c>
    </row>
    <row r="30" spans="1:38" s="1" customFormat="1" ht="21" customHeight="1">
      <c r="A30" s="76">
        <v>24</v>
      </c>
      <c r="B30" s="61" t="s">
        <v>181</v>
      </c>
      <c r="C30" s="62" t="s">
        <v>182</v>
      </c>
      <c r="D30" s="63" t="s">
        <v>183</v>
      </c>
      <c r="E30" s="84"/>
      <c r="F30" s="84"/>
      <c r="G30" s="84"/>
      <c r="H30" s="84"/>
      <c r="I30" s="84"/>
      <c r="J30" s="84"/>
      <c r="K30" s="84"/>
      <c r="L30" s="84"/>
      <c r="M30" s="84"/>
      <c r="N30" s="84"/>
      <c r="O30" s="84"/>
      <c r="P30" s="84"/>
      <c r="Q30" s="84"/>
      <c r="R30" s="84"/>
      <c r="S30" s="84"/>
      <c r="T30" s="84"/>
      <c r="U30" s="137"/>
      <c r="V30" s="84"/>
      <c r="W30" s="84"/>
      <c r="X30" s="84"/>
      <c r="Y30" s="84"/>
      <c r="Z30" s="84"/>
      <c r="AA30" s="84"/>
      <c r="AB30" s="84"/>
      <c r="AC30" s="84"/>
      <c r="AD30" s="84"/>
      <c r="AE30" s="84"/>
      <c r="AF30" s="84"/>
      <c r="AG30" s="84"/>
      <c r="AH30" s="84"/>
      <c r="AI30" s="84"/>
      <c r="AJ30" s="18">
        <f t="shared" si="2"/>
        <v>0</v>
      </c>
      <c r="AK30" s="309">
        <f t="shared" si="3"/>
        <v>0</v>
      </c>
      <c r="AL30" s="335">
        <f t="shared" si="4"/>
        <v>0</v>
      </c>
    </row>
    <row r="31" spans="1:38" s="1" customFormat="1" ht="21" customHeight="1">
      <c r="A31" s="76">
        <v>25</v>
      </c>
      <c r="B31" s="61" t="s">
        <v>184</v>
      </c>
      <c r="C31" s="62" t="s">
        <v>185</v>
      </c>
      <c r="D31" s="63" t="s">
        <v>68</v>
      </c>
      <c r="E31" s="84"/>
      <c r="F31" s="84"/>
      <c r="G31" s="84"/>
      <c r="H31" s="84"/>
      <c r="I31" s="84"/>
      <c r="J31" s="84"/>
      <c r="K31" s="84"/>
      <c r="L31" s="84"/>
      <c r="M31" s="84"/>
      <c r="N31" s="84"/>
      <c r="O31" s="84"/>
      <c r="P31" s="84"/>
      <c r="Q31" s="84" t="s">
        <v>8</v>
      </c>
      <c r="R31" s="84"/>
      <c r="S31" s="84"/>
      <c r="T31" s="84"/>
      <c r="U31" s="137"/>
      <c r="V31" s="84"/>
      <c r="W31" s="84"/>
      <c r="X31" s="84"/>
      <c r="Y31" s="84"/>
      <c r="Z31" s="84"/>
      <c r="AA31" s="84"/>
      <c r="AB31" s="84"/>
      <c r="AC31" s="84"/>
      <c r="AD31" s="84"/>
      <c r="AE31" s="84"/>
      <c r="AF31" s="84"/>
      <c r="AG31" s="84"/>
      <c r="AH31" s="84"/>
      <c r="AI31" s="84"/>
      <c r="AJ31" s="18">
        <f t="shared" si="2"/>
        <v>0</v>
      </c>
      <c r="AK31" s="309">
        <f t="shared" si="3"/>
        <v>0</v>
      </c>
      <c r="AL31" s="335">
        <f t="shared" si="4"/>
        <v>1</v>
      </c>
    </row>
    <row r="32" spans="1:38" s="1" customFormat="1" ht="21" customHeight="1">
      <c r="A32" s="76">
        <v>26</v>
      </c>
      <c r="B32" s="61" t="s">
        <v>186</v>
      </c>
      <c r="C32" s="62" t="s">
        <v>187</v>
      </c>
      <c r="D32" s="63" t="s">
        <v>100</v>
      </c>
      <c r="E32" s="84"/>
      <c r="F32" s="84"/>
      <c r="G32" s="84"/>
      <c r="H32" s="84"/>
      <c r="I32" s="84"/>
      <c r="J32" s="84"/>
      <c r="K32" s="84"/>
      <c r="L32" s="84"/>
      <c r="M32" s="84"/>
      <c r="N32" s="84"/>
      <c r="O32" s="84"/>
      <c r="P32" s="84"/>
      <c r="Q32" s="84"/>
      <c r="R32" s="84"/>
      <c r="S32" s="84"/>
      <c r="T32" s="84"/>
      <c r="U32" s="137"/>
      <c r="V32" s="84"/>
      <c r="W32" s="84"/>
      <c r="X32" s="84"/>
      <c r="Y32" s="84"/>
      <c r="Z32" s="84"/>
      <c r="AA32" s="84"/>
      <c r="AB32" s="84"/>
      <c r="AC32" s="84"/>
      <c r="AD32" s="84"/>
      <c r="AE32" s="84"/>
      <c r="AF32" s="84"/>
      <c r="AG32" s="84"/>
      <c r="AH32" s="84"/>
      <c r="AI32" s="84"/>
      <c r="AJ32" s="18">
        <f t="shared" si="2"/>
        <v>0</v>
      </c>
      <c r="AK32" s="309">
        <f t="shared" si="3"/>
        <v>0</v>
      </c>
      <c r="AL32" s="335">
        <f t="shared" si="4"/>
        <v>0</v>
      </c>
    </row>
    <row r="33" spans="1:41" s="1" customFormat="1" ht="21" customHeight="1">
      <c r="A33" s="434" t="s">
        <v>10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113">
        <f>SUM(AJ7:AJ32)</f>
        <v>14</v>
      </c>
      <c r="AK33" s="113">
        <f>SUM(AK7:AK32)</f>
        <v>0</v>
      </c>
      <c r="AL33" s="113">
        <f>SUM(AL7:AL32)</f>
        <v>32</v>
      </c>
      <c r="AM33" s="15"/>
      <c r="AN33"/>
      <c r="AO33"/>
    </row>
    <row r="34" spans="1:41"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c r="AN34" s="311"/>
    </row>
    <row r="35" spans="1:41" ht="15.75" customHeight="1">
      <c r="C35" s="42"/>
      <c r="D35" s="15"/>
      <c r="E35" s="15"/>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41" ht="15.75" customHeight="1">
      <c r="C36" s="42"/>
      <c r="D36" s="15"/>
      <c r="E36" s="15"/>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41" ht="15.75" customHeight="1">
      <c r="C37" s="414"/>
      <c r="D37" s="414"/>
      <c r="E37" s="15"/>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41" ht="15.75" customHeight="1">
      <c r="C38" s="414"/>
      <c r="D38" s="414"/>
      <c r="E38" s="414"/>
      <c r="F38" s="414"/>
      <c r="G38" s="414"/>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41" ht="15.75" customHeight="1">
      <c r="C39" s="414"/>
      <c r="D39" s="414"/>
      <c r="E39" s="414"/>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41" ht="15.75" customHeight="1">
      <c r="C40" s="414"/>
      <c r="D40" s="414"/>
      <c r="E40" s="15"/>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sheetData>
  <mergeCells count="21">
    <mergeCell ref="AK5:AK6"/>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C37:D37"/>
    <mergeCell ref="A33:AI33"/>
    <mergeCell ref="C39:E39"/>
    <mergeCell ref="C40:D40"/>
    <mergeCell ref="C38:G38"/>
  </mergeCells>
  <conditionalFormatting sqref="E6:AI32">
    <cfRule type="expression" dxfId="17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39"/>
  <sheetViews>
    <sheetView topLeftCell="A4" zoomScaleNormal="100" workbookViewId="0">
      <selection activeCell="S23" sqref="S23"/>
    </sheetView>
  </sheetViews>
  <sheetFormatPr defaultRowHeight="15.75"/>
  <cols>
    <col min="1" max="1" width="7.33203125" customWidth="1"/>
    <col min="2" max="2" width="17" customWidth="1"/>
    <col min="3" max="3" width="21.33203125" customWidth="1"/>
    <col min="4" max="4" width="9.1640625" customWidth="1"/>
    <col min="5" max="35" width="4" customWidth="1"/>
    <col min="36" max="38" width="6.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859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75">
        <v>1</v>
      </c>
      <c r="B7" s="114" t="s">
        <v>188</v>
      </c>
      <c r="C7" s="115" t="s">
        <v>189</v>
      </c>
      <c r="D7" s="116" t="s">
        <v>61</v>
      </c>
      <c r="E7" s="93"/>
      <c r="F7" s="95"/>
      <c r="G7" s="95"/>
      <c r="H7" s="95"/>
      <c r="I7" s="95"/>
      <c r="J7" s="95"/>
      <c r="K7" s="95"/>
      <c r="L7" s="95"/>
      <c r="M7" s="98"/>
      <c r="N7" s="95"/>
      <c r="O7" s="95"/>
      <c r="P7" s="95"/>
      <c r="Q7" s="95" t="s">
        <v>8</v>
      </c>
      <c r="R7" s="95" t="s">
        <v>8</v>
      </c>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2</v>
      </c>
    </row>
    <row r="8" spans="1:38" s="1" customFormat="1" ht="21" customHeight="1">
      <c r="A8" s="75">
        <v>2</v>
      </c>
      <c r="B8" s="114" t="s">
        <v>190</v>
      </c>
      <c r="C8" s="115" t="s">
        <v>191</v>
      </c>
      <c r="D8" s="116" t="s">
        <v>61</v>
      </c>
      <c r="E8" s="93"/>
      <c r="F8" s="95"/>
      <c r="G8" s="95"/>
      <c r="H8" s="95"/>
      <c r="I8" s="95"/>
      <c r="J8" s="95"/>
      <c r="K8" s="95"/>
      <c r="L8" s="95"/>
      <c r="M8" s="98"/>
      <c r="N8" s="95"/>
      <c r="O8" s="95"/>
      <c r="P8" s="95"/>
      <c r="Q8" s="95"/>
      <c r="R8" s="95"/>
      <c r="S8" s="95"/>
      <c r="T8" s="95"/>
      <c r="U8" s="95"/>
      <c r="V8" s="95"/>
      <c r="W8" s="95"/>
      <c r="X8" s="95"/>
      <c r="Y8" s="95"/>
      <c r="Z8" s="95"/>
      <c r="AA8" s="95"/>
      <c r="AB8" s="95"/>
      <c r="AC8" s="95"/>
      <c r="AD8" s="95"/>
      <c r="AE8" s="95"/>
      <c r="AF8" s="95"/>
      <c r="AG8" s="95"/>
      <c r="AH8" s="95"/>
      <c r="AI8" s="95"/>
      <c r="AJ8" s="18">
        <f t="shared" ref="AJ8:AJ31" si="2">COUNTIF(E8:AI8,"K")+2*COUNTIF(E8:AI8,"2K")+COUNTIF(E8:AI8,"TK")+COUNTIF(E8:AI8,"KT")+COUNTIF(E8:AI8,"PK")+COUNTIF(E8:AI8,"KP")+2*COUNTIF(E8:AI8,"K2")</f>
        <v>0</v>
      </c>
      <c r="AK8" s="309">
        <f t="shared" ref="AK8:AK31" si="3">COUNTIF(F8:AJ8,"P")+2*COUNTIF(F8:AJ8,"2P")+COUNTIF(F8:AJ8,"TP")+COUNTIF(F8:AJ8,"PT")+COUNTIF(F8:AJ8,"PK")+COUNTIF(F8:AJ8,"KP")+2*COUNTIF(F8:AJ8,"P2")</f>
        <v>0</v>
      </c>
      <c r="AL8" s="335">
        <f t="shared" ref="AL8:AL31" si="4">COUNTIF(E8:AI8,"T")+2*COUNTIF(E8:AI8,"2T")+2*COUNTIF(E8:AI8,"T2")+COUNTIF(E8:AI8,"PT")+COUNTIF(E8:AI8,"TP")+COUNTIF(E8:AI8,"TK")+COUNTIF(E8:AI8,"KT")</f>
        <v>0</v>
      </c>
    </row>
    <row r="9" spans="1:38" s="1" customFormat="1" ht="21" customHeight="1">
      <c r="A9" s="75">
        <v>3</v>
      </c>
      <c r="B9" s="114" t="s">
        <v>192</v>
      </c>
      <c r="C9" s="115" t="s">
        <v>121</v>
      </c>
      <c r="D9" s="116" t="s">
        <v>37</v>
      </c>
      <c r="E9" s="93"/>
      <c r="F9" s="95"/>
      <c r="G9" s="95"/>
      <c r="H9" s="95"/>
      <c r="I9" s="95"/>
      <c r="J9" s="95"/>
      <c r="K9" s="95"/>
      <c r="L9" s="95"/>
      <c r="M9" s="98"/>
      <c r="N9" s="95"/>
      <c r="O9" s="95"/>
      <c r="P9" s="95"/>
      <c r="Q9" s="95"/>
      <c r="R9" s="95"/>
      <c r="S9" s="95"/>
      <c r="T9" s="95"/>
      <c r="U9" s="95"/>
      <c r="V9" s="95"/>
      <c r="W9" s="95"/>
      <c r="X9" s="95"/>
      <c r="Y9" s="95"/>
      <c r="Z9" s="95"/>
      <c r="AA9" s="95"/>
      <c r="AB9" s="95"/>
      <c r="AC9" s="95"/>
      <c r="AD9" s="95"/>
      <c r="AE9" s="95"/>
      <c r="AF9" s="95"/>
      <c r="AG9" s="95"/>
      <c r="AH9" s="95"/>
      <c r="AI9" s="95"/>
      <c r="AJ9" s="18">
        <f t="shared" si="2"/>
        <v>0</v>
      </c>
      <c r="AK9" s="309">
        <f t="shared" si="3"/>
        <v>0</v>
      </c>
      <c r="AL9" s="335">
        <f t="shared" si="4"/>
        <v>0</v>
      </c>
    </row>
    <row r="10" spans="1:38" s="1" customFormat="1" ht="21" customHeight="1">
      <c r="A10" s="75">
        <v>4</v>
      </c>
      <c r="B10" s="114" t="s">
        <v>193</v>
      </c>
      <c r="C10" s="115" t="s">
        <v>194</v>
      </c>
      <c r="D10" s="116" t="s">
        <v>37</v>
      </c>
      <c r="E10" s="93"/>
      <c r="F10" s="95"/>
      <c r="G10" s="95"/>
      <c r="H10" s="95"/>
      <c r="I10" s="95"/>
      <c r="J10" s="95"/>
      <c r="K10" s="95"/>
      <c r="L10" s="95"/>
      <c r="M10" s="98"/>
      <c r="N10" s="95"/>
      <c r="O10" s="95"/>
      <c r="P10" s="95"/>
      <c r="Q10" s="95"/>
      <c r="R10" s="95"/>
      <c r="S10" s="95"/>
      <c r="T10" s="95"/>
      <c r="U10" s="95"/>
      <c r="V10" s="95"/>
      <c r="W10" s="95"/>
      <c r="X10" s="95"/>
      <c r="Y10" s="95"/>
      <c r="Z10" s="95"/>
      <c r="AA10" s="95"/>
      <c r="AB10" s="95"/>
      <c r="AC10" s="95"/>
      <c r="AD10" s="95"/>
      <c r="AE10" s="95"/>
      <c r="AF10" s="95"/>
      <c r="AG10" s="95"/>
      <c r="AH10" s="95"/>
      <c r="AI10" s="95"/>
      <c r="AJ10" s="18">
        <f t="shared" si="2"/>
        <v>0</v>
      </c>
      <c r="AK10" s="309">
        <f t="shared" si="3"/>
        <v>0</v>
      </c>
      <c r="AL10" s="335">
        <f t="shared" si="4"/>
        <v>0</v>
      </c>
    </row>
    <row r="11" spans="1:38" s="1" customFormat="1" ht="21" customHeight="1">
      <c r="A11" s="75">
        <v>5</v>
      </c>
      <c r="B11" s="114" t="s">
        <v>195</v>
      </c>
      <c r="C11" s="115" t="s">
        <v>196</v>
      </c>
      <c r="D11" s="116" t="s">
        <v>113</v>
      </c>
      <c r="E11" s="93"/>
      <c r="F11" s="95"/>
      <c r="G11" s="95"/>
      <c r="H11" s="95"/>
      <c r="I11" s="95"/>
      <c r="J11" s="95"/>
      <c r="K11" s="95"/>
      <c r="L11" s="95"/>
      <c r="M11" s="98"/>
      <c r="N11" s="95"/>
      <c r="O11" s="95"/>
      <c r="P11" s="95"/>
      <c r="Q11" s="95"/>
      <c r="R11" s="95"/>
      <c r="S11" s="95"/>
      <c r="T11" s="95"/>
      <c r="U11" s="95"/>
      <c r="V11" s="95"/>
      <c r="W11" s="95"/>
      <c r="X11" s="95"/>
      <c r="Y11" s="95"/>
      <c r="Z11" s="95"/>
      <c r="AA11" s="95"/>
      <c r="AB11" s="95"/>
      <c r="AC11" s="95"/>
      <c r="AD11" s="95"/>
      <c r="AE11" s="95"/>
      <c r="AF11" s="95"/>
      <c r="AG11" s="95"/>
      <c r="AH11" s="95"/>
      <c r="AI11" s="95"/>
      <c r="AJ11" s="18">
        <f t="shared" si="2"/>
        <v>0</v>
      </c>
      <c r="AK11" s="309">
        <f t="shared" si="3"/>
        <v>0</v>
      </c>
      <c r="AL11" s="335">
        <f t="shared" si="4"/>
        <v>0</v>
      </c>
    </row>
    <row r="12" spans="1:38" s="1" customFormat="1" ht="21" customHeight="1">
      <c r="A12" s="75">
        <v>6</v>
      </c>
      <c r="B12" s="114" t="s">
        <v>197</v>
      </c>
      <c r="C12" s="115" t="s">
        <v>65</v>
      </c>
      <c r="D12" s="116" t="s">
        <v>29</v>
      </c>
      <c r="E12" s="93"/>
      <c r="F12" s="95"/>
      <c r="G12" s="95"/>
      <c r="H12" s="95"/>
      <c r="I12" s="95"/>
      <c r="J12" s="95"/>
      <c r="K12" s="95"/>
      <c r="L12" s="95"/>
      <c r="M12" s="98"/>
      <c r="N12" s="95"/>
      <c r="O12" s="95"/>
      <c r="P12" s="95"/>
      <c r="Q12" s="95"/>
      <c r="R12" s="95"/>
      <c r="S12" s="95"/>
      <c r="T12" s="95"/>
      <c r="U12" s="95"/>
      <c r="V12" s="95"/>
      <c r="W12" s="95"/>
      <c r="X12" s="95"/>
      <c r="Y12" s="95"/>
      <c r="Z12" s="95"/>
      <c r="AA12" s="95"/>
      <c r="AB12" s="95"/>
      <c r="AC12" s="95"/>
      <c r="AD12" s="95"/>
      <c r="AE12" s="95"/>
      <c r="AF12" s="95"/>
      <c r="AG12" s="95"/>
      <c r="AH12" s="95"/>
      <c r="AI12" s="95"/>
      <c r="AJ12" s="18">
        <f t="shared" si="2"/>
        <v>0</v>
      </c>
      <c r="AK12" s="309">
        <f t="shared" si="3"/>
        <v>0</v>
      </c>
      <c r="AL12" s="335">
        <f t="shared" si="4"/>
        <v>0</v>
      </c>
    </row>
    <row r="13" spans="1:38" s="1" customFormat="1" ht="21" customHeight="1">
      <c r="A13" s="75">
        <v>7</v>
      </c>
      <c r="B13" s="114" t="s">
        <v>198</v>
      </c>
      <c r="C13" s="115" t="s">
        <v>80</v>
      </c>
      <c r="D13" s="116" t="s">
        <v>136</v>
      </c>
      <c r="E13" s="93"/>
      <c r="F13" s="95"/>
      <c r="G13" s="95"/>
      <c r="H13" s="95"/>
      <c r="I13" s="95"/>
      <c r="J13" s="95"/>
      <c r="K13" s="95"/>
      <c r="L13" s="95"/>
      <c r="M13" s="98"/>
      <c r="N13" s="95"/>
      <c r="O13" s="95"/>
      <c r="P13" s="95"/>
      <c r="Q13" s="95"/>
      <c r="R13" s="95"/>
      <c r="S13" s="95"/>
      <c r="T13" s="95"/>
      <c r="U13" s="95"/>
      <c r="V13" s="95"/>
      <c r="W13" s="95"/>
      <c r="X13" s="95"/>
      <c r="Y13" s="95"/>
      <c r="Z13" s="95"/>
      <c r="AA13" s="95"/>
      <c r="AB13" s="95"/>
      <c r="AC13" s="95"/>
      <c r="AD13" s="95"/>
      <c r="AE13" s="95"/>
      <c r="AF13" s="95"/>
      <c r="AG13" s="95"/>
      <c r="AH13" s="95"/>
      <c r="AI13" s="95"/>
      <c r="AJ13" s="18">
        <f t="shared" si="2"/>
        <v>0</v>
      </c>
      <c r="AK13" s="309">
        <f t="shared" si="3"/>
        <v>0</v>
      </c>
      <c r="AL13" s="335">
        <f t="shared" si="4"/>
        <v>0</v>
      </c>
    </row>
    <row r="14" spans="1:38" s="1" customFormat="1" ht="21" customHeight="1">
      <c r="A14" s="75">
        <v>8</v>
      </c>
      <c r="B14" s="114" t="s">
        <v>199</v>
      </c>
      <c r="C14" s="115" t="s">
        <v>200</v>
      </c>
      <c r="D14" s="116" t="s">
        <v>117</v>
      </c>
      <c r="E14" s="117" t="s">
        <v>6</v>
      </c>
      <c r="F14" s="118"/>
      <c r="G14" s="118"/>
      <c r="H14" s="118"/>
      <c r="I14" s="118" t="s">
        <v>6</v>
      </c>
      <c r="J14" s="118" t="s">
        <v>6</v>
      </c>
      <c r="K14" s="118" t="s">
        <v>6</v>
      </c>
      <c r="L14" s="118" t="s">
        <v>6</v>
      </c>
      <c r="M14" s="100"/>
      <c r="N14" s="118"/>
      <c r="O14" s="118"/>
      <c r="P14" s="118" t="s">
        <v>6</v>
      </c>
      <c r="Q14" s="118" t="s">
        <v>6</v>
      </c>
      <c r="R14" s="118" t="s">
        <v>7</v>
      </c>
      <c r="S14" s="118" t="s">
        <v>6</v>
      </c>
      <c r="T14" s="118"/>
      <c r="U14" s="118"/>
      <c r="V14" s="118"/>
      <c r="W14" s="118"/>
      <c r="X14" s="118"/>
      <c r="Y14" s="118"/>
      <c r="Z14" s="118"/>
      <c r="AA14" s="118"/>
      <c r="AB14" s="118"/>
      <c r="AC14" s="118"/>
      <c r="AD14" s="118"/>
      <c r="AE14" s="118"/>
      <c r="AF14" s="118"/>
      <c r="AG14" s="118"/>
      <c r="AH14" s="118"/>
      <c r="AI14" s="118"/>
      <c r="AJ14" s="18">
        <f t="shared" si="2"/>
        <v>8</v>
      </c>
      <c r="AK14" s="309">
        <f t="shared" si="3"/>
        <v>1</v>
      </c>
      <c r="AL14" s="335">
        <f t="shared" si="4"/>
        <v>0</v>
      </c>
    </row>
    <row r="15" spans="1:38" s="1" customFormat="1" ht="21" customHeight="1">
      <c r="A15" s="75">
        <v>9</v>
      </c>
      <c r="B15" s="114" t="s">
        <v>201</v>
      </c>
      <c r="C15" s="115" t="s">
        <v>202</v>
      </c>
      <c r="D15" s="116" t="s">
        <v>70</v>
      </c>
      <c r="E15" s="117"/>
      <c r="F15" s="118"/>
      <c r="G15" s="118"/>
      <c r="H15" s="118"/>
      <c r="I15" s="118"/>
      <c r="J15" s="118"/>
      <c r="K15" s="118"/>
      <c r="L15" s="118"/>
      <c r="M15" s="100"/>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8">
        <f t="shared" si="2"/>
        <v>0</v>
      </c>
      <c r="AK15" s="309">
        <f t="shared" si="3"/>
        <v>0</v>
      </c>
      <c r="AL15" s="335">
        <f t="shared" si="4"/>
        <v>0</v>
      </c>
    </row>
    <row r="16" spans="1:38" s="1" customFormat="1" ht="21" customHeight="1">
      <c r="A16" s="75">
        <v>10</v>
      </c>
      <c r="B16" s="114" t="s">
        <v>203</v>
      </c>
      <c r="C16" s="115" t="s">
        <v>204</v>
      </c>
      <c r="D16" s="116" t="s">
        <v>14</v>
      </c>
      <c r="E16" s="93"/>
      <c r="F16" s="95"/>
      <c r="G16" s="95"/>
      <c r="H16" s="95"/>
      <c r="I16" s="95"/>
      <c r="J16" s="95"/>
      <c r="K16" s="95"/>
      <c r="L16" s="95"/>
      <c r="M16" s="98"/>
      <c r="N16" s="95"/>
      <c r="O16" s="95"/>
      <c r="P16" s="95"/>
      <c r="Q16" s="95"/>
      <c r="R16" s="95" t="s">
        <v>8</v>
      </c>
      <c r="S16" s="95"/>
      <c r="T16" s="95"/>
      <c r="U16" s="95"/>
      <c r="V16" s="95"/>
      <c r="W16" s="95"/>
      <c r="X16" s="95"/>
      <c r="Y16" s="95"/>
      <c r="Z16" s="95"/>
      <c r="AA16" s="95"/>
      <c r="AB16" s="95"/>
      <c r="AC16" s="95"/>
      <c r="AD16" s="95"/>
      <c r="AE16" s="95"/>
      <c r="AF16" s="95"/>
      <c r="AG16" s="95"/>
      <c r="AH16" s="95"/>
      <c r="AI16" s="95"/>
      <c r="AJ16" s="18">
        <f t="shared" si="2"/>
        <v>0</v>
      </c>
      <c r="AK16" s="309">
        <f t="shared" si="3"/>
        <v>0</v>
      </c>
      <c r="AL16" s="335">
        <f t="shared" si="4"/>
        <v>1</v>
      </c>
    </row>
    <row r="17" spans="1:41" s="1" customFormat="1" ht="21" customHeight="1">
      <c r="A17" s="75">
        <v>11</v>
      </c>
      <c r="B17" s="114" t="s">
        <v>206</v>
      </c>
      <c r="C17" s="115" t="s">
        <v>207</v>
      </c>
      <c r="D17" s="116" t="s">
        <v>92</v>
      </c>
      <c r="E17" s="93"/>
      <c r="F17" s="95"/>
      <c r="G17" s="95"/>
      <c r="H17" s="95"/>
      <c r="I17" s="95"/>
      <c r="J17" s="95"/>
      <c r="K17" s="95"/>
      <c r="L17" s="95"/>
      <c r="M17" s="98"/>
      <c r="N17" s="95"/>
      <c r="O17" s="95"/>
      <c r="P17" s="95"/>
      <c r="Q17" s="95" t="s">
        <v>7</v>
      </c>
      <c r="R17" s="95"/>
      <c r="S17" s="95" t="s">
        <v>8</v>
      </c>
      <c r="T17" s="95"/>
      <c r="U17" s="95"/>
      <c r="V17" s="95"/>
      <c r="W17" s="95"/>
      <c r="X17" s="95"/>
      <c r="Y17" s="95"/>
      <c r="Z17" s="95"/>
      <c r="AA17" s="95"/>
      <c r="AB17" s="95"/>
      <c r="AC17" s="95"/>
      <c r="AD17" s="95"/>
      <c r="AE17" s="95"/>
      <c r="AF17" s="95"/>
      <c r="AG17" s="95"/>
      <c r="AH17" s="95"/>
      <c r="AI17" s="95"/>
      <c r="AJ17" s="18">
        <f t="shared" si="2"/>
        <v>0</v>
      </c>
      <c r="AK17" s="309">
        <f t="shared" si="3"/>
        <v>1</v>
      </c>
      <c r="AL17" s="335">
        <f t="shared" si="4"/>
        <v>1</v>
      </c>
    </row>
    <row r="18" spans="1:41" s="1" customFormat="1" ht="21" customHeight="1">
      <c r="A18" s="75">
        <v>12</v>
      </c>
      <c r="B18" s="114" t="s">
        <v>208</v>
      </c>
      <c r="C18" s="115" t="s">
        <v>209</v>
      </c>
      <c r="D18" s="116" t="s">
        <v>210</v>
      </c>
      <c r="E18" s="93" t="s">
        <v>6</v>
      </c>
      <c r="F18" s="95"/>
      <c r="G18" s="95"/>
      <c r="H18" s="95"/>
      <c r="I18" s="95"/>
      <c r="J18" s="95"/>
      <c r="K18" s="95"/>
      <c r="L18" s="95"/>
      <c r="M18" s="98"/>
      <c r="N18" s="95"/>
      <c r="O18" s="95"/>
      <c r="P18" s="95"/>
      <c r="Q18" s="95"/>
      <c r="R18" s="95"/>
      <c r="S18" s="95"/>
      <c r="T18" s="95"/>
      <c r="U18" s="95"/>
      <c r="V18" s="95"/>
      <c r="W18" s="95"/>
      <c r="X18" s="95"/>
      <c r="Y18" s="95"/>
      <c r="Z18" s="95"/>
      <c r="AA18" s="95"/>
      <c r="AB18" s="95"/>
      <c r="AC18" s="95"/>
      <c r="AD18" s="95"/>
      <c r="AE18" s="95"/>
      <c r="AF18" s="95"/>
      <c r="AG18" s="95"/>
      <c r="AH18" s="95"/>
      <c r="AI18" s="95"/>
      <c r="AJ18" s="18">
        <f t="shared" si="2"/>
        <v>1</v>
      </c>
      <c r="AK18" s="309">
        <f t="shared" si="3"/>
        <v>0</v>
      </c>
      <c r="AL18" s="335">
        <f t="shared" si="4"/>
        <v>0</v>
      </c>
    </row>
    <row r="19" spans="1:41" s="1" customFormat="1" ht="21" customHeight="1">
      <c r="A19" s="75">
        <v>13</v>
      </c>
      <c r="B19" s="114" t="s">
        <v>211</v>
      </c>
      <c r="C19" s="115" t="s">
        <v>212</v>
      </c>
      <c r="D19" s="116" t="s">
        <v>62</v>
      </c>
      <c r="E19" s="119"/>
      <c r="F19" s="119"/>
      <c r="G19" s="119"/>
      <c r="H19" s="119"/>
      <c r="I19" s="119"/>
      <c r="J19" s="119"/>
      <c r="K19" s="119"/>
      <c r="L19" s="119"/>
      <c r="M19" s="106"/>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8">
        <f t="shared" si="2"/>
        <v>0</v>
      </c>
      <c r="AK19" s="309">
        <f t="shared" si="3"/>
        <v>0</v>
      </c>
      <c r="AL19" s="335">
        <f t="shared" si="4"/>
        <v>0</v>
      </c>
    </row>
    <row r="20" spans="1:41" s="1" customFormat="1" ht="21" customHeight="1">
      <c r="A20" s="75">
        <v>14</v>
      </c>
      <c r="B20" s="114" t="s">
        <v>213</v>
      </c>
      <c r="C20" s="115" t="s">
        <v>214</v>
      </c>
      <c r="D20" s="116" t="s">
        <v>108</v>
      </c>
      <c r="E20" s="93"/>
      <c r="F20" s="95"/>
      <c r="G20" s="95"/>
      <c r="H20" s="95"/>
      <c r="I20" s="95"/>
      <c r="J20" s="95"/>
      <c r="K20" s="95"/>
      <c r="L20" s="95"/>
      <c r="M20" s="98"/>
      <c r="N20" s="95"/>
      <c r="O20" s="95"/>
      <c r="P20" s="95"/>
      <c r="Q20" s="95"/>
      <c r="R20" s="95"/>
      <c r="S20" s="95"/>
      <c r="T20" s="95"/>
      <c r="U20" s="95"/>
      <c r="V20" s="95"/>
      <c r="W20" s="95"/>
      <c r="X20" s="95"/>
      <c r="Y20" s="95"/>
      <c r="Z20" s="95"/>
      <c r="AA20" s="95"/>
      <c r="AB20" s="95"/>
      <c r="AC20" s="95"/>
      <c r="AD20" s="95"/>
      <c r="AE20" s="95"/>
      <c r="AF20" s="95"/>
      <c r="AG20" s="95"/>
      <c r="AH20" s="95"/>
      <c r="AI20" s="95"/>
      <c r="AJ20" s="18">
        <f t="shared" si="2"/>
        <v>0</v>
      </c>
      <c r="AK20" s="309">
        <f t="shared" si="3"/>
        <v>0</v>
      </c>
      <c r="AL20" s="335">
        <f t="shared" si="4"/>
        <v>0</v>
      </c>
    </row>
    <row r="21" spans="1:41" s="1" customFormat="1" ht="21" customHeight="1">
      <c r="A21" s="75">
        <v>15</v>
      </c>
      <c r="B21" s="114" t="s">
        <v>215</v>
      </c>
      <c r="C21" s="115" t="s">
        <v>216</v>
      </c>
      <c r="D21" s="116" t="s">
        <v>32</v>
      </c>
      <c r="E21" s="93"/>
      <c r="F21" s="95"/>
      <c r="G21" s="95"/>
      <c r="H21" s="95"/>
      <c r="I21" s="95"/>
      <c r="J21" s="95"/>
      <c r="K21" s="95" t="s">
        <v>6</v>
      </c>
      <c r="L21" s="95"/>
      <c r="M21" s="98"/>
      <c r="N21" s="95"/>
      <c r="O21" s="95"/>
      <c r="P21" s="95"/>
      <c r="Q21" s="95"/>
      <c r="R21" s="95"/>
      <c r="S21" s="95"/>
      <c r="T21" s="95"/>
      <c r="U21" s="95"/>
      <c r="V21" s="95"/>
      <c r="W21" s="95"/>
      <c r="X21" s="95"/>
      <c r="Y21" s="95"/>
      <c r="Z21" s="95"/>
      <c r="AA21" s="95"/>
      <c r="AB21" s="95"/>
      <c r="AC21" s="95"/>
      <c r="AD21" s="95"/>
      <c r="AE21" s="95"/>
      <c r="AF21" s="95"/>
      <c r="AG21" s="95"/>
      <c r="AH21" s="95"/>
      <c r="AI21" s="95"/>
      <c r="AJ21" s="18">
        <f t="shared" si="2"/>
        <v>1</v>
      </c>
      <c r="AK21" s="309">
        <f t="shared" si="3"/>
        <v>0</v>
      </c>
      <c r="AL21" s="335">
        <f t="shared" si="4"/>
        <v>0</v>
      </c>
    </row>
    <row r="22" spans="1:41" s="1" customFormat="1" ht="21" customHeight="1">
      <c r="A22" s="75">
        <v>16</v>
      </c>
      <c r="B22" s="114" t="s">
        <v>217</v>
      </c>
      <c r="C22" s="115" t="s">
        <v>218</v>
      </c>
      <c r="D22" s="116" t="s">
        <v>42</v>
      </c>
      <c r="E22" s="93"/>
      <c r="F22" s="95"/>
      <c r="G22" s="95"/>
      <c r="H22" s="95"/>
      <c r="I22" s="95"/>
      <c r="J22" s="95"/>
      <c r="K22" s="95" t="s">
        <v>6</v>
      </c>
      <c r="L22" s="95"/>
      <c r="M22" s="98"/>
      <c r="N22" s="95"/>
      <c r="O22" s="95"/>
      <c r="P22" s="95"/>
      <c r="Q22" s="95"/>
      <c r="R22" s="95"/>
      <c r="S22" s="95"/>
      <c r="T22" s="95"/>
      <c r="U22" s="95"/>
      <c r="V22" s="95"/>
      <c r="W22" s="95"/>
      <c r="X22" s="95"/>
      <c r="Y22" s="95"/>
      <c r="Z22" s="95"/>
      <c r="AA22" s="95"/>
      <c r="AB22" s="95"/>
      <c r="AC22" s="95"/>
      <c r="AD22" s="95"/>
      <c r="AE22" s="95"/>
      <c r="AF22" s="95"/>
      <c r="AG22" s="95"/>
      <c r="AH22" s="95"/>
      <c r="AI22" s="95"/>
      <c r="AJ22" s="18">
        <f t="shared" si="2"/>
        <v>1</v>
      </c>
      <c r="AK22" s="309">
        <f t="shared" si="3"/>
        <v>0</v>
      </c>
      <c r="AL22" s="335">
        <f t="shared" si="4"/>
        <v>0</v>
      </c>
    </row>
    <row r="23" spans="1:41" s="1" customFormat="1" ht="21" customHeight="1">
      <c r="A23" s="75">
        <v>17</v>
      </c>
      <c r="B23" s="114" t="s">
        <v>219</v>
      </c>
      <c r="C23" s="115" t="s">
        <v>220</v>
      </c>
      <c r="D23" s="116" t="s">
        <v>87</v>
      </c>
      <c r="E23" s="93"/>
      <c r="F23" s="95"/>
      <c r="G23" s="95"/>
      <c r="H23" s="95"/>
      <c r="I23" s="95"/>
      <c r="J23" s="95"/>
      <c r="K23" s="95"/>
      <c r="L23" s="95" t="s">
        <v>8</v>
      </c>
      <c r="M23" s="98"/>
      <c r="N23" s="95"/>
      <c r="O23" s="95"/>
      <c r="P23" s="95" t="s">
        <v>8</v>
      </c>
      <c r="Q23" s="95"/>
      <c r="R23" s="95"/>
      <c r="S23" s="95" t="s">
        <v>6</v>
      </c>
      <c r="T23" s="95"/>
      <c r="U23" s="95"/>
      <c r="V23" s="95"/>
      <c r="W23" s="95"/>
      <c r="X23" s="95"/>
      <c r="Y23" s="95"/>
      <c r="Z23" s="95"/>
      <c r="AA23" s="95"/>
      <c r="AB23" s="95"/>
      <c r="AC23" s="95"/>
      <c r="AD23" s="95"/>
      <c r="AE23" s="95"/>
      <c r="AF23" s="95"/>
      <c r="AG23" s="95"/>
      <c r="AH23" s="95"/>
      <c r="AI23" s="95"/>
      <c r="AJ23" s="18">
        <f t="shared" si="2"/>
        <v>1</v>
      </c>
      <c r="AK23" s="309">
        <f t="shared" si="3"/>
        <v>0</v>
      </c>
      <c r="AL23" s="335">
        <f t="shared" si="4"/>
        <v>2</v>
      </c>
    </row>
    <row r="24" spans="1:41" s="1" customFormat="1" ht="21" customHeight="1">
      <c r="A24" s="75">
        <v>18</v>
      </c>
      <c r="B24" s="114" t="s">
        <v>221</v>
      </c>
      <c r="C24" s="115" t="s">
        <v>222</v>
      </c>
      <c r="D24" s="116" t="s">
        <v>78</v>
      </c>
      <c r="E24" s="93"/>
      <c r="F24" s="95"/>
      <c r="G24" s="95"/>
      <c r="H24" s="95"/>
      <c r="I24" s="95"/>
      <c r="J24" s="95"/>
      <c r="K24" s="95"/>
      <c r="L24" s="95"/>
      <c r="M24" s="98"/>
      <c r="N24" s="95"/>
      <c r="O24" s="95"/>
      <c r="P24" s="95"/>
      <c r="Q24" s="95"/>
      <c r="R24" s="95"/>
      <c r="S24" s="95"/>
      <c r="T24" s="95"/>
      <c r="U24" s="95"/>
      <c r="V24" s="95"/>
      <c r="W24" s="95"/>
      <c r="X24" s="95"/>
      <c r="Y24" s="95"/>
      <c r="Z24" s="95"/>
      <c r="AA24" s="95"/>
      <c r="AB24" s="95"/>
      <c r="AC24" s="95"/>
      <c r="AD24" s="95"/>
      <c r="AE24" s="95"/>
      <c r="AF24" s="95"/>
      <c r="AG24" s="95"/>
      <c r="AH24" s="95"/>
      <c r="AI24" s="95"/>
      <c r="AJ24" s="18">
        <f t="shared" si="2"/>
        <v>0</v>
      </c>
      <c r="AK24" s="309">
        <f t="shared" si="3"/>
        <v>0</v>
      </c>
      <c r="AL24" s="335">
        <f t="shared" si="4"/>
        <v>0</v>
      </c>
    </row>
    <row r="25" spans="1:41" s="1" customFormat="1" ht="21" customHeight="1">
      <c r="A25" s="75">
        <v>19</v>
      </c>
      <c r="B25" s="114" t="s">
        <v>223</v>
      </c>
      <c r="C25" s="115" t="s">
        <v>224</v>
      </c>
      <c r="D25" s="116" t="s">
        <v>78</v>
      </c>
      <c r="E25" s="93"/>
      <c r="F25" s="95"/>
      <c r="G25" s="95"/>
      <c r="H25" s="95"/>
      <c r="I25" s="95"/>
      <c r="J25" s="95"/>
      <c r="K25" s="95"/>
      <c r="L25" s="95"/>
      <c r="M25" s="98"/>
      <c r="N25" s="95"/>
      <c r="O25" s="95"/>
      <c r="P25" s="95"/>
      <c r="Q25" s="95"/>
      <c r="R25" s="95"/>
      <c r="S25" s="95"/>
      <c r="T25" s="95"/>
      <c r="U25" s="95"/>
      <c r="V25" s="95"/>
      <c r="W25" s="95"/>
      <c r="X25" s="95"/>
      <c r="Y25" s="95"/>
      <c r="Z25" s="95"/>
      <c r="AA25" s="95"/>
      <c r="AB25" s="95"/>
      <c r="AC25" s="95"/>
      <c r="AD25" s="95"/>
      <c r="AE25" s="95"/>
      <c r="AF25" s="95"/>
      <c r="AG25" s="95"/>
      <c r="AH25" s="95"/>
      <c r="AI25" s="95"/>
      <c r="AJ25" s="18">
        <f t="shared" si="2"/>
        <v>0</v>
      </c>
      <c r="AK25" s="309">
        <f t="shared" si="3"/>
        <v>0</v>
      </c>
      <c r="AL25" s="335">
        <f t="shared" si="4"/>
        <v>0</v>
      </c>
    </row>
    <row r="26" spans="1:41" s="1" customFormat="1" ht="21" customHeight="1">
      <c r="A26" s="75">
        <v>20</v>
      </c>
      <c r="B26" s="114" t="s">
        <v>225</v>
      </c>
      <c r="C26" s="115" t="s">
        <v>226</v>
      </c>
      <c r="D26" s="116" t="s">
        <v>227</v>
      </c>
      <c r="E26" s="93"/>
      <c r="F26" s="95"/>
      <c r="G26" s="95"/>
      <c r="H26" s="95"/>
      <c r="I26" s="95"/>
      <c r="J26" s="95"/>
      <c r="K26" s="95"/>
      <c r="L26" s="95"/>
      <c r="M26" s="98"/>
      <c r="N26" s="95"/>
      <c r="O26" s="95"/>
      <c r="P26" s="95"/>
      <c r="Q26" s="95"/>
      <c r="R26" s="95"/>
      <c r="S26" s="95"/>
      <c r="T26" s="95"/>
      <c r="U26" s="95"/>
      <c r="V26" s="95"/>
      <c r="W26" s="95"/>
      <c r="X26" s="95"/>
      <c r="Y26" s="95"/>
      <c r="Z26" s="95"/>
      <c r="AA26" s="95"/>
      <c r="AB26" s="95"/>
      <c r="AC26" s="95"/>
      <c r="AD26" s="95"/>
      <c r="AE26" s="95"/>
      <c r="AF26" s="95"/>
      <c r="AG26" s="95"/>
      <c r="AH26" s="95"/>
      <c r="AI26" s="95"/>
      <c r="AJ26" s="18">
        <f t="shared" si="2"/>
        <v>0</v>
      </c>
      <c r="AK26" s="309">
        <f t="shared" si="3"/>
        <v>0</v>
      </c>
      <c r="AL26" s="335">
        <f t="shared" si="4"/>
        <v>0</v>
      </c>
    </row>
    <row r="27" spans="1:41" s="1" customFormat="1" ht="21" customHeight="1">
      <c r="A27" s="75">
        <v>21</v>
      </c>
      <c r="B27" s="114" t="s">
        <v>228</v>
      </c>
      <c r="C27" s="115" t="s">
        <v>229</v>
      </c>
      <c r="D27" s="116" t="s">
        <v>109</v>
      </c>
      <c r="E27" s="93"/>
      <c r="F27" s="95"/>
      <c r="G27" s="95"/>
      <c r="H27" s="95"/>
      <c r="I27" s="95"/>
      <c r="J27" s="95"/>
      <c r="K27" s="95"/>
      <c r="L27" s="95"/>
      <c r="M27" s="98"/>
      <c r="N27" s="95"/>
      <c r="O27" s="95"/>
      <c r="P27" s="95"/>
      <c r="Q27" s="95"/>
      <c r="R27" s="95" t="s">
        <v>8</v>
      </c>
      <c r="S27" s="95"/>
      <c r="T27" s="95"/>
      <c r="U27" s="95"/>
      <c r="V27" s="95"/>
      <c r="W27" s="95"/>
      <c r="X27" s="95"/>
      <c r="Y27" s="95"/>
      <c r="Z27" s="95"/>
      <c r="AA27" s="95"/>
      <c r="AB27" s="95"/>
      <c r="AC27" s="95"/>
      <c r="AD27" s="95"/>
      <c r="AE27" s="95"/>
      <c r="AF27" s="95"/>
      <c r="AG27" s="95"/>
      <c r="AH27" s="95"/>
      <c r="AI27" s="95"/>
      <c r="AJ27" s="18">
        <f t="shared" si="2"/>
        <v>0</v>
      </c>
      <c r="AK27" s="309">
        <f t="shared" si="3"/>
        <v>0</v>
      </c>
      <c r="AL27" s="335">
        <f t="shared" si="4"/>
        <v>1</v>
      </c>
    </row>
    <row r="28" spans="1:41" s="1" customFormat="1" ht="21" customHeight="1">
      <c r="A28" s="75">
        <v>22</v>
      </c>
      <c r="B28" s="114" t="s">
        <v>230</v>
      </c>
      <c r="C28" s="115" t="s">
        <v>231</v>
      </c>
      <c r="D28" s="116" t="s">
        <v>232</v>
      </c>
      <c r="E28" s="93"/>
      <c r="F28" s="95"/>
      <c r="G28" s="95"/>
      <c r="H28" s="95"/>
      <c r="I28" s="95"/>
      <c r="J28" s="95"/>
      <c r="K28" s="95"/>
      <c r="L28" s="95"/>
      <c r="M28" s="98"/>
      <c r="N28" s="95"/>
      <c r="O28" s="95"/>
      <c r="P28" s="95"/>
      <c r="Q28" s="95"/>
      <c r="R28" s="95"/>
      <c r="S28" s="95"/>
      <c r="T28" s="95"/>
      <c r="U28" s="95"/>
      <c r="V28" s="95"/>
      <c r="W28" s="95"/>
      <c r="X28" s="95"/>
      <c r="Y28" s="95"/>
      <c r="Z28" s="95"/>
      <c r="AA28" s="95"/>
      <c r="AB28" s="95"/>
      <c r="AC28" s="95"/>
      <c r="AD28" s="95"/>
      <c r="AE28" s="95"/>
      <c r="AF28" s="95"/>
      <c r="AG28" s="95"/>
      <c r="AH28" s="95"/>
      <c r="AI28" s="95"/>
      <c r="AJ28" s="18">
        <f t="shared" si="2"/>
        <v>0</v>
      </c>
      <c r="AK28" s="309">
        <f t="shared" si="3"/>
        <v>0</v>
      </c>
      <c r="AL28" s="335">
        <f t="shared" si="4"/>
        <v>0</v>
      </c>
    </row>
    <row r="29" spans="1:41" s="1" customFormat="1" ht="21" customHeight="1">
      <c r="A29" s="75">
        <v>23</v>
      </c>
      <c r="B29" s="114" t="s">
        <v>233</v>
      </c>
      <c r="C29" s="115" t="s">
        <v>234</v>
      </c>
      <c r="D29" s="116" t="s">
        <v>84</v>
      </c>
      <c r="E29" s="93"/>
      <c r="F29" s="95"/>
      <c r="G29" s="95"/>
      <c r="H29" s="95"/>
      <c r="I29" s="95"/>
      <c r="J29" s="95"/>
      <c r="K29" s="95"/>
      <c r="L29" s="95"/>
      <c r="M29" s="98"/>
      <c r="N29" s="95"/>
      <c r="O29" s="95"/>
      <c r="P29" s="95"/>
      <c r="Q29" s="95"/>
      <c r="R29" s="95"/>
      <c r="S29" s="95"/>
      <c r="T29" s="95"/>
      <c r="U29" s="95"/>
      <c r="V29" s="95"/>
      <c r="W29" s="95"/>
      <c r="X29" s="95"/>
      <c r="Y29" s="95"/>
      <c r="Z29" s="95"/>
      <c r="AA29" s="95"/>
      <c r="AB29" s="95"/>
      <c r="AC29" s="95"/>
      <c r="AD29" s="95"/>
      <c r="AE29" s="95"/>
      <c r="AF29" s="95"/>
      <c r="AG29" s="95"/>
      <c r="AH29" s="95"/>
      <c r="AI29" s="95"/>
      <c r="AJ29" s="18">
        <f t="shared" si="2"/>
        <v>0</v>
      </c>
      <c r="AK29" s="309">
        <f t="shared" si="3"/>
        <v>0</v>
      </c>
      <c r="AL29" s="335">
        <f t="shared" si="4"/>
        <v>0</v>
      </c>
    </row>
    <row r="30" spans="1:41" s="1" customFormat="1" ht="21" customHeight="1">
      <c r="A30" s="75">
        <v>24</v>
      </c>
      <c r="B30" s="114" t="s">
        <v>235</v>
      </c>
      <c r="C30" s="115" t="s">
        <v>236</v>
      </c>
      <c r="D30" s="116" t="s">
        <v>81</v>
      </c>
      <c r="E30" s="93"/>
      <c r="F30" s="95"/>
      <c r="G30" s="95"/>
      <c r="H30" s="95"/>
      <c r="I30" s="95"/>
      <c r="J30" s="95"/>
      <c r="K30" s="95"/>
      <c r="L30" s="95"/>
      <c r="M30" s="98"/>
      <c r="N30" s="95"/>
      <c r="O30" s="95"/>
      <c r="P30" s="95"/>
      <c r="Q30" s="95"/>
      <c r="R30" s="95"/>
      <c r="S30" s="95"/>
      <c r="T30" s="95"/>
      <c r="U30" s="95"/>
      <c r="V30" s="95"/>
      <c r="W30" s="95"/>
      <c r="X30" s="95"/>
      <c r="Y30" s="95"/>
      <c r="Z30" s="95"/>
      <c r="AA30" s="95"/>
      <c r="AB30" s="95"/>
      <c r="AC30" s="95"/>
      <c r="AD30" s="95"/>
      <c r="AE30" s="95"/>
      <c r="AF30" s="95"/>
      <c r="AG30" s="95"/>
      <c r="AH30" s="95"/>
      <c r="AI30" s="95"/>
      <c r="AJ30" s="18">
        <f t="shared" si="2"/>
        <v>0</v>
      </c>
      <c r="AK30" s="309">
        <f t="shared" si="3"/>
        <v>0</v>
      </c>
      <c r="AL30" s="335">
        <f t="shared" si="4"/>
        <v>0</v>
      </c>
    </row>
    <row r="31" spans="1:41" s="1" customFormat="1" ht="21" customHeight="1">
      <c r="A31" s="75">
        <v>25</v>
      </c>
      <c r="B31" s="114" t="s">
        <v>237</v>
      </c>
      <c r="C31" s="115" t="s">
        <v>238</v>
      </c>
      <c r="D31" s="116" t="s">
        <v>239</v>
      </c>
      <c r="E31" s="93"/>
      <c r="F31" s="95"/>
      <c r="G31" s="95"/>
      <c r="H31" s="95"/>
      <c r="I31" s="95"/>
      <c r="J31" s="95"/>
      <c r="K31" s="95"/>
      <c r="L31" s="95"/>
      <c r="M31" s="98"/>
      <c r="N31" s="95"/>
      <c r="O31" s="95"/>
      <c r="P31" s="95"/>
      <c r="Q31" s="95"/>
      <c r="R31" s="95" t="s">
        <v>8</v>
      </c>
      <c r="S31" s="95"/>
      <c r="T31" s="95"/>
      <c r="U31" s="95"/>
      <c r="V31" s="95"/>
      <c r="W31" s="95"/>
      <c r="X31" s="95"/>
      <c r="Y31" s="95"/>
      <c r="Z31" s="95"/>
      <c r="AA31" s="95"/>
      <c r="AB31" s="95"/>
      <c r="AC31" s="95"/>
      <c r="AD31" s="95"/>
      <c r="AE31" s="95"/>
      <c r="AF31" s="95"/>
      <c r="AG31" s="95"/>
      <c r="AH31" s="95"/>
      <c r="AI31" s="95"/>
      <c r="AJ31" s="18">
        <f t="shared" si="2"/>
        <v>0</v>
      </c>
      <c r="AK31" s="309">
        <f t="shared" si="3"/>
        <v>0</v>
      </c>
      <c r="AL31" s="335">
        <f t="shared" si="4"/>
        <v>1</v>
      </c>
    </row>
    <row r="32" spans="1:41" s="1" customFormat="1" ht="21" customHeight="1">
      <c r="A32" s="434" t="s">
        <v>10</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113">
        <f>SUM(AJ7:AJ31)</f>
        <v>12</v>
      </c>
      <c r="AK32" s="113">
        <f>SUM(AK7:AK31)</f>
        <v>2</v>
      </c>
      <c r="AL32" s="113">
        <f>SUM(AL7:AL31)</f>
        <v>8</v>
      </c>
      <c r="AM32" s="15"/>
      <c r="AN32"/>
      <c r="AO32"/>
    </row>
    <row r="33" spans="1:40" s="24" customFormat="1" ht="21" customHeight="1">
      <c r="A33" s="418" t="s">
        <v>2599</v>
      </c>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20"/>
      <c r="AM33" s="311"/>
      <c r="AN33" s="311"/>
    </row>
    <row r="34" spans="1:40" ht="15.75" customHeight="1">
      <c r="C34" s="42"/>
      <c r="D34" s="15"/>
      <c r="E34" s="15"/>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40" ht="15.75" customHeight="1">
      <c r="C35" s="42"/>
      <c r="D35" s="15"/>
      <c r="E35" s="15"/>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40" ht="15.75" customHeight="1">
      <c r="C36" s="414"/>
      <c r="D36" s="414"/>
      <c r="E36" s="15"/>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40" ht="15.75" customHeight="1">
      <c r="C37" s="414"/>
      <c r="D37" s="414"/>
      <c r="E37" s="414"/>
      <c r="F37" s="414"/>
      <c r="G37" s="414"/>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40" ht="15.75" customHeight="1">
      <c r="C38" s="414"/>
      <c r="D38" s="414"/>
      <c r="E38" s="414"/>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40" ht="15.75" customHeight="1">
      <c r="C39" s="414"/>
      <c r="D39" s="414"/>
      <c r="E39" s="15"/>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32:AI32"/>
    <mergeCell ref="C38:E38"/>
    <mergeCell ref="C39:D39"/>
    <mergeCell ref="C37:G37"/>
    <mergeCell ref="A33:AL33"/>
  </mergeCells>
  <conditionalFormatting sqref="E6:AI31">
    <cfRule type="expression" dxfId="16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7"/>
  <sheetViews>
    <sheetView topLeftCell="A17" zoomScaleNormal="100" workbookViewId="0">
      <selection activeCell="T24" sqref="T24"/>
    </sheetView>
  </sheetViews>
  <sheetFormatPr defaultRowHeight="15.75"/>
  <cols>
    <col min="1" max="1" width="7.1640625" customWidth="1"/>
    <col min="2" max="2" width="16.33203125" style="120" customWidth="1"/>
    <col min="3" max="3" width="23.6640625" customWidth="1"/>
    <col min="4" max="4" width="10.33203125" customWidth="1"/>
    <col min="5" max="35" width="4" customWidth="1"/>
    <col min="36" max="38" width="7"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860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
        <v>1</v>
      </c>
      <c r="B7" s="121" t="s">
        <v>240</v>
      </c>
      <c r="C7" s="122" t="s">
        <v>110</v>
      </c>
      <c r="D7" s="123" t="s">
        <v>36</v>
      </c>
      <c r="E7" s="111"/>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38" s="1" customFormat="1" ht="21" customHeight="1">
      <c r="A8" s="4">
        <v>2</v>
      </c>
      <c r="B8" s="121" t="s">
        <v>241</v>
      </c>
      <c r="C8" s="122" t="s">
        <v>242</v>
      </c>
      <c r="D8" s="123" t="s">
        <v>61</v>
      </c>
      <c r="E8" s="111"/>
      <c r="F8" s="98"/>
      <c r="G8" s="98"/>
      <c r="H8" s="98"/>
      <c r="I8" s="98"/>
      <c r="J8" s="98" t="s">
        <v>8</v>
      </c>
      <c r="K8" s="98"/>
      <c r="L8" s="98"/>
      <c r="M8" s="98"/>
      <c r="N8" s="98"/>
      <c r="O8" s="98"/>
      <c r="P8" s="98"/>
      <c r="Q8" s="98"/>
      <c r="R8" s="98" t="s">
        <v>6</v>
      </c>
      <c r="S8" s="98"/>
      <c r="T8" s="98"/>
      <c r="U8" s="98"/>
      <c r="V8" s="98"/>
      <c r="W8" s="98"/>
      <c r="X8" s="98"/>
      <c r="Y8" s="98"/>
      <c r="Z8" s="98"/>
      <c r="AA8" s="98"/>
      <c r="AB8" s="98"/>
      <c r="AC8" s="98"/>
      <c r="AD8" s="98"/>
      <c r="AE8" s="98"/>
      <c r="AF8" s="98"/>
      <c r="AG8" s="98"/>
      <c r="AH8" s="98"/>
      <c r="AI8" s="98"/>
      <c r="AJ8" s="18">
        <f t="shared" ref="AJ8:AJ32" si="2">COUNTIF(E8:AI8,"K")+2*COUNTIF(E8:AI8,"2K")+COUNTIF(E8:AI8,"TK")+COUNTIF(E8:AI8,"KT")+COUNTIF(E8:AI8,"PK")+COUNTIF(E8:AI8,"KP")+2*COUNTIF(E8:AI8,"K2")</f>
        <v>1</v>
      </c>
      <c r="AK8" s="309">
        <f t="shared" ref="AK8:AK32" si="3">COUNTIF(F8:AJ8,"P")+2*COUNTIF(F8:AJ8,"2P")+COUNTIF(F8:AJ8,"TP")+COUNTIF(F8:AJ8,"PT")+COUNTIF(F8:AJ8,"PK")+COUNTIF(F8:AJ8,"KP")+2*COUNTIF(F8:AJ8,"P2")</f>
        <v>0</v>
      </c>
      <c r="AL8" s="335">
        <f t="shared" ref="AL8:AL32" si="4">COUNTIF(E8:AI8,"T")+2*COUNTIF(E8:AI8,"2T")+2*COUNTIF(E8:AI8,"T2")+COUNTIF(E8:AI8,"PT")+COUNTIF(E8:AI8,"TP")+COUNTIF(E8:AI8,"TK")+COUNTIF(E8:AI8,"KT")</f>
        <v>1</v>
      </c>
    </row>
    <row r="9" spans="1:38" s="1" customFormat="1" ht="21" customHeight="1">
      <c r="A9" s="4">
        <v>3</v>
      </c>
      <c r="B9" s="121" t="s">
        <v>243</v>
      </c>
      <c r="C9" s="122" t="s">
        <v>244</v>
      </c>
      <c r="D9" s="123" t="s">
        <v>245</v>
      </c>
      <c r="E9" s="111"/>
      <c r="F9" s="98" t="s">
        <v>6</v>
      </c>
      <c r="G9" s="98"/>
      <c r="H9" s="98"/>
      <c r="I9" s="98"/>
      <c r="J9" s="98"/>
      <c r="K9" s="98"/>
      <c r="L9" s="98"/>
      <c r="M9" s="98"/>
      <c r="N9" s="98"/>
      <c r="O9" s="98"/>
      <c r="P9" s="98"/>
      <c r="Q9" s="98"/>
      <c r="R9" s="98"/>
      <c r="S9" s="98" t="s">
        <v>6</v>
      </c>
      <c r="T9" s="98" t="s">
        <v>6</v>
      </c>
      <c r="U9" s="98"/>
      <c r="V9" s="98"/>
      <c r="W9" s="98"/>
      <c r="X9" s="98"/>
      <c r="Y9" s="98"/>
      <c r="Z9" s="98"/>
      <c r="AA9" s="98"/>
      <c r="AB9" s="98"/>
      <c r="AC9" s="98"/>
      <c r="AD9" s="98"/>
      <c r="AE9" s="98"/>
      <c r="AF9" s="98"/>
      <c r="AG9" s="98"/>
      <c r="AH9" s="98"/>
      <c r="AI9" s="98"/>
      <c r="AJ9" s="18">
        <f t="shared" si="2"/>
        <v>3</v>
      </c>
      <c r="AK9" s="309">
        <f t="shared" si="3"/>
        <v>0</v>
      </c>
      <c r="AL9" s="335">
        <f t="shared" si="4"/>
        <v>0</v>
      </c>
    </row>
    <row r="10" spans="1:38" s="1" customFormat="1" ht="21" customHeight="1">
      <c r="A10" s="4">
        <v>4</v>
      </c>
      <c r="B10" s="121" t="s">
        <v>246</v>
      </c>
      <c r="C10" s="122" t="s">
        <v>247</v>
      </c>
      <c r="D10" s="123" t="s">
        <v>248</v>
      </c>
      <c r="E10" s="111" t="s">
        <v>6</v>
      </c>
      <c r="F10" s="98" t="s">
        <v>6</v>
      </c>
      <c r="G10" s="98"/>
      <c r="H10" s="98"/>
      <c r="I10" s="98"/>
      <c r="J10" s="98" t="s">
        <v>6</v>
      </c>
      <c r="K10" s="98" t="s">
        <v>6</v>
      </c>
      <c r="L10" s="98" t="s">
        <v>6</v>
      </c>
      <c r="M10" s="98" t="s">
        <v>6</v>
      </c>
      <c r="N10" s="98"/>
      <c r="O10" s="98"/>
      <c r="P10" s="98"/>
      <c r="Q10" s="98"/>
      <c r="R10" s="98" t="s">
        <v>6</v>
      </c>
      <c r="S10" s="98" t="s">
        <v>6</v>
      </c>
      <c r="T10" s="98" t="s">
        <v>6</v>
      </c>
      <c r="U10" s="98"/>
      <c r="V10" s="98"/>
      <c r="W10" s="98"/>
      <c r="X10" s="98"/>
      <c r="Y10" s="98"/>
      <c r="Z10" s="98"/>
      <c r="AA10" s="98"/>
      <c r="AB10" s="98"/>
      <c r="AC10" s="98"/>
      <c r="AD10" s="98"/>
      <c r="AE10" s="98"/>
      <c r="AF10" s="98"/>
      <c r="AG10" s="98"/>
      <c r="AH10" s="98"/>
      <c r="AI10" s="98"/>
      <c r="AJ10" s="18">
        <f t="shared" si="2"/>
        <v>9</v>
      </c>
      <c r="AK10" s="309">
        <f t="shared" si="3"/>
        <v>0</v>
      </c>
      <c r="AL10" s="335">
        <f t="shared" si="4"/>
        <v>0</v>
      </c>
    </row>
    <row r="11" spans="1:38" s="1" customFormat="1" ht="21" customHeight="1">
      <c r="A11" s="4">
        <v>5</v>
      </c>
      <c r="B11" s="124">
        <v>1910110117</v>
      </c>
      <c r="C11" s="122" t="s">
        <v>467</v>
      </c>
      <c r="D11" s="123" t="s">
        <v>83</v>
      </c>
      <c r="E11" s="111"/>
      <c r="F11" s="98"/>
      <c r="G11" s="98"/>
      <c r="H11" s="98"/>
      <c r="I11" s="98"/>
      <c r="J11" s="98" t="s">
        <v>6</v>
      </c>
      <c r="K11" s="98"/>
      <c r="L11" s="98"/>
      <c r="M11" s="98" t="s">
        <v>8</v>
      </c>
      <c r="N11" s="98"/>
      <c r="O11" s="98"/>
      <c r="P11" s="98"/>
      <c r="Q11" s="98"/>
      <c r="R11" s="98"/>
      <c r="S11" s="98"/>
      <c r="T11" s="98"/>
      <c r="U11" s="98"/>
      <c r="V11" s="98"/>
      <c r="W11" s="98"/>
      <c r="X11" s="98"/>
      <c r="Y11" s="98"/>
      <c r="Z11" s="98"/>
      <c r="AA11" s="98"/>
      <c r="AB11" s="98"/>
      <c r="AC11" s="98"/>
      <c r="AD11" s="98"/>
      <c r="AE11" s="98"/>
      <c r="AF11" s="98"/>
      <c r="AG11" s="98"/>
      <c r="AH11" s="98"/>
      <c r="AI11" s="98"/>
      <c r="AJ11" s="18">
        <f t="shared" si="2"/>
        <v>1</v>
      </c>
      <c r="AK11" s="309">
        <f t="shared" si="3"/>
        <v>0</v>
      </c>
      <c r="AL11" s="335">
        <f t="shared" si="4"/>
        <v>1</v>
      </c>
    </row>
    <row r="12" spans="1:38" s="1" customFormat="1" ht="21" customHeight="1">
      <c r="A12" s="4">
        <v>6</v>
      </c>
      <c r="B12" s="121" t="s">
        <v>250</v>
      </c>
      <c r="C12" s="122" t="s">
        <v>251</v>
      </c>
      <c r="D12" s="123" t="s">
        <v>40</v>
      </c>
      <c r="E12" s="111"/>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18">
        <f t="shared" si="2"/>
        <v>0</v>
      </c>
      <c r="AK12" s="309">
        <f t="shared" si="3"/>
        <v>0</v>
      </c>
      <c r="AL12" s="335">
        <f t="shared" si="4"/>
        <v>0</v>
      </c>
    </row>
    <row r="13" spans="1:38" s="1" customFormat="1" ht="21" customHeight="1">
      <c r="A13" s="4">
        <v>7</v>
      </c>
      <c r="B13" s="121" t="s">
        <v>252</v>
      </c>
      <c r="C13" s="122" t="s">
        <v>253</v>
      </c>
      <c r="D13" s="123" t="s">
        <v>48</v>
      </c>
      <c r="E13" s="111"/>
      <c r="F13" s="98" t="s">
        <v>6</v>
      </c>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18">
        <f t="shared" si="2"/>
        <v>1</v>
      </c>
      <c r="AK13" s="309">
        <f t="shared" si="3"/>
        <v>0</v>
      </c>
      <c r="AL13" s="335">
        <f t="shared" si="4"/>
        <v>0</v>
      </c>
    </row>
    <row r="14" spans="1:38" s="1" customFormat="1" ht="21" customHeight="1">
      <c r="A14" s="4">
        <v>8</v>
      </c>
      <c r="B14" s="121" t="s">
        <v>254</v>
      </c>
      <c r="C14" s="122" t="s">
        <v>131</v>
      </c>
      <c r="D14" s="123" t="s">
        <v>49</v>
      </c>
      <c r="E14" s="112"/>
      <c r="F14" s="100"/>
      <c r="G14" s="100"/>
      <c r="H14" s="100"/>
      <c r="I14" s="98"/>
      <c r="J14" s="100"/>
      <c r="K14" s="100"/>
      <c r="L14" s="100"/>
      <c r="M14" s="100"/>
      <c r="N14" s="100"/>
      <c r="O14" s="98"/>
      <c r="P14" s="100"/>
      <c r="Q14" s="100"/>
      <c r="R14" s="100"/>
      <c r="S14" s="100"/>
      <c r="T14" s="100"/>
      <c r="U14" s="100"/>
      <c r="V14" s="100"/>
      <c r="W14" s="100"/>
      <c r="X14" s="100"/>
      <c r="Y14" s="100"/>
      <c r="Z14" s="100"/>
      <c r="AA14" s="100"/>
      <c r="AB14" s="98"/>
      <c r="AC14" s="100"/>
      <c r="AD14" s="100"/>
      <c r="AE14" s="100"/>
      <c r="AF14" s="100"/>
      <c r="AG14" s="100"/>
      <c r="AH14" s="100"/>
      <c r="AI14" s="100"/>
      <c r="AJ14" s="18">
        <f t="shared" si="2"/>
        <v>0</v>
      </c>
      <c r="AK14" s="309">
        <f t="shared" si="3"/>
        <v>0</v>
      </c>
      <c r="AL14" s="335">
        <f t="shared" si="4"/>
        <v>0</v>
      </c>
    </row>
    <row r="15" spans="1:38" s="1" customFormat="1" ht="21" customHeight="1">
      <c r="A15" s="4">
        <v>9</v>
      </c>
      <c r="B15" s="121" t="s">
        <v>255</v>
      </c>
      <c r="C15" s="122" t="s">
        <v>128</v>
      </c>
      <c r="D15" s="123" t="s">
        <v>50</v>
      </c>
      <c r="E15" s="112" t="s">
        <v>6</v>
      </c>
      <c r="F15" s="100" t="s">
        <v>8</v>
      </c>
      <c r="G15" s="100"/>
      <c r="H15" s="100"/>
      <c r="I15" s="98"/>
      <c r="J15" s="100"/>
      <c r="K15" s="100"/>
      <c r="L15" s="100"/>
      <c r="M15" s="100"/>
      <c r="N15" s="100"/>
      <c r="O15" s="98"/>
      <c r="P15" s="100"/>
      <c r="Q15" s="100"/>
      <c r="R15" s="100"/>
      <c r="S15" s="100" t="s">
        <v>8</v>
      </c>
      <c r="T15" s="100"/>
      <c r="U15" s="100"/>
      <c r="V15" s="100"/>
      <c r="W15" s="100"/>
      <c r="X15" s="100"/>
      <c r="Y15" s="100"/>
      <c r="Z15" s="100"/>
      <c r="AA15" s="100"/>
      <c r="AB15" s="98"/>
      <c r="AC15" s="100"/>
      <c r="AD15" s="100"/>
      <c r="AE15" s="100"/>
      <c r="AF15" s="100"/>
      <c r="AG15" s="100"/>
      <c r="AH15" s="100"/>
      <c r="AI15" s="100"/>
      <c r="AJ15" s="18">
        <f t="shared" si="2"/>
        <v>1</v>
      </c>
      <c r="AK15" s="309">
        <f t="shared" si="3"/>
        <v>0</v>
      </c>
      <c r="AL15" s="335">
        <f t="shared" si="4"/>
        <v>2</v>
      </c>
    </row>
    <row r="16" spans="1:38" s="1" customFormat="1" ht="21" customHeight="1">
      <c r="A16" s="4">
        <v>10</v>
      </c>
      <c r="B16" s="121" t="s">
        <v>256</v>
      </c>
      <c r="C16" s="122" t="s">
        <v>111</v>
      </c>
      <c r="D16" s="123" t="s">
        <v>50</v>
      </c>
      <c r="E16" s="111"/>
      <c r="F16" s="98"/>
      <c r="G16" s="98"/>
      <c r="H16" s="98"/>
      <c r="I16" s="98"/>
      <c r="J16" s="98" t="s">
        <v>8</v>
      </c>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18">
        <f t="shared" si="2"/>
        <v>0</v>
      </c>
      <c r="AK16" s="309">
        <f t="shared" si="3"/>
        <v>0</v>
      </c>
      <c r="AL16" s="335">
        <f t="shared" si="4"/>
        <v>1</v>
      </c>
    </row>
    <row r="17" spans="1:38" s="1" customFormat="1" ht="21" customHeight="1">
      <c r="A17" s="4">
        <v>11</v>
      </c>
      <c r="B17" s="121" t="s">
        <v>257</v>
      </c>
      <c r="C17" s="122" t="s">
        <v>258</v>
      </c>
      <c r="D17" s="123" t="s">
        <v>75</v>
      </c>
      <c r="E17" s="111" t="s">
        <v>6</v>
      </c>
      <c r="F17" s="98" t="s">
        <v>6</v>
      </c>
      <c r="G17" s="98"/>
      <c r="H17" s="98"/>
      <c r="I17" s="98"/>
      <c r="J17" s="98" t="s">
        <v>6</v>
      </c>
      <c r="K17" s="98" t="s">
        <v>6</v>
      </c>
      <c r="L17" s="98" t="s">
        <v>6</v>
      </c>
      <c r="M17" s="98" t="s">
        <v>6</v>
      </c>
      <c r="N17" s="98"/>
      <c r="O17" s="98"/>
      <c r="P17" s="98"/>
      <c r="Q17" s="98"/>
      <c r="R17" s="98" t="s">
        <v>6</v>
      </c>
      <c r="S17" s="98" t="s">
        <v>6</v>
      </c>
      <c r="T17" s="98" t="s">
        <v>6</v>
      </c>
      <c r="U17" s="98"/>
      <c r="V17" s="98"/>
      <c r="W17" s="98"/>
      <c r="X17" s="98"/>
      <c r="Y17" s="98"/>
      <c r="Z17" s="98"/>
      <c r="AA17" s="98"/>
      <c r="AB17" s="98"/>
      <c r="AC17" s="98"/>
      <c r="AD17" s="98"/>
      <c r="AE17" s="98"/>
      <c r="AF17" s="98"/>
      <c r="AG17" s="98"/>
      <c r="AH17" s="98"/>
      <c r="AI17" s="98"/>
      <c r="AJ17" s="18">
        <f t="shared" si="2"/>
        <v>9</v>
      </c>
      <c r="AK17" s="309">
        <f t="shared" si="3"/>
        <v>0</v>
      </c>
      <c r="AL17" s="335">
        <f t="shared" si="4"/>
        <v>0</v>
      </c>
    </row>
    <row r="18" spans="1:38" s="1" customFormat="1" ht="21" customHeight="1">
      <c r="A18" s="4">
        <v>12</v>
      </c>
      <c r="B18" s="121" t="s">
        <v>259</v>
      </c>
      <c r="C18" s="122" t="s">
        <v>209</v>
      </c>
      <c r="D18" s="123" t="s">
        <v>92</v>
      </c>
      <c r="E18" s="111"/>
      <c r="F18" s="98"/>
      <c r="G18" s="98"/>
      <c r="H18" s="98"/>
      <c r="I18" s="98"/>
      <c r="J18" s="98" t="s">
        <v>6</v>
      </c>
      <c r="K18" s="98" t="s">
        <v>6</v>
      </c>
      <c r="L18" s="98" t="s">
        <v>6</v>
      </c>
      <c r="M18" s="98" t="s">
        <v>6</v>
      </c>
      <c r="N18" s="98"/>
      <c r="O18" s="98"/>
      <c r="P18" s="98"/>
      <c r="Q18" s="98"/>
      <c r="R18" s="98" t="s">
        <v>6</v>
      </c>
      <c r="S18" s="98" t="s">
        <v>6</v>
      </c>
      <c r="T18" s="98" t="s">
        <v>6</v>
      </c>
      <c r="U18" s="98"/>
      <c r="V18" s="98"/>
      <c r="W18" s="98"/>
      <c r="X18" s="98"/>
      <c r="Y18" s="98"/>
      <c r="Z18" s="98"/>
      <c r="AA18" s="98"/>
      <c r="AB18" s="98"/>
      <c r="AC18" s="98"/>
      <c r="AD18" s="98"/>
      <c r="AE18" s="98"/>
      <c r="AF18" s="98"/>
      <c r="AG18" s="98"/>
      <c r="AH18" s="98"/>
      <c r="AI18" s="98"/>
      <c r="AJ18" s="18">
        <f t="shared" si="2"/>
        <v>7</v>
      </c>
      <c r="AK18" s="309">
        <f t="shared" si="3"/>
        <v>0</v>
      </c>
      <c r="AL18" s="335">
        <f t="shared" si="4"/>
        <v>0</v>
      </c>
    </row>
    <row r="19" spans="1:38" s="1" customFormat="1" ht="21" customHeight="1">
      <c r="A19" s="4">
        <v>13</v>
      </c>
      <c r="B19" s="121" t="s">
        <v>260</v>
      </c>
      <c r="C19" s="122" t="s">
        <v>261</v>
      </c>
      <c r="D19" s="123" t="s">
        <v>94</v>
      </c>
      <c r="E19" s="111"/>
      <c r="F19" s="111"/>
      <c r="G19" s="111"/>
      <c r="H19" s="111"/>
      <c r="I19" s="98"/>
      <c r="J19" s="111"/>
      <c r="K19" s="111"/>
      <c r="L19" s="111"/>
      <c r="M19" s="111" t="s">
        <v>8</v>
      </c>
      <c r="N19" s="111"/>
      <c r="O19" s="98"/>
      <c r="P19" s="111"/>
      <c r="Q19" s="111"/>
      <c r="R19" s="111"/>
      <c r="S19" s="111"/>
      <c r="T19" s="111"/>
      <c r="U19" s="111"/>
      <c r="V19" s="111"/>
      <c r="W19" s="111"/>
      <c r="X19" s="111"/>
      <c r="Y19" s="111"/>
      <c r="Z19" s="111"/>
      <c r="AA19" s="111"/>
      <c r="AB19" s="98"/>
      <c r="AC19" s="111"/>
      <c r="AD19" s="111"/>
      <c r="AE19" s="111"/>
      <c r="AF19" s="111"/>
      <c r="AG19" s="111"/>
      <c r="AH19" s="111"/>
      <c r="AI19" s="111"/>
      <c r="AJ19" s="18">
        <f t="shared" si="2"/>
        <v>0</v>
      </c>
      <c r="AK19" s="309">
        <f t="shared" si="3"/>
        <v>0</v>
      </c>
      <c r="AL19" s="335">
        <f t="shared" si="4"/>
        <v>1</v>
      </c>
    </row>
    <row r="20" spans="1:38" s="1" customFormat="1" ht="21" customHeight="1">
      <c r="A20" s="4">
        <v>14</v>
      </c>
      <c r="B20" s="121" t="s">
        <v>262</v>
      </c>
      <c r="C20" s="122" t="s">
        <v>263</v>
      </c>
      <c r="D20" s="123" t="s">
        <v>122</v>
      </c>
      <c r="E20" s="111"/>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8">
        <f t="shared" si="2"/>
        <v>0</v>
      </c>
      <c r="AK20" s="309">
        <f t="shared" si="3"/>
        <v>0</v>
      </c>
      <c r="AL20" s="335">
        <f t="shared" si="4"/>
        <v>0</v>
      </c>
    </row>
    <row r="21" spans="1:38" s="1" customFormat="1" ht="21" customHeight="1">
      <c r="A21" s="4">
        <v>15</v>
      </c>
      <c r="B21" s="121" t="s">
        <v>264</v>
      </c>
      <c r="C21" s="122" t="s">
        <v>265</v>
      </c>
      <c r="D21" s="123" t="s">
        <v>86</v>
      </c>
      <c r="E21" s="111" t="s">
        <v>8</v>
      </c>
      <c r="F21" s="98"/>
      <c r="G21" s="98"/>
      <c r="H21" s="98"/>
      <c r="I21" s="98"/>
      <c r="J21" s="98"/>
      <c r="K21" s="98"/>
      <c r="L21" s="98" t="s">
        <v>8</v>
      </c>
      <c r="M21" s="98"/>
      <c r="N21" s="98"/>
      <c r="O21" s="98"/>
      <c r="P21" s="98"/>
      <c r="Q21" s="98"/>
      <c r="R21" s="98" t="s">
        <v>6</v>
      </c>
      <c r="S21" s="98" t="s">
        <v>6</v>
      </c>
      <c r="T21" s="98" t="s">
        <v>6</v>
      </c>
      <c r="U21" s="98"/>
      <c r="V21" s="98"/>
      <c r="W21" s="98"/>
      <c r="X21" s="98"/>
      <c r="Y21" s="98"/>
      <c r="Z21" s="98"/>
      <c r="AA21" s="98"/>
      <c r="AB21" s="98"/>
      <c r="AC21" s="98"/>
      <c r="AD21" s="98"/>
      <c r="AE21" s="98"/>
      <c r="AF21" s="98"/>
      <c r="AG21" s="98"/>
      <c r="AH21" s="98"/>
      <c r="AI21" s="98"/>
      <c r="AJ21" s="18">
        <f t="shared" si="2"/>
        <v>3</v>
      </c>
      <c r="AK21" s="309">
        <f t="shared" si="3"/>
        <v>0</v>
      </c>
      <c r="AL21" s="335">
        <f t="shared" si="4"/>
        <v>2</v>
      </c>
    </row>
    <row r="22" spans="1:38" s="1" customFormat="1" ht="21" customHeight="1">
      <c r="A22" s="4">
        <v>16</v>
      </c>
      <c r="B22" s="121" t="s">
        <v>266</v>
      </c>
      <c r="C22" s="122" t="s">
        <v>102</v>
      </c>
      <c r="D22" s="123" t="s">
        <v>267</v>
      </c>
      <c r="E22" s="111"/>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18">
        <f t="shared" si="2"/>
        <v>0</v>
      </c>
      <c r="AK22" s="309">
        <f t="shared" si="3"/>
        <v>0</v>
      </c>
      <c r="AL22" s="335">
        <f t="shared" si="4"/>
        <v>0</v>
      </c>
    </row>
    <row r="23" spans="1:38" s="1" customFormat="1" ht="21" customHeight="1">
      <c r="A23" s="4">
        <v>17</v>
      </c>
      <c r="B23" s="121" t="s">
        <v>268</v>
      </c>
      <c r="C23" s="122" t="s">
        <v>269</v>
      </c>
      <c r="D23" s="123" t="s">
        <v>28</v>
      </c>
      <c r="E23" s="111"/>
      <c r="F23" s="98"/>
      <c r="G23" s="98"/>
      <c r="H23" s="98"/>
      <c r="I23" s="98"/>
      <c r="J23" s="98" t="s">
        <v>6</v>
      </c>
      <c r="K23" s="98" t="s">
        <v>6</v>
      </c>
      <c r="L23" s="98" t="s">
        <v>6</v>
      </c>
      <c r="M23" s="98" t="s">
        <v>6</v>
      </c>
      <c r="N23" s="98"/>
      <c r="O23" s="98"/>
      <c r="P23" s="98"/>
      <c r="Q23" s="98"/>
      <c r="R23" s="98"/>
      <c r="S23" s="98" t="s">
        <v>6</v>
      </c>
      <c r="T23" s="98"/>
      <c r="U23" s="98"/>
      <c r="V23" s="98"/>
      <c r="W23" s="98"/>
      <c r="X23" s="98"/>
      <c r="Y23" s="98"/>
      <c r="Z23" s="98"/>
      <c r="AA23" s="98"/>
      <c r="AB23" s="98"/>
      <c r="AC23" s="98"/>
      <c r="AD23" s="98"/>
      <c r="AE23" s="98"/>
      <c r="AF23" s="98"/>
      <c r="AG23" s="98"/>
      <c r="AH23" s="98"/>
      <c r="AI23" s="98"/>
      <c r="AJ23" s="18">
        <f t="shared" si="2"/>
        <v>5</v>
      </c>
      <c r="AK23" s="309">
        <f t="shared" si="3"/>
        <v>0</v>
      </c>
      <c r="AL23" s="335">
        <f t="shared" si="4"/>
        <v>0</v>
      </c>
    </row>
    <row r="24" spans="1:38" s="1" customFormat="1" ht="21" customHeight="1">
      <c r="A24" s="4">
        <v>18</v>
      </c>
      <c r="B24" s="121" t="s">
        <v>270</v>
      </c>
      <c r="C24" s="122" t="s">
        <v>271</v>
      </c>
      <c r="D24" s="123" t="s">
        <v>78</v>
      </c>
      <c r="E24" s="111"/>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09">
        <f t="shared" si="3"/>
        <v>0</v>
      </c>
      <c r="AL24" s="335">
        <f t="shared" si="4"/>
        <v>0</v>
      </c>
    </row>
    <row r="25" spans="1:38" s="1" customFormat="1" ht="21" customHeight="1">
      <c r="A25" s="4">
        <v>19</v>
      </c>
      <c r="B25" s="121" t="s">
        <v>272</v>
      </c>
      <c r="C25" s="122" t="s">
        <v>273</v>
      </c>
      <c r="D25" s="123" t="s">
        <v>116</v>
      </c>
      <c r="E25" s="111"/>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18">
        <f t="shared" si="2"/>
        <v>0</v>
      </c>
      <c r="AK25" s="309">
        <f t="shared" si="3"/>
        <v>0</v>
      </c>
      <c r="AL25" s="335">
        <f t="shared" si="4"/>
        <v>0</v>
      </c>
    </row>
    <row r="26" spans="1:38" s="1" customFormat="1" ht="21" customHeight="1">
      <c r="A26" s="4">
        <v>20</v>
      </c>
      <c r="B26" s="121" t="s">
        <v>274</v>
      </c>
      <c r="C26" s="122" t="s">
        <v>275</v>
      </c>
      <c r="D26" s="123" t="s">
        <v>276</v>
      </c>
      <c r="E26" s="111"/>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18">
        <f t="shared" si="2"/>
        <v>0</v>
      </c>
      <c r="AK26" s="309">
        <f t="shared" si="3"/>
        <v>0</v>
      </c>
      <c r="AL26" s="335">
        <f t="shared" si="4"/>
        <v>0</v>
      </c>
    </row>
    <row r="27" spans="1:38" s="1" customFormat="1" ht="21" customHeight="1">
      <c r="A27" s="4">
        <v>21</v>
      </c>
      <c r="B27" s="121" t="s">
        <v>277</v>
      </c>
      <c r="C27" s="122" t="s">
        <v>130</v>
      </c>
      <c r="D27" s="123" t="s">
        <v>44</v>
      </c>
      <c r="E27" s="111"/>
      <c r="F27" s="98"/>
      <c r="G27" s="98"/>
      <c r="H27" s="98"/>
      <c r="I27" s="98"/>
      <c r="J27" s="98" t="s">
        <v>8</v>
      </c>
      <c r="K27" s="98"/>
      <c r="L27" s="98"/>
      <c r="M27" s="98" t="s">
        <v>8</v>
      </c>
      <c r="N27" s="98"/>
      <c r="O27" s="98"/>
      <c r="P27" s="98"/>
      <c r="Q27" s="98"/>
      <c r="R27" s="98"/>
      <c r="S27" s="98"/>
      <c r="T27" s="98"/>
      <c r="U27" s="98"/>
      <c r="V27" s="98"/>
      <c r="W27" s="98"/>
      <c r="X27" s="98"/>
      <c r="Y27" s="98"/>
      <c r="Z27" s="98"/>
      <c r="AA27" s="98"/>
      <c r="AB27" s="98"/>
      <c r="AC27" s="98"/>
      <c r="AD27" s="98"/>
      <c r="AE27" s="98"/>
      <c r="AF27" s="98"/>
      <c r="AG27" s="98"/>
      <c r="AH27" s="98"/>
      <c r="AI27" s="98"/>
      <c r="AJ27" s="18">
        <f t="shared" si="2"/>
        <v>0</v>
      </c>
      <c r="AK27" s="309">
        <f t="shared" si="3"/>
        <v>0</v>
      </c>
      <c r="AL27" s="335">
        <f t="shared" si="4"/>
        <v>2</v>
      </c>
    </row>
    <row r="28" spans="1:38" s="1" customFormat="1" ht="21" customHeight="1">
      <c r="A28" s="4">
        <v>22</v>
      </c>
      <c r="B28" s="121">
        <v>1910110118</v>
      </c>
      <c r="C28" s="122" t="s">
        <v>466</v>
      </c>
      <c r="D28" s="125" t="s">
        <v>44</v>
      </c>
      <c r="E28" s="111"/>
      <c r="F28" s="98"/>
      <c r="G28" s="98"/>
      <c r="H28" s="98"/>
      <c r="I28" s="98"/>
      <c r="J28" s="98" t="s">
        <v>6</v>
      </c>
      <c r="K28" s="98"/>
      <c r="L28" s="98"/>
      <c r="M28" s="98" t="s">
        <v>8</v>
      </c>
      <c r="N28" s="98"/>
      <c r="O28" s="98"/>
      <c r="P28" s="98"/>
      <c r="Q28" s="98"/>
      <c r="R28" s="98"/>
      <c r="S28" s="98"/>
      <c r="T28" s="98"/>
      <c r="U28" s="98"/>
      <c r="V28" s="98"/>
      <c r="W28" s="98"/>
      <c r="X28" s="98"/>
      <c r="Y28" s="98"/>
      <c r="Z28" s="98"/>
      <c r="AA28" s="98"/>
      <c r="AB28" s="98"/>
      <c r="AC28" s="98"/>
      <c r="AD28" s="98"/>
      <c r="AE28" s="98"/>
      <c r="AF28" s="98"/>
      <c r="AG28" s="98"/>
      <c r="AH28" s="98"/>
      <c r="AI28" s="98"/>
      <c r="AJ28" s="18">
        <f t="shared" si="2"/>
        <v>1</v>
      </c>
      <c r="AK28" s="309">
        <f t="shared" si="3"/>
        <v>0</v>
      </c>
      <c r="AL28" s="335">
        <f t="shared" si="4"/>
        <v>1</v>
      </c>
    </row>
    <row r="29" spans="1:38" s="1" customFormat="1" ht="21" customHeight="1">
      <c r="A29" s="4">
        <v>23</v>
      </c>
      <c r="B29" s="121" t="s">
        <v>278</v>
      </c>
      <c r="C29" s="122" t="s">
        <v>279</v>
      </c>
      <c r="D29" s="80" t="s">
        <v>280</v>
      </c>
      <c r="E29" s="111"/>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18">
        <f t="shared" si="2"/>
        <v>0</v>
      </c>
      <c r="AK29" s="309">
        <f t="shared" si="3"/>
        <v>0</v>
      </c>
      <c r="AL29" s="335">
        <f t="shared" si="4"/>
        <v>0</v>
      </c>
    </row>
    <row r="30" spans="1:38" s="1" customFormat="1" ht="21" customHeight="1">
      <c r="A30" s="4">
        <v>24</v>
      </c>
      <c r="B30" s="121" t="s">
        <v>454</v>
      </c>
      <c r="C30" s="122" t="s">
        <v>249</v>
      </c>
      <c r="D30" s="80" t="s">
        <v>455</v>
      </c>
      <c r="E30" s="111"/>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18">
        <f t="shared" si="2"/>
        <v>0</v>
      </c>
      <c r="AK30" s="309">
        <f t="shared" si="3"/>
        <v>0</v>
      </c>
      <c r="AL30" s="335">
        <f t="shared" si="4"/>
        <v>0</v>
      </c>
    </row>
    <row r="31" spans="1:38" s="1" customFormat="1" ht="21" customHeight="1">
      <c r="A31" s="4">
        <v>25</v>
      </c>
      <c r="B31" s="121" t="s">
        <v>281</v>
      </c>
      <c r="C31" s="122" t="s">
        <v>282</v>
      </c>
      <c r="D31" s="126" t="s">
        <v>68</v>
      </c>
      <c r="E31" s="111"/>
      <c r="F31" s="98"/>
      <c r="G31" s="98"/>
      <c r="H31" s="98"/>
      <c r="I31" s="98"/>
      <c r="J31" s="98" t="s">
        <v>8</v>
      </c>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18">
        <f t="shared" si="2"/>
        <v>0</v>
      </c>
      <c r="AK31" s="309">
        <f t="shared" si="3"/>
        <v>0</v>
      </c>
      <c r="AL31" s="335">
        <f t="shared" si="4"/>
        <v>1</v>
      </c>
    </row>
    <row r="32" spans="1:38" s="1" customFormat="1" ht="21" customHeight="1">
      <c r="A32" s="4">
        <v>26</v>
      </c>
      <c r="B32" s="121" t="s">
        <v>283</v>
      </c>
      <c r="C32" s="122" t="s">
        <v>24</v>
      </c>
      <c r="D32" s="123" t="s">
        <v>125</v>
      </c>
      <c r="E32" s="111"/>
      <c r="F32" s="98" t="s">
        <v>6</v>
      </c>
      <c r="G32" s="98"/>
      <c r="H32" s="98"/>
      <c r="I32" s="98"/>
      <c r="J32" s="98"/>
      <c r="K32" s="98"/>
      <c r="L32" s="98"/>
      <c r="M32" s="98"/>
      <c r="N32" s="98"/>
      <c r="O32" s="98"/>
      <c r="P32" s="98"/>
      <c r="Q32" s="98"/>
      <c r="R32" s="98"/>
      <c r="S32" s="98" t="s">
        <v>6</v>
      </c>
      <c r="T32" s="98" t="s">
        <v>6</v>
      </c>
      <c r="U32" s="98"/>
      <c r="V32" s="98"/>
      <c r="W32" s="98"/>
      <c r="X32" s="98"/>
      <c r="Y32" s="98"/>
      <c r="Z32" s="98"/>
      <c r="AA32" s="98"/>
      <c r="AB32" s="98"/>
      <c r="AC32" s="98"/>
      <c r="AD32" s="98"/>
      <c r="AE32" s="98"/>
      <c r="AF32" s="98"/>
      <c r="AG32" s="98"/>
      <c r="AH32" s="98"/>
      <c r="AI32" s="98"/>
      <c r="AJ32" s="18">
        <f t="shared" si="2"/>
        <v>3</v>
      </c>
      <c r="AK32" s="309">
        <f t="shared" si="3"/>
        <v>0</v>
      </c>
      <c r="AL32" s="335">
        <f t="shared" si="4"/>
        <v>0</v>
      </c>
    </row>
    <row r="33" spans="1:40" s="1" customFormat="1" ht="21" customHeight="1">
      <c r="A33" s="434" t="s">
        <v>10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113">
        <f>SUM(AJ7:AJ32)</f>
        <v>44</v>
      </c>
      <c r="AK33" s="113">
        <f>SUM(AK7:AK32)</f>
        <v>0</v>
      </c>
      <c r="AL33" s="113">
        <f>SUM(AL7:AL32)</f>
        <v>12</v>
      </c>
    </row>
    <row r="34" spans="1:40"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c r="AN34" s="311"/>
    </row>
    <row r="35" spans="1:40" ht="15.75" customHeight="1">
      <c r="C35" s="414"/>
      <c r="D35" s="414"/>
      <c r="E35" s="414"/>
      <c r="F35" s="414"/>
      <c r="G35" s="414"/>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40" ht="15.75" customHeight="1">
      <c r="C36" s="414"/>
      <c r="D36" s="414"/>
      <c r="E36" s="414"/>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40" ht="19.5">
      <c r="C37" s="414"/>
      <c r="D37" s="414"/>
      <c r="E37" s="15"/>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3:AI33"/>
    <mergeCell ref="C36:E36"/>
    <mergeCell ref="C37:D37"/>
    <mergeCell ref="C35:G35"/>
    <mergeCell ref="A34:AL34"/>
  </mergeCells>
  <conditionalFormatting sqref="E7:AI32">
    <cfRule type="expression" dxfId="164" priority="3">
      <formula>IF(E$5="CN",1,0)</formula>
    </cfRule>
  </conditionalFormatting>
  <conditionalFormatting sqref="E6:AI32">
    <cfRule type="expression" dxfId="163" priority="1">
      <formula>IF(E$6="CN",1,0)</formula>
    </cfRule>
    <cfRule type="expression" dxfId="16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7"/>
  <sheetViews>
    <sheetView topLeftCell="A19" zoomScaleNormal="100" workbookViewId="0">
      <selection activeCell="Z28" sqref="Z28"/>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40"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0"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0" s="23" customFormat="1" ht="31.5" customHeight="1">
      <c r="A3" s="432" t="s">
        <v>861</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N3" s="23" t="s">
        <v>2647</v>
      </c>
    </row>
    <row r="4" spans="1:40"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0"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0"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0" s="1" customFormat="1" ht="21" customHeight="1">
      <c r="A7" s="4">
        <v>1</v>
      </c>
      <c r="B7" s="78" t="s">
        <v>284</v>
      </c>
      <c r="C7" s="79" t="s">
        <v>285</v>
      </c>
      <c r="D7" s="80" t="s">
        <v>286</v>
      </c>
      <c r="E7" s="93"/>
      <c r="F7" s="95"/>
      <c r="G7" s="95"/>
      <c r="H7" s="95"/>
      <c r="I7" s="95"/>
      <c r="J7" s="95"/>
      <c r="K7" s="95"/>
      <c r="L7" s="95"/>
      <c r="M7" s="98"/>
      <c r="N7" s="95"/>
      <c r="O7" s="95"/>
      <c r="P7" s="95"/>
      <c r="Q7" s="95"/>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40" s="1" customFormat="1" ht="21" customHeight="1">
      <c r="A8" s="4">
        <v>2</v>
      </c>
      <c r="B8" s="78" t="s">
        <v>287</v>
      </c>
      <c r="C8" s="79" t="s">
        <v>456</v>
      </c>
      <c r="D8" s="80" t="s">
        <v>113</v>
      </c>
      <c r="E8" s="93"/>
      <c r="F8" s="95"/>
      <c r="G8" s="95"/>
      <c r="H8" s="95"/>
      <c r="I8" s="95" t="s">
        <v>6</v>
      </c>
      <c r="J8" s="95"/>
      <c r="K8" s="95"/>
      <c r="L8" s="95"/>
      <c r="M8" s="98"/>
      <c r="N8" s="95"/>
      <c r="O8" s="95"/>
      <c r="P8" s="95"/>
      <c r="Q8" s="95"/>
      <c r="R8" s="95"/>
      <c r="S8" s="95"/>
      <c r="T8" s="95"/>
      <c r="U8" s="95"/>
      <c r="V8" s="95"/>
      <c r="W8" s="95"/>
      <c r="X8" s="95"/>
      <c r="Y8" s="95"/>
      <c r="Z8" s="95"/>
      <c r="AA8" s="95"/>
      <c r="AB8" s="95"/>
      <c r="AC8" s="95"/>
      <c r="AD8" s="95"/>
      <c r="AE8" s="95"/>
      <c r="AF8" s="95"/>
      <c r="AG8" s="95"/>
      <c r="AH8" s="95"/>
      <c r="AI8" s="95"/>
      <c r="AJ8" s="18">
        <f t="shared" ref="AJ8:AJ32" si="2">COUNTIF(E8:AI8,"K")+2*COUNTIF(E8:AI8,"2K")+COUNTIF(E8:AI8,"TK")+COUNTIF(E8:AI8,"KT")+COUNTIF(E8:AI8,"PK")+COUNTIF(E8:AI8,"KP")+2*COUNTIF(E8:AI8,"K2")</f>
        <v>1</v>
      </c>
      <c r="AK8" s="309">
        <f t="shared" ref="AK8:AK32" si="3">COUNTIF(F8:AJ8,"P")+2*COUNTIF(F8:AJ8,"2P")+COUNTIF(F8:AJ8,"TP")+COUNTIF(F8:AJ8,"PT")+COUNTIF(F8:AJ8,"PK")+COUNTIF(F8:AJ8,"KP")+2*COUNTIF(F8:AJ8,"P2")</f>
        <v>0</v>
      </c>
      <c r="AL8" s="335">
        <f t="shared" ref="AL8:AL32" si="4">COUNTIF(E8:AI8,"T")+2*COUNTIF(E8:AI8,"2T")+2*COUNTIF(E8:AI8,"T2")+COUNTIF(E8:AI8,"PT")+COUNTIF(E8:AI8,"TP")+COUNTIF(E8:AI8,"TK")+COUNTIF(E8:AI8,"KT")</f>
        <v>0</v>
      </c>
    </row>
    <row r="9" spans="1:40" s="1" customFormat="1" ht="21" customHeight="1">
      <c r="A9" s="4">
        <v>3</v>
      </c>
      <c r="B9" s="78" t="s">
        <v>288</v>
      </c>
      <c r="C9" s="79" t="s">
        <v>289</v>
      </c>
      <c r="D9" s="80" t="s">
        <v>134</v>
      </c>
      <c r="E9" s="93"/>
      <c r="F9" s="95"/>
      <c r="G9" s="95"/>
      <c r="H9" s="95"/>
      <c r="I9" s="95"/>
      <c r="J9" s="95"/>
      <c r="K9" s="95"/>
      <c r="L9" s="95"/>
      <c r="M9" s="98"/>
      <c r="N9" s="95"/>
      <c r="O9" s="95"/>
      <c r="P9" s="95"/>
      <c r="Q9" s="95"/>
      <c r="R9" s="95"/>
      <c r="S9" s="95"/>
      <c r="T9" s="95"/>
      <c r="U9" s="95"/>
      <c r="V9" s="95"/>
      <c r="W9" s="95"/>
      <c r="X9" s="95"/>
      <c r="Y9" s="95"/>
      <c r="Z9" s="95"/>
      <c r="AA9" s="95"/>
      <c r="AB9" s="95"/>
      <c r="AC9" s="95"/>
      <c r="AD9" s="95"/>
      <c r="AE9" s="95"/>
      <c r="AF9" s="95"/>
      <c r="AG9" s="95"/>
      <c r="AH9" s="95"/>
      <c r="AI9" s="95"/>
      <c r="AJ9" s="18">
        <f t="shared" si="2"/>
        <v>0</v>
      </c>
      <c r="AK9" s="309">
        <f t="shared" si="3"/>
        <v>0</v>
      </c>
      <c r="AL9" s="335">
        <f t="shared" si="4"/>
        <v>0</v>
      </c>
    </row>
    <row r="10" spans="1:40" s="1" customFormat="1" ht="21" customHeight="1">
      <c r="A10" s="4">
        <v>4</v>
      </c>
      <c r="B10" s="78" t="s">
        <v>290</v>
      </c>
      <c r="C10" s="79" t="s">
        <v>291</v>
      </c>
      <c r="D10" s="80" t="s">
        <v>27</v>
      </c>
      <c r="E10" s="93"/>
      <c r="F10" s="95"/>
      <c r="G10" s="95"/>
      <c r="H10" s="95"/>
      <c r="I10" s="95"/>
      <c r="J10" s="95"/>
      <c r="K10" s="95"/>
      <c r="L10" s="95"/>
      <c r="M10" s="98"/>
      <c r="N10" s="95"/>
      <c r="O10" s="95"/>
      <c r="P10" s="95"/>
      <c r="Q10" s="95"/>
      <c r="R10" s="95"/>
      <c r="S10" s="95"/>
      <c r="T10" s="95"/>
      <c r="U10" s="95"/>
      <c r="V10" s="95"/>
      <c r="W10" s="95"/>
      <c r="X10" s="95"/>
      <c r="Y10" s="95"/>
      <c r="Z10" s="95"/>
      <c r="AA10" s="95"/>
      <c r="AB10" s="95"/>
      <c r="AC10" s="95"/>
      <c r="AD10" s="95"/>
      <c r="AE10" s="95"/>
      <c r="AF10" s="95"/>
      <c r="AG10" s="95"/>
      <c r="AH10" s="95"/>
      <c r="AI10" s="95"/>
      <c r="AJ10" s="18">
        <f t="shared" si="2"/>
        <v>0</v>
      </c>
      <c r="AK10" s="309">
        <f t="shared" si="3"/>
        <v>0</v>
      </c>
      <c r="AL10" s="335">
        <f t="shared" si="4"/>
        <v>0</v>
      </c>
    </row>
    <row r="11" spans="1:40" s="1" customFormat="1" ht="21" customHeight="1">
      <c r="A11" s="4">
        <v>5</v>
      </c>
      <c r="B11" s="78" t="s">
        <v>293</v>
      </c>
      <c r="C11" s="79" t="s">
        <v>294</v>
      </c>
      <c r="D11" s="80" t="s">
        <v>295</v>
      </c>
      <c r="E11" s="93"/>
      <c r="F11" s="95"/>
      <c r="G11" s="95"/>
      <c r="H11" s="95"/>
      <c r="I11" s="95" t="s">
        <v>6</v>
      </c>
      <c r="J11" s="95"/>
      <c r="K11" s="95"/>
      <c r="L11" s="95"/>
      <c r="M11" s="98"/>
      <c r="N11" s="95"/>
      <c r="O11" s="95"/>
      <c r="P11" s="95"/>
      <c r="Q11" s="95"/>
      <c r="R11" s="95"/>
      <c r="S11" s="95"/>
      <c r="T11" s="95"/>
      <c r="U11" s="95"/>
      <c r="V11" s="95"/>
      <c r="W11" s="95"/>
      <c r="X11" s="95"/>
      <c r="Y11" s="95"/>
      <c r="Z11" s="95"/>
      <c r="AA11" s="95"/>
      <c r="AB11" s="95"/>
      <c r="AC11" s="95"/>
      <c r="AD11" s="95"/>
      <c r="AE11" s="95"/>
      <c r="AF11" s="95"/>
      <c r="AG11" s="95"/>
      <c r="AH11" s="95"/>
      <c r="AI11" s="95"/>
      <c r="AJ11" s="18">
        <f t="shared" si="2"/>
        <v>1</v>
      </c>
      <c r="AK11" s="309">
        <f t="shared" si="3"/>
        <v>0</v>
      </c>
      <c r="AL11" s="335">
        <f t="shared" si="4"/>
        <v>0</v>
      </c>
    </row>
    <row r="12" spans="1:40" s="1" customFormat="1" ht="21" customHeight="1">
      <c r="A12" s="4">
        <v>6</v>
      </c>
      <c r="B12" s="78" t="s">
        <v>296</v>
      </c>
      <c r="C12" s="79" t="s">
        <v>297</v>
      </c>
      <c r="D12" s="80" t="s">
        <v>126</v>
      </c>
      <c r="E12" s="93"/>
      <c r="F12" s="95"/>
      <c r="G12" s="95"/>
      <c r="H12" s="95"/>
      <c r="I12" s="95" t="s">
        <v>6</v>
      </c>
      <c r="J12" s="95" t="s">
        <v>6</v>
      </c>
      <c r="K12" s="95" t="s">
        <v>6</v>
      </c>
      <c r="L12" s="95"/>
      <c r="M12" s="98"/>
      <c r="N12" s="95"/>
      <c r="O12" s="95"/>
      <c r="P12" s="95"/>
      <c r="Q12" s="95"/>
      <c r="R12" s="95"/>
      <c r="S12" s="95"/>
      <c r="T12" s="95"/>
      <c r="U12" s="95"/>
      <c r="V12" s="95"/>
      <c r="W12" s="95"/>
      <c r="X12" s="95"/>
      <c r="Y12" s="95"/>
      <c r="Z12" s="95"/>
      <c r="AA12" s="95"/>
      <c r="AB12" s="95"/>
      <c r="AC12" s="95"/>
      <c r="AD12" s="95"/>
      <c r="AE12" s="95"/>
      <c r="AF12" s="95"/>
      <c r="AG12" s="95"/>
      <c r="AH12" s="95"/>
      <c r="AI12" s="95"/>
      <c r="AJ12" s="18">
        <f t="shared" si="2"/>
        <v>3</v>
      </c>
      <c r="AK12" s="309">
        <f t="shared" si="3"/>
        <v>0</v>
      </c>
      <c r="AL12" s="335">
        <f t="shared" si="4"/>
        <v>0</v>
      </c>
    </row>
    <row r="13" spans="1:40" s="1" customFormat="1" ht="21" customHeight="1">
      <c r="A13" s="4">
        <v>7</v>
      </c>
      <c r="B13" s="78" t="s">
        <v>298</v>
      </c>
      <c r="C13" s="79" t="s">
        <v>128</v>
      </c>
      <c r="D13" s="80" t="s">
        <v>150</v>
      </c>
      <c r="E13" s="93"/>
      <c r="F13" s="95" t="s">
        <v>2657</v>
      </c>
      <c r="G13" s="95"/>
      <c r="H13" s="95"/>
      <c r="I13" s="95" t="s">
        <v>6</v>
      </c>
      <c r="J13" s="95" t="s">
        <v>6</v>
      </c>
      <c r="K13" s="95" t="s">
        <v>6</v>
      </c>
      <c r="L13" s="95"/>
      <c r="M13" s="98" t="s">
        <v>6</v>
      </c>
      <c r="N13" s="95"/>
      <c r="O13" s="95"/>
      <c r="P13" s="95" t="s">
        <v>6</v>
      </c>
      <c r="Q13" s="95" t="s">
        <v>6</v>
      </c>
      <c r="R13" s="95" t="s">
        <v>6</v>
      </c>
      <c r="S13" s="95"/>
      <c r="T13" s="95" t="s">
        <v>6</v>
      </c>
      <c r="U13" s="95"/>
      <c r="V13" s="95"/>
      <c r="W13" s="95"/>
      <c r="X13" s="95"/>
      <c r="Y13" s="95"/>
      <c r="Z13" s="95"/>
      <c r="AA13" s="95"/>
      <c r="AB13" s="95"/>
      <c r="AC13" s="95"/>
      <c r="AD13" s="95"/>
      <c r="AE13" s="95"/>
      <c r="AF13" s="95"/>
      <c r="AG13" s="95"/>
      <c r="AH13" s="95"/>
      <c r="AI13" s="95"/>
      <c r="AJ13" s="18">
        <f t="shared" si="2"/>
        <v>10</v>
      </c>
      <c r="AK13" s="309">
        <f t="shared" si="3"/>
        <v>0</v>
      </c>
      <c r="AL13" s="335">
        <f t="shared" si="4"/>
        <v>0</v>
      </c>
    </row>
    <row r="14" spans="1:40" s="1" customFormat="1" ht="21" customHeight="1">
      <c r="A14" s="4">
        <v>8</v>
      </c>
      <c r="B14" s="78" t="s">
        <v>299</v>
      </c>
      <c r="C14" s="79" t="s">
        <v>77</v>
      </c>
      <c r="D14" s="80" t="s">
        <v>94</v>
      </c>
      <c r="E14" s="117"/>
      <c r="F14" s="118"/>
      <c r="G14" s="118"/>
      <c r="H14" s="118"/>
      <c r="I14" s="118"/>
      <c r="J14" s="118"/>
      <c r="K14" s="118"/>
      <c r="L14" s="118"/>
      <c r="M14" s="100"/>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8">
        <f t="shared" si="2"/>
        <v>0</v>
      </c>
      <c r="AK14" s="309">
        <f t="shared" si="3"/>
        <v>0</v>
      </c>
      <c r="AL14" s="335">
        <f t="shared" si="4"/>
        <v>0</v>
      </c>
    </row>
    <row r="15" spans="1:40" s="1" customFormat="1" ht="21" customHeight="1">
      <c r="A15" s="4">
        <v>9</v>
      </c>
      <c r="B15" s="78" t="s">
        <v>300</v>
      </c>
      <c r="C15" s="79" t="s">
        <v>301</v>
      </c>
      <c r="D15" s="80" t="s">
        <v>94</v>
      </c>
      <c r="E15" s="117"/>
      <c r="F15" s="118" t="s">
        <v>2657</v>
      </c>
      <c r="G15" s="118" t="s">
        <v>6</v>
      </c>
      <c r="H15" s="118"/>
      <c r="I15" s="118" t="s">
        <v>6</v>
      </c>
      <c r="J15" s="118" t="s">
        <v>6</v>
      </c>
      <c r="K15" s="118" t="s">
        <v>6</v>
      </c>
      <c r="L15" s="118"/>
      <c r="M15" s="100" t="s">
        <v>2657</v>
      </c>
      <c r="N15" s="118" t="s">
        <v>6</v>
      </c>
      <c r="O15" s="118"/>
      <c r="P15" s="118" t="s">
        <v>6</v>
      </c>
      <c r="Q15" s="118"/>
      <c r="R15" s="118" t="s">
        <v>6</v>
      </c>
      <c r="S15" s="118"/>
      <c r="T15" s="118" t="s">
        <v>6</v>
      </c>
      <c r="U15" s="118"/>
      <c r="V15" s="118"/>
      <c r="W15" s="118"/>
      <c r="X15" s="118"/>
      <c r="Y15" s="118"/>
      <c r="Z15" s="118"/>
      <c r="AA15" s="118"/>
      <c r="AB15" s="118"/>
      <c r="AC15" s="118"/>
      <c r="AD15" s="118"/>
      <c r="AE15" s="118"/>
      <c r="AF15" s="118"/>
      <c r="AG15" s="118"/>
      <c r="AH15" s="118"/>
      <c r="AI15" s="118"/>
      <c r="AJ15" s="18">
        <f t="shared" si="2"/>
        <v>12</v>
      </c>
      <c r="AK15" s="309">
        <f t="shared" si="3"/>
        <v>0</v>
      </c>
      <c r="AL15" s="335">
        <f t="shared" si="4"/>
        <v>0</v>
      </c>
    </row>
    <row r="16" spans="1:40" s="1" customFormat="1" ht="21" customHeight="1">
      <c r="A16" s="4">
        <v>10</v>
      </c>
      <c r="B16" s="78" t="s">
        <v>302</v>
      </c>
      <c r="C16" s="79" t="s">
        <v>303</v>
      </c>
      <c r="D16" s="80" t="s">
        <v>20</v>
      </c>
      <c r="E16" s="93"/>
      <c r="F16" s="95"/>
      <c r="G16" s="95"/>
      <c r="H16" s="95"/>
      <c r="I16" s="95"/>
      <c r="J16" s="95"/>
      <c r="K16" s="95"/>
      <c r="L16" s="95"/>
      <c r="M16" s="98" t="s">
        <v>2657</v>
      </c>
      <c r="N16" s="95"/>
      <c r="O16" s="95"/>
      <c r="P16" s="95"/>
      <c r="Q16" s="95"/>
      <c r="R16" s="95"/>
      <c r="S16" s="95"/>
      <c r="T16" s="95"/>
      <c r="U16" s="95"/>
      <c r="V16" s="95"/>
      <c r="W16" s="95"/>
      <c r="X16" s="95"/>
      <c r="Y16" s="95"/>
      <c r="Z16" s="95"/>
      <c r="AA16" s="95"/>
      <c r="AB16" s="95"/>
      <c r="AC16" s="95"/>
      <c r="AD16" s="95"/>
      <c r="AE16" s="95"/>
      <c r="AF16" s="95"/>
      <c r="AG16" s="95"/>
      <c r="AH16" s="95"/>
      <c r="AI16" s="95"/>
      <c r="AJ16" s="18">
        <f t="shared" si="2"/>
        <v>2</v>
      </c>
      <c r="AK16" s="309">
        <f t="shared" si="3"/>
        <v>0</v>
      </c>
      <c r="AL16" s="335">
        <f t="shared" si="4"/>
        <v>0</v>
      </c>
    </row>
    <row r="17" spans="1:38" s="1" customFormat="1" ht="21" customHeight="1">
      <c r="A17" s="4">
        <v>11</v>
      </c>
      <c r="B17" s="78" t="s">
        <v>304</v>
      </c>
      <c r="C17" s="79" t="s">
        <v>305</v>
      </c>
      <c r="D17" s="80" t="s">
        <v>53</v>
      </c>
      <c r="E17" s="93"/>
      <c r="F17" s="95"/>
      <c r="G17" s="95"/>
      <c r="H17" s="95"/>
      <c r="I17" s="95"/>
      <c r="J17" s="95"/>
      <c r="K17" s="95"/>
      <c r="L17" s="95"/>
      <c r="M17" s="98"/>
      <c r="N17" s="95"/>
      <c r="O17" s="95"/>
      <c r="P17" s="95"/>
      <c r="Q17" s="95"/>
      <c r="R17" s="95"/>
      <c r="S17" s="95"/>
      <c r="T17" s="95"/>
      <c r="U17" s="95"/>
      <c r="V17" s="95"/>
      <c r="W17" s="95"/>
      <c r="X17" s="95"/>
      <c r="Y17" s="95"/>
      <c r="Z17" s="95"/>
      <c r="AA17" s="95"/>
      <c r="AB17" s="95"/>
      <c r="AC17" s="95"/>
      <c r="AD17" s="95"/>
      <c r="AE17" s="95"/>
      <c r="AF17" s="95"/>
      <c r="AG17" s="95"/>
      <c r="AH17" s="95"/>
      <c r="AI17" s="95"/>
      <c r="AJ17" s="18">
        <f t="shared" si="2"/>
        <v>0</v>
      </c>
      <c r="AK17" s="309">
        <f t="shared" si="3"/>
        <v>0</v>
      </c>
      <c r="AL17" s="335">
        <f t="shared" si="4"/>
        <v>0</v>
      </c>
    </row>
    <row r="18" spans="1:38" s="1" customFormat="1" ht="21" customHeight="1">
      <c r="A18" s="4">
        <v>12</v>
      </c>
      <c r="B18" s="78" t="s">
        <v>159</v>
      </c>
      <c r="C18" s="79" t="s">
        <v>160</v>
      </c>
      <c r="D18" s="80" t="s">
        <v>86</v>
      </c>
      <c r="E18" s="93"/>
      <c r="F18" s="95"/>
      <c r="G18" s="95" t="s">
        <v>6</v>
      </c>
      <c r="H18" s="95"/>
      <c r="I18" s="95"/>
      <c r="J18" s="95"/>
      <c r="K18" s="95"/>
      <c r="L18" s="95"/>
      <c r="M18" s="98"/>
      <c r="N18" s="95"/>
      <c r="O18" s="95"/>
      <c r="P18" s="95"/>
      <c r="Q18" s="95"/>
      <c r="R18" s="95"/>
      <c r="S18" s="95"/>
      <c r="T18" s="95"/>
      <c r="U18" s="95"/>
      <c r="V18" s="95"/>
      <c r="W18" s="95"/>
      <c r="X18" s="95"/>
      <c r="Y18" s="95"/>
      <c r="Z18" s="95"/>
      <c r="AA18" s="95"/>
      <c r="AB18" s="95"/>
      <c r="AC18" s="95"/>
      <c r="AD18" s="95"/>
      <c r="AE18" s="95"/>
      <c r="AF18" s="95"/>
      <c r="AG18" s="95"/>
      <c r="AH18" s="95"/>
      <c r="AI18" s="95"/>
      <c r="AJ18" s="18">
        <f t="shared" si="2"/>
        <v>1</v>
      </c>
      <c r="AK18" s="309">
        <f t="shared" si="3"/>
        <v>0</v>
      </c>
      <c r="AL18" s="335">
        <f t="shared" si="4"/>
        <v>0</v>
      </c>
    </row>
    <row r="19" spans="1:38" s="1" customFormat="1" ht="21" customHeight="1">
      <c r="A19" s="4">
        <v>13</v>
      </c>
      <c r="B19" s="78" t="s">
        <v>306</v>
      </c>
      <c r="C19" s="79" t="s">
        <v>307</v>
      </c>
      <c r="D19" s="80" t="s">
        <v>28</v>
      </c>
      <c r="E19" s="119"/>
      <c r="F19" s="119"/>
      <c r="G19" s="119"/>
      <c r="H19" s="119"/>
      <c r="I19" s="119"/>
      <c r="J19" s="119"/>
      <c r="K19" s="119"/>
      <c r="L19" s="119"/>
      <c r="M19" s="106"/>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8">
        <f t="shared" si="2"/>
        <v>0</v>
      </c>
      <c r="AK19" s="309">
        <f t="shared" si="3"/>
        <v>0</v>
      </c>
      <c r="AL19" s="335">
        <f t="shared" si="4"/>
        <v>0</v>
      </c>
    </row>
    <row r="20" spans="1:38" s="1" customFormat="1" ht="21" customHeight="1">
      <c r="A20" s="4">
        <v>14</v>
      </c>
      <c r="B20" s="78" t="s">
        <v>308</v>
      </c>
      <c r="C20" s="79" t="s">
        <v>309</v>
      </c>
      <c r="D20" s="80"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8">
        <f t="shared" si="2"/>
        <v>0</v>
      </c>
      <c r="AK20" s="309">
        <f t="shared" si="3"/>
        <v>0</v>
      </c>
      <c r="AL20" s="335">
        <f t="shared" si="4"/>
        <v>0</v>
      </c>
    </row>
    <row r="21" spans="1:38" s="1" customFormat="1" ht="21" customHeight="1">
      <c r="A21" s="4">
        <v>15</v>
      </c>
      <c r="B21" s="78" t="s">
        <v>310</v>
      </c>
      <c r="C21" s="79" t="s">
        <v>80</v>
      </c>
      <c r="D21" s="80" t="s">
        <v>55</v>
      </c>
      <c r="E21" s="93"/>
      <c r="F21" s="95"/>
      <c r="G21" s="95"/>
      <c r="H21" s="95"/>
      <c r="I21" s="95"/>
      <c r="J21" s="95"/>
      <c r="K21" s="95"/>
      <c r="L21" s="95"/>
      <c r="M21" s="98"/>
      <c r="N21" s="95"/>
      <c r="O21" s="95"/>
      <c r="P21" s="95"/>
      <c r="Q21" s="95"/>
      <c r="R21" s="95"/>
      <c r="S21" s="95"/>
      <c r="T21" s="95"/>
      <c r="U21" s="95"/>
      <c r="V21" s="95"/>
      <c r="W21" s="95"/>
      <c r="X21" s="95"/>
      <c r="Y21" s="95"/>
      <c r="Z21" s="95"/>
      <c r="AA21" s="95"/>
      <c r="AB21" s="95"/>
      <c r="AC21" s="95"/>
      <c r="AD21" s="95"/>
      <c r="AE21" s="95"/>
      <c r="AF21" s="95"/>
      <c r="AG21" s="95"/>
      <c r="AH21" s="95"/>
      <c r="AI21" s="95"/>
      <c r="AJ21" s="18">
        <f t="shared" si="2"/>
        <v>0</v>
      </c>
      <c r="AK21" s="309">
        <f t="shared" si="3"/>
        <v>0</v>
      </c>
      <c r="AL21" s="335">
        <f t="shared" si="4"/>
        <v>0</v>
      </c>
    </row>
    <row r="22" spans="1:38" s="1" customFormat="1" ht="21" customHeight="1">
      <c r="A22" s="4">
        <v>16</v>
      </c>
      <c r="B22" s="78" t="s">
        <v>311</v>
      </c>
      <c r="C22" s="79" t="s">
        <v>312</v>
      </c>
      <c r="D22" s="80" t="s">
        <v>79</v>
      </c>
      <c r="E22" s="93"/>
      <c r="F22" s="95"/>
      <c r="G22" s="95"/>
      <c r="H22" s="95"/>
      <c r="I22" s="95"/>
      <c r="J22" s="95"/>
      <c r="K22" s="95"/>
      <c r="L22" s="95"/>
      <c r="M22" s="98"/>
      <c r="N22" s="95"/>
      <c r="O22" s="95"/>
      <c r="P22" s="95"/>
      <c r="Q22" s="95"/>
      <c r="R22" s="95"/>
      <c r="S22" s="95"/>
      <c r="T22" s="95"/>
      <c r="U22" s="95"/>
      <c r="V22" s="95"/>
      <c r="W22" s="95"/>
      <c r="X22" s="95"/>
      <c r="Y22" s="95"/>
      <c r="Z22" s="95"/>
      <c r="AA22" s="95"/>
      <c r="AB22" s="95"/>
      <c r="AC22" s="95"/>
      <c r="AD22" s="95"/>
      <c r="AE22" s="95"/>
      <c r="AF22" s="95"/>
      <c r="AG22" s="95"/>
      <c r="AH22" s="95"/>
      <c r="AI22" s="95"/>
      <c r="AJ22" s="18">
        <f t="shared" si="2"/>
        <v>0</v>
      </c>
      <c r="AK22" s="309">
        <f t="shared" si="3"/>
        <v>0</v>
      </c>
      <c r="AL22" s="335">
        <f t="shared" si="4"/>
        <v>0</v>
      </c>
    </row>
    <row r="23" spans="1:38" s="1" customFormat="1" ht="21" customHeight="1">
      <c r="A23" s="4">
        <v>17</v>
      </c>
      <c r="B23" s="78" t="s">
        <v>313</v>
      </c>
      <c r="C23" s="79" t="s">
        <v>314</v>
      </c>
      <c r="D23" s="80" t="s">
        <v>315</v>
      </c>
      <c r="E23" s="93"/>
      <c r="F23" s="95"/>
      <c r="G23" s="95"/>
      <c r="H23" s="95"/>
      <c r="I23" s="95"/>
      <c r="J23" s="95"/>
      <c r="K23" s="95"/>
      <c r="L23" s="95"/>
      <c r="M23" s="98"/>
      <c r="N23" s="95"/>
      <c r="O23" s="95"/>
      <c r="P23" s="95"/>
      <c r="Q23" s="95"/>
      <c r="R23" s="95"/>
      <c r="S23" s="95"/>
      <c r="T23" s="95"/>
      <c r="U23" s="95"/>
      <c r="V23" s="95"/>
      <c r="W23" s="95"/>
      <c r="X23" s="95"/>
      <c r="Y23" s="95"/>
      <c r="Z23" s="95"/>
      <c r="AA23" s="95"/>
      <c r="AB23" s="95"/>
      <c r="AC23" s="95"/>
      <c r="AD23" s="95"/>
      <c r="AE23" s="95"/>
      <c r="AF23" s="95"/>
      <c r="AG23" s="95"/>
      <c r="AH23" s="95"/>
      <c r="AI23" s="95"/>
      <c r="AJ23" s="18">
        <f t="shared" si="2"/>
        <v>0</v>
      </c>
      <c r="AK23" s="309">
        <f t="shared" si="3"/>
        <v>0</v>
      </c>
      <c r="AL23" s="335">
        <f t="shared" si="4"/>
        <v>0</v>
      </c>
    </row>
    <row r="24" spans="1:38" s="1" customFormat="1" ht="21" customHeight="1">
      <c r="A24" s="4">
        <v>18</v>
      </c>
      <c r="B24" s="78" t="s">
        <v>316</v>
      </c>
      <c r="C24" s="79" t="s">
        <v>317</v>
      </c>
      <c r="D24" s="80" t="s">
        <v>99</v>
      </c>
      <c r="E24" s="117"/>
      <c r="F24" s="118" t="s">
        <v>2657</v>
      </c>
      <c r="G24" s="118" t="s">
        <v>6</v>
      </c>
      <c r="H24" s="118"/>
      <c r="I24" s="118" t="s">
        <v>6</v>
      </c>
      <c r="J24" s="118" t="s">
        <v>6</v>
      </c>
      <c r="K24" s="118" t="s">
        <v>6</v>
      </c>
      <c r="L24" s="189"/>
      <c r="M24" s="189" t="s">
        <v>2657</v>
      </c>
      <c r="N24" s="189" t="s">
        <v>6</v>
      </c>
      <c r="O24" s="95"/>
      <c r="P24" s="189" t="s">
        <v>6</v>
      </c>
      <c r="Q24" s="189" t="s">
        <v>6</v>
      </c>
      <c r="R24" s="189" t="s">
        <v>6</v>
      </c>
      <c r="S24" s="189"/>
      <c r="T24" s="189" t="s">
        <v>6</v>
      </c>
      <c r="U24" s="189"/>
      <c r="V24" s="95"/>
      <c r="W24" s="189"/>
      <c r="X24" s="189"/>
      <c r="Y24" s="189"/>
      <c r="Z24" s="189"/>
      <c r="AA24" s="189"/>
      <c r="AB24" s="189"/>
      <c r="AC24" s="95"/>
      <c r="AD24" s="189"/>
      <c r="AE24" s="189"/>
      <c r="AF24" s="189"/>
      <c r="AG24" s="189"/>
      <c r="AH24" s="189"/>
      <c r="AI24" s="189"/>
      <c r="AJ24" s="18">
        <f t="shared" si="2"/>
        <v>13</v>
      </c>
      <c r="AK24" s="309">
        <f t="shared" si="3"/>
        <v>0</v>
      </c>
      <c r="AL24" s="335">
        <f t="shared" si="4"/>
        <v>0</v>
      </c>
    </row>
    <row r="25" spans="1:38" s="1" customFormat="1" ht="21" customHeight="1">
      <c r="A25" s="4">
        <v>19</v>
      </c>
      <c r="B25" s="78" t="s">
        <v>318</v>
      </c>
      <c r="C25" s="79" t="s">
        <v>80</v>
      </c>
      <c r="D25" s="80" t="s">
        <v>319</v>
      </c>
      <c r="E25" s="93"/>
      <c r="F25" s="95" t="s">
        <v>6</v>
      </c>
      <c r="G25" s="95"/>
      <c r="H25" s="95"/>
      <c r="I25" s="95"/>
      <c r="J25" s="95"/>
      <c r="K25" s="95"/>
      <c r="L25" s="95"/>
      <c r="M25" s="98"/>
      <c r="N25" s="95"/>
      <c r="O25" s="95"/>
      <c r="P25" s="95"/>
      <c r="Q25" s="95"/>
      <c r="R25" s="95"/>
      <c r="S25" s="95"/>
      <c r="T25" s="95"/>
      <c r="U25" s="95"/>
      <c r="V25" s="95"/>
      <c r="W25" s="95"/>
      <c r="X25" s="95"/>
      <c r="Y25" s="95"/>
      <c r="Z25" s="95"/>
      <c r="AA25" s="95"/>
      <c r="AB25" s="95"/>
      <c r="AC25" s="95"/>
      <c r="AD25" s="95"/>
      <c r="AE25" s="95"/>
      <c r="AF25" s="95"/>
      <c r="AG25" s="95"/>
      <c r="AH25" s="95"/>
      <c r="AI25" s="95"/>
      <c r="AJ25" s="18">
        <f t="shared" si="2"/>
        <v>1</v>
      </c>
      <c r="AK25" s="309">
        <f t="shared" si="3"/>
        <v>0</v>
      </c>
      <c r="AL25" s="335">
        <f t="shared" si="4"/>
        <v>0</v>
      </c>
    </row>
    <row r="26" spans="1:38" s="1" customFormat="1" ht="21" customHeight="1">
      <c r="A26" s="4">
        <v>20</v>
      </c>
      <c r="B26" s="78" t="s">
        <v>320</v>
      </c>
      <c r="C26" s="79" t="s">
        <v>321</v>
      </c>
      <c r="D26" s="80" t="s">
        <v>280</v>
      </c>
      <c r="E26" s="93"/>
      <c r="F26" s="95"/>
      <c r="G26" s="95"/>
      <c r="H26" s="95"/>
      <c r="I26" s="95"/>
      <c r="J26" s="95"/>
      <c r="K26" s="95"/>
      <c r="L26" s="95"/>
      <c r="M26" s="98"/>
      <c r="N26" s="95"/>
      <c r="O26" s="95"/>
      <c r="P26" s="95"/>
      <c r="Q26" s="95"/>
      <c r="R26" s="95"/>
      <c r="S26" s="95"/>
      <c r="T26" s="95"/>
      <c r="U26" s="95"/>
      <c r="V26" s="95"/>
      <c r="W26" s="95"/>
      <c r="X26" s="95"/>
      <c r="Y26" s="95"/>
      <c r="Z26" s="95"/>
      <c r="AA26" s="95"/>
      <c r="AB26" s="95"/>
      <c r="AC26" s="95"/>
      <c r="AD26" s="95"/>
      <c r="AE26" s="95"/>
      <c r="AF26" s="95"/>
      <c r="AG26" s="95"/>
      <c r="AH26" s="95"/>
      <c r="AI26" s="95"/>
      <c r="AJ26" s="18">
        <f t="shared" si="2"/>
        <v>0</v>
      </c>
      <c r="AK26" s="309">
        <f t="shared" si="3"/>
        <v>0</v>
      </c>
      <c r="AL26" s="335">
        <f t="shared" si="4"/>
        <v>0</v>
      </c>
    </row>
    <row r="27" spans="1:38" s="1" customFormat="1" ht="21" customHeight="1">
      <c r="A27" s="4">
        <v>21</v>
      </c>
      <c r="B27" s="78" t="s">
        <v>322</v>
      </c>
      <c r="C27" s="79" t="s">
        <v>119</v>
      </c>
      <c r="D27" s="80" t="s">
        <v>23</v>
      </c>
      <c r="E27" s="93"/>
      <c r="F27" s="95"/>
      <c r="G27" s="95"/>
      <c r="H27" s="95"/>
      <c r="I27" s="95"/>
      <c r="J27" s="95"/>
      <c r="K27" s="95"/>
      <c r="L27" s="95"/>
      <c r="M27" s="98" t="s">
        <v>6</v>
      </c>
      <c r="N27" s="95"/>
      <c r="O27" s="95"/>
      <c r="P27" s="95"/>
      <c r="Q27" s="95"/>
      <c r="R27" s="95" t="s">
        <v>6</v>
      </c>
      <c r="S27" s="95"/>
      <c r="T27" s="95"/>
      <c r="U27" s="95"/>
      <c r="V27" s="95"/>
      <c r="W27" s="95"/>
      <c r="X27" s="95"/>
      <c r="Y27" s="95"/>
      <c r="Z27" s="95"/>
      <c r="AA27" s="95"/>
      <c r="AB27" s="95"/>
      <c r="AC27" s="95"/>
      <c r="AD27" s="95"/>
      <c r="AE27" s="95"/>
      <c r="AF27" s="95"/>
      <c r="AG27" s="95"/>
      <c r="AH27" s="95"/>
      <c r="AI27" s="95"/>
      <c r="AJ27" s="18">
        <f t="shared" si="2"/>
        <v>2</v>
      </c>
      <c r="AK27" s="309">
        <f t="shared" si="3"/>
        <v>0</v>
      </c>
      <c r="AL27" s="335">
        <f t="shared" si="4"/>
        <v>0</v>
      </c>
    </row>
    <row r="28" spans="1:38" s="1" customFormat="1" ht="21" customHeight="1">
      <c r="A28" s="4">
        <v>22</v>
      </c>
      <c r="B28" s="78" t="s">
        <v>323</v>
      </c>
      <c r="C28" s="79" t="s">
        <v>324</v>
      </c>
      <c r="D28" s="80" t="s">
        <v>59</v>
      </c>
      <c r="E28" s="93"/>
      <c r="F28" s="95"/>
      <c r="G28" s="95"/>
      <c r="H28" s="95"/>
      <c r="I28" s="95"/>
      <c r="J28" s="95"/>
      <c r="K28" s="95"/>
      <c r="L28" s="95"/>
      <c r="M28" s="98"/>
      <c r="N28" s="95"/>
      <c r="O28" s="95"/>
      <c r="P28" s="95"/>
      <c r="Q28" s="95"/>
      <c r="R28" s="95"/>
      <c r="S28" s="95"/>
      <c r="T28" s="95"/>
      <c r="U28" s="95"/>
      <c r="V28" s="95"/>
      <c r="W28" s="95"/>
      <c r="X28" s="95"/>
      <c r="Y28" s="95"/>
      <c r="Z28" s="95"/>
      <c r="AA28" s="95"/>
      <c r="AB28" s="95"/>
      <c r="AC28" s="95"/>
      <c r="AD28" s="95"/>
      <c r="AE28" s="95"/>
      <c r="AF28" s="95"/>
      <c r="AG28" s="95"/>
      <c r="AH28" s="95"/>
      <c r="AI28" s="95"/>
      <c r="AJ28" s="18">
        <f t="shared" si="2"/>
        <v>0</v>
      </c>
      <c r="AK28" s="309">
        <f t="shared" si="3"/>
        <v>0</v>
      </c>
      <c r="AL28" s="335">
        <f t="shared" si="4"/>
        <v>0</v>
      </c>
    </row>
    <row r="29" spans="1:38" s="1" customFormat="1" ht="21" customHeight="1">
      <c r="A29" s="4">
        <v>23</v>
      </c>
      <c r="B29" s="78" t="s">
        <v>325</v>
      </c>
      <c r="C29" s="79" t="s">
        <v>326</v>
      </c>
      <c r="D29" s="80" t="s">
        <v>59</v>
      </c>
      <c r="E29" s="93"/>
      <c r="F29" s="95"/>
      <c r="G29" s="95"/>
      <c r="H29" s="95"/>
      <c r="I29" s="95"/>
      <c r="J29" s="95" t="s">
        <v>7</v>
      </c>
      <c r="K29" s="95"/>
      <c r="L29" s="95"/>
      <c r="M29" s="98"/>
      <c r="N29" s="95"/>
      <c r="O29" s="95"/>
      <c r="P29" s="95"/>
      <c r="Q29" s="95"/>
      <c r="R29" s="95"/>
      <c r="S29" s="95"/>
      <c r="T29" s="95"/>
      <c r="U29" s="95"/>
      <c r="V29" s="95"/>
      <c r="W29" s="95"/>
      <c r="X29" s="95"/>
      <c r="Y29" s="95"/>
      <c r="Z29" s="95"/>
      <c r="AA29" s="95"/>
      <c r="AB29" s="95"/>
      <c r="AC29" s="95"/>
      <c r="AD29" s="95"/>
      <c r="AE29" s="95"/>
      <c r="AF29" s="95"/>
      <c r="AG29" s="95"/>
      <c r="AH29" s="95"/>
      <c r="AI29" s="95"/>
      <c r="AJ29" s="18">
        <f t="shared" si="2"/>
        <v>0</v>
      </c>
      <c r="AK29" s="309">
        <f t="shared" si="3"/>
        <v>1</v>
      </c>
      <c r="AL29" s="335">
        <f t="shared" si="4"/>
        <v>0</v>
      </c>
    </row>
    <row r="30" spans="1:38" s="1" customFormat="1" ht="21" customHeight="1">
      <c r="A30" s="4">
        <v>24</v>
      </c>
      <c r="B30" s="78" t="s">
        <v>328</v>
      </c>
      <c r="C30" s="79" t="s">
        <v>457</v>
      </c>
      <c r="D30" s="80" t="s">
        <v>73</v>
      </c>
      <c r="E30" s="93"/>
      <c r="F30" s="95"/>
      <c r="G30" s="95" t="s">
        <v>6</v>
      </c>
      <c r="H30" s="95"/>
      <c r="I30" s="95" t="s">
        <v>6</v>
      </c>
      <c r="J30" s="95"/>
      <c r="K30" s="95"/>
      <c r="L30" s="95"/>
      <c r="M30" s="98" t="s">
        <v>6</v>
      </c>
      <c r="N30" s="95"/>
      <c r="O30" s="95"/>
      <c r="P30" s="95" t="s">
        <v>6</v>
      </c>
      <c r="Q30" s="95"/>
      <c r="R30" s="95"/>
      <c r="S30" s="95"/>
      <c r="T30" s="95" t="s">
        <v>6</v>
      </c>
      <c r="U30" s="95"/>
      <c r="V30" s="95"/>
      <c r="W30" s="95"/>
      <c r="X30" s="95"/>
      <c r="Y30" s="95"/>
      <c r="Z30" s="95"/>
      <c r="AA30" s="95"/>
      <c r="AB30" s="95"/>
      <c r="AC30" s="95"/>
      <c r="AD30" s="95"/>
      <c r="AE30" s="95"/>
      <c r="AF30" s="95"/>
      <c r="AG30" s="95"/>
      <c r="AH30" s="95"/>
      <c r="AI30" s="95"/>
      <c r="AJ30" s="18">
        <f t="shared" si="2"/>
        <v>5</v>
      </c>
      <c r="AK30" s="309">
        <f t="shared" si="3"/>
        <v>0</v>
      </c>
      <c r="AL30" s="335">
        <f t="shared" si="4"/>
        <v>0</v>
      </c>
    </row>
    <row r="31" spans="1:38" s="1" customFormat="1" ht="21" customHeight="1">
      <c r="A31" s="4">
        <v>25</v>
      </c>
      <c r="B31" s="78" t="s">
        <v>329</v>
      </c>
      <c r="C31" s="79" t="s">
        <v>133</v>
      </c>
      <c r="D31" s="80" t="s">
        <v>60</v>
      </c>
      <c r="E31" s="93"/>
      <c r="F31" s="95"/>
      <c r="G31" s="95"/>
      <c r="H31" s="95"/>
      <c r="I31" s="95"/>
      <c r="J31" s="95"/>
      <c r="K31" s="95"/>
      <c r="L31" s="95"/>
      <c r="M31" s="98"/>
      <c r="N31" s="95"/>
      <c r="O31" s="95"/>
      <c r="P31" s="95"/>
      <c r="Q31" s="95"/>
      <c r="R31" s="95"/>
      <c r="S31" s="95"/>
      <c r="T31" s="95"/>
      <c r="U31" s="95"/>
      <c r="V31" s="95"/>
      <c r="W31" s="95"/>
      <c r="X31" s="95"/>
      <c r="Y31" s="95"/>
      <c r="Z31" s="95"/>
      <c r="AA31" s="95"/>
      <c r="AB31" s="95"/>
      <c r="AC31" s="95"/>
      <c r="AD31" s="95"/>
      <c r="AE31" s="95"/>
      <c r="AF31" s="95"/>
      <c r="AG31" s="95"/>
      <c r="AH31" s="95"/>
      <c r="AI31" s="95"/>
      <c r="AJ31" s="18">
        <f t="shared" si="2"/>
        <v>0</v>
      </c>
      <c r="AK31" s="309">
        <f t="shared" si="3"/>
        <v>0</v>
      </c>
      <c r="AL31" s="335">
        <f t="shared" si="4"/>
        <v>0</v>
      </c>
    </row>
    <row r="32" spans="1:38" s="1" customFormat="1" ht="21" customHeight="1">
      <c r="A32" s="4">
        <v>26</v>
      </c>
      <c r="B32" s="78" t="s">
        <v>330</v>
      </c>
      <c r="C32" s="79" t="s">
        <v>76</v>
      </c>
      <c r="D32" s="80" t="s">
        <v>60</v>
      </c>
      <c r="E32" s="93"/>
      <c r="F32" s="95"/>
      <c r="G32" s="95"/>
      <c r="H32" s="95"/>
      <c r="I32" s="95" t="s">
        <v>6</v>
      </c>
      <c r="J32" s="95" t="s">
        <v>6</v>
      </c>
      <c r="K32" s="95" t="s">
        <v>6</v>
      </c>
      <c r="L32" s="95"/>
      <c r="M32" s="98" t="s">
        <v>2662</v>
      </c>
      <c r="N32" s="95" t="s">
        <v>6</v>
      </c>
      <c r="O32" s="95"/>
      <c r="P32" s="95" t="s">
        <v>6</v>
      </c>
      <c r="Q32" s="95" t="s">
        <v>6</v>
      </c>
      <c r="R32" s="95" t="s">
        <v>6</v>
      </c>
      <c r="S32" s="95"/>
      <c r="T32" s="95" t="s">
        <v>6</v>
      </c>
      <c r="U32" s="95"/>
      <c r="V32" s="95"/>
      <c r="W32" s="95"/>
      <c r="X32" s="95"/>
      <c r="Y32" s="95"/>
      <c r="Z32" s="95"/>
      <c r="AA32" s="95"/>
      <c r="AB32" s="95"/>
      <c r="AC32" s="95"/>
      <c r="AD32" s="95"/>
      <c r="AE32" s="95"/>
      <c r="AF32" s="95"/>
      <c r="AG32" s="95"/>
      <c r="AH32" s="95"/>
      <c r="AI32" s="95"/>
      <c r="AJ32" s="18">
        <f t="shared" si="2"/>
        <v>9</v>
      </c>
      <c r="AK32" s="309">
        <f t="shared" si="3"/>
        <v>0</v>
      </c>
      <c r="AL32" s="335">
        <f t="shared" si="4"/>
        <v>1</v>
      </c>
    </row>
    <row r="33" spans="1:40" s="1" customFormat="1" ht="21" customHeight="1">
      <c r="A33" s="434" t="s">
        <v>10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127">
        <f>SUM(AJ7:AJ32)</f>
        <v>60</v>
      </c>
      <c r="AK33" s="127">
        <f>SUM(AK7:AK32)</f>
        <v>1</v>
      </c>
      <c r="AL33" s="127">
        <f>SUM(AL7:AL32)</f>
        <v>1</v>
      </c>
      <c r="AM33"/>
      <c r="AN33"/>
    </row>
    <row r="34" spans="1:40"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row>
    <row r="35" spans="1:40" ht="15.75" customHeight="1">
      <c r="C35" s="414"/>
      <c r="D35" s="414"/>
      <c r="E35" s="414"/>
      <c r="F35" s="414"/>
      <c r="G35" s="414"/>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40" ht="15.75" customHeight="1">
      <c r="C36" s="414"/>
      <c r="D36" s="414"/>
      <c r="E36" s="414"/>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40" ht="15.75" customHeight="1">
      <c r="C37" s="414"/>
      <c r="D37" s="414"/>
      <c r="E37" s="15"/>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3:AI33"/>
    <mergeCell ref="C36:E36"/>
    <mergeCell ref="C37:D37"/>
    <mergeCell ref="C35:G35"/>
    <mergeCell ref="A34:AL34"/>
  </mergeCells>
  <conditionalFormatting sqref="E6:AI23 E25:AI32 E24:L24">
    <cfRule type="expression" dxfId="159" priority="4">
      <formula>IF(E$6="CN",1,0)</formula>
    </cfRule>
  </conditionalFormatting>
  <conditionalFormatting sqref="O24">
    <cfRule type="expression" dxfId="158" priority="3">
      <formula>IF(O$6="CN",1,0)</formula>
    </cfRule>
  </conditionalFormatting>
  <conditionalFormatting sqref="V24">
    <cfRule type="expression" dxfId="157" priority="2">
      <formula>IF(V$6="CN",1,0)</formula>
    </cfRule>
  </conditionalFormatting>
  <conditionalFormatting sqref="AC24">
    <cfRule type="expression" dxfId="156" priority="1">
      <formula>IF(AC$6="CN",1,0)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6"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5"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5"/>
  <sheetViews>
    <sheetView topLeftCell="A5" zoomScaleNormal="100" workbookViewId="0">
      <selection activeCell="U26" sqref="U26"/>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862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
        <v>1</v>
      </c>
      <c r="B7" s="78" t="s">
        <v>458</v>
      </c>
      <c r="C7" s="79" t="s">
        <v>459</v>
      </c>
      <c r="D7" s="80" t="s">
        <v>61</v>
      </c>
      <c r="E7" s="21" t="s">
        <v>2657</v>
      </c>
      <c r="F7" s="5" t="s">
        <v>6</v>
      </c>
      <c r="G7" s="5" t="s">
        <v>6</v>
      </c>
      <c r="H7" s="5"/>
      <c r="I7" s="5" t="s">
        <v>6</v>
      </c>
      <c r="J7" s="5"/>
      <c r="K7" s="5" t="s">
        <v>6</v>
      </c>
      <c r="L7" s="5" t="s">
        <v>2657</v>
      </c>
      <c r="M7" s="48" t="s">
        <v>6</v>
      </c>
      <c r="N7" s="5" t="s">
        <v>6</v>
      </c>
      <c r="O7" s="5"/>
      <c r="P7" s="5" t="s">
        <v>6</v>
      </c>
      <c r="Q7" s="5"/>
      <c r="R7" s="5" t="s">
        <v>6</v>
      </c>
      <c r="S7" s="5" t="s">
        <v>6</v>
      </c>
      <c r="T7" s="5"/>
      <c r="U7" s="5" t="s">
        <v>6</v>
      </c>
      <c r="V7" s="5"/>
      <c r="W7" s="5"/>
      <c r="X7" s="5"/>
      <c r="Y7" s="5"/>
      <c r="Z7" s="5"/>
      <c r="AA7" s="5"/>
      <c r="AB7" s="5"/>
      <c r="AC7" s="5"/>
      <c r="AD7" s="5"/>
      <c r="AE7" s="5"/>
      <c r="AF7" s="5"/>
      <c r="AG7" s="5"/>
      <c r="AH7" s="5"/>
      <c r="AI7" s="5"/>
      <c r="AJ7" s="18">
        <f>COUNTIF(E7:AI7,"K")+2*COUNTIF(E7:AI7,"2K")+COUNTIF(E7:AI7,"TK")+COUNTIF(E7:AI7,"KT")+COUNTIF(E7:AI7,"PK")+COUNTIF(E7:AI7,"KP")+2*COUNTIF(E7:AI7,"K2")</f>
        <v>14</v>
      </c>
      <c r="AK7" s="309">
        <f>COUNTIF(F7:AJ7,"P")+2*COUNTIF(F7:AJ7,"2P")+COUNTIF(F7:AJ7,"TP")+COUNTIF(F7:AJ7,"PT")+COUNTIF(F7:AJ7,"PK")+COUNTIF(F7:AJ7,"KP")+2*COUNTIF(F7:AJ7,"P2")</f>
        <v>0</v>
      </c>
      <c r="AL7" s="335">
        <f>COUNTIF(E7:AI7,"T")+2*COUNTIF(E7:AI7,"2T")+2*COUNTIF(E7:AI7,"T2")+COUNTIF(E7:AI7,"PT")+COUNTIF(E7:AI7,"TP")+COUNTIF(E7:AI7,"TK")+COUNTIF(E7:AI7,"KT")</f>
        <v>0</v>
      </c>
    </row>
    <row r="8" spans="1:38" s="1" customFormat="1" ht="21" customHeight="1">
      <c r="A8" s="4">
        <v>2</v>
      </c>
      <c r="B8" s="78" t="s">
        <v>331</v>
      </c>
      <c r="C8" s="79" t="s">
        <v>234</v>
      </c>
      <c r="D8" s="80" t="s">
        <v>332</v>
      </c>
      <c r="E8" s="21"/>
      <c r="F8" s="5"/>
      <c r="G8" s="5" t="s">
        <v>6</v>
      </c>
      <c r="H8" s="5"/>
      <c r="I8" s="5"/>
      <c r="J8" s="5"/>
      <c r="K8" s="5"/>
      <c r="L8" s="5"/>
      <c r="M8" s="48"/>
      <c r="N8" s="5"/>
      <c r="O8" s="5"/>
      <c r="P8" s="5" t="s">
        <v>6</v>
      </c>
      <c r="Q8" s="5"/>
      <c r="R8" s="5"/>
      <c r="S8" s="5"/>
      <c r="T8" s="5"/>
      <c r="U8" s="5"/>
      <c r="V8" s="5"/>
      <c r="W8" s="5"/>
      <c r="X8" s="5"/>
      <c r="Y8" s="5"/>
      <c r="Z8" s="5"/>
      <c r="AA8" s="5"/>
      <c r="AB8" s="5"/>
      <c r="AC8" s="5"/>
      <c r="AD8" s="5"/>
      <c r="AE8" s="5"/>
      <c r="AF8" s="5"/>
      <c r="AG8" s="5"/>
      <c r="AH8" s="5"/>
      <c r="AI8" s="5"/>
      <c r="AJ8" s="18">
        <f t="shared" ref="AJ8:AJ27" si="2">COUNTIF(E8:AI8,"K")+2*COUNTIF(E8:AI8,"2K")+COUNTIF(E8:AI8,"TK")+COUNTIF(E8:AI8,"KT")+COUNTIF(E8:AI8,"PK")+COUNTIF(E8:AI8,"KP")+2*COUNTIF(E8:AI8,"K2")</f>
        <v>2</v>
      </c>
      <c r="AK8" s="309">
        <f t="shared" ref="AK8:AK27" si="3">COUNTIF(F8:AJ8,"P")+2*COUNTIF(F8:AJ8,"2P")+COUNTIF(F8:AJ8,"TP")+COUNTIF(F8:AJ8,"PT")+COUNTIF(F8:AJ8,"PK")+COUNTIF(F8:AJ8,"KP")+2*COUNTIF(F8:AJ8,"P2")</f>
        <v>0</v>
      </c>
      <c r="AL8" s="335">
        <f t="shared" ref="AL8:AL27" si="4">COUNTIF(E8:AI8,"T")+2*COUNTIF(E8:AI8,"2T")+2*COUNTIF(E8:AI8,"T2")+COUNTIF(E8:AI8,"PT")+COUNTIF(E8:AI8,"TP")+COUNTIF(E8:AI8,"TK")+COUNTIF(E8:AI8,"KT")</f>
        <v>0</v>
      </c>
    </row>
    <row r="9" spans="1:38" s="1" customFormat="1" ht="21" customHeight="1">
      <c r="A9" s="4">
        <v>3</v>
      </c>
      <c r="B9" s="78" t="s">
        <v>333</v>
      </c>
      <c r="C9" s="79" t="s">
        <v>460</v>
      </c>
      <c r="D9" s="80" t="s">
        <v>19</v>
      </c>
      <c r="E9" s="21"/>
      <c r="F9" s="5" t="s">
        <v>6</v>
      </c>
      <c r="G9" s="5"/>
      <c r="H9" s="5"/>
      <c r="I9" s="5"/>
      <c r="J9" s="5"/>
      <c r="K9" s="5"/>
      <c r="L9" s="5"/>
      <c r="M9" s="48"/>
      <c r="N9" s="5"/>
      <c r="O9" s="5"/>
      <c r="P9" s="5"/>
      <c r="Q9" s="5"/>
      <c r="R9" s="5"/>
      <c r="S9" s="5"/>
      <c r="T9" s="5"/>
      <c r="U9" s="5"/>
      <c r="V9" s="5"/>
      <c r="W9" s="5"/>
      <c r="X9" s="5"/>
      <c r="Y9" s="5"/>
      <c r="Z9" s="5"/>
      <c r="AA9" s="5"/>
      <c r="AB9" s="5"/>
      <c r="AC9" s="5"/>
      <c r="AD9" s="5"/>
      <c r="AE9" s="5"/>
      <c r="AF9" s="5"/>
      <c r="AG9" s="5"/>
      <c r="AH9" s="5"/>
      <c r="AI9" s="5"/>
      <c r="AJ9" s="18">
        <f t="shared" si="2"/>
        <v>1</v>
      </c>
      <c r="AK9" s="309">
        <f t="shared" si="3"/>
        <v>0</v>
      </c>
      <c r="AL9" s="335">
        <f t="shared" si="4"/>
        <v>0</v>
      </c>
    </row>
    <row r="10" spans="1:38" s="1" customFormat="1" ht="21" customHeight="1">
      <c r="A10" s="4">
        <v>4</v>
      </c>
      <c r="B10" s="78" t="s">
        <v>334</v>
      </c>
      <c r="C10" s="79" t="s">
        <v>335</v>
      </c>
      <c r="D10" s="80" t="s">
        <v>336</v>
      </c>
      <c r="E10" s="21"/>
      <c r="F10" s="5"/>
      <c r="G10" s="5"/>
      <c r="H10" s="5"/>
      <c r="I10" s="5"/>
      <c r="J10" s="5"/>
      <c r="K10" s="5"/>
      <c r="L10" s="5"/>
      <c r="M10" s="48"/>
      <c r="N10" s="5"/>
      <c r="O10" s="5"/>
      <c r="P10" s="5"/>
      <c r="Q10" s="5"/>
      <c r="R10" s="5"/>
      <c r="S10" s="5"/>
      <c r="T10" s="5"/>
      <c r="U10" s="5"/>
      <c r="V10" s="5"/>
      <c r="W10" s="5"/>
      <c r="X10" s="5"/>
      <c r="Y10" s="5"/>
      <c r="Z10" s="5"/>
      <c r="AA10" s="5"/>
      <c r="AB10" s="5"/>
      <c r="AC10" s="5"/>
      <c r="AD10" s="5"/>
      <c r="AE10" s="5"/>
      <c r="AF10" s="5"/>
      <c r="AG10" s="5"/>
      <c r="AH10" s="5"/>
      <c r="AI10" s="5"/>
      <c r="AJ10" s="18">
        <f t="shared" si="2"/>
        <v>0</v>
      </c>
      <c r="AK10" s="309">
        <f t="shared" si="3"/>
        <v>0</v>
      </c>
      <c r="AL10" s="335">
        <f t="shared" si="4"/>
        <v>0</v>
      </c>
    </row>
    <row r="11" spans="1:38" s="1" customFormat="1" ht="21" customHeight="1">
      <c r="A11" s="4">
        <v>5</v>
      </c>
      <c r="B11" s="78" t="s">
        <v>337</v>
      </c>
      <c r="C11" s="79" t="s">
        <v>338</v>
      </c>
      <c r="D11" s="80" t="s">
        <v>339</v>
      </c>
      <c r="E11" s="21"/>
      <c r="F11" s="5"/>
      <c r="G11" s="5"/>
      <c r="H11" s="5"/>
      <c r="I11" s="5"/>
      <c r="J11" s="5"/>
      <c r="K11" s="5"/>
      <c r="L11" s="5"/>
      <c r="M11" s="48"/>
      <c r="N11" s="5"/>
      <c r="O11" s="5"/>
      <c r="P11" s="5"/>
      <c r="Q11" s="5"/>
      <c r="R11" s="5" t="s">
        <v>6</v>
      </c>
      <c r="S11" s="5"/>
      <c r="T11" s="5"/>
      <c r="U11" s="5"/>
      <c r="V11" s="5"/>
      <c r="W11" s="5"/>
      <c r="X11" s="5"/>
      <c r="Y11" s="5"/>
      <c r="Z11" s="5"/>
      <c r="AA11" s="5"/>
      <c r="AB11" s="5"/>
      <c r="AC11" s="5"/>
      <c r="AD11" s="5"/>
      <c r="AE11" s="5"/>
      <c r="AF11" s="5"/>
      <c r="AG11" s="5"/>
      <c r="AH11" s="5"/>
      <c r="AI11" s="5"/>
      <c r="AJ11" s="18">
        <f t="shared" si="2"/>
        <v>1</v>
      </c>
      <c r="AK11" s="309">
        <f t="shared" si="3"/>
        <v>0</v>
      </c>
      <c r="AL11" s="335">
        <f t="shared" si="4"/>
        <v>0</v>
      </c>
    </row>
    <row r="12" spans="1:38" s="1" customFormat="1" ht="21" customHeight="1">
      <c r="A12" s="4">
        <v>6</v>
      </c>
      <c r="B12" s="78" t="s">
        <v>340</v>
      </c>
      <c r="C12" s="79" t="s">
        <v>341</v>
      </c>
      <c r="D12" s="80" t="s">
        <v>15</v>
      </c>
      <c r="E12" s="21"/>
      <c r="F12" s="5"/>
      <c r="G12" s="5"/>
      <c r="H12" s="5"/>
      <c r="I12" s="5"/>
      <c r="J12" s="5"/>
      <c r="K12" s="5"/>
      <c r="L12" s="5"/>
      <c r="M12" s="48"/>
      <c r="N12" s="5"/>
      <c r="O12" s="5"/>
      <c r="P12" s="5"/>
      <c r="Q12" s="5"/>
      <c r="R12" s="5" t="s">
        <v>6</v>
      </c>
      <c r="S12" s="5"/>
      <c r="T12" s="5"/>
      <c r="U12" s="5"/>
      <c r="V12" s="5"/>
      <c r="W12" s="5"/>
      <c r="X12" s="5"/>
      <c r="Y12" s="5"/>
      <c r="Z12" s="5"/>
      <c r="AA12" s="5"/>
      <c r="AB12" s="5"/>
      <c r="AC12" s="5"/>
      <c r="AD12" s="5"/>
      <c r="AE12" s="5"/>
      <c r="AF12" s="5"/>
      <c r="AG12" s="5"/>
      <c r="AH12" s="5"/>
      <c r="AI12" s="5"/>
      <c r="AJ12" s="18">
        <f t="shared" si="2"/>
        <v>1</v>
      </c>
      <c r="AK12" s="309">
        <f t="shared" si="3"/>
        <v>0</v>
      </c>
      <c r="AL12" s="335">
        <f t="shared" si="4"/>
        <v>0</v>
      </c>
    </row>
    <row r="13" spans="1:38" s="1" customFormat="1" ht="21" customHeight="1">
      <c r="A13" s="4">
        <v>7</v>
      </c>
      <c r="B13" s="78" t="s">
        <v>342</v>
      </c>
      <c r="C13" s="79" t="s">
        <v>343</v>
      </c>
      <c r="D13" s="80" t="s">
        <v>52</v>
      </c>
      <c r="E13" s="51"/>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18">
        <f t="shared" si="2"/>
        <v>0</v>
      </c>
      <c r="AK13" s="309">
        <f t="shared" si="3"/>
        <v>0</v>
      </c>
      <c r="AL13" s="335">
        <f t="shared" si="4"/>
        <v>0</v>
      </c>
    </row>
    <row r="14" spans="1:38" s="1" customFormat="1" ht="21" customHeight="1">
      <c r="A14" s="4">
        <v>8</v>
      </c>
      <c r="B14" s="78" t="s">
        <v>344</v>
      </c>
      <c r="C14" s="79" t="s">
        <v>121</v>
      </c>
      <c r="D14" s="80" t="s">
        <v>103</v>
      </c>
      <c r="E14" s="21"/>
      <c r="F14" s="5" t="s">
        <v>6</v>
      </c>
      <c r="G14" s="5"/>
      <c r="H14" s="5"/>
      <c r="I14" s="5"/>
      <c r="J14" s="5"/>
      <c r="K14" s="5"/>
      <c r="L14" s="5"/>
      <c r="M14" s="48"/>
      <c r="N14" s="5"/>
      <c r="O14" s="5"/>
      <c r="P14" s="5"/>
      <c r="Q14" s="5"/>
      <c r="R14" s="5"/>
      <c r="S14" s="5"/>
      <c r="T14" s="5"/>
      <c r="U14" s="5"/>
      <c r="V14" s="5"/>
      <c r="W14" s="5"/>
      <c r="X14" s="5"/>
      <c r="Y14" s="5"/>
      <c r="Z14" s="5"/>
      <c r="AA14" s="19"/>
      <c r="AB14" s="5"/>
      <c r="AC14" s="5"/>
      <c r="AD14" s="5"/>
      <c r="AE14" s="5"/>
      <c r="AF14" s="5"/>
      <c r="AG14" s="5"/>
      <c r="AH14" s="5"/>
      <c r="AI14" s="5"/>
      <c r="AJ14" s="18">
        <f t="shared" si="2"/>
        <v>1</v>
      </c>
      <c r="AK14" s="309">
        <f t="shared" si="3"/>
        <v>0</v>
      </c>
      <c r="AL14" s="335">
        <f t="shared" si="4"/>
        <v>0</v>
      </c>
    </row>
    <row r="15" spans="1:38" s="1" customFormat="1" ht="21" customHeight="1">
      <c r="A15" s="4">
        <v>9</v>
      </c>
      <c r="B15" s="78" t="s">
        <v>345</v>
      </c>
      <c r="C15" s="79" t="s">
        <v>346</v>
      </c>
      <c r="D15" s="80" t="s">
        <v>87</v>
      </c>
      <c r="E15" s="35"/>
      <c r="F15" s="19"/>
      <c r="G15" s="19"/>
      <c r="H15" s="19"/>
      <c r="I15" s="19" t="s">
        <v>7</v>
      </c>
      <c r="J15" s="19"/>
      <c r="K15" s="19"/>
      <c r="L15" s="19"/>
      <c r="M15" s="49"/>
      <c r="N15" s="19"/>
      <c r="O15" s="19"/>
      <c r="P15" s="19"/>
      <c r="Q15" s="19"/>
      <c r="R15" s="19"/>
      <c r="S15" s="19"/>
      <c r="T15" s="19"/>
      <c r="U15" s="19"/>
      <c r="V15" s="19"/>
      <c r="W15" s="19"/>
      <c r="X15" s="19"/>
      <c r="Y15" s="19"/>
      <c r="Z15" s="19"/>
      <c r="AA15" s="19"/>
      <c r="AB15" s="19"/>
      <c r="AC15" s="19"/>
      <c r="AD15" s="19"/>
      <c r="AE15" s="19"/>
      <c r="AF15" s="19"/>
      <c r="AG15" s="19"/>
      <c r="AH15" s="19"/>
      <c r="AI15" s="19"/>
      <c r="AJ15" s="18">
        <f t="shared" si="2"/>
        <v>0</v>
      </c>
      <c r="AK15" s="309">
        <f t="shared" si="3"/>
        <v>1</v>
      </c>
      <c r="AL15" s="335">
        <f t="shared" si="4"/>
        <v>0</v>
      </c>
    </row>
    <row r="16" spans="1:38" s="1" customFormat="1" ht="21" customHeight="1">
      <c r="A16" s="4">
        <v>10</v>
      </c>
      <c r="B16" s="78" t="s">
        <v>347</v>
      </c>
      <c r="C16" s="79" t="s">
        <v>348</v>
      </c>
      <c r="D16" s="80" t="s">
        <v>55</v>
      </c>
      <c r="E16" s="35"/>
      <c r="F16" s="19" t="s">
        <v>6</v>
      </c>
      <c r="G16" s="19"/>
      <c r="H16" s="19"/>
      <c r="I16" s="19"/>
      <c r="J16" s="19"/>
      <c r="K16" s="19"/>
      <c r="L16" s="19"/>
      <c r="M16" s="49"/>
      <c r="N16" s="19"/>
      <c r="O16" s="19"/>
      <c r="P16" s="19" t="s">
        <v>6</v>
      </c>
      <c r="Q16" s="19"/>
      <c r="R16" s="19" t="s">
        <v>6</v>
      </c>
      <c r="S16" s="19"/>
      <c r="T16" s="19"/>
      <c r="U16" s="19"/>
      <c r="V16" s="19"/>
      <c r="W16" s="19"/>
      <c r="X16" s="19"/>
      <c r="Y16" s="19"/>
      <c r="Z16" s="19"/>
      <c r="AA16" s="57"/>
      <c r="AB16" s="19"/>
      <c r="AC16" s="19"/>
      <c r="AD16" s="19"/>
      <c r="AE16" s="19"/>
      <c r="AF16" s="19"/>
      <c r="AG16" s="19"/>
      <c r="AH16" s="19"/>
      <c r="AI16" s="19"/>
      <c r="AJ16" s="18">
        <f t="shared" si="2"/>
        <v>3</v>
      </c>
      <c r="AK16" s="309">
        <f t="shared" si="3"/>
        <v>0</v>
      </c>
      <c r="AL16" s="335">
        <f t="shared" si="4"/>
        <v>0</v>
      </c>
    </row>
    <row r="17" spans="1:40" s="1" customFormat="1" ht="21" customHeight="1">
      <c r="A17" s="4">
        <v>11</v>
      </c>
      <c r="B17" s="78" t="s">
        <v>349</v>
      </c>
      <c r="C17" s="79" t="s">
        <v>350</v>
      </c>
      <c r="D17" s="80" t="s">
        <v>56</v>
      </c>
      <c r="E17" s="21"/>
      <c r="F17" s="5"/>
      <c r="G17" s="5"/>
      <c r="H17" s="5"/>
      <c r="I17" s="5"/>
      <c r="J17" s="5"/>
      <c r="K17" s="5"/>
      <c r="L17" s="5"/>
      <c r="M17" s="48"/>
      <c r="N17" s="5"/>
      <c r="O17" s="5"/>
      <c r="P17" s="5"/>
      <c r="Q17" s="5"/>
      <c r="R17" s="5"/>
      <c r="S17" s="5"/>
      <c r="T17" s="5"/>
      <c r="U17" s="5"/>
      <c r="V17" s="5"/>
      <c r="W17" s="5"/>
      <c r="X17" s="5"/>
      <c r="Y17" s="5"/>
      <c r="Z17" s="5"/>
      <c r="AA17" s="5"/>
      <c r="AB17" s="5"/>
      <c r="AC17" s="5"/>
      <c r="AD17" s="5"/>
      <c r="AE17" s="5"/>
      <c r="AF17" s="5"/>
      <c r="AG17" s="5"/>
      <c r="AH17" s="5"/>
      <c r="AI17" s="5"/>
      <c r="AJ17" s="18">
        <f t="shared" si="2"/>
        <v>0</v>
      </c>
      <c r="AK17" s="309">
        <f t="shared" si="3"/>
        <v>0</v>
      </c>
      <c r="AL17" s="335">
        <f t="shared" si="4"/>
        <v>0</v>
      </c>
    </row>
    <row r="18" spans="1:40" s="1" customFormat="1" ht="21" customHeight="1">
      <c r="A18" s="4">
        <v>12</v>
      </c>
      <c r="B18" s="78" t="s">
        <v>351</v>
      </c>
      <c r="C18" s="79" t="s">
        <v>352</v>
      </c>
      <c r="D18" s="80" t="s">
        <v>353</v>
      </c>
      <c r="E18" s="21"/>
      <c r="F18" s="5"/>
      <c r="G18" s="5"/>
      <c r="H18" s="5"/>
      <c r="I18" s="5"/>
      <c r="J18" s="5"/>
      <c r="K18" s="5"/>
      <c r="L18" s="5"/>
      <c r="M18" s="48"/>
      <c r="N18" s="5"/>
      <c r="O18" s="5"/>
      <c r="P18" s="5"/>
      <c r="Q18" s="5"/>
      <c r="R18" s="5"/>
      <c r="S18" s="5"/>
      <c r="T18" s="5"/>
      <c r="U18" s="5"/>
      <c r="V18" s="5"/>
      <c r="W18" s="5"/>
      <c r="X18" s="5"/>
      <c r="Y18" s="5"/>
      <c r="Z18" s="5"/>
      <c r="AA18" s="5"/>
      <c r="AB18" s="5"/>
      <c r="AC18" s="5"/>
      <c r="AD18" s="5"/>
      <c r="AE18" s="5"/>
      <c r="AF18" s="5"/>
      <c r="AG18" s="5"/>
      <c r="AH18" s="5"/>
      <c r="AI18" s="5"/>
      <c r="AJ18" s="18">
        <f t="shared" si="2"/>
        <v>0</v>
      </c>
      <c r="AK18" s="309">
        <f t="shared" si="3"/>
        <v>0</v>
      </c>
      <c r="AL18" s="335">
        <f t="shared" si="4"/>
        <v>0</v>
      </c>
    </row>
    <row r="19" spans="1:40" s="56" customFormat="1" ht="21" customHeight="1">
      <c r="A19" s="4">
        <v>13</v>
      </c>
      <c r="B19" s="78" t="s">
        <v>354</v>
      </c>
      <c r="C19" s="79" t="s">
        <v>355</v>
      </c>
      <c r="D19" s="80" t="s">
        <v>21</v>
      </c>
      <c r="E19" s="54"/>
      <c r="F19" s="55" t="s">
        <v>6</v>
      </c>
      <c r="G19" s="55"/>
      <c r="H19" s="55"/>
      <c r="I19" s="55"/>
      <c r="J19" s="55"/>
      <c r="K19" s="55" t="s">
        <v>6</v>
      </c>
      <c r="L19" s="55"/>
      <c r="M19" s="58"/>
      <c r="N19" s="55"/>
      <c r="O19" s="55"/>
      <c r="P19" s="55"/>
      <c r="Q19" s="55"/>
      <c r="R19" s="55" t="s">
        <v>6</v>
      </c>
      <c r="S19" s="55"/>
      <c r="T19" s="55"/>
      <c r="U19" s="55"/>
      <c r="V19" s="55"/>
      <c r="W19" s="55"/>
      <c r="X19" s="55"/>
      <c r="Y19" s="55"/>
      <c r="Z19" s="55"/>
      <c r="AA19" s="55"/>
      <c r="AB19" s="55"/>
      <c r="AC19" s="55"/>
      <c r="AD19" s="55"/>
      <c r="AE19" s="55"/>
      <c r="AF19" s="55"/>
      <c r="AG19" s="55"/>
      <c r="AH19" s="55"/>
      <c r="AI19" s="55"/>
      <c r="AJ19" s="18">
        <f t="shared" si="2"/>
        <v>3</v>
      </c>
      <c r="AK19" s="309">
        <f t="shared" si="3"/>
        <v>0</v>
      </c>
      <c r="AL19" s="335">
        <f t="shared" si="4"/>
        <v>0</v>
      </c>
    </row>
    <row r="20" spans="1:40" s="1" customFormat="1" ht="21" customHeight="1">
      <c r="A20" s="4">
        <v>14</v>
      </c>
      <c r="B20" s="78" t="s">
        <v>356</v>
      </c>
      <c r="C20" s="79" t="s">
        <v>357</v>
      </c>
      <c r="D20" s="80" t="s">
        <v>98</v>
      </c>
      <c r="E20" s="36"/>
      <c r="F20" s="36" t="s">
        <v>8</v>
      </c>
      <c r="G20" s="36"/>
      <c r="H20" s="36"/>
      <c r="I20" s="36"/>
      <c r="J20" s="36"/>
      <c r="K20" s="36" t="s">
        <v>6</v>
      </c>
      <c r="L20" s="36"/>
      <c r="M20" s="50"/>
      <c r="N20" s="36"/>
      <c r="O20" s="36"/>
      <c r="P20" s="36"/>
      <c r="Q20" s="36"/>
      <c r="R20" s="36"/>
      <c r="S20" s="36"/>
      <c r="T20" s="36"/>
      <c r="U20" s="36"/>
      <c r="V20" s="36"/>
      <c r="W20" s="36"/>
      <c r="X20" s="36"/>
      <c r="Y20" s="36"/>
      <c r="Z20" s="36"/>
      <c r="AA20" s="36"/>
      <c r="AB20" s="36"/>
      <c r="AC20" s="36"/>
      <c r="AD20" s="36"/>
      <c r="AE20" s="36"/>
      <c r="AF20" s="36"/>
      <c r="AG20" s="36"/>
      <c r="AH20" s="36"/>
      <c r="AI20" s="36"/>
      <c r="AJ20" s="18">
        <f t="shared" si="2"/>
        <v>1</v>
      </c>
      <c r="AK20" s="309">
        <f t="shared" si="3"/>
        <v>0</v>
      </c>
      <c r="AL20" s="335">
        <f t="shared" si="4"/>
        <v>1</v>
      </c>
    </row>
    <row r="21" spans="1:40" s="1" customFormat="1" ht="21" customHeight="1">
      <c r="A21" s="4">
        <v>15</v>
      </c>
      <c r="B21" s="78" t="s">
        <v>359</v>
      </c>
      <c r="C21" s="79" t="s">
        <v>360</v>
      </c>
      <c r="D21" s="80" t="s">
        <v>178</v>
      </c>
      <c r="E21" s="21"/>
      <c r="F21" s="5"/>
      <c r="G21" s="5"/>
      <c r="H21" s="5"/>
      <c r="I21" s="5"/>
      <c r="J21" s="5"/>
      <c r="K21" s="5"/>
      <c r="L21" s="5"/>
      <c r="M21" s="48"/>
      <c r="N21" s="5"/>
      <c r="O21" s="5"/>
      <c r="P21" s="5"/>
      <c r="Q21" s="5"/>
      <c r="R21" s="5"/>
      <c r="S21" s="5"/>
      <c r="T21" s="5"/>
      <c r="U21" s="5"/>
      <c r="V21" s="5"/>
      <c r="W21" s="5"/>
      <c r="X21" s="5"/>
      <c r="Y21" s="5"/>
      <c r="Z21" s="5"/>
      <c r="AA21" s="5"/>
      <c r="AB21" s="5"/>
      <c r="AC21" s="5"/>
      <c r="AD21" s="5"/>
      <c r="AE21" s="5"/>
      <c r="AF21" s="5"/>
      <c r="AG21" s="5"/>
      <c r="AH21" s="5"/>
      <c r="AI21" s="5"/>
      <c r="AJ21" s="18">
        <f t="shared" si="2"/>
        <v>0</v>
      </c>
      <c r="AK21" s="309">
        <f t="shared" si="3"/>
        <v>0</v>
      </c>
      <c r="AL21" s="335">
        <f t="shared" si="4"/>
        <v>0</v>
      </c>
    </row>
    <row r="22" spans="1:40" s="1" customFormat="1" ht="21" customHeight="1">
      <c r="A22" s="4">
        <v>16</v>
      </c>
      <c r="B22" s="78" t="s">
        <v>361</v>
      </c>
      <c r="C22" s="79" t="s">
        <v>362</v>
      </c>
      <c r="D22" s="80" t="s">
        <v>99</v>
      </c>
      <c r="E22" s="21"/>
      <c r="F22" s="5"/>
      <c r="G22" s="5"/>
      <c r="H22" s="5"/>
      <c r="I22" s="5"/>
      <c r="J22" s="5"/>
      <c r="K22" s="5"/>
      <c r="L22" s="5"/>
      <c r="M22" s="48"/>
      <c r="N22" s="5"/>
      <c r="O22" s="5"/>
      <c r="P22" s="5"/>
      <c r="Q22" s="5"/>
      <c r="R22" s="5"/>
      <c r="S22" s="5"/>
      <c r="T22" s="5"/>
      <c r="U22" s="5"/>
      <c r="V22" s="5"/>
      <c r="W22" s="5"/>
      <c r="X22" s="5"/>
      <c r="Y22" s="5"/>
      <c r="Z22" s="5"/>
      <c r="AA22" s="5"/>
      <c r="AB22" s="5"/>
      <c r="AC22" s="5"/>
      <c r="AD22" s="5"/>
      <c r="AE22" s="5"/>
      <c r="AF22" s="5"/>
      <c r="AG22" s="5"/>
      <c r="AH22" s="5"/>
      <c r="AI22" s="5"/>
      <c r="AJ22" s="18">
        <f t="shared" si="2"/>
        <v>0</v>
      </c>
      <c r="AK22" s="309">
        <f t="shared" si="3"/>
        <v>0</v>
      </c>
      <c r="AL22" s="335">
        <f t="shared" si="4"/>
        <v>0</v>
      </c>
    </row>
    <row r="23" spans="1:40" s="1" customFormat="1" ht="21" customHeight="1">
      <c r="A23" s="4">
        <v>17</v>
      </c>
      <c r="B23" s="78" t="s">
        <v>363</v>
      </c>
      <c r="C23" s="79" t="s">
        <v>364</v>
      </c>
      <c r="D23" s="80" t="s">
        <v>365</v>
      </c>
      <c r="E23" s="21"/>
      <c r="F23" s="5"/>
      <c r="G23" s="5"/>
      <c r="H23" s="5"/>
      <c r="I23" s="5"/>
      <c r="J23" s="5"/>
      <c r="K23" s="5"/>
      <c r="L23" s="5"/>
      <c r="M23" s="48"/>
      <c r="N23" s="5"/>
      <c r="O23" s="5"/>
      <c r="P23" s="5"/>
      <c r="Q23" s="5"/>
      <c r="R23" s="5"/>
      <c r="S23" s="5"/>
      <c r="T23" s="5"/>
      <c r="U23" s="5"/>
      <c r="V23" s="5"/>
      <c r="W23" s="5"/>
      <c r="X23" s="5"/>
      <c r="Y23" s="5"/>
      <c r="Z23" s="5"/>
      <c r="AA23" s="5"/>
      <c r="AB23" s="5"/>
      <c r="AC23" s="5"/>
      <c r="AD23" s="5"/>
      <c r="AE23" s="5"/>
      <c r="AF23" s="5"/>
      <c r="AG23" s="5"/>
      <c r="AH23" s="5"/>
      <c r="AI23" s="5"/>
      <c r="AJ23" s="18">
        <f t="shared" si="2"/>
        <v>0</v>
      </c>
      <c r="AK23" s="309">
        <f t="shared" si="3"/>
        <v>0</v>
      </c>
      <c r="AL23" s="335">
        <f t="shared" si="4"/>
        <v>0</v>
      </c>
    </row>
    <row r="24" spans="1:40" s="1" customFormat="1" ht="21" customHeight="1">
      <c r="A24" s="4">
        <v>18</v>
      </c>
      <c r="B24" s="78" t="s">
        <v>366</v>
      </c>
      <c r="C24" s="79" t="s">
        <v>367</v>
      </c>
      <c r="D24" s="80" t="s">
        <v>368</v>
      </c>
      <c r="E24" s="21"/>
      <c r="F24" s="5"/>
      <c r="G24" s="5" t="s">
        <v>6</v>
      </c>
      <c r="H24" s="5"/>
      <c r="I24" s="5" t="s">
        <v>6</v>
      </c>
      <c r="J24" s="5"/>
      <c r="K24" s="5"/>
      <c r="L24" s="5" t="s">
        <v>8</v>
      </c>
      <c r="M24" s="48"/>
      <c r="N24" s="5"/>
      <c r="O24" s="5"/>
      <c r="P24" s="5" t="s">
        <v>6</v>
      </c>
      <c r="Q24" s="5"/>
      <c r="R24" s="5"/>
      <c r="S24" s="5"/>
      <c r="T24" s="5"/>
      <c r="U24" s="5"/>
      <c r="V24" s="5"/>
      <c r="W24" s="5"/>
      <c r="X24" s="5"/>
      <c r="Y24" s="5"/>
      <c r="Z24" s="5"/>
      <c r="AA24" s="5"/>
      <c r="AB24" s="5"/>
      <c r="AC24" s="5"/>
      <c r="AD24" s="5"/>
      <c r="AE24" s="5"/>
      <c r="AF24" s="5"/>
      <c r="AG24" s="5"/>
      <c r="AH24" s="5"/>
      <c r="AI24" s="5"/>
      <c r="AJ24" s="18">
        <f t="shared" si="2"/>
        <v>3</v>
      </c>
      <c r="AK24" s="309">
        <f t="shared" si="3"/>
        <v>0</v>
      </c>
      <c r="AL24" s="335">
        <f t="shared" si="4"/>
        <v>1</v>
      </c>
    </row>
    <row r="25" spans="1:40" s="1" customFormat="1" ht="21" customHeight="1">
      <c r="A25" s="4">
        <v>19</v>
      </c>
      <c r="B25" s="78" t="s">
        <v>369</v>
      </c>
      <c r="C25" s="79" t="s">
        <v>370</v>
      </c>
      <c r="D25" s="80" t="s">
        <v>371</v>
      </c>
      <c r="E25" s="21"/>
      <c r="F25" s="5" t="s">
        <v>6</v>
      </c>
      <c r="G25" s="5"/>
      <c r="H25" s="5"/>
      <c r="I25" s="5"/>
      <c r="J25" s="5"/>
      <c r="K25" s="5" t="s">
        <v>6</v>
      </c>
      <c r="L25" s="5"/>
      <c r="M25" s="48"/>
      <c r="N25" s="5"/>
      <c r="O25" s="5"/>
      <c r="P25" s="5"/>
      <c r="Q25" s="5"/>
      <c r="R25" s="5" t="s">
        <v>6</v>
      </c>
      <c r="S25" s="5"/>
      <c r="T25" s="5"/>
      <c r="U25" s="5"/>
      <c r="V25" s="5"/>
      <c r="W25" s="5"/>
      <c r="X25" s="5"/>
      <c r="Y25" s="5"/>
      <c r="Z25" s="5"/>
      <c r="AA25" s="5"/>
      <c r="AB25" s="5"/>
      <c r="AC25" s="5"/>
      <c r="AD25" s="5"/>
      <c r="AE25" s="5"/>
      <c r="AF25" s="5"/>
      <c r="AG25" s="5"/>
      <c r="AH25" s="5"/>
      <c r="AI25" s="5"/>
      <c r="AJ25" s="18">
        <f t="shared" si="2"/>
        <v>3</v>
      </c>
      <c r="AK25" s="309">
        <f t="shared" si="3"/>
        <v>0</v>
      </c>
      <c r="AL25" s="335">
        <f t="shared" si="4"/>
        <v>0</v>
      </c>
    </row>
    <row r="26" spans="1:40" s="1" customFormat="1" ht="21" customHeight="1">
      <c r="A26" s="4">
        <v>20</v>
      </c>
      <c r="B26" s="78" t="s">
        <v>372</v>
      </c>
      <c r="C26" s="79" t="s">
        <v>373</v>
      </c>
      <c r="D26" s="80" t="s">
        <v>105</v>
      </c>
      <c r="E26" s="21"/>
      <c r="F26" s="5" t="s">
        <v>8</v>
      </c>
      <c r="G26" s="5"/>
      <c r="H26" s="5"/>
      <c r="I26" s="5"/>
      <c r="J26" s="5"/>
      <c r="K26" s="5"/>
      <c r="L26" s="5"/>
      <c r="M26" s="48"/>
      <c r="N26" s="5"/>
      <c r="O26" s="5"/>
      <c r="P26" s="5"/>
      <c r="Q26" s="5"/>
      <c r="R26" s="5"/>
      <c r="S26" s="5"/>
      <c r="T26" s="5"/>
      <c r="U26" s="5"/>
      <c r="V26" s="5"/>
      <c r="W26" s="5"/>
      <c r="X26" s="5"/>
      <c r="Y26" s="5"/>
      <c r="Z26" s="5"/>
      <c r="AA26" s="5"/>
      <c r="AB26" s="5"/>
      <c r="AC26" s="5"/>
      <c r="AD26" s="5"/>
      <c r="AE26" s="5"/>
      <c r="AF26" s="5"/>
      <c r="AG26" s="5"/>
      <c r="AH26" s="5"/>
      <c r="AI26" s="5"/>
      <c r="AJ26" s="18">
        <f t="shared" si="2"/>
        <v>0</v>
      </c>
      <c r="AK26" s="309">
        <f t="shared" si="3"/>
        <v>0</v>
      </c>
      <c r="AL26" s="335">
        <f t="shared" si="4"/>
        <v>1</v>
      </c>
    </row>
    <row r="27" spans="1:40" s="1" customFormat="1" ht="21" customHeight="1">
      <c r="A27" s="4">
        <v>21</v>
      </c>
      <c r="B27" s="78">
        <v>1910120074</v>
      </c>
      <c r="C27" s="79" t="s">
        <v>464</v>
      </c>
      <c r="D27" s="80" t="s">
        <v>465</v>
      </c>
      <c r="E27" s="21"/>
      <c r="F27" s="5" t="s">
        <v>6</v>
      </c>
      <c r="G27" s="5"/>
      <c r="H27" s="5"/>
      <c r="I27" s="5"/>
      <c r="J27" s="5"/>
      <c r="K27" s="5"/>
      <c r="L27" s="5"/>
      <c r="M27" s="48"/>
      <c r="N27" s="5"/>
      <c r="O27" s="5"/>
      <c r="P27" s="5"/>
      <c r="Q27" s="5"/>
      <c r="R27" s="5" t="s">
        <v>6</v>
      </c>
      <c r="S27" s="5"/>
      <c r="T27" s="5"/>
      <c r="U27" s="5" t="s">
        <v>7</v>
      </c>
      <c r="V27" s="5"/>
      <c r="W27" s="5"/>
      <c r="X27" s="5"/>
      <c r="Y27" s="5"/>
      <c r="Z27" s="5"/>
      <c r="AA27" s="5"/>
      <c r="AB27" s="5"/>
      <c r="AC27" s="5"/>
      <c r="AD27" s="5"/>
      <c r="AE27" s="5"/>
      <c r="AF27" s="5"/>
      <c r="AG27" s="5"/>
      <c r="AH27" s="5"/>
      <c r="AI27" s="5"/>
      <c r="AJ27" s="18">
        <f t="shared" si="2"/>
        <v>2</v>
      </c>
      <c r="AK27" s="309">
        <f t="shared" si="3"/>
        <v>1</v>
      </c>
      <c r="AL27" s="335">
        <f t="shared" si="4"/>
        <v>0</v>
      </c>
    </row>
    <row r="28" spans="1:40" s="1" customFormat="1" ht="21" customHeight="1">
      <c r="A28" s="434" t="s">
        <v>10</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113">
        <f>SUM(AJ7:AJ27)</f>
        <v>35</v>
      </c>
      <c r="AK28" s="113">
        <f>SUM(AK7:AK27)</f>
        <v>2</v>
      </c>
      <c r="AL28" s="113">
        <f>SUM(AL7:AL27)</f>
        <v>3</v>
      </c>
      <c r="AM28"/>
      <c r="AN28"/>
    </row>
    <row r="29" spans="1:40" s="24" customFormat="1" ht="21" customHeight="1">
      <c r="A29" s="418" t="s">
        <v>2599</v>
      </c>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20"/>
      <c r="AM29" s="311"/>
    </row>
    <row r="30" spans="1:40" ht="15.75" customHeight="1">
      <c r="C30" s="42"/>
      <c r="D30" s="15"/>
      <c r="E30" s="15"/>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1:40" ht="15.75" customHeight="1">
      <c r="C31" s="42"/>
      <c r="D31" s="15"/>
      <c r="E31" s="15"/>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1:40" ht="15.75" customHeight="1">
      <c r="C32" s="414"/>
      <c r="D32" s="414"/>
      <c r="E32" s="15"/>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3:38" ht="19.5">
      <c r="C33" s="414"/>
      <c r="D33" s="414"/>
      <c r="E33" s="414"/>
      <c r="F33" s="414"/>
      <c r="G33" s="414"/>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3:38" ht="19.5">
      <c r="C34" s="414"/>
      <c r="D34" s="414"/>
      <c r="E34" s="414"/>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3:38" ht="19.5">
      <c r="C35" s="414"/>
      <c r="D35" s="414"/>
      <c r="E35" s="15"/>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2:D32"/>
    <mergeCell ref="A28:AI28"/>
    <mergeCell ref="C34:E34"/>
    <mergeCell ref="C35:D35"/>
    <mergeCell ref="C33:G33"/>
    <mergeCell ref="A29:AL29"/>
  </mergeCells>
  <conditionalFormatting sqref="E6:AI27">
    <cfRule type="expression" dxfId="153"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N38"/>
  <sheetViews>
    <sheetView topLeftCell="A4" zoomScaleNormal="100" workbookViewId="0">
      <selection activeCell="S9" sqref="S9"/>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863</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
        <v>1</v>
      </c>
      <c r="B7" s="121" t="s">
        <v>374</v>
      </c>
      <c r="C7" s="122" t="s">
        <v>375</v>
      </c>
      <c r="D7" s="123" t="s">
        <v>61</v>
      </c>
      <c r="E7" s="104"/>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38" s="1" customFormat="1" ht="21" customHeight="1">
      <c r="A8" s="4">
        <v>2</v>
      </c>
      <c r="B8" s="121" t="s">
        <v>376</v>
      </c>
      <c r="C8" s="122" t="s">
        <v>93</v>
      </c>
      <c r="D8" s="123" t="s">
        <v>82</v>
      </c>
      <c r="E8" s="104" t="s">
        <v>7</v>
      </c>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18">
        <f t="shared" ref="AJ8:AJ31" si="2">COUNTIF(E8:AI8,"K")+2*COUNTIF(E8:AI8,"2K")+COUNTIF(E8:AI8,"TK")+COUNTIF(E8:AI8,"KT")+COUNTIF(E8:AI8,"PK")+COUNTIF(E8:AI8,"KP")+2*COUNTIF(E8:AI8,"K2")</f>
        <v>0</v>
      </c>
      <c r="AK8" s="309">
        <f t="shared" ref="AK8:AK31" si="3">COUNTIF(F8:AJ8,"P")+2*COUNTIF(F8:AJ8,"2P")+COUNTIF(F8:AJ8,"TP")+COUNTIF(F8:AJ8,"PT")+COUNTIF(F8:AJ8,"PK")+COUNTIF(F8:AJ8,"KP")+2*COUNTIF(F8:AJ8,"P2")</f>
        <v>0</v>
      </c>
      <c r="AL8" s="335">
        <f t="shared" ref="AL8:AL31" si="4">COUNTIF(E8:AI8,"T")+2*COUNTIF(E8:AI8,"2T")+2*COUNTIF(E8:AI8,"T2")+COUNTIF(E8:AI8,"PT")+COUNTIF(E8:AI8,"TP")+COUNTIF(E8:AI8,"TK")+COUNTIF(E8:AI8,"KT")</f>
        <v>0</v>
      </c>
    </row>
    <row r="9" spans="1:38" s="1" customFormat="1" ht="21" customHeight="1">
      <c r="A9" s="4">
        <v>3</v>
      </c>
      <c r="B9" s="121" t="s">
        <v>377</v>
      </c>
      <c r="C9" s="122" t="s">
        <v>38</v>
      </c>
      <c r="D9" s="123" t="s">
        <v>378</v>
      </c>
      <c r="E9" s="104"/>
      <c r="F9" s="98"/>
      <c r="G9" s="98"/>
      <c r="H9" s="98"/>
      <c r="I9" s="98"/>
      <c r="J9" s="98"/>
      <c r="K9" s="98" t="s">
        <v>6</v>
      </c>
      <c r="L9" s="98"/>
      <c r="M9" s="98"/>
      <c r="N9" s="98"/>
      <c r="O9" s="98"/>
      <c r="P9" s="98"/>
      <c r="Q9" s="98"/>
      <c r="R9" s="98"/>
      <c r="S9" s="98" t="s">
        <v>7</v>
      </c>
      <c r="T9" s="98"/>
      <c r="U9" s="98"/>
      <c r="V9" s="98"/>
      <c r="W9" s="98"/>
      <c r="X9" s="98"/>
      <c r="Y9" s="98"/>
      <c r="Z9" s="98"/>
      <c r="AA9" s="98"/>
      <c r="AB9" s="98"/>
      <c r="AC9" s="98"/>
      <c r="AD9" s="98"/>
      <c r="AE9" s="98"/>
      <c r="AF9" s="98"/>
      <c r="AG9" s="98"/>
      <c r="AH9" s="98"/>
      <c r="AI9" s="98"/>
      <c r="AJ9" s="18">
        <f t="shared" si="2"/>
        <v>1</v>
      </c>
      <c r="AK9" s="309">
        <f t="shared" si="3"/>
        <v>1</v>
      </c>
      <c r="AL9" s="335">
        <f t="shared" si="4"/>
        <v>0</v>
      </c>
    </row>
    <row r="10" spans="1:38" s="1" customFormat="1" ht="21" customHeight="1">
      <c r="A10" s="4">
        <v>4</v>
      </c>
      <c r="B10" s="121" t="s">
        <v>379</v>
      </c>
      <c r="C10" s="122" t="s">
        <v>380</v>
      </c>
      <c r="D10" s="123" t="s">
        <v>19</v>
      </c>
      <c r="E10" s="104" t="s">
        <v>7</v>
      </c>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18">
        <f t="shared" si="2"/>
        <v>0</v>
      </c>
      <c r="AK10" s="309">
        <f t="shared" si="3"/>
        <v>0</v>
      </c>
      <c r="AL10" s="335">
        <f t="shared" si="4"/>
        <v>0</v>
      </c>
    </row>
    <row r="11" spans="1:38" s="1" customFormat="1" ht="21" customHeight="1">
      <c r="A11" s="4">
        <v>5</v>
      </c>
      <c r="B11" s="121" t="s">
        <v>461</v>
      </c>
      <c r="C11" s="122" t="s">
        <v>462</v>
      </c>
      <c r="D11" s="123" t="s">
        <v>19</v>
      </c>
      <c r="E11" s="104"/>
      <c r="F11" s="98"/>
      <c r="G11" s="98" t="s">
        <v>7</v>
      </c>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18">
        <f t="shared" si="2"/>
        <v>0</v>
      </c>
      <c r="AK11" s="309">
        <f t="shared" si="3"/>
        <v>1</v>
      </c>
      <c r="AL11" s="335">
        <f t="shared" si="4"/>
        <v>0</v>
      </c>
    </row>
    <row r="12" spans="1:38" s="1" customFormat="1" ht="21" customHeight="1">
      <c r="A12" s="4">
        <v>6</v>
      </c>
      <c r="B12" s="121" t="s">
        <v>381</v>
      </c>
      <c r="C12" s="122" t="s">
        <v>382</v>
      </c>
      <c r="D12" s="123" t="s">
        <v>39</v>
      </c>
      <c r="E12" s="104"/>
      <c r="F12" s="98"/>
      <c r="G12" s="98"/>
      <c r="H12" s="98"/>
      <c r="I12" s="98"/>
      <c r="J12" s="98"/>
      <c r="K12" s="98"/>
      <c r="L12" s="98"/>
      <c r="M12" s="98"/>
      <c r="N12" s="98"/>
      <c r="O12" s="98"/>
      <c r="P12" s="98"/>
      <c r="Q12" s="98" t="s">
        <v>7</v>
      </c>
      <c r="R12" s="98"/>
      <c r="S12" s="98"/>
      <c r="T12" s="98"/>
      <c r="U12" s="98"/>
      <c r="V12" s="98"/>
      <c r="W12" s="98"/>
      <c r="X12" s="98"/>
      <c r="Y12" s="98"/>
      <c r="Z12" s="98"/>
      <c r="AA12" s="98"/>
      <c r="AB12" s="98"/>
      <c r="AC12" s="98"/>
      <c r="AD12" s="98"/>
      <c r="AE12" s="98"/>
      <c r="AF12" s="98"/>
      <c r="AG12" s="98"/>
      <c r="AH12" s="98"/>
      <c r="AI12" s="98"/>
      <c r="AJ12" s="18">
        <f t="shared" si="2"/>
        <v>0</v>
      </c>
      <c r="AK12" s="309">
        <f t="shared" si="3"/>
        <v>1</v>
      </c>
      <c r="AL12" s="335">
        <f t="shared" si="4"/>
        <v>0</v>
      </c>
    </row>
    <row r="13" spans="1:38" s="1" customFormat="1" ht="21" customHeight="1">
      <c r="A13" s="4">
        <v>7</v>
      </c>
      <c r="B13" s="121" t="s">
        <v>383</v>
      </c>
      <c r="C13" s="122" t="s">
        <v>34</v>
      </c>
      <c r="D13" s="123" t="s">
        <v>40</v>
      </c>
      <c r="E13" s="104" t="s">
        <v>7</v>
      </c>
      <c r="F13" s="98"/>
      <c r="G13" s="98"/>
      <c r="H13" s="98"/>
      <c r="I13" s="98"/>
      <c r="J13" s="98"/>
      <c r="K13" s="98"/>
      <c r="L13" s="98"/>
      <c r="M13" s="98"/>
      <c r="N13" s="98"/>
      <c r="O13" s="98"/>
      <c r="P13" s="98"/>
      <c r="Q13" s="98"/>
      <c r="R13" s="98" t="s">
        <v>6</v>
      </c>
      <c r="S13" s="98"/>
      <c r="T13" s="98"/>
      <c r="U13" s="98"/>
      <c r="V13" s="98"/>
      <c r="W13" s="98"/>
      <c r="X13" s="98"/>
      <c r="Y13" s="98"/>
      <c r="Z13" s="98"/>
      <c r="AA13" s="98"/>
      <c r="AB13" s="98"/>
      <c r="AC13" s="98"/>
      <c r="AD13" s="98"/>
      <c r="AE13" s="98"/>
      <c r="AF13" s="98"/>
      <c r="AG13" s="98"/>
      <c r="AH13" s="98"/>
      <c r="AI13" s="98"/>
      <c r="AJ13" s="18">
        <f t="shared" si="2"/>
        <v>1</v>
      </c>
      <c r="AK13" s="309">
        <f t="shared" si="3"/>
        <v>0</v>
      </c>
      <c r="AL13" s="335">
        <f t="shared" si="4"/>
        <v>0</v>
      </c>
    </row>
    <row r="14" spans="1:38" s="1" customFormat="1" ht="21" customHeight="1">
      <c r="A14" s="4">
        <v>8</v>
      </c>
      <c r="B14" s="121" t="s">
        <v>384</v>
      </c>
      <c r="C14" s="122" t="s">
        <v>385</v>
      </c>
      <c r="D14" s="123" t="s">
        <v>50</v>
      </c>
      <c r="E14" s="105" t="s">
        <v>7</v>
      </c>
      <c r="F14" s="100"/>
      <c r="G14" s="100" t="s">
        <v>7</v>
      </c>
      <c r="H14" s="98"/>
      <c r="I14" s="100"/>
      <c r="J14" s="100" t="s">
        <v>8</v>
      </c>
      <c r="K14" s="100" t="s">
        <v>6</v>
      </c>
      <c r="L14" s="100"/>
      <c r="M14" s="100"/>
      <c r="N14" s="100"/>
      <c r="O14" s="100"/>
      <c r="P14" s="100"/>
      <c r="Q14" s="100"/>
      <c r="R14" s="100"/>
      <c r="S14" s="100"/>
      <c r="T14" s="100"/>
      <c r="U14" s="100"/>
      <c r="V14" s="100"/>
      <c r="W14" s="100"/>
      <c r="X14" s="100"/>
      <c r="Y14" s="100"/>
      <c r="Z14" s="100"/>
      <c r="AA14" s="100"/>
      <c r="AB14" s="100"/>
      <c r="AC14" s="98"/>
      <c r="AD14" s="100"/>
      <c r="AE14" s="100"/>
      <c r="AF14" s="100"/>
      <c r="AG14" s="100"/>
      <c r="AH14" s="100"/>
      <c r="AI14" s="100"/>
      <c r="AJ14" s="18">
        <f t="shared" si="2"/>
        <v>1</v>
      </c>
      <c r="AK14" s="309">
        <f t="shared" si="3"/>
        <v>1</v>
      </c>
      <c r="AL14" s="335">
        <f t="shared" si="4"/>
        <v>1</v>
      </c>
    </row>
    <row r="15" spans="1:38" s="1" customFormat="1" ht="21" customHeight="1">
      <c r="A15" s="4">
        <v>9</v>
      </c>
      <c r="B15" s="121" t="s">
        <v>387</v>
      </c>
      <c r="C15" s="122" t="s">
        <v>388</v>
      </c>
      <c r="D15" s="123" t="s">
        <v>92</v>
      </c>
      <c r="E15" s="105" t="s">
        <v>7</v>
      </c>
      <c r="F15" s="100"/>
      <c r="G15" s="100"/>
      <c r="H15" s="98"/>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8">
        <f t="shared" si="2"/>
        <v>0</v>
      </c>
      <c r="AK15" s="309">
        <f t="shared" si="3"/>
        <v>0</v>
      </c>
      <c r="AL15" s="335">
        <f t="shared" si="4"/>
        <v>0</v>
      </c>
    </row>
    <row r="16" spans="1:38" s="1" customFormat="1" ht="21" customHeight="1">
      <c r="A16" s="4">
        <v>10</v>
      </c>
      <c r="B16" s="121" t="s">
        <v>389</v>
      </c>
      <c r="C16" s="122" t="s">
        <v>25</v>
      </c>
      <c r="D16" s="123" t="s">
        <v>390</v>
      </c>
      <c r="E16" s="104" t="s">
        <v>7</v>
      </c>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18">
        <f t="shared" si="2"/>
        <v>0</v>
      </c>
      <c r="AK16" s="309">
        <f t="shared" si="3"/>
        <v>0</v>
      </c>
      <c r="AL16" s="335">
        <f t="shared" si="4"/>
        <v>0</v>
      </c>
    </row>
    <row r="17" spans="1:40" s="1" customFormat="1" ht="21" customHeight="1">
      <c r="A17" s="4">
        <v>11</v>
      </c>
      <c r="B17" s="121" t="s">
        <v>391</v>
      </c>
      <c r="C17" s="122" t="s">
        <v>358</v>
      </c>
      <c r="D17" s="123" t="s">
        <v>15</v>
      </c>
      <c r="E17" s="104"/>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09">
        <f t="shared" si="3"/>
        <v>0</v>
      </c>
      <c r="AL17" s="335">
        <f t="shared" si="4"/>
        <v>0</v>
      </c>
    </row>
    <row r="18" spans="1:40" s="1" customFormat="1" ht="21" customHeight="1">
      <c r="A18" s="4">
        <v>12</v>
      </c>
      <c r="B18" s="121" t="s">
        <v>392</v>
      </c>
      <c r="C18" s="122" t="s">
        <v>393</v>
      </c>
      <c r="D18" s="123" t="s">
        <v>94</v>
      </c>
      <c r="E18" s="104"/>
      <c r="F18" s="98"/>
      <c r="G18" s="98" t="s">
        <v>7</v>
      </c>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18">
        <f t="shared" si="2"/>
        <v>0</v>
      </c>
      <c r="AK18" s="309">
        <f t="shared" si="3"/>
        <v>1</v>
      </c>
      <c r="AL18" s="335">
        <f t="shared" si="4"/>
        <v>0</v>
      </c>
    </row>
    <row r="19" spans="1:40" s="1" customFormat="1" ht="21" customHeight="1">
      <c r="A19" s="4">
        <v>13</v>
      </c>
      <c r="B19" s="121" t="s">
        <v>394</v>
      </c>
      <c r="C19" s="122" t="s">
        <v>64</v>
      </c>
      <c r="D19" s="123" t="s">
        <v>94</v>
      </c>
      <c r="E19" s="104"/>
      <c r="F19" s="104"/>
      <c r="G19" s="104"/>
      <c r="H19" s="98"/>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8">
        <f t="shared" si="2"/>
        <v>0</v>
      </c>
      <c r="AK19" s="309">
        <f t="shared" si="3"/>
        <v>0</v>
      </c>
      <c r="AL19" s="335">
        <f t="shared" si="4"/>
        <v>0</v>
      </c>
    </row>
    <row r="20" spans="1:40" s="1" customFormat="1" ht="21" customHeight="1">
      <c r="A20" s="4">
        <v>14</v>
      </c>
      <c r="B20" s="121" t="s">
        <v>395</v>
      </c>
      <c r="C20" s="122" t="s">
        <v>396</v>
      </c>
      <c r="D20" s="123" t="s">
        <v>94</v>
      </c>
      <c r="E20" s="104"/>
      <c r="F20" s="98"/>
      <c r="G20" s="98"/>
      <c r="H20" s="98"/>
      <c r="I20" s="98"/>
      <c r="J20" s="98" t="s">
        <v>7</v>
      </c>
      <c r="K20" s="98" t="s">
        <v>2658</v>
      </c>
      <c r="L20" s="98"/>
      <c r="M20" s="98"/>
      <c r="N20" s="98"/>
      <c r="O20" s="98"/>
      <c r="P20" s="98"/>
      <c r="Q20" s="98"/>
      <c r="R20" s="98" t="s">
        <v>6</v>
      </c>
      <c r="S20" s="98" t="s">
        <v>7</v>
      </c>
      <c r="T20" s="98"/>
      <c r="U20" s="98"/>
      <c r="V20" s="98"/>
      <c r="W20" s="98"/>
      <c r="X20" s="98"/>
      <c r="Y20" s="98"/>
      <c r="Z20" s="98"/>
      <c r="AA20" s="98"/>
      <c r="AB20" s="98"/>
      <c r="AC20" s="98"/>
      <c r="AD20" s="98"/>
      <c r="AE20" s="98"/>
      <c r="AF20" s="98"/>
      <c r="AG20" s="98"/>
      <c r="AH20" s="98"/>
      <c r="AI20" s="98"/>
      <c r="AJ20" s="18">
        <f t="shared" si="2"/>
        <v>2</v>
      </c>
      <c r="AK20" s="309">
        <f t="shared" si="3"/>
        <v>3</v>
      </c>
      <c r="AL20" s="335">
        <f t="shared" si="4"/>
        <v>0</v>
      </c>
    </row>
    <row r="21" spans="1:40" s="1" customFormat="1" ht="21" customHeight="1">
      <c r="A21" s="4">
        <v>15</v>
      </c>
      <c r="B21" s="121" t="s">
        <v>397</v>
      </c>
      <c r="C21" s="122" t="s">
        <v>398</v>
      </c>
      <c r="D21" s="123" t="s">
        <v>20</v>
      </c>
      <c r="E21" s="104"/>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18">
        <f t="shared" si="2"/>
        <v>0</v>
      </c>
      <c r="AK21" s="309">
        <f t="shared" si="3"/>
        <v>0</v>
      </c>
      <c r="AL21" s="335">
        <f t="shared" si="4"/>
        <v>0</v>
      </c>
    </row>
    <row r="22" spans="1:40" s="1" customFormat="1" ht="21" customHeight="1">
      <c r="A22" s="4">
        <v>16</v>
      </c>
      <c r="B22" s="121" t="s">
        <v>399</v>
      </c>
      <c r="C22" s="122" t="s">
        <v>400</v>
      </c>
      <c r="D22" s="123" t="s">
        <v>53</v>
      </c>
      <c r="E22" s="104"/>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18">
        <f t="shared" si="2"/>
        <v>0</v>
      </c>
      <c r="AK22" s="309">
        <f t="shared" si="3"/>
        <v>0</v>
      </c>
      <c r="AL22" s="335">
        <f t="shared" si="4"/>
        <v>0</v>
      </c>
    </row>
    <row r="23" spans="1:40" s="1" customFormat="1" ht="21" customHeight="1">
      <c r="A23" s="4">
        <v>17</v>
      </c>
      <c r="B23" s="121" t="s">
        <v>401</v>
      </c>
      <c r="C23" s="122" t="s">
        <v>18</v>
      </c>
      <c r="D23" s="123" t="s">
        <v>168</v>
      </c>
      <c r="E23" s="104"/>
      <c r="F23" s="98"/>
      <c r="G23" s="98"/>
      <c r="H23" s="98"/>
      <c r="I23" s="98"/>
      <c r="J23" s="98"/>
      <c r="K23" s="98"/>
      <c r="L23" s="98" t="s">
        <v>7</v>
      </c>
      <c r="M23" s="98"/>
      <c r="N23" s="98"/>
      <c r="O23" s="98"/>
      <c r="P23" s="98"/>
      <c r="Q23" s="98"/>
      <c r="R23" s="98"/>
      <c r="S23" s="98" t="s">
        <v>7</v>
      </c>
      <c r="T23" s="98"/>
      <c r="U23" s="98"/>
      <c r="V23" s="98"/>
      <c r="W23" s="98"/>
      <c r="X23" s="98"/>
      <c r="Y23" s="98"/>
      <c r="Z23" s="98"/>
      <c r="AA23" s="98"/>
      <c r="AB23" s="98"/>
      <c r="AC23" s="98"/>
      <c r="AD23" s="98"/>
      <c r="AE23" s="98"/>
      <c r="AF23" s="98"/>
      <c r="AG23" s="98"/>
      <c r="AH23" s="98"/>
      <c r="AI23" s="98"/>
      <c r="AJ23" s="18">
        <f t="shared" si="2"/>
        <v>0</v>
      </c>
      <c r="AK23" s="309">
        <f t="shared" si="3"/>
        <v>2</v>
      </c>
      <c r="AL23" s="335">
        <f t="shared" si="4"/>
        <v>0</v>
      </c>
    </row>
    <row r="24" spans="1:40" s="1" customFormat="1" ht="21" customHeight="1">
      <c r="A24" s="4">
        <v>18</v>
      </c>
      <c r="B24" s="121" t="s">
        <v>402</v>
      </c>
      <c r="C24" s="122" t="s">
        <v>403</v>
      </c>
      <c r="D24" s="123" t="s">
        <v>55</v>
      </c>
      <c r="E24" s="104"/>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09">
        <f t="shared" si="3"/>
        <v>0</v>
      </c>
      <c r="AL24" s="335">
        <f t="shared" si="4"/>
        <v>0</v>
      </c>
    </row>
    <row r="25" spans="1:40" s="1" customFormat="1" ht="21" customHeight="1">
      <c r="A25" s="4">
        <v>19</v>
      </c>
      <c r="B25" s="121" t="s">
        <v>404</v>
      </c>
      <c r="C25" s="122" t="s">
        <v>405</v>
      </c>
      <c r="D25" s="123" t="s">
        <v>78</v>
      </c>
      <c r="E25" s="104"/>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18">
        <f t="shared" si="2"/>
        <v>0</v>
      </c>
      <c r="AK25" s="309">
        <f t="shared" si="3"/>
        <v>0</v>
      </c>
      <c r="AL25" s="335">
        <f t="shared" si="4"/>
        <v>0</v>
      </c>
    </row>
    <row r="26" spans="1:40" s="1" customFormat="1" ht="21" customHeight="1">
      <c r="A26" s="4">
        <v>20</v>
      </c>
      <c r="B26" s="121" t="s">
        <v>406</v>
      </c>
      <c r="C26" s="122" t="s">
        <v>24</v>
      </c>
      <c r="D26" s="123" t="s">
        <v>58</v>
      </c>
      <c r="E26" s="104"/>
      <c r="F26" s="98"/>
      <c r="G26" s="98"/>
      <c r="H26" s="98"/>
      <c r="I26" s="98"/>
      <c r="J26" s="98"/>
      <c r="K26" s="98" t="s">
        <v>6</v>
      </c>
      <c r="L26" s="98"/>
      <c r="M26" s="98"/>
      <c r="N26" s="98"/>
      <c r="O26" s="98"/>
      <c r="P26" s="98"/>
      <c r="Q26" s="98"/>
      <c r="R26" s="98" t="s">
        <v>6</v>
      </c>
      <c r="S26" s="98"/>
      <c r="T26" s="98"/>
      <c r="U26" s="98"/>
      <c r="V26" s="98"/>
      <c r="W26" s="98"/>
      <c r="X26" s="98"/>
      <c r="Y26" s="98"/>
      <c r="Z26" s="98"/>
      <c r="AA26" s="98"/>
      <c r="AB26" s="98"/>
      <c r="AC26" s="98"/>
      <c r="AD26" s="98"/>
      <c r="AE26" s="98"/>
      <c r="AF26" s="98"/>
      <c r="AG26" s="98"/>
      <c r="AH26" s="98"/>
      <c r="AI26" s="98"/>
      <c r="AJ26" s="18">
        <f t="shared" si="2"/>
        <v>2</v>
      </c>
      <c r="AK26" s="309">
        <f t="shared" si="3"/>
        <v>0</v>
      </c>
      <c r="AL26" s="335">
        <f t="shared" si="4"/>
        <v>0</v>
      </c>
    </row>
    <row r="27" spans="1:40" s="1" customFormat="1" ht="21" customHeight="1">
      <c r="A27" s="4">
        <v>21</v>
      </c>
      <c r="B27" s="121" t="s">
        <v>407</v>
      </c>
      <c r="C27" s="122" t="s">
        <v>24</v>
      </c>
      <c r="D27" s="123" t="s">
        <v>112</v>
      </c>
      <c r="E27" s="104"/>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18">
        <f t="shared" si="2"/>
        <v>0</v>
      </c>
      <c r="AK27" s="309">
        <f t="shared" si="3"/>
        <v>0</v>
      </c>
      <c r="AL27" s="335">
        <f t="shared" si="4"/>
        <v>0</v>
      </c>
    </row>
    <row r="28" spans="1:40" s="1" customFormat="1" ht="21" customHeight="1">
      <c r="A28" s="4">
        <v>22</v>
      </c>
      <c r="B28" s="121" t="s">
        <v>408</v>
      </c>
      <c r="C28" s="122" t="s">
        <v>409</v>
      </c>
      <c r="D28" s="128" t="s">
        <v>17</v>
      </c>
      <c r="E28" s="104"/>
      <c r="F28" s="98"/>
      <c r="G28" s="98" t="s">
        <v>7</v>
      </c>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18">
        <f t="shared" si="2"/>
        <v>0</v>
      </c>
      <c r="AK28" s="309">
        <f t="shared" si="3"/>
        <v>1</v>
      </c>
      <c r="AL28" s="335">
        <f t="shared" si="4"/>
        <v>0</v>
      </c>
    </row>
    <row r="29" spans="1:40" s="1" customFormat="1" ht="21" customHeight="1">
      <c r="A29" s="4">
        <v>23</v>
      </c>
      <c r="B29" s="121" t="s">
        <v>410</v>
      </c>
      <c r="C29" s="122" t="s">
        <v>18</v>
      </c>
      <c r="D29" s="128" t="s">
        <v>81</v>
      </c>
      <c r="E29" s="104"/>
      <c r="F29" s="98"/>
      <c r="G29" s="98"/>
      <c r="H29" s="98"/>
      <c r="I29" s="98"/>
      <c r="J29" s="98"/>
      <c r="K29" s="98" t="s">
        <v>6</v>
      </c>
      <c r="L29" s="98"/>
      <c r="M29" s="98"/>
      <c r="N29" s="98"/>
      <c r="O29" s="98"/>
      <c r="P29" s="98"/>
      <c r="Q29" s="98" t="s">
        <v>8</v>
      </c>
      <c r="R29" s="98" t="s">
        <v>8</v>
      </c>
      <c r="S29" s="98"/>
      <c r="T29" s="98"/>
      <c r="U29" s="98"/>
      <c r="V29" s="98"/>
      <c r="W29" s="98"/>
      <c r="X29" s="98"/>
      <c r="Y29" s="98"/>
      <c r="Z29" s="98"/>
      <c r="AA29" s="98"/>
      <c r="AB29" s="98"/>
      <c r="AC29" s="98"/>
      <c r="AD29" s="98"/>
      <c r="AE29" s="98"/>
      <c r="AF29" s="98"/>
      <c r="AG29" s="98"/>
      <c r="AH29" s="98"/>
      <c r="AI29" s="98"/>
      <c r="AJ29" s="18">
        <f t="shared" si="2"/>
        <v>1</v>
      </c>
      <c r="AK29" s="309">
        <f t="shared" si="3"/>
        <v>0</v>
      </c>
      <c r="AL29" s="335">
        <f t="shared" si="4"/>
        <v>2</v>
      </c>
    </row>
    <row r="30" spans="1:40" s="1" customFormat="1" ht="21" customHeight="1">
      <c r="A30" s="4">
        <v>24</v>
      </c>
      <c r="B30" s="129" t="s">
        <v>468</v>
      </c>
      <c r="C30" s="130" t="s">
        <v>57</v>
      </c>
      <c r="D30" s="131" t="s">
        <v>104</v>
      </c>
      <c r="E30" s="104"/>
      <c r="F30" s="98"/>
      <c r="G30" s="98"/>
      <c r="H30" s="98"/>
      <c r="I30" s="98"/>
      <c r="J30" s="98"/>
      <c r="K30" s="98" t="s">
        <v>6</v>
      </c>
      <c r="L30" s="98"/>
      <c r="M30" s="98"/>
      <c r="N30" s="98"/>
      <c r="O30" s="98"/>
      <c r="P30" s="98"/>
      <c r="Q30" s="98"/>
      <c r="R30" s="98" t="s">
        <v>6</v>
      </c>
      <c r="S30" s="98"/>
      <c r="T30" s="98"/>
      <c r="U30" s="98"/>
      <c r="V30" s="98"/>
      <c r="W30" s="98"/>
      <c r="X30" s="98"/>
      <c r="Y30" s="98"/>
      <c r="Z30" s="98"/>
      <c r="AA30" s="98"/>
      <c r="AB30" s="98"/>
      <c r="AC30" s="98"/>
      <c r="AD30" s="98"/>
      <c r="AE30" s="98"/>
      <c r="AF30" s="98"/>
      <c r="AG30" s="98"/>
      <c r="AH30" s="98"/>
      <c r="AI30" s="98"/>
      <c r="AJ30" s="18">
        <f t="shared" si="2"/>
        <v>2</v>
      </c>
      <c r="AK30" s="309">
        <f t="shared" si="3"/>
        <v>0</v>
      </c>
      <c r="AL30" s="335">
        <f t="shared" si="4"/>
        <v>0</v>
      </c>
    </row>
    <row r="31" spans="1:40" s="1" customFormat="1" ht="21" customHeight="1">
      <c r="A31" s="4">
        <v>25</v>
      </c>
      <c r="B31" s="78" t="s">
        <v>411</v>
      </c>
      <c r="C31" s="79" t="s">
        <v>463</v>
      </c>
      <c r="D31" s="80" t="s">
        <v>125</v>
      </c>
      <c r="E31" s="104"/>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18">
        <f t="shared" si="2"/>
        <v>0</v>
      </c>
      <c r="AK31" s="309">
        <f t="shared" si="3"/>
        <v>0</v>
      </c>
      <c r="AL31" s="335">
        <f t="shared" si="4"/>
        <v>0</v>
      </c>
    </row>
    <row r="32" spans="1:40" s="1" customFormat="1" ht="21" customHeight="1">
      <c r="A32" s="434" t="s">
        <v>10</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113">
        <f>SUM(AJ7:AJ31)</f>
        <v>10</v>
      </c>
      <c r="AK32" s="113">
        <f>SUM(AK7:AK31)</f>
        <v>11</v>
      </c>
      <c r="AL32" s="113">
        <f>SUM(AL7:AL31)</f>
        <v>3</v>
      </c>
      <c r="AM32"/>
      <c r="AN32"/>
    </row>
    <row r="33" spans="1:39" s="24" customFormat="1" ht="21" customHeight="1">
      <c r="A33" s="418" t="s">
        <v>2599</v>
      </c>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20"/>
      <c r="AM33" s="311"/>
    </row>
    <row r="34" spans="1:39" ht="15.75" customHeight="1">
      <c r="C34" s="42"/>
      <c r="D34" s="15"/>
      <c r="E34" s="15"/>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39" ht="15.75" customHeight="1">
      <c r="C35" s="414"/>
      <c r="D35" s="414"/>
      <c r="E35" s="15"/>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9" ht="15.75" customHeight="1">
      <c r="C36" s="414"/>
      <c r="D36" s="414"/>
      <c r="E36" s="414"/>
      <c r="F36" s="414"/>
      <c r="G36" s="414"/>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39" ht="15.75" customHeight="1">
      <c r="C37" s="414"/>
      <c r="D37" s="414"/>
      <c r="E37" s="414"/>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9" ht="15.75" customHeight="1">
      <c r="C38" s="414"/>
      <c r="D38" s="414"/>
      <c r="E38" s="15"/>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5:D35"/>
    <mergeCell ref="A32:AI32"/>
    <mergeCell ref="C37:E37"/>
    <mergeCell ref="C38:D38"/>
    <mergeCell ref="C36:G36"/>
    <mergeCell ref="A33:AL33"/>
  </mergeCells>
  <conditionalFormatting sqref="E6:AI31">
    <cfRule type="expression" dxfId="15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N27"/>
  <sheetViews>
    <sheetView zoomScaleNormal="100" workbookViewId="0">
      <selection activeCell="R16" sqref="R16"/>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864</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319"/>
      <c r="AL3" s="319"/>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
        <v>1</v>
      </c>
      <c r="B7" s="78" t="s">
        <v>2650</v>
      </c>
      <c r="C7" s="79" t="s">
        <v>412</v>
      </c>
      <c r="D7" s="80" t="s">
        <v>36</v>
      </c>
      <c r="E7" s="104"/>
      <c r="F7" s="98" t="s">
        <v>6</v>
      </c>
      <c r="G7" s="98"/>
      <c r="H7" s="98"/>
      <c r="I7" s="98"/>
      <c r="J7" s="98"/>
      <c r="K7" s="98"/>
      <c r="L7" s="98"/>
      <c r="M7" s="98" t="s">
        <v>2667</v>
      </c>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1</v>
      </c>
      <c r="AK7" s="309">
        <f>COUNTIF(F7:AJ7,"P")+2*COUNTIF(F7:AJ7,"2P")+COUNTIF(F7:AJ7,"TP")+COUNTIF(F7:AJ7,"PT")+COUNTIF(F7:AJ7,"PK")+COUNTIF(F7:AJ7,"KP")+2*COUNTIF(F7:AJ7,"P2")</f>
        <v>0</v>
      </c>
      <c r="AL7" s="335">
        <f>COUNTIF(E7:AI7,"T")+2*COUNTIF(E7:AI7,"2T")+2*COUNTIF(E7:AI7,"T2")+COUNTIF(E7:AI7,"PT")+COUNTIF(E7:AI7,"TP")+COUNTIF(E7:AI7,"TK")+COUNTIF(E7:AI7,"KT")</f>
        <v>2</v>
      </c>
    </row>
    <row r="8" spans="1:38" s="1" customFormat="1" ht="21" customHeight="1">
      <c r="A8" s="4">
        <v>2</v>
      </c>
      <c r="B8" s="78" t="s">
        <v>413</v>
      </c>
      <c r="C8" s="79" t="s">
        <v>292</v>
      </c>
      <c r="D8" s="80" t="s">
        <v>37</v>
      </c>
      <c r="E8" s="104"/>
      <c r="F8" s="98" t="s">
        <v>6</v>
      </c>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18">
        <f t="shared" ref="AJ8:AJ21" si="2">COUNTIF(E8:AI8,"K")+2*COUNTIF(E8:AI8,"2K")+COUNTIF(E8:AI8,"TK")+COUNTIF(E8:AI8,"KT")+COUNTIF(E8:AI8,"PK")+COUNTIF(E8:AI8,"KP")+2*COUNTIF(E8:AI8,"K2")</f>
        <v>1</v>
      </c>
      <c r="AK8" s="309">
        <f t="shared" ref="AK8:AK21" si="3">COUNTIF(F8:AJ8,"P")+2*COUNTIF(F8:AJ8,"2P")+COUNTIF(F8:AJ8,"TP")+COUNTIF(F8:AJ8,"PT")+COUNTIF(F8:AJ8,"PK")+COUNTIF(F8:AJ8,"KP")+2*COUNTIF(F8:AJ8,"P2")</f>
        <v>0</v>
      </c>
      <c r="AL8" s="335">
        <f t="shared" ref="AL8:AL21" si="4">COUNTIF(E8:AI8,"T")+2*COUNTIF(E8:AI8,"2T")+2*COUNTIF(E8:AI8,"T2")+COUNTIF(E8:AI8,"PT")+COUNTIF(E8:AI8,"TP")+COUNTIF(E8:AI8,"TK")+COUNTIF(E8:AI8,"KT")</f>
        <v>0</v>
      </c>
    </row>
    <row r="9" spans="1:38" s="1" customFormat="1" ht="21" customHeight="1">
      <c r="A9" s="4">
        <v>3</v>
      </c>
      <c r="B9" s="78" t="s">
        <v>414</v>
      </c>
      <c r="C9" s="79" t="s">
        <v>77</v>
      </c>
      <c r="D9" s="80" t="s">
        <v>39</v>
      </c>
      <c r="E9" s="104"/>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18">
        <f t="shared" si="2"/>
        <v>0</v>
      </c>
      <c r="AK9" s="309">
        <f t="shared" si="3"/>
        <v>0</v>
      </c>
      <c r="AL9" s="335">
        <f t="shared" si="4"/>
        <v>0</v>
      </c>
    </row>
    <row r="10" spans="1:38" s="1" customFormat="1" ht="21" customHeight="1">
      <c r="A10" s="4">
        <v>4</v>
      </c>
      <c r="B10" s="78" t="s">
        <v>415</v>
      </c>
      <c r="C10" s="79" t="s">
        <v>91</v>
      </c>
      <c r="D10" s="80" t="s">
        <v>40</v>
      </c>
      <c r="E10" s="104"/>
      <c r="F10" s="98" t="s">
        <v>6</v>
      </c>
      <c r="G10" s="98"/>
      <c r="H10" s="98"/>
      <c r="I10" s="98"/>
      <c r="J10" s="98"/>
      <c r="K10" s="98"/>
      <c r="L10" s="98"/>
      <c r="M10" s="98" t="s">
        <v>6</v>
      </c>
      <c r="N10" s="98"/>
      <c r="O10" s="98"/>
      <c r="P10" s="98"/>
      <c r="Q10" s="98"/>
      <c r="R10" s="98"/>
      <c r="S10" s="98"/>
      <c r="T10" s="98"/>
      <c r="U10" s="98"/>
      <c r="V10" s="98"/>
      <c r="W10" s="98"/>
      <c r="X10" s="98"/>
      <c r="Y10" s="98"/>
      <c r="Z10" s="98"/>
      <c r="AA10" s="98"/>
      <c r="AB10" s="98"/>
      <c r="AC10" s="98"/>
      <c r="AD10" s="98"/>
      <c r="AE10" s="98"/>
      <c r="AF10" s="98"/>
      <c r="AG10" s="98"/>
      <c r="AH10" s="98"/>
      <c r="AI10" s="98"/>
      <c r="AJ10" s="18">
        <f t="shared" si="2"/>
        <v>2</v>
      </c>
      <c r="AK10" s="309">
        <f t="shared" si="3"/>
        <v>0</v>
      </c>
      <c r="AL10" s="335">
        <f t="shared" si="4"/>
        <v>0</v>
      </c>
    </row>
    <row r="11" spans="1:38" s="1" customFormat="1" ht="21" customHeight="1">
      <c r="A11" s="4">
        <v>5</v>
      </c>
      <c r="B11" s="78" t="s">
        <v>416</v>
      </c>
      <c r="C11" s="79" t="s">
        <v>417</v>
      </c>
      <c r="D11" s="80" t="s">
        <v>27</v>
      </c>
      <c r="E11" s="104"/>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18">
        <f t="shared" si="2"/>
        <v>0</v>
      </c>
      <c r="AK11" s="309">
        <f t="shared" si="3"/>
        <v>0</v>
      </c>
      <c r="AL11" s="335">
        <f t="shared" si="4"/>
        <v>0</v>
      </c>
    </row>
    <row r="12" spans="1:38" s="1" customFormat="1" ht="21" customHeight="1">
      <c r="A12" s="4">
        <v>6</v>
      </c>
      <c r="B12" s="78" t="s">
        <v>418</v>
      </c>
      <c r="C12" s="79" t="s">
        <v>111</v>
      </c>
      <c r="D12" s="80" t="s">
        <v>136</v>
      </c>
      <c r="E12" s="104"/>
      <c r="F12" s="98" t="s">
        <v>6</v>
      </c>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18">
        <f t="shared" si="2"/>
        <v>1</v>
      </c>
      <c r="AK12" s="309">
        <f t="shared" si="3"/>
        <v>0</v>
      </c>
      <c r="AL12" s="335">
        <f t="shared" si="4"/>
        <v>0</v>
      </c>
    </row>
    <row r="13" spans="1:38" s="1" customFormat="1" ht="21" customHeight="1">
      <c r="A13" s="4">
        <v>7</v>
      </c>
      <c r="B13" s="78" t="s">
        <v>419</v>
      </c>
      <c r="C13" s="79" t="s">
        <v>18</v>
      </c>
      <c r="D13" s="80" t="s">
        <v>75</v>
      </c>
      <c r="E13" s="104"/>
      <c r="F13" s="98" t="s">
        <v>6</v>
      </c>
      <c r="G13" s="98"/>
      <c r="H13" s="98"/>
      <c r="I13" s="98" t="s">
        <v>8</v>
      </c>
      <c r="J13" s="98"/>
      <c r="K13" s="98"/>
      <c r="L13" s="98"/>
      <c r="M13" s="98" t="s">
        <v>8</v>
      </c>
      <c r="N13" s="98"/>
      <c r="O13" s="98"/>
      <c r="P13" s="98"/>
      <c r="Q13" s="98"/>
      <c r="R13" s="98"/>
      <c r="S13" s="98"/>
      <c r="T13" s="98"/>
      <c r="U13" s="98"/>
      <c r="V13" s="98"/>
      <c r="W13" s="98"/>
      <c r="X13" s="98"/>
      <c r="Y13" s="98"/>
      <c r="Z13" s="98"/>
      <c r="AA13" s="98"/>
      <c r="AB13" s="98"/>
      <c r="AC13" s="98"/>
      <c r="AD13" s="98"/>
      <c r="AE13" s="98"/>
      <c r="AF13" s="98"/>
      <c r="AG13" s="98"/>
      <c r="AH13" s="98"/>
      <c r="AI13" s="98"/>
      <c r="AJ13" s="18">
        <f t="shared" si="2"/>
        <v>1</v>
      </c>
      <c r="AK13" s="309">
        <f t="shared" si="3"/>
        <v>0</v>
      </c>
      <c r="AL13" s="335">
        <f t="shared" si="4"/>
        <v>2</v>
      </c>
    </row>
    <row r="14" spans="1:38" s="1" customFormat="1" ht="21" customHeight="1">
      <c r="A14" s="4">
        <v>8</v>
      </c>
      <c r="B14" s="78" t="s">
        <v>420</v>
      </c>
      <c r="C14" s="79" t="s">
        <v>421</v>
      </c>
      <c r="D14" s="80" t="s">
        <v>14</v>
      </c>
      <c r="E14" s="105"/>
      <c r="F14" s="98" t="s">
        <v>6</v>
      </c>
      <c r="G14" s="100"/>
      <c r="H14" s="98"/>
      <c r="I14" s="100"/>
      <c r="J14" s="100"/>
      <c r="K14" s="100"/>
      <c r="L14" s="100"/>
      <c r="M14" s="98" t="s">
        <v>6</v>
      </c>
      <c r="N14" s="100"/>
      <c r="O14" s="98"/>
      <c r="P14" s="98"/>
      <c r="Q14" s="100"/>
      <c r="R14" s="100"/>
      <c r="S14" s="100"/>
      <c r="T14" s="98"/>
      <c r="U14" s="98"/>
      <c r="V14" s="98"/>
      <c r="W14" s="98"/>
      <c r="X14" s="98"/>
      <c r="Y14" s="98"/>
      <c r="Z14" s="98"/>
      <c r="AA14" s="98"/>
      <c r="AB14" s="98"/>
      <c r="AC14" s="98"/>
      <c r="AD14" s="100"/>
      <c r="AE14" s="100"/>
      <c r="AF14" s="100"/>
      <c r="AG14" s="100"/>
      <c r="AH14" s="100"/>
      <c r="AI14" s="100"/>
      <c r="AJ14" s="18">
        <f t="shared" si="2"/>
        <v>2</v>
      </c>
      <c r="AK14" s="309">
        <f t="shared" si="3"/>
        <v>0</v>
      </c>
      <c r="AL14" s="335">
        <f t="shared" si="4"/>
        <v>0</v>
      </c>
    </row>
    <row r="15" spans="1:38" s="1" customFormat="1" ht="21" customHeight="1">
      <c r="A15" s="4">
        <v>9</v>
      </c>
      <c r="B15" s="78" t="s">
        <v>422</v>
      </c>
      <c r="C15" s="79" t="s">
        <v>222</v>
      </c>
      <c r="D15" s="80" t="s">
        <v>41</v>
      </c>
      <c r="E15" s="105"/>
      <c r="F15" s="98" t="s">
        <v>6</v>
      </c>
      <c r="G15" s="100"/>
      <c r="H15" s="98"/>
      <c r="I15" s="100"/>
      <c r="J15" s="100"/>
      <c r="K15" s="100"/>
      <c r="L15" s="100"/>
      <c r="M15" s="98"/>
      <c r="N15" s="100"/>
      <c r="O15" s="98"/>
      <c r="P15" s="98"/>
      <c r="Q15" s="100"/>
      <c r="R15" s="100"/>
      <c r="S15" s="100"/>
      <c r="T15" s="98"/>
      <c r="U15" s="98"/>
      <c r="V15" s="98"/>
      <c r="W15" s="98"/>
      <c r="X15" s="98"/>
      <c r="Y15" s="98"/>
      <c r="Z15" s="98"/>
      <c r="AA15" s="98"/>
      <c r="AB15" s="98"/>
      <c r="AC15" s="98"/>
      <c r="AD15" s="100"/>
      <c r="AE15" s="100"/>
      <c r="AF15" s="98"/>
      <c r="AG15" s="100"/>
      <c r="AH15" s="100"/>
      <c r="AI15" s="100"/>
      <c r="AJ15" s="18">
        <f t="shared" si="2"/>
        <v>1</v>
      </c>
      <c r="AK15" s="309">
        <f t="shared" si="3"/>
        <v>0</v>
      </c>
      <c r="AL15" s="335">
        <f t="shared" si="4"/>
        <v>0</v>
      </c>
    </row>
    <row r="16" spans="1:38" s="1" customFormat="1" ht="21" customHeight="1">
      <c r="A16" s="4">
        <v>10</v>
      </c>
      <c r="B16" s="78" t="s">
        <v>423</v>
      </c>
      <c r="C16" s="79" t="s">
        <v>424</v>
      </c>
      <c r="D16" s="80" t="s">
        <v>92</v>
      </c>
      <c r="E16" s="104"/>
      <c r="F16" s="98" t="s">
        <v>6</v>
      </c>
      <c r="G16" s="98"/>
      <c r="H16" s="98"/>
      <c r="I16" s="98"/>
      <c r="J16" s="98"/>
      <c r="K16" s="98"/>
      <c r="L16" s="98"/>
      <c r="M16" s="98" t="s">
        <v>2662</v>
      </c>
      <c r="N16" s="98"/>
      <c r="O16" s="98"/>
      <c r="P16" s="98"/>
      <c r="Q16" s="98"/>
      <c r="R16" s="98"/>
      <c r="S16" s="98"/>
      <c r="T16" s="98"/>
      <c r="U16" s="98"/>
      <c r="V16" s="98"/>
      <c r="W16" s="98"/>
      <c r="X16" s="98"/>
      <c r="Y16" s="98"/>
      <c r="Z16" s="98"/>
      <c r="AA16" s="98"/>
      <c r="AB16" s="98"/>
      <c r="AC16" s="98"/>
      <c r="AD16" s="98"/>
      <c r="AE16" s="98"/>
      <c r="AF16" s="98"/>
      <c r="AG16" s="98"/>
      <c r="AH16" s="98"/>
      <c r="AI16" s="98"/>
      <c r="AJ16" s="18">
        <f t="shared" si="2"/>
        <v>2</v>
      </c>
      <c r="AK16" s="309">
        <f t="shared" si="3"/>
        <v>0</v>
      </c>
      <c r="AL16" s="335">
        <f t="shared" si="4"/>
        <v>1</v>
      </c>
    </row>
    <row r="17" spans="1:40" s="1" customFormat="1" ht="21" customHeight="1">
      <c r="A17" s="4">
        <v>11</v>
      </c>
      <c r="B17" s="78" t="s">
        <v>425</v>
      </c>
      <c r="C17" s="79" t="s">
        <v>34</v>
      </c>
      <c r="D17" s="80" t="s">
        <v>210</v>
      </c>
      <c r="E17" s="104"/>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09">
        <f t="shared" si="3"/>
        <v>0</v>
      </c>
      <c r="AL17" s="335">
        <f t="shared" si="4"/>
        <v>0</v>
      </c>
    </row>
    <row r="18" spans="1:40" s="1" customFormat="1" ht="21" customHeight="1">
      <c r="A18" s="4">
        <v>12</v>
      </c>
      <c r="B18" s="78" t="s">
        <v>426</v>
      </c>
      <c r="C18" s="79" t="s">
        <v>427</v>
      </c>
      <c r="D18" s="80" t="s">
        <v>232</v>
      </c>
      <c r="E18" s="104"/>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18">
        <f t="shared" si="2"/>
        <v>0</v>
      </c>
      <c r="AK18" s="309">
        <f t="shared" si="3"/>
        <v>0</v>
      </c>
      <c r="AL18" s="335">
        <f t="shared" si="4"/>
        <v>0</v>
      </c>
    </row>
    <row r="19" spans="1:40" s="1" customFormat="1" ht="21" customHeight="1">
      <c r="A19" s="4">
        <v>13</v>
      </c>
      <c r="B19" s="78" t="s">
        <v>428</v>
      </c>
      <c r="C19" s="79" t="s">
        <v>429</v>
      </c>
      <c r="D19" s="80" t="s">
        <v>84</v>
      </c>
      <c r="E19" s="104"/>
      <c r="F19" s="98"/>
      <c r="G19" s="104"/>
      <c r="H19" s="98"/>
      <c r="I19" s="104"/>
      <c r="J19" s="104"/>
      <c r="K19" s="104"/>
      <c r="L19" s="104"/>
      <c r="M19" s="98"/>
      <c r="N19" s="104"/>
      <c r="O19" s="98"/>
      <c r="P19" s="98"/>
      <c r="Q19" s="104"/>
      <c r="R19" s="104"/>
      <c r="S19" s="104"/>
      <c r="T19" s="98"/>
      <c r="U19" s="98"/>
      <c r="V19" s="98"/>
      <c r="W19" s="98"/>
      <c r="X19" s="98"/>
      <c r="Y19" s="98"/>
      <c r="Z19" s="98"/>
      <c r="AA19" s="98"/>
      <c r="AB19" s="98"/>
      <c r="AC19" s="98"/>
      <c r="AD19" s="104"/>
      <c r="AE19" s="104"/>
      <c r="AF19" s="104"/>
      <c r="AG19" s="104"/>
      <c r="AH19" s="104"/>
      <c r="AI19" s="104"/>
      <c r="AJ19" s="18">
        <f t="shared" si="2"/>
        <v>0</v>
      </c>
      <c r="AK19" s="309">
        <f t="shared" si="3"/>
        <v>0</v>
      </c>
      <c r="AL19" s="335">
        <f t="shared" si="4"/>
        <v>0</v>
      </c>
    </row>
    <row r="20" spans="1:40" s="1" customFormat="1" ht="21" customHeight="1">
      <c r="A20" s="4">
        <v>14</v>
      </c>
      <c r="B20" s="78" t="s">
        <v>430</v>
      </c>
      <c r="C20" s="79" t="s">
        <v>431</v>
      </c>
      <c r="D20" s="80" t="s">
        <v>67</v>
      </c>
      <c r="E20" s="104"/>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8">
        <f t="shared" si="2"/>
        <v>0</v>
      </c>
      <c r="AK20" s="309">
        <f t="shared" si="3"/>
        <v>0</v>
      </c>
      <c r="AL20" s="335">
        <f t="shared" si="4"/>
        <v>0</v>
      </c>
    </row>
    <row r="21" spans="1:40" s="1" customFormat="1" ht="21" customHeight="1">
      <c r="A21" s="4">
        <v>15</v>
      </c>
      <c r="B21" s="78" t="s">
        <v>432</v>
      </c>
      <c r="C21" s="79" t="s">
        <v>433</v>
      </c>
      <c r="D21" s="80" t="s">
        <v>68</v>
      </c>
      <c r="E21" s="104"/>
      <c r="F21" s="98" t="s">
        <v>6</v>
      </c>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18">
        <f t="shared" si="2"/>
        <v>1</v>
      </c>
      <c r="AK21" s="309">
        <f t="shared" si="3"/>
        <v>0</v>
      </c>
      <c r="AL21" s="335">
        <f t="shared" si="4"/>
        <v>0</v>
      </c>
    </row>
    <row r="22" spans="1:40" s="1" customFormat="1" ht="21" customHeight="1">
      <c r="A22" s="439" t="s">
        <v>10</v>
      </c>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113">
        <f>SUM(AJ7:AJ21)</f>
        <v>12</v>
      </c>
      <c r="AK22" s="113">
        <f>SUM(AK7:AK21)</f>
        <v>0</v>
      </c>
      <c r="AL22" s="113">
        <f>SUM(AL7:AL21)</f>
        <v>5</v>
      </c>
      <c r="AM22"/>
      <c r="AN22"/>
    </row>
    <row r="23" spans="1:40" s="24" customFormat="1" ht="21" customHeight="1">
      <c r="A23" s="418" t="s">
        <v>2599</v>
      </c>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20"/>
      <c r="AM23" s="311"/>
    </row>
    <row r="24" spans="1:40" ht="15.75" customHeight="1">
      <c r="C24" s="414"/>
      <c r="D24" s="414"/>
      <c r="E24" s="15"/>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row>
    <row r="25" spans="1:40" ht="15.75" customHeight="1">
      <c r="C25" s="414"/>
      <c r="D25" s="414"/>
      <c r="E25" s="414"/>
      <c r="F25" s="414"/>
      <c r="G25" s="414"/>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row>
    <row r="26" spans="1:40" ht="15.75" customHeight="1">
      <c r="C26" s="414"/>
      <c r="D26" s="414"/>
      <c r="E26" s="414"/>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row>
    <row r="27" spans="1:40" ht="15.75" customHeight="1">
      <c r="C27" s="414"/>
      <c r="D27" s="414"/>
      <c r="E27" s="15"/>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row>
  </sheetData>
  <mergeCells count="21">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 ref="C24:D24"/>
    <mergeCell ref="A22:AI22"/>
    <mergeCell ref="C26:E26"/>
    <mergeCell ref="C27:D27"/>
    <mergeCell ref="C25:G25"/>
    <mergeCell ref="A23:AL23"/>
  </mergeCells>
  <conditionalFormatting sqref="E6:AI21">
    <cfRule type="expression" dxfId="147"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O23"/>
  <sheetViews>
    <sheetView topLeftCell="A4" zoomScaleNormal="100" workbookViewId="0">
      <selection activeCell="X12" sqref="X12"/>
    </sheetView>
  </sheetViews>
  <sheetFormatPr defaultRowHeight="15.75"/>
  <cols>
    <col min="1" max="1" width="6.83203125" customWidth="1"/>
    <col min="2" max="2" width="16.83203125" style="120" customWidth="1"/>
    <col min="3" max="3" width="24" customWidth="1"/>
    <col min="4" max="4" width="11.1640625" customWidth="1"/>
    <col min="5" max="35" width="4" customWidth="1"/>
    <col min="36" max="38" width="6.6640625" customWidth="1"/>
  </cols>
  <sheetData>
    <row r="1" spans="1:41" s="23" customFormat="1" ht="18.75"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18.75"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31.5" customHeight="1">
      <c r="A3" s="432" t="s">
        <v>865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30.75" customHeight="1">
      <c r="A7" s="33">
        <v>1</v>
      </c>
      <c r="B7" s="38" t="s">
        <v>442</v>
      </c>
      <c r="C7" s="39" t="s">
        <v>443</v>
      </c>
      <c r="D7" s="40" t="s">
        <v>37</v>
      </c>
      <c r="E7" s="104"/>
      <c r="F7" s="98"/>
      <c r="G7" s="99"/>
      <c r="H7" s="98"/>
      <c r="I7" s="98"/>
      <c r="J7" s="98"/>
      <c r="K7" s="98"/>
      <c r="L7" s="98"/>
      <c r="M7" s="98"/>
      <c r="N7" s="98"/>
      <c r="O7" s="98"/>
      <c r="P7" s="98"/>
      <c r="Q7" s="98"/>
      <c r="R7" s="98"/>
      <c r="S7" s="98"/>
      <c r="T7" s="98"/>
      <c r="U7" s="98"/>
      <c r="V7" s="98"/>
      <c r="W7" s="98"/>
      <c r="X7" s="99"/>
      <c r="Y7" s="99"/>
      <c r="Z7" s="98"/>
      <c r="AA7" s="98"/>
      <c r="AB7" s="98"/>
      <c r="AC7" s="98"/>
      <c r="AD7" s="98"/>
      <c r="AE7" s="98"/>
      <c r="AF7" s="98"/>
      <c r="AG7" s="98"/>
      <c r="AH7" s="98"/>
      <c r="AI7" s="9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41" s="1" customFormat="1" ht="30.75" customHeight="1">
      <c r="A8" s="33">
        <v>2</v>
      </c>
      <c r="B8" s="38" t="s">
        <v>444</v>
      </c>
      <c r="C8" s="39" t="s">
        <v>445</v>
      </c>
      <c r="D8" s="40" t="s">
        <v>82</v>
      </c>
      <c r="E8" s="104" t="s">
        <v>6</v>
      </c>
      <c r="F8" s="98" t="s">
        <v>2660</v>
      </c>
      <c r="G8" s="99" t="s">
        <v>6</v>
      </c>
      <c r="H8" s="98"/>
      <c r="I8" s="98"/>
      <c r="J8" s="98" t="s">
        <v>6</v>
      </c>
      <c r="K8" s="98" t="s">
        <v>6</v>
      </c>
      <c r="L8" s="98"/>
      <c r="M8" s="98"/>
      <c r="N8" s="98"/>
      <c r="O8" s="98"/>
      <c r="P8" s="98"/>
      <c r="Q8" s="98"/>
      <c r="R8" s="98"/>
      <c r="S8" s="98" t="s">
        <v>6</v>
      </c>
      <c r="T8" s="98"/>
      <c r="U8" s="98"/>
      <c r="V8" s="98"/>
      <c r="W8" s="98"/>
      <c r="X8" s="99"/>
      <c r="Y8" s="99"/>
      <c r="Z8" s="98"/>
      <c r="AA8" s="98"/>
      <c r="AB8" s="98"/>
      <c r="AC8" s="98"/>
      <c r="AD8" s="98"/>
      <c r="AE8" s="98"/>
      <c r="AF8" s="98"/>
      <c r="AG8" s="98"/>
      <c r="AH8" s="98"/>
      <c r="AI8" s="98"/>
      <c r="AJ8" s="18">
        <f t="shared" ref="AJ8:AJ15" si="2">COUNTIF(E8:AI8,"K")+2*COUNTIF(E8:AI8,"2K")+COUNTIF(E8:AI8,"TK")+COUNTIF(E8:AI8,"KT")+COUNTIF(E8:AI8,"PK")+COUNTIF(E8:AI8,"KP")+2*COUNTIF(E8:AI8,"K2")</f>
        <v>6</v>
      </c>
      <c r="AK8" s="309">
        <f t="shared" ref="AK8:AK15" si="3">COUNTIF(F8:AJ8,"P")+2*COUNTIF(F8:AJ8,"2P")+COUNTIF(F8:AJ8,"TP")+COUNTIF(F8:AJ8,"PT")+COUNTIF(F8:AJ8,"PK")+COUNTIF(F8:AJ8,"KP")+2*COUNTIF(F8:AJ8,"P2")</f>
        <v>1</v>
      </c>
      <c r="AL8" s="335">
        <f t="shared" ref="AL8:AL15" si="4">COUNTIF(E8:AI8,"T")+2*COUNTIF(E8:AI8,"2T")+2*COUNTIF(E8:AI8,"T2")+COUNTIF(E8:AI8,"PT")+COUNTIF(E8:AI8,"TP")+COUNTIF(E8:AI8,"TK")+COUNTIF(E8:AI8,"KT")</f>
        <v>0</v>
      </c>
    </row>
    <row r="9" spans="1:41" s="1" customFormat="1" ht="30.75" customHeight="1">
      <c r="A9" s="33">
        <v>3</v>
      </c>
      <c r="B9" s="38" t="s">
        <v>446</v>
      </c>
      <c r="C9" s="39" t="s">
        <v>447</v>
      </c>
      <c r="D9" s="40" t="s">
        <v>40</v>
      </c>
      <c r="E9" s="104"/>
      <c r="F9" s="98"/>
      <c r="G9" s="99"/>
      <c r="H9" s="98"/>
      <c r="I9" s="98"/>
      <c r="J9" s="98"/>
      <c r="K9" s="98"/>
      <c r="L9" s="98"/>
      <c r="M9" s="98"/>
      <c r="N9" s="98"/>
      <c r="O9" s="98"/>
      <c r="P9" s="98"/>
      <c r="Q9" s="98"/>
      <c r="R9" s="98"/>
      <c r="S9" s="98"/>
      <c r="T9" s="98"/>
      <c r="U9" s="98"/>
      <c r="V9" s="98"/>
      <c r="W9" s="98"/>
      <c r="X9" s="99"/>
      <c r="Y9" s="99"/>
      <c r="Z9" s="98"/>
      <c r="AA9" s="98"/>
      <c r="AB9" s="98"/>
      <c r="AC9" s="98"/>
      <c r="AD9" s="98"/>
      <c r="AE9" s="98"/>
      <c r="AF9" s="98"/>
      <c r="AG9" s="98"/>
      <c r="AH9" s="98"/>
      <c r="AI9" s="98"/>
      <c r="AJ9" s="18">
        <f t="shared" si="2"/>
        <v>0</v>
      </c>
      <c r="AK9" s="309">
        <f t="shared" si="3"/>
        <v>0</v>
      </c>
      <c r="AL9" s="335">
        <f t="shared" si="4"/>
        <v>0</v>
      </c>
    </row>
    <row r="10" spans="1:41" s="1" customFormat="1" ht="30.75" customHeight="1">
      <c r="A10" s="33">
        <v>4</v>
      </c>
      <c r="B10" s="38" t="s">
        <v>449</v>
      </c>
      <c r="C10" s="39" t="s">
        <v>450</v>
      </c>
      <c r="D10" s="40" t="s">
        <v>451</v>
      </c>
      <c r="E10" s="104"/>
      <c r="F10" s="98"/>
      <c r="G10" s="99"/>
      <c r="H10" s="98"/>
      <c r="I10" s="98"/>
      <c r="J10" s="98"/>
      <c r="K10" s="98"/>
      <c r="L10" s="98"/>
      <c r="M10" s="98"/>
      <c r="N10" s="98"/>
      <c r="O10" s="98"/>
      <c r="P10" s="98"/>
      <c r="Q10" s="98"/>
      <c r="R10" s="98"/>
      <c r="S10" s="98"/>
      <c r="T10" s="98"/>
      <c r="U10" s="98"/>
      <c r="V10" s="98"/>
      <c r="W10" s="98"/>
      <c r="X10" s="99"/>
      <c r="Y10" s="99"/>
      <c r="Z10" s="98"/>
      <c r="AA10" s="98"/>
      <c r="AB10" s="98"/>
      <c r="AC10" s="98"/>
      <c r="AD10" s="98"/>
      <c r="AE10" s="98"/>
      <c r="AF10" s="98"/>
      <c r="AG10" s="98"/>
      <c r="AH10" s="98"/>
      <c r="AI10" s="98"/>
      <c r="AJ10" s="18">
        <f t="shared" si="2"/>
        <v>0</v>
      </c>
      <c r="AK10" s="309">
        <f t="shared" si="3"/>
        <v>0</v>
      </c>
      <c r="AL10" s="335">
        <f t="shared" si="4"/>
        <v>0</v>
      </c>
    </row>
    <row r="11" spans="1:41" s="1" customFormat="1" ht="30.75" customHeight="1">
      <c r="A11" s="33">
        <v>5</v>
      </c>
      <c r="B11" s="38" t="s">
        <v>452</v>
      </c>
      <c r="C11" s="39" t="s">
        <v>453</v>
      </c>
      <c r="D11" s="40" t="s">
        <v>79</v>
      </c>
      <c r="E11" s="104"/>
      <c r="F11" s="98"/>
      <c r="G11" s="99"/>
      <c r="H11" s="98"/>
      <c r="I11" s="98"/>
      <c r="J11" s="98"/>
      <c r="K11" s="98"/>
      <c r="L11" s="98"/>
      <c r="M11" s="98"/>
      <c r="N11" s="98"/>
      <c r="O11" s="98"/>
      <c r="P11" s="98"/>
      <c r="Q11" s="98"/>
      <c r="R11" s="98"/>
      <c r="S11" s="98"/>
      <c r="T11" s="98"/>
      <c r="U11" s="98"/>
      <c r="V11" s="98"/>
      <c r="W11" s="98"/>
      <c r="X11" s="99"/>
      <c r="Y11" s="99"/>
      <c r="Z11" s="98"/>
      <c r="AA11" s="98"/>
      <c r="AB11" s="98"/>
      <c r="AC11" s="98"/>
      <c r="AD11" s="98"/>
      <c r="AE11" s="98"/>
      <c r="AF11" s="98"/>
      <c r="AG11" s="98"/>
      <c r="AH11" s="98"/>
      <c r="AI11" s="98"/>
      <c r="AJ11" s="18">
        <f t="shared" si="2"/>
        <v>0</v>
      </c>
      <c r="AK11" s="309">
        <f t="shared" si="3"/>
        <v>0</v>
      </c>
      <c r="AL11" s="335">
        <f t="shared" si="4"/>
        <v>0</v>
      </c>
    </row>
    <row r="12" spans="1:41" s="1" customFormat="1" ht="30.75" customHeight="1">
      <c r="A12" s="33">
        <v>6</v>
      </c>
      <c r="B12" s="38" t="s">
        <v>434</v>
      </c>
      <c r="C12" s="39" t="s">
        <v>435</v>
      </c>
      <c r="D12" s="40" t="s">
        <v>67</v>
      </c>
      <c r="E12" s="104"/>
      <c r="F12" s="98"/>
      <c r="G12" s="99"/>
      <c r="H12" s="98"/>
      <c r="I12" s="98"/>
      <c r="J12" s="98"/>
      <c r="K12" s="98"/>
      <c r="L12" s="98"/>
      <c r="M12" s="98"/>
      <c r="N12" s="98"/>
      <c r="O12" s="98"/>
      <c r="P12" s="98"/>
      <c r="Q12" s="98"/>
      <c r="R12" s="98"/>
      <c r="S12" s="98"/>
      <c r="T12" s="98"/>
      <c r="U12" s="98"/>
      <c r="V12" s="98"/>
      <c r="W12" s="98"/>
      <c r="X12" s="99"/>
      <c r="Y12" s="99"/>
      <c r="Z12" s="98"/>
      <c r="AA12" s="98"/>
      <c r="AB12" s="98"/>
      <c r="AC12" s="98"/>
      <c r="AD12" s="98"/>
      <c r="AE12" s="98"/>
      <c r="AF12" s="98"/>
      <c r="AG12" s="98"/>
      <c r="AH12" s="98"/>
      <c r="AI12" s="98"/>
      <c r="AJ12" s="18">
        <f t="shared" si="2"/>
        <v>0</v>
      </c>
      <c r="AK12" s="309">
        <f t="shared" si="3"/>
        <v>0</v>
      </c>
      <c r="AL12" s="335">
        <f t="shared" si="4"/>
        <v>0</v>
      </c>
    </row>
    <row r="13" spans="1:41" s="1" customFormat="1" ht="30.75" customHeight="1">
      <c r="A13" s="33">
        <v>7</v>
      </c>
      <c r="B13" s="38" t="s">
        <v>436</v>
      </c>
      <c r="C13" s="39" t="s">
        <v>97</v>
      </c>
      <c r="D13" s="40" t="s">
        <v>437</v>
      </c>
      <c r="E13" s="104"/>
      <c r="F13" s="98"/>
      <c r="G13" s="99"/>
      <c r="H13" s="98"/>
      <c r="I13" s="98"/>
      <c r="J13" s="98"/>
      <c r="K13" s="98"/>
      <c r="L13" s="98"/>
      <c r="M13" s="98"/>
      <c r="N13" s="98"/>
      <c r="O13" s="98"/>
      <c r="P13" s="98"/>
      <c r="Q13" s="98"/>
      <c r="R13" s="98"/>
      <c r="S13" s="98"/>
      <c r="T13" s="98"/>
      <c r="U13" s="98"/>
      <c r="V13" s="98"/>
      <c r="W13" s="98"/>
      <c r="X13" s="99"/>
      <c r="Y13" s="99"/>
      <c r="Z13" s="98"/>
      <c r="AA13" s="98"/>
      <c r="AB13" s="98"/>
      <c r="AC13" s="98"/>
      <c r="AD13" s="98"/>
      <c r="AE13" s="98"/>
      <c r="AF13" s="98"/>
      <c r="AG13" s="98"/>
      <c r="AH13" s="98"/>
      <c r="AI13" s="98"/>
      <c r="AJ13" s="18">
        <f t="shared" si="2"/>
        <v>0</v>
      </c>
      <c r="AK13" s="309">
        <f t="shared" si="3"/>
        <v>0</v>
      </c>
      <c r="AL13" s="335">
        <f t="shared" si="4"/>
        <v>0</v>
      </c>
    </row>
    <row r="14" spans="1:41" s="1" customFormat="1" ht="30.75" customHeight="1">
      <c r="A14" s="33">
        <v>8</v>
      </c>
      <c r="B14" s="38">
        <v>1910140001</v>
      </c>
      <c r="C14" s="39" t="s">
        <v>438</v>
      </c>
      <c r="D14" s="40" t="s">
        <v>81</v>
      </c>
      <c r="E14" s="105"/>
      <c r="F14" s="100"/>
      <c r="G14" s="99"/>
      <c r="H14" s="100"/>
      <c r="I14" s="100"/>
      <c r="J14" s="100"/>
      <c r="K14" s="100"/>
      <c r="L14" s="100"/>
      <c r="M14" s="100"/>
      <c r="N14" s="100"/>
      <c r="O14" s="100"/>
      <c r="P14" s="100"/>
      <c r="Q14" s="100"/>
      <c r="R14" s="100"/>
      <c r="S14" s="100"/>
      <c r="T14" s="100"/>
      <c r="U14" s="100"/>
      <c r="V14" s="100"/>
      <c r="W14" s="100"/>
      <c r="X14" s="99"/>
      <c r="Y14" s="99"/>
      <c r="Z14" s="100"/>
      <c r="AA14" s="100"/>
      <c r="AB14" s="100"/>
      <c r="AC14" s="100"/>
      <c r="AD14" s="100"/>
      <c r="AE14" s="100"/>
      <c r="AF14" s="100"/>
      <c r="AG14" s="100"/>
      <c r="AH14" s="100"/>
      <c r="AI14" s="100"/>
      <c r="AJ14" s="18">
        <f t="shared" si="2"/>
        <v>0</v>
      </c>
      <c r="AK14" s="309">
        <f t="shared" si="3"/>
        <v>0</v>
      </c>
      <c r="AL14" s="335">
        <f t="shared" si="4"/>
        <v>0</v>
      </c>
    </row>
    <row r="15" spans="1:41" s="1" customFormat="1" ht="30.75" customHeight="1">
      <c r="A15" s="33">
        <v>9</v>
      </c>
      <c r="B15" s="38" t="s">
        <v>439</v>
      </c>
      <c r="C15" s="39" t="s">
        <v>440</v>
      </c>
      <c r="D15" s="40" t="s">
        <v>441</v>
      </c>
      <c r="E15" s="105"/>
      <c r="F15" s="100"/>
      <c r="G15" s="99"/>
      <c r="H15" s="100"/>
      <c r="I15" s="100"/>
      <c r="J15" s="100"/>
      <c r="K15" s="100"/>
      <c r="L15" s="100"/>
      <c r="M15" s="100"/>
      <c r="N15" s="100"/>
      <c r="O15" s="100"/>
      <c r="P15" s="100"/>
      <c r="Q15" s="100"/>
      <c r="R15" s="100"/>
      <c r="S15" s="100" t="s">
        <v>6</v>
      </c>
      <c r="T15" s="100"/>
      <c r="U15" s="100"/>
      <c r="V15" s="100"/>
      <c r="W15" s="100"/>
      <c r="X15" s="99"/>
      <c r="Y15" s="99"/>
      <c r="Z15" s="100"/>
      <c r="AA15" s="100"/>
      <c r="AB15" s="100"/>
      <c r="AC15" s="100"/>
      <c r="AD15" s="100"/>
      <c r="AE15" s="100"/>
      <c r="AF15" s="100"/>
      <c r="AG15" s="100"/>
      <c r="AH15" s="100"/>
      <c r="AI15" s="100"/>
      <c r="AJ15" s="18">
        <f t="shared" si="2"/>
        <v>1</v>
      </c>
      <c r="AK15" s="309">
        <f t="shared" si="3"/>
        <v>0</v>
      </c>
      <c r="AL15" s="335">
        <f t="shared" si="4"/>
        <v>0</v>
      </c>
    </row>
    <row r="16" spans="1:41" s="1" customFormat="1" ht="30.75" customHeight="1">
      <c r="A16" s="434" t="s">
        <v>10</v>
      </c>
      <c r="B16" s="434"/>
      <c r="C16" s="434"/>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113">
        <f>SUM(AJ7:AJ15)</f>
        <v>7</v>
      </c>
      <c r="AK16" s="113">
        <f>SUM(AK7:AK15)</f>
        <v>1</v>
      </c>
      <c r="AL16" s="113">
        <f>SUM(AL7:AL15)</f>
        <v>0</v>
      </c>
      <c r="AM16" s="15"/>
      <c r="AN16"/>
      <c r="AO16"/>
    </row>
    <row r="17" spans="1:40" s="24" customFormat="1" ht="21" customHeight="1">
      <c r="A17" s="418" t="s">
        <v>2599</v>
      </c>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20"/>
      <c r="AM17" s="311"/>
      <c r="AN17" s="311"/>
    </row>
    <row r="18" spans="1:40" ht="15.75" customHeight="1">
      <c r="C18" s="42"/>
      <c r="D18" s="15"/>
      <c r="E18" s="15"/>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row>
    <row r="19" spans="1:40" ht="15.75" customHeight="1">
      <c r="C19" s="42"/>
      <c r="D19" s="15"/>
      <c r="E19" s="15"/>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row>
    <row r="20" spans="1:40" ht="15.75" customHeight="1">
      <c r="C20" s="414"/>
      <c r="D20" s="414"/>
      <c r="E20" s="15"/>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row>
    <row r="21" spans="1:40" ht="15.75" customHeight="1">
      <c r="C21" s="414"/>
      <c r="D21" s="414"/>
      <c r="E21" s="414"/>
      <c r="F21" s="414"/>
      <c r="G21" s="414"/>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row>
    <row r="22" spans="1:40" ht="15.75" customHeight="1">
      <c r="C22" s="414"/>
      <c r="D22" s="414"/>
      <c r="E22" s="414"/>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row>
    <row r="23" spans="1:40" ht="15.75" customHeight="1">
      <c r="C23" s="414"/>
      <c r="D23" s="414"/>
      <c r="E23" s="15"/>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row>
  </sheetData>
  <mergeCells count="21">
    <mergeCell ref="AJ5:AJ6"/>
    <mergeCell ref="AK5:AK6"/>
    <mergeCell ref="AL5:AL6"/>
    <mergeCell ref="A16:AI16"/>
    <mergeCell ref="A17:AL17"/>
    <mergeCell ref="A1:P1"/>
    <mergeCell ref="Q1:AL1"/>
    <mergeCell ref="A2:P2"/>
    <mergeCell ref="Q2:AL2"/>
    <mergeCell ref="A3:AL3"/>
    <mergeCell ref="M4:N4"/>
    <mergeCell ref="O4:Q4"/>
    <mergeCell ref="R4:T4"/>
    <mergeCell ref="A5:A6"/>
    <mergeCell ref="B5:B6"/>
    <mergeCell ref="C5:D6"/>
    <mergeCell ref="C22:E22"/>
    <mergeCell ref="C23:D23"/>
    <mergeCell ref="C21:G21"/>
    <mergeCell ref="C20:D20"/>
    <mergeCell ref="I4:L4"/>
  </mergeCells>
  <conditionalFormatting sqref="E6:AI15">
    <cfRule type="expression" dxfId="144"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N30"/>
  <sheetViews>
    <sheetView zoomScaleNormal="100" workbookViewId="0">
      <selection activeCell="W13" sqref="W13"/>
    </sheetView>
  </sheetViews>
  <sheetFormatPr defaultColWidth="9.33203125" defaultRowHeight="18"/>
  <cols>
    <col min="1" max="1" width="7.5" style="23" customWidth="1"/>
    <col min="2" max="2" width="15.5" style="23" customWidth="1"/>
    <col min="3" max="3" width="26.33203125" style="23" customWidth="1"/>
    <col min="4" max="4" width="8.6640625" style="23" customWidth="1"/>
    <col min="5" max="35" width="4" style="23" customWidth="1"/>
    <col min="36" max="38" width="7.6640625" style="23" customWidth="1"/>
    <col min="39" max="16384" width="9.33203125" style="23"/>
  </cols>
  <sheetData>
    <row r="1" spans="1:3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22.5">
      <c r="A3" s="432" t="s">
        <v>866</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42" customFormat="1">
      <c r="A7" s="51">
        <v>1</v>
      </c>
      <c r="B7" s="78" t="s">
        <v>867</v>
      </c>
      <c r="C7" s="79" t="s">
        <v>868</v>
      </c>
      <c r="D7" s="3" t="s">
        <v>27</v>
      </c>
      <c r="E7" s="97"/>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38" s="142" customFormat="1">
      <c r="A8" s="51">
        <v>2</v>
      </c>
      <c r="B8" s="78" t="s">
        <v>869</v>
      </c>
      <c r="C8" s="79" t="s">
        <v>870</v>
      </c>
      <c r="D8" s="3" t="s">
        <v>336</v>
      </c>
      <c r="E8" s="97"/>
      <c r="F8" s="98"/>
      <c r="G8" s="98"/>
      <c r="H8" s="98"/>
      <c r="I8" s="98"/>
      <c r="J8" s="98" t="s">
        <v>8</v>
      </c>
      <c r="K8" s="98"/>
      <c r="L8" s="98" t="s">
        <v>8</v>
      </c>
      <c r="M8" s="98" t="s">
        <v>8</v>
      </c>
      <c r="N8" s="98" t="s">
        <v>8</v>
      </c>
      <c r="O8" s="98"/>
      <c r="P8" s="98"/>
      <c r="Q8" s="98"/>
      <c r="R8" s="98"/>
      <c r="S8" s="98" t="s">
        <v>7</v>
      </c>
      <c r="T8" s="98"/>
      <c r="U8" s="98"/>
      <c r="V8" s="98"/>
      <c r="W8" s="98" t="s">
        <v>7</v>
      </c>
      <c r="X8" s="98"/>
      <c r="Y8" s="98"/>
      <c r="Z8" s="98"/>
      <c r="AA8" s="98"/>
      <c r="AB8" s="98"/>
      <c r="AC8" s="98"/>
      <c r="AD8" s="98"/>
      <c r="AE8" s="98"/>
      <c r="AF8" s="98"/>
      <c r="AG8" s="98"/>
      <c r="AH8" s="98"/>
      <c r="AI8" s="98"/>
      <c r="AJ8" s="18">
        <f t="shared" ref="AJ8:AJ27" si="2">COUNTIF(E8:AI8,"K")+2*COUNTIF(E8:AI8,"2K")+COUNTIF(E8:AI8,"TK")+COUNTIF(E8:AI8,"KT")+COUNTIF(E8:AI8,"PK")+COUNTIF(E8:AI8,"KP")+2*COUNTIF(E8:AI8,"K2")</f>
        <v>0</v>
      </c>
      <c r="AK8" s="309">
        <f t="shared" ref="AK8:AK27" si="3">COUNTIF(F8:AJ8,"P")+2*COUNTIF(F8:AJ8,"2P")+COUNTIF(F8:AJ8,"TP")+COUNTIF(F8:AJ8,"PT")+COUNTIF(F8:AJ8,"PK")+COUNTIF(F8:AJ8,"KP")+2*COUNTIF(F8:AJ8,"P2")</f>
        <v>2</v>
      </c>
      <c r="AL8" s="335">
        <f t="shared" ref="AL8:AL28" si="4">COUNTIF(E8:AI8,"T")+2*COUNTIF(E8:AI8,"2T")+2*COUNTIF(E8:AI8,"T2")+COUNTIF(E8:AI8,"PT")+COUNTIF(E8:AI8,"TP")+COUNTIF(E8:AI8,"TK")+COUNTIF(E8:AI8,"KT")</f>
        <v>4</v>
      </c>
    </row>
    <row r="9" spans="1:38" s="142" customFormat="1">
      <c r="A9" s="51">
        <v>3</v>
      </c>
      <c r="B9" s="78" t="s">
        <v>871</v>
      </c>
      <c r="C9" s="79" t="s">
        <v>872</v>
      </c>
      <c r="D9" s="3" t="s">
        <v>70</v>
      </c>
      <c r="E9" s="97"/>
      <c r="F9" s="98"/>
      <c r="G9" s="98"/>
      <c r="H9" s="98"/>
      <c r="I9" s="98"/>
      <c r="J9" s="98"/>
      <c r="K9" s="98"/>
      <c r="L9" s="98"/>
      <c r="M9" s="98"/>
      <c r="N9" s="98"/>
      <c r="O9" s="98"/>
      <c r="P9" s="98"/>
      <c r="Q9" s="98"/>
      <c r="R9" s="98"/>
      <c r="S9" s="98"/>
      <c r="T9" s="98"/>
      <c r="U9" s="98" t="s">
        <v>7</v>
      </c>
      <c r="V9" s="98"/>
      <c r="W9" s="98"/>
      <c r="X9" s="98"/>
      <c r="Y9" s="98"/>
      <c r="Z9" s="98"/>
      <c r="AA9" s="98"/>
      <c r="AB9" s="98"/>
      <c r="AC9" s="98"/>
      <c r="AD9" s="98"/>
      <c r="AE9" s="98"/>
      <c r="AF9" s="98"/>
      <c r="AG9" s="98"/>
      <c r="AH9" s="98"/>
      <c r="AI9" s="98"/>
      <c r="AJ9" s="18">
        <f t="shared" si="2"/>
        <v>0</v>
      </c>
      <c r="AK9" s="309">
        <f t="shared" si="3"/>
        <v>1</v>
      </c>
      <c r="AL9" s="335">
        <f t="shared" si="4"/>
        <v>0</v>
      </c>
    </row>
    <row r="10" spans="1:38" s="142" customFormat="1">
      <c r="A10" s="51">
        <v>4</v>
      </c>
      <c r="B10" s="78" t="s">
        <v>873</v>
      </c>
      <c r="C10" s="79" t="s">
        <v>57</v>
      </c>
      <c r="D10" s="3" t="s">
        <v>50</v>
      </c>
      <c r="E10" s="97"/>
      <c r="F10" s="98" t="s">
        <v>6</v>
      </c>
      <c r="G10" s="98" t="s">
        <v>8</v>
      </c>
      <c r="H10" s="98"/>
      <c r="I10" s="98" t="s">
        <v>7</v>
      </c>
      <c r="J10" s="98"/>
      <c r="K10" s="98"/>
      <c r="L10" s="98" t="s">
        <v>6</v>
      </c>
      <c r="M10" s="98"/>
      <c r="N10" s="98" t="s">
        <v>8</v>
      </c>
      <c r="O10" s="98"/>
      <c r="P10" s="98"/>
      <c r="Q10" s="98"/>
      <c r="R10" s="98"/>
      <c r="S10" s="98"/>
      <c r="T10" s="98" t="s">
        <v>7</v>
      </c>
      <c r="U10" s="98" t="s">
        <v>7</v>
      </c>
      <c r="V10" s="98"/>
      <c r="W10" s="98"/>
      <c r="X10" s="98"/>
      <c r="Y10" s="98"/>
      <c r="Z10" s="98"/>
      <c r="AA10" s="98"/>
      <c r="AB10" s="98"/>
      <c r="AC10" s="98"/>
      <c r="AD10" s="98"/>
      <c r="AE10" s="98"/>
      <c r="AF10" s="98"/>
      <c r="AG10" s="98"/>
      <c r="AH10" s="98"/>
      <c r="AI10" s="98"/>
      <c r="AJ10" s="18">
        <f t="shared" si="2"/>
        <v>2</v>
      </c>
      <c r="AK10" s="309">
        <f t="shared" si="3"/>
        <v>3</v>
      </c>
      <c r="AL10" s="335">
        <f t="shared" si="4"/>
        <v>2</v>
      </c>
    </row>
    <row r="11" spans="1:38" s="142" customFormat="1">
      <c r="A11" s="51">
        <v>5</v>
      </c>
      <c r="B11" s="78">
        <v>2010060056</v>
      </c>
      <c r="C11" s="79" t="s">
        <v>874</v>
      </c>
      <c r="D11" s="3" t="s">
        <v>50</v>
      </c>
      <c r="E11" s="97"/>
      <c r="F11" s="98"/>
      <c r="G11" s="98"/>
      <c r="H11" s="98"/>
      <c r="I11" s="98" t="s">
        <v>7</v>
      </c>
      <c r="J11" s="98" t="s">
        <v>6</v>
      </c>
      <c r="K11" s="98"/>
      <c r="L11" s="98" t="s">
        <v>8</v>
      </c>
      <c r="M11" s="98" t="s">
        <v>8</v>
      </c>
      <c r="N11" s="98"/>
      <c r="O11" s="98"/>
      <c r="P11" s="98"/>
      <c r="Q11" s="98" t="s">
        <v>6</v>
      </c>
      <c r="R11" s="98" t="s">
        <v>6</v>
      </c>
      <c r="S11" s="98" t="s">
        <v>8</v>
      </c>
      <c r="T11" s="98" t="s">
        <v>6</v>
      </c>
      <c r="U11" s="98"/>
      <c r="V11" s="98"/>
      <c r="W11" s="98" t="s">
        <v>8</v>
      </c>
      <c r="X11" s="98"/>
      <c r="Y11" s="98"/>
      <c r="Z11" s="98"/>
      <c r="AA11" s="98"/>
      <c r="AB11" s="98"/>
      <c r="AC11" s="98"/>
      <c r="AD11" s="98"/>
      <c r="AE11" s="98"/>
      <c r="AF11" s="98"/>
      <c r="AG11" s="98"/>
      <c r="AH11" s="98"/>
      <c r="AI11" s="98"/>
      <c r="AJ11" s="18">
        <f t="shared" si="2"/>
        <v>4</v>
      </c>
      <c r="AK11" s="309">
        <f t="shared" si="3"/>
        <v>1</v>
      </c>
      <c r="AL11" s="335">
        <f t="shared" si="4"/>
        <v>4</v>
      </c>
    </row>
    <row r="12" spans="1:38" s="142" customFormat="1">
      <c r="A12" s="51">
        <v>6</v>
      </c>
      <c r="B12" s="78">
        <v>2010060045</v>
      </c>
      <c r="C12" s="79" t="s">
        <v>875</v>
      </c>
      <c r="D12" s="3" t="s">
        <v>876</v>
      </c>
      <c r="E12" s="98"/>
      <c r="F12" s="98" t="s">
        <v>6</v>
      </c>
      <c r="G12" s="98" t="s">
        <v>6</v>
      </c>
      <c r="H12" s="98"/>
      <c r="I12" s="98" t="s">
        <v>6</v>
      </c>
      <c r="J12" s="98"/>
      <c r="K12" s="98"/>
      <c r="L12" s="98" t="s">
        <v>6</v>
      </c>
      <c r="M12" s="98"/>
      <c r="N12" s="98" t="s">
        <v>6</v>
      </c>
      <c r="O12" s="98"/>
      <c r="P12" s="98"/>
      <c r="Q12" s="98"/>
      <c r="R12" s="98" t="s">
        <v>8</v>
      </c>
      <c r="S12" s="98" t="s">
        <v>8</v>
      </c>
      <c r="T12" s="98" t="s">
        <v>6</v>
      </c>
      <c r="U12" s="98"/>
      <c r="V12" s="98"/>
      <c r="W12" s="98" t="s">
        <v>6</v>
      </c>
      <c r="X12" s="98"/>
      <c r="Y12" s="98"/>
      <c r="Z12" s="98"/>
      <c r="AA12" s="98"/>
      <c r="AB12" s="98"/>
      <c r="AC12" s="98"/>
      <c r="AD12" s="98"/>
      <c r="AE12" s="98"/>
      <c r="AF12" s="98"/>
      <c r="AG12" s="98"/>
      <c r="AH12" s="98"/>
      <c r="AI12" s="98"/>
      <c r="AJ12" s="18">
        <f t="shared" si="2"/>
        <v>7</v>
      </c>
      <c r="AK12" s="309">
        <f t="shared" si="3"/>
        <v>0</v>
      </c>
      <c r="AL12" s="335">
        <f t="shared" si="4"/>
        <v>2</v>
      </c>
    </row>
    <row r="13" spans="1:38" s="142" customFormat="1">
      <c r="A13" s="51">
        <v>7</v>
      </c>
      <c r="B13" s="78" t="s">
        <v>878</v>
      </c>
      <c r="C13" s="79" t="s">
        <v>879</v>
      </c>
      <c r="D13" s="3" t="s">
        <v>15</v>
      </c>
      <c r="E13" s="98"/>
      <c r="F13" s="98"/>
      <c r="G13" s="98" t="s">
        <v>8</v>
      </c>
      <c r="H13" s="98"/>
      <c r="I13" s="98"/>
      <c r="J13" s="98"/>
      <c r="K13" s="98"/>
      <c r="L13" s="98"/>
      <c r="M13" s="98"/>
      <c r="N13" s="98"/>
      <c r="O13" s="98"/>
      <c r="P13" s="98"/>
      <c r="Q13" s="98"/>
      <c r="R13" s="98"/>
      <c r="S13" s="98" t="s">
        <v>6</v>
      </c>
      <c r="T13" s="98" t="s">
        <v>8</v>
      </c>
      <c r="U13" s="98" t="s">
        <v>6</v>
      </c>
      <c r="V13" s="98"/>
      <c r="W13" s="98"/>
      <c r="X13" s="98"/>
      <c r="Y13" s="98"/>
      <c r="Z13" s="98"/>
      <c r="AA13" s="98"/>
      <c r="AB13" s="98"/>
      <c r="AC13" s="98"/>
      <c r="AD13" s="98"/>
      <c r="AE13" s="98"/>
      <c r="AF13" s="98"/>
      <c r="AG13" s="98"/>
      <c r="AH13" s="98"/>
      <c r="AI13" s="98"/>
      <c r="AJ13" s="18">
        <f t="shared" si="2"/>
        <v>2</v>
      </c>
      <c r="AK13" s="309">
        <f t="shared" si="3"/>
        <v>0</v>
      </c>
      <c r="AL13" s="335">
        <f t="shared" si="4"/>
        <v>2</v>
      </c>
    </row>
    <row r="14" spans="1:38" s="142" customFormat="1">
      <c r="A14" s="51">
        <v>8</v>
      </c>
      <c r="B14" s="78" t="s">
        <v>880</v>
      </c>
      <c r="C14" s="79" t="s">
        <v>881</v>
      </c>
      <c r="D14" s="3" t="s">
        <v>15</v>
      </c>
      <c r="E14" s="98"/>
      <c r="F14" s="98"/>
      <c r="G14" s="98" t="s">
        <v>7</v>
      </c>
      <c r="H14" s="98"/>
      <c r="I14" s="98"/>
      <c r="J14" s="98"/>
      <c r="K14" s="98"/>
      <c r="L14" s="98"/>
      <c r="M14" s="98" t="s">
        <v>8</v>
      </c>
      <c r="N14" s="98"/>
      <c r="O14" s="98"/>
      <c r="P14" s="98"/>
      <c r="Q14" s="98"/>
      <c r="R14" s="98"/>
      <c r="S14" s="98"/>
      <c r="T14" s="98"/>
      <c r="U14" s="98" t="s">
        <v>7</v>
      </c>
      <c r="V14" s="98"/>
      <c r="W14" s="98"/>
      <c r="X14" s="98"/>
      <c r="Y14" s="98"/>
      <c r="Z14" s="98"/>
      <c r="AA14" s="98"/>
      <c r="AB14" s="98"/>
      <c r="AC14" s="98"/>
      <c r="AD14" s="98"/>
      <c r="AE14" s="98"/>
      <c r="AF14" s="98"/>
      <c r="AG14" s="98"/>
      <c r="AH14" s="98"/>
      <c r="AI14" s="98"/>
      <c r="AJ14" s="18">
        <f t="shared" si="2"/>
        <v>0</v>
      </c>
      <c r="AK14" s="309">
        <f t="shared" si="3"/>
        <v>2</v>
      </c>
      <c r="AL14" s="335">
        <f t="shared" si="4"/>
        <v>1</v>
      </c>
    </row>
    <row r="15" spans="1:38" s="142" customFormat="1">
      <c r="A15" s="51">
        <v>9</v>
      </c>
      <c r="B15" s="78">
        <v>2010060049</v>
      </c>
      <c r="C15" s="79" t="s">
        <v>636</v>
      </c>
      <c r="D15" s="3" t="s">
        <v>15</v>
      </c>
      <c r="E15" s="98" t="s">
        <v>6</v>
      </c>
      <c r="F15" s="98" t="s">
        <v>6</v>
      </c>
      <c r="G15" s="98" t="s">
        <v>6</v>
      </c>
      <c r="H15" s="98"/>
      <c r="I15" s="98"/>
      <c r="J15" s="98" t="s">
        <v>6</v>
      </c>
      <c r="K15" s="98"/>
      <c r="L15" s="98" t="s">
        <v>6</v>
      </c>
      <c r="M15" s="98" t="s">
        <v>6</v>
      </c>
      <c r="N15" s="98" t="s">
        <v>6</v>
      </c>
      <c r="O15" s="98"/>
      <c r="P15" s="98"/>
      <c r="Q15" s="98"/>
      <c r="R15" s="98" t="s">
        <v>6</v>
      </c>
      <c r="S15" s="98" t="s">
        <v>6</v>
      </c>
      <c r="T15" s="98" t="s">
        <v>6</v>
      </c>
      <c r="U15" s="98" t="s">
        <v>6</v>
      </c>
      <c r="V15" s="98"/>
      <c r="W15" s="98" t="s">
        <v>6</v>
      </c>
      <c r="X15" s="98"/>
      <c r="Y15" s="98"/>
      <c r="Z15" s="98"/>
      <c r="AA15" s="98"/>
      <c r="AB15" s="98"/>
      <c r="AC15" s="98"/>
      <c r="AD15" s="98"/>
      <c r="AE15" s="98"/>
      <c r="AF15" s="98"/>
      <c r="AG15" s="98"/>
      <c r="AH15" s="98"/>
      <c r="AI15" s="98"/>
      <c r="AJ15" s="18">
        <f t="shared" si="2"/>
        <v>12</v>
      </c>
      <c r="AK15" s="309">
        <f t="shared" si="3"/>
        <v>0</v>
      </c>
      <c r="AL15" s="335">
        <f t="shared" si="4"/>
        <v>0</v>
      </c>
    </row>
    <row r="16" spans="1:38" s="24" customFormat="1">
      <c r="A16" s="66">
        <v>10</v>
      </c>
      <c r="B16" s="78" t="s">
        <v>882</v>
      </c>
      <c r="C16" s="79" t="s">
        <v>883</v>
      </c>
      <c r="D16" s="3" t="s">
        <v>85</v>
      </c>
      <c r="E16" s="98"/>
      <c r="F16" s="98"/>
      <c r="G16" s="98" t="s">
        <v>8</v>
      </c>
      <c r="H16" s="98"/>
      <c r="I16" s="98"/>
      <c r="J16" s="98"/>
      <c r="K16" s="98"/>
      <c r="L16" s="98"/>
      <c r="M16" s="98"/>
      <c r="N16" s="98" t="s">
        <v>8</v>
      </c>
      <c r="O16" s="98"/>
      <c r="P16" s="98" t="s">
        <v>6</v>
      </c>
      <c r="Q16" s="98"/>
      <c r="R16" s="98"/>
      <c r="S16" s="98"/>
      <c r="T16" s="98" t="s">
        <v>6</v>
      </c>
      <c r="U16" s="98" t="s">
        <v>6</v>
      </c>
      <c r="V16" s="98"/>
      <c r="W16" s="98"/>
      <c r="X16" s="98"/>
      <c r="Y16" s="98"/>
      <c r="Z16" s="98"/>
      <c r="AA16" s="98"/>
      <c r="AB16" s="98"/>
      <c r="AC16" s="98"/>
      <c r="AD16" s="98"/>
      <c r="AE16" s="98"/>
      <c r="AF16" s="98"/>
      <c r="AG16" s="98"/>
      <c r="AH16" s="98"/>
      <c r="AI16" s="98"/>
      <c r="AJ16" s="18">
        <f t="shared" si="2"/>
        <v>3</v>
      </c>
      <c r="AK16" s="309">
        <f t="shared" si="3"/>
        <v>0</v>
      </c>
      <c r="AL16" s="335">
        <f t="shared" si="4"/>
        <v>2</v>
      </c>
    </row>
    <row r="17" spans="1:40" s="24" customFormat="1">
      <c r="A17" s="66">
        <v>11</v>
      </c>
      <c r="B17" s="78" t="s">
        <v>884</v>
      </c>
      <c r="C17" s="79" t="s">
        <v>885</v>
      </c>
      <c r="D17" s="3" t="s">
        <v>85</v>
      </c>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09">
        <f t="shared" si="3"/>
        <v>0</v>
      </c>
      <c r="AL17" s="335">
        <f t="shared" si="4"/>
        <v>0</v>
      </c>
    </row>
    <row r="18" spans="1:40" s="24" customFormat="1" ht="21" customHeight="1">
      <c r="A18" s="66">
        <v>12</v>
      </c>
      <c r="B18" s="78">
        <v>2010060051</v>
      </c>
      <c r="C18" s="79" t="s">
        <v>886</v>
      </c>
      <c r="D18" s="3" t="s">
        <v>103</v>
      </c>
      <c r="E18" s="98"/>
      <c r="F18" s="98"/>
      <c r="G18" s="98" t="s">
        <v>8</v>
      </c>
      <c r="H18" s="98"/>
      <c r="I18" s="98"/>
      <c r="J18" s="98"/>
      <c r="K18" s="98"/>
      <c r="L18" s="98"/>
      <c r="M18" s="98"/>
      <c r="N18" s="98"/>
      <c r="O18" s="98"/>
      <c r="P18" s="98"/>
      <c r="Q18" s="98"/>
      <c r="R18" s="98"/>
      <c r="S18" s="98" t="s">
        <v>6</v>
      </c>
      <c r="T18" s="98"/>
      <c r="U18" s="98" t="s">
        <v>7</v>
      </c>
      <c r="V18" s="98"/>
      <c r="W18" s="98"/>
      <c r="X18" s="98"/>
      <c r="Y18" s="98"/>
      <c r="Z18" s="98"/>
      <c r="AA18" s="98"/>
      <c r="AB18" s="98"/>
      <c r="AC18" s="98"/>
      <c r="AD18" s="98"/>
      <c r="AE18" s="98"/>
      <c r="AF18" s="98"/>
      <c r="AG18" s="98"/>
      <c r="AH18" s="98"/>
      <c r="AI18" s="98"/>
      <c r="AJ18" s="18">
        <f t="shared" si="2"/>
        <v>1</v>
      </c>
      <c r="AK18" s="309">
        <f t="shared" si="3"/>
        <v>1</v>
      </c>
      <c r="AL18" s="335">
        <f t="shared" si="4"/>
        <v>1</v>
      </c>
    </row>
    <row r="19" spans="1:40" s="24" customFormat="1" ht="21" customHeight="1">
      <c r="A19" s="66">
        <v>13</v>
      </c>
      <c r="B19" s="78" t="s">
        <v>887</v>
      </c>
      <c r="C19" s="79" t="s">
        <v>102</v>
      </c>
      <c r="D19" s="3" t="s">
        <v>178</v>
      </c>
      <c r="E19" s="98"/>
      <c r="F19" s="143"/>
      <c r="G19" s="143"/>
      <c r="H19" s="143"/>
      <c r="I19" s="143"/>
      <c r="J19" s="143"/>
      <c r="K19" s="143"/>
      <c r="L19" s="143"/>
      <c r="M19" s="143"/>
      <c r="N19" s="143"/>
      <c r="O19" s="143"/>
      <c r="P19" s="143"/>
      <c r="Q19" s="143"/>
      <c r="R19" s="143"/>
      <c r="S19" s="143"/>
      <c r="T19" s="143" t="s">
        <v>8</v>
      </c>
      <c r="U19" s="143"/>
      <c r="V19" s="143"/>
      <c r="W19" s="143"/>
      <c r="X19" s="143"/>
      <c r="Y19" s="143"/>
      <c r="Z19" s="143"/>
      <c r="AA19" s="143"/>
      <c r="AB19" s="143"/>
      <c r="AC19" s="143"/>
      <c r="AD19" s="143"/>
      <c r="AE19" s="143"/>
      <c r="AF19" s="143"/>
      <c r="AG19" s="143"/>
      <c r="AH19" s="143"/>
      <c r="AI19" s="143"/>
      <c r="AJ19" s="18">
        <f t="shared" si="2"/>
        <v>0</v>
      </c>
      <c r="AK19" s="309">
        <f t="shared" si="3"/>
        <v>0</v>
      </c>
      <c r="AL19" s="335">
        <f t="shared" si="4"/>
        <v>1</v>
      </c>
    </row>
    <row r="20" spans="1:40" s="24" customFormat="1" ht="21" customHeight="1">
      <c r="A20" s="66">
        <v>14</v>
      </c>
      <c r="B20" s="78" t="s">
        <v>888</v>
      </c>
      <c r="C20" s="79" t="s">
        <v>662</v>
      </c>
      <c r="D20" s="3" t="s">
        <v>889</v>
      </c>
      <c r="E20" s="98"/>
      <c r="F20" s="98"/>
      <c r="G20" s="98"/>
      <c r="H20" s="98"/>
      <c r="I20" s="98"/>
      <c r="J20" s="98"/>
      <c r="K20" s="98"/>
      <c r="L20" s="85"/>
      <c r="M20" s="98"/>
      <c r="N20" s="98"/>
      <c r="O20" s="98"/>
      <c r="P20" s="98"/>
      <c r="Q20" s="98"/>
      <c r="R20" s="98"/>
      <c r="S20" s="98"/>
      <c r="T20" s="98"/>
      <c r="U20" s="98" t="s">
        <v>6</v>
      </c>
      <c r="V20" s="98"/>
      <c r="W20" s="98"/>
      <c r="X20" s="98"/>
      <c r="Y20" s="98"/>
      <c r="Z20" s="98"/>
      <c r="AA20" s="98"/>
      <c r="AB20" s="98"/>
      <c r="AC20" s="98"/>
      <c r="AD20" s="98"/>
      <c r="AE20" s="98"/>
      <c r="AF20" s="98"/>
      <c r="AG20" s="98"/>
      <c r="AH20" s="98"/>
      <c r="AI20" s="98"/>
      <c r="AJ20" s="18">
        <f t="shared" si="2"/>
        <v>1</v>
      </c>
      <c r="AK20" s="309">
        <f t="shared" si="3"/>
        <v>0</v>
      </c>
      <c r="AL20" s="335">
        <f t="shared" si="4"/>
        <v>0</v>
      </c>
    </row>
    <row r="21" spans="1:40" s="24" customFormat="1" ht="21" customHeight="1">
      <c r="A21" s="66">
        <v>15</v>
      </c>
      <c r="B21" s="78" t="s">
        <v>890</v>
      </c>
      <c r="C21" s="79" t="s">
        <v>891</v>
      </c>
      <c r="D21" s="3" t="s">
        <v>889</v>
      </c>
      <c r="E21" s="98" t="s">
        <v>6</v>
      </c>
      <c r="F21" s="98"/>
      <c r="G21" s="98"/>
      <c r="H21" s="98"/>
      <c r="I21" s="98" t="s">
        <v>6</v>
      </c>
      <c r="J21" s="98"/>
      <c r="K21" s="98"/>
      <c r="L21" s="98"/>
      <c r="M21" s="98"/>
      <c r="N21" s="98"/>
      <c r="O21" s="98"/>
      <c r="P21" s="98"/>
      <c r="Q21" s="98"/>
      <c r="R21" s="98" t="s">
        <v>6</v>
      </c>
      <c r="S21" s="98"/>
      <c r="T21" s="98" t="s">
        <v>7</v>
      </c>
      <c r="U21" s="98" t="s">
        <v>6</v>
      </c>
      <c r="V21" s="98"/>
      <c r="W21" s="98"/>
      <c r="X21" s="98"/>
      <c r="Y21" s="98"/>
      <c r="Z21" s="98"/>
      <c r="AA21" s="98"/>
      <c r="AB21" s="98"/>
      <c r="AC21" s="98"/>
      <c r="AD21" s="98"/>
      <c r="AE21" s="98"/>
      <c r="AF21" s="98"/>
      <c r="AG21" s="98"/>
      <c r="AH21" s="98"/>
      <c r="AI21" s="98"/>
      <c r="AJ21" s="18">
        <f t="shared" si="2"/>
        <v>4</v>
      </c>
      <c r="AK21" s="309">
        <f t="shared" si="3"/>
        <v>1</v>
      </c>
      <c r="AL21" s="335">
        <f t="shared" si="4"/>
        <v>0</v>
      </c>
    </row>
    <row r="22" spans="1:40" s="24" customFormat="1" ht="21" customHeight="1">
      <c r="A22" s="66">
        <v>16</v>
      </c>
      <c r="B22" s="78" t="s">
        <v>892</v>
      </c>
      <c r="C22" s="79" t="s">
        <v>893</v>
      </c>
      <c r="D22" s="3" t="s">
        <v>889</v>
      </c>
      <c r="E22" s="98"/>
      <c r="F22" s="98"/>
      <c r="G22" s="98"/>
      <c r="H22" s="98"/>
      <c r="I22" s="98"/>
      <c r="J22" s="98"/>
      <c r="K22" s="98"/>
      <c r="L22" s="98"/>
      <c r="M22" s="98"/>
      <c r="N22" s="98"/>
      <c r="O22" s="98"/>
      <c r="P22" s="98"/>
      <c r="Q22" s="98"/>
      <c r="R22" s="98"/>
      <c r="S22" s="98" t="s">
        <v>7</v>
      </c>
      <c r="T22" s="98"/>
      <c r="U22" s="98"/>
      <c r="V22" s="98"/>
      <c r="W22" s="98"/>
      <c r="X22" s="98"/>
      <c r="Y22" s="98"/>
      <c r="Z22" s="98"/>
      <c r="AA22" s="98"/>
      <c r="AB22" s="98"/>
      <c r="AC22" s="98"/>
      <c r="AD22" s="98"/>
      <c r="AE22" s="98"/>
      <c r="AF22" s="98"/>
      <c r="AG22" s="98"/>
      <c r="AH22" s="98"/>
      <c r="AI22" s="98"/>
      <c r="AJ22" s="18">
        <f t="shared" si="2"/>
        <v>0</v>
      </c>
      <c r="AK22" s="309">
        <f t="shared" si="3"/>
        <v>1</v>
      </c>
      <c r="AL22" s="335">
        <f t="shared" si="4"/>
        <v>0</v>
      </c>
    </row>
    <row r="23" spans="1:40" s="24" customFormat="1" ht="21" customHeight="1">
      <c r="A23" s="66">
        <v>17</v>
      </c>
      <c r="B23" s="78" t="s">
        <v>894</v>
      </c>
      <c r="C23" s="79" t="s">
        <v>895</v>
      </c>
      <c r="D23" s="3" t="s">
        <v>896</v>
      </c>
      <c r="E23" s="98"/>
      <c r="F23" s="98"/>
      <c r="G23" s="98" t="s">
        <v>7</v>
      </c>
      <c r="H23" s="98"/>
      <c r="I23" s="98"/>
      <c r="J23" s="98"/>
      <c r="K23" s="98"/>
      <c r="L23" s="85"/>
      <c r="M23" s="98"/>
      <c r="N23" s="98"/>
      <c r="O23" s="98"/>
      <c r="P23" s="98"/>
      <c r="Q23" s="98"/>
      <c r="R23" s="98"/>
      <c r="S23" s="98"/>
      <c r="T23" s="98"/>
      <c r="U23" s="98" t="s">
        <v>7</v>
      </c>
      <c r="V23" s="98"/>
      <c r="W23" s="98"/>
      <c r="X23" s="98"/>
      <c r="Y23" s="98"/>
      <c r="Z23" s="98"/>
      <c r="AA23" s="98"/>
      <c r="AB23" s="98"/>
      <c r="AC23" s="98"/>
      <c r="AD23" s="98"/>
      <c r="AE23" s="98"/>
      <c r="AF23" s="98"/>
      <c r="AG23" s="98"/>
      <c r="AH23" s="98"/>
      <c r="AI23" s="98"/>
      <c r="AJ23" s="18">
        <f t="shared" si="2"/>
        <v>0</v>
      </c>
      <c r="AK23" s="309">
        <f t="shared" si="3"/>
        <v>2</v>
      </c>
      <c r="AL23" s="335">
        <f t="shared" si="4"/>
        <v>0</v>
      </c>
    </row>
    <row r="24" spans="1:40" s="24" customFormat="1" ht="21" customHeight="1">
      <c r="A24" s="66">
        <v>18</v>
      </c>
      <c r="B24" s="78" t="s">
        <v>897</v>
      </c>
      <c r="C24" s="79" t="s">
        <v>898</v>
      </c>
      <c r="D24" s="3" t="s">
        <v>899</v>
      </c>
      <c r="E24" s="98"/>
      <c r="F24" s="98"/>
      <c r="G24" s="98"/>
      <c r="H24" s="98"/>
      <c r="I24" s="98"/>
      <c r="J24" s="98"/>
      <c r="K24" s="98"/>
      <c r="L24" s="98"/>
      <c r="M24" s="98"/>
      <c r="N24" s="98" t="s">
        <v>8</v>
      </c>
      <c r="O24" s="98"/>
      <c r="P24" s="98"/>
      <c r="Q24" s="98"/>
      <c r="R24" s="98"/>
      <c r="S24" s="98"/>
      <c r="T24" s="98" t="s">
        <v>7</v>
      </c>
      <c r="U24" s="98"/>
      <c r="V24" s="98"/>
      <c r="W24" s="98"/>
      <c r="X24" s="98"/>
      <c r="Y24" s="98"/>
      <c r="Z24" s="98"/>
      <c r="AA24" s="98"/>
      <c r="AB24" s="98"/>
      <c r="AC24" s="98"/>
      <c r="AD24" s="98"/>
      <c r="AE24" s="98"/>
      <c r="AF24" s="98"/>
      <c r="AG24" s="98"/>
      <c r="AH24" s="98"/>
      <c r="AI24" s="98"/>
      <c r="AJ24" s="18">
        <f t="shared" si="2"/>
        <v>0</v>
      </c>
      <c r="AK24" s="309">
        <f t="shared" si="3"/>
        <v>1</v>
      </c>
      <c r="AL24" s="335">
        <f t="shared" si="4"/>
        <v>1</v>
      </c>
    </row>
    <row r="25" spans="1:40" s="24" customFormat="1" ht="21" customHeight="1">
      <c r="A25" s="66">
        <v>19</v>
      </c>
      <c r="B25" s="78" t="s">
        <v>900</v>
      </c>
      <c r="C25" s="79" t="s">
        <v>901</v>
      </c>
      <c r="D25" s="3" t="s">
        <v>107</v>
      </c>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18">
        <f t="shared" si="2"/>
        <v>0</v>
      </c>
      <c r="AK25" s="309">
        <f t="shared" si="3"/>
        <v>0</v>
      </c>
      <c r="AL25" s="335">
        <f t="shared" si="4"/>
        <v>0</v>
      </c>
    </row>
    <row r="26" spans="1:40" s="24" customFormat="1" ht="21" customHeight="1">
      <c r="A26" s="66">
        <v>20</v>
      </c>
      <c r="B26" s="78">
        <v>2010060046</v>
      </c>
      <c r="C26" s="79" t="s">
        <v>902</v>
      </c>
      <c r="D26" s="3" t="s">
        <v>89</v>
      </c>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18">
        <f t="shared" si="2"/>
        <v>0</v>
      </c>
      <c r="AK26" s="309">
        <f t="shared" si="3"/>
        <v>0</v>
      </c>
      <c r="AL26" s="335">
        <f t="shared" si="4"/>
        <v>0</v>
      </c>
    </row>
    <row r="27" spans="1:40" s="24" customFormat="1" ht="21" customHeight="1">
      <c r="A27" s="66">
        <v>21</v>
      </c>
      <c r="B27" s="78" t="s">
        <v>903</v>
      </c>
      <c r="C27" s="79" t="s">
        <v>904</v>
      </c>
      <c r="D27" s="3" t="s">
        <v>89</v>
      </c>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18">
        <f t="shared" si="2"/>
        <v>0</v>
      </c>
      <c r="AK27" s="309">
        <f t="shared" si="3"/>
        <v>0</v>
      </c>
      <c r="AL27" s="335">
        <f t="shared" si="4"/>
        <v>0</v>
      </c>
    </row>
    <row r="28" spans="1:40" s="24" customFormat="1" ht="21" customHeight="1">
      <c r="A28" s="440" t="s">
        <v>10</v>
      </c>
      <c r="B28" s="440"/>
      <c r="C28" s="440"/>
      <c r="D28" s="440"/>
      <c r="E28" s="440"/>
      <c r="F28" s="440"/>
      <c r="G28" s="440"/>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313">
        <f>SUM(AJ7:AJ27)</f>
        <v>36</v>
      </c>
      <c r="AK28" s="144">
        <f>SUM(AK7:AK27)</f>
        <v>15</v>
      </c>
      <c r="AL28" s="335">
        <f t="shared" si="4"/>
        <v>0</v>
      </c>
      <c r="AM28" s="23"/>
      <c r="AN28" s="23"/>
    </row>
    <row r="29" spans="1:40" s="24" customFormat="1" ht="21" customHeight="1">
      <c r="A29" s="418" t="s">
        <v>2599</v>
      </c>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20"/>
      <c r="AM29" s="311"/>
    </row>
    <row r="30" spans="1:40">
      <c r="C30" s="414"/>
      <c r="D30" s="414"/>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sheetData>
  <mergeCells count="18">
    <mergeCell ref="C30:D30"/>
    <mergeCell ref="A28:AI28"/>
    <mergeCell ref="A5:A6"/>
    <mergeCell ref="A29:AL29"/>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21:AI22 E20:K20 M20:AI20 E24:AI27 E23:K23 M23:AI23 E6:AI19">
    <cfRule type="expression" dxfId="141" priority="3">
      <formula>IF(E$6="CN",1,0)</formula>
    </cfRule>
  </conditionalFormatting>
  <conditionalFormatting sqref="L20">
    <cfRule type="expression" dxfId="140" priority="2">
      <formula>IF(L$6="CN",1,0)</formula>
    </cfRule>
  </conditionalFormatting>
  <conditionalFormatting sqref="L23">
    <cfRule type="expression" dxfId="139"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4"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workbookViewId="0">
      <selection activeCell="N1" sqref="N1:Y1"/>
    </sheetView>
  </sheetViews>
  <sheetFormatPr defaultRowHeight="15"/>
  <cols>
    <col min="1" max="1" width="5.5" style="270" customWidth="1"/>
    <col min="2" max="2" width="5.1640625" style="270" customWidth="1"/>
    <col min="3" max="3" width="17.33203125" style="279" customWidth="1"/>
    <col min="4" max="7" width="6.5" style="272" customWidth="1"/>
    <col min="8" max="8" width="5.1640625" style="272" customWidth="1"/>
    <col min="9" max="9" width="17.33203125" style="270" customWidth="1"/>
    <col min="10" max="13" width="6.5" style="270" customWidth="1"/>
    <col min="14" max="14" width="5.1640625" style="270" customWidth="1"/>
    <col min="15" max="15" width="17.33203125" style="279" customWidth="1"/>
    <col min="16" max="19" width="6.5" style="270" customWidth="1"/>
    <col min="20" max="20" width="5.1640625" style="270" customWidth="1"/>
    <col min="21" max="21" width="17.33203125" style="270" customWidth="1"/>
    <col min="22" max="25" width="6.5" style="270" customWidth="1"/>
    <col min="26" max="259" width="9.33203125" style="270"/>
    <col min="260" max="260" width="8" style="270" customWidth="1"/>
    <col min="261" max="261" width="16.6640625" style="270" customWidth="1"/>
    <col min="262" max="262" width="16.5" style="270" customWidth="1"/>
    <col min="263" max="263" width="7" style="270" customWidth="1"/>
    <col min="264" max="264" width="15.5" style="270" customWidth="1"/>
    <col min="265" max="265" width="13.6640625" style="270" customWidth="1"/>
    <col min="266" max="266" width="7.83203125" style="270" customWidth="1"/>
    <col min="267" max="267" width="15.1640625" style="270" customWidth="1"/>
    <col min="268" max="268" width="14" style="270" customWidth="1"/>
    <col min="269" max="269" width="7.83203125" style="270" customWidth="1"/>
    <col min="270" max="270" width="16.83203125" style="270" customWidth="1"/>
    <col min="271" max="271" width="13.6640625" style="270" customWidth="1"/>
    <col min="272" max="272" width="8.83203125" style="270" customWidth="1"/>
    <col min="273" max="273" width="15.5" style="270" customWidth="1"/>
    <col min="274" max="274" width="13.83203125" style="270" customWidth="1"/>
    <col min="275" max="515" width="9.33203125" style="270"/>
    <col min="516" max="516" width="8" style="270" customWidth="1"/>
    <col min="517" max="517" width="16.6640625" style="270" customWidth="1"/>
    <col min="518" max="518" width="16.5" style="270" customWidth="1"/>
    <col min="519" max="519" width="7" style="270" customWidth="1"/>
    <col min="520" max="520" width="15.5" style="270" customWidth="1"/>
    <col min="521" max="521" width="13.6640625" style="270" customWidth="1"/>
    <col min="522" max="522" width="7.83203125" style="270" customWidth="1"/>
    <col min="523" max="523" width="15.1640625" style="270" customWidth="1"/>
    <col min="524" max="524" width="14" style="270" customWidth="1"/>
    <col min="525" max="525" width="7.83203125" style="270" customWidth="1"/>
    <col min="526" max="526" width="16.83203125" style="270" customWidth="1"/>
    <col min="527" max="527" width="13.6640625" style="270" customWidth="1"/>
    <col min="528" max="528" width="8.83203125" style="270" customWidth="1"/>
    <col min="529" max="529" width="15.5" style="270" customWidth="1"/>
    <col min="530" max="530" width="13.83203125" style="270" customWidth="1"/>
    <col min="531" max="771" width="9.33203125" style="270"/>
    <col min="772" max="772" width="8" style="270" customWidth="1"/>
    <col min="773" max="773" width="16.6640625" style="270" customWidth="1"/>
    <col min="774" max="774" width="16.5" style="270" customWidth="1"/>
    <col min="775" max="775" width="7" style="270" customWidth="1"/>
    <col min="776" max="776" width="15.5" style="270" customWidth="1"/>
    <col min="777" max="777" width="13.6640625" style="270" customWidth="1"/>
    <col min="778" max="778" width="7.83203125" style="270" customWidth="1"/>
    <col min="779" max="779" width="15.1640625" style="270" customWidth="1"/>
    <col min="780" max="780" width="14" style="270" customWidth="1"/>
    <col min="781" max="781" width="7.83203125" style="270" customWidth="1"/>
    <col min="782" max="782" width="16.83203125" style="270" customWidth="1"/>
    <col min="783" max="783" width="13.6640625" style="270" customWidth="1"/>
    <col min="784" max="784" width="8.83203125" style="270" customWidth="1"/>
    <col min="785" max="785" width="15.5" style="270" customWidth="1"/>
    <col min="786" max="786" width="13.83203125" style="270" customWidth="1"/>
    <col min="787" max="1027" width="9.33203125" style="270"/>
    <col min="1028" max="1028" width="8" style="270" customWidth="1"/>
    <col min="1029" max="1029" width="16.6640625" style="270" customWidth="1"/>
    <col min="1030" max="1030" width="16.5" style="270" customWidth="1"/>
    <col min="1031" max="1031" width="7" style="270" customWidth="1"/>
    <col min="1032" max="1032" width="15.5" style="270" customWidth="1"/>
    <col min="1033" max="1033" width="13.6640625" style="270" customWidth="1"/>
    <col min="1034" max="1034" width="7.83203125" style="270" customWidth="1"/>
    <col min="1035" max="1035" width="15.1640625" style="270" customWidth="1"/>
    <col min="1036" max="1036" width="14" style="270" customWidth="1"/>
    <col min="1037" max="1037" width="7.83203125" style="270" customWidth="1"/>
    <col min="1038" max="1038" width="16.83203125" style="270" customWidth="1"/>
    <col min="1039" max="1039" width="13.6640625" style="270" customWidth="1"/>
    <col min="1040" max="1040" width="8.83203125" style="270" customWidth="1"/>
    <col min="1041" max="1041" width="15.5" style="270" customWidth="1"/>
    <col min="1042" max="1042" width="13.83203125" style="270" customWidth="1"/>
    <col min="1043" max="1283" width="9.33203125" style="270"/>
    <col min="1284" max="1284" width="8" style="270" customWidth="1"/>
    <col min="1285" max="1285" width="16.6640625" style="270" customWidth="1"/>
    <col min="1286" max="1286" width="16.5" style="270" customWidth="1"/>
    <col min="1287" max="1287" width="7" style="270" customWidth="1"/>
    <col min="1288" max="1288" width="15.5" style="270" customWidth="1"/>
    <col min="1289" max="1289" width="13.6640625" style="270" customWidth="1"/>
    <col min="1290" max="1290" width="7.83203125" style="270" customWidth="1"/>
    <col min="1291" max="1291" width="15.1640625" style="270" customWidth="1"/>
    <col min="1292" max="1292" width="14" style="270" customWidth="1"/>
    <col min="1293" max="1293" width="7.83203125" style="270" customWidth="1"/>
    <col min="1294" max="1294" width="16.83203125" style="270" customWidth="1"/>
    <col min="1295" max="1295" width="13.6640625" style="270" customWidth="1"/>
    <col min="1296" max="1296" width="8.83203125" style="270" customWidth="1"/>
    <col min="1297" max="1297" width="15.5" style="270" customWidth="1"/>
    <col min="1298" max="1298" width="13.83203125" style="270" customWidth="1"/>
    <col min="1299" max="1539" width="9.33203125" style="270"/>
    <col min="1540" max="1540" width="8" style="270" customWidth="1"/>
    <col min="1541" max="1541" width="16.6640625" style="270" customWidth="1"/>
    <col min="1542" max="1542" width="16.5" style="270" customWidth="1"/>
    <col min="1543" max="1543" width="7" style="270" customWidth="1"/>
    <col min="1544" max="1544" width="15.5" style="270" customWidth="1"/>
    <col min="1545" max="1545" width="13.6640625" style="270" customWidth="1"/>
    <col min="1546" max="1546" width="7.83203125" style="270" customWidth="1"/>
    <col min="1547" max="1547" width="15.1640625" style="270" customWidth="1"/>
    <col min="1548" max="1548" width="14" style="270" customWidth="1"/>
    <col min="1549" max="1549" width="7.83203125" style="270" customWidth="1"/>
    <col min="1550" max="1550" width="16.83203125" style="270" customWidth="1"/>
    <col min="1551" max="1551" width="13.6640625" style="270" customWidth="1"/>
    <col min="1552" max="1552" width="8.83203125" style="270" customWidth="1"/>
    <col min="1553" max="1553" width="15.5" style="270" customWidth="1"/>
    <col min="1554" max="1554" width="13.83203125" style="270" customWidth="1"/>
    <col min="1555" max="1795" width="9.33203125" style="270"/>
    <col min="1796" max="1796" width="8" style="270" customWidth="1"/>
    <col min="1797" max="1797" width="16.6640625" style="270" customWidth="1"/>
    <col min="1798" max="1798" width="16.5" style="270" customWidth="1"/>
    <col min="1799" max="1799" width="7" style="270" customWidth="1"/>
    <col min="1800" max="1800" width="15.5" style="270" customWidth="1"/>
    <col min="1801" max="1801" width="13.6640625" style="270" customWidth="1"/>
    <col min="1802" max="1802" width="7.83203125" style="270" customWidth="1"/>
    <col min="1803" max="1803" width="15.1640625" style="270" customWidth="1"/>
    <col min="1804" max="1804" width="14" style="270" customWidth="1"/>
    <col min="1805" max="1805" width="7.83203125" style="270" customWidth="1"/>
    <col min="1806" max="1806" width="16.83203125" style="270" customWidth="1"/>
    <col min="1807" max="1807" width="13.6640625" style="270" customWidth="1"/>
    <col min="1808" max="1808" width="8.83203125" style="270" customWidth="1"/>
    <col min="1809" max="1809" width="15.5" style="270" customWidth="1"/>
    <col min="1810" max="1810" width="13.83203125" style="270" customWidth="1"/>
    <col min="1811" max="2051" width="9.33203125" style="270"/>
    <col min="2052" max="2052" width="8" style="270" customWidth="1"/>
    <col min="2053" max="2053" width="16.6640625" style="270" customWidth="1"/>
    <col min="2054" max="2054" width="16.5" style="270" customWidth="1"/>
    <col min="2055" max="2055" width="7" style="270" customWidth="1"/>
    <col min="2056" max="2056" width="15.5" style="270" customWidth="1"/>
    <col min="2057" max="2057" width="13.6640625" style="270" customWidth="1"/>
    <col min="2058" max="2058" width="7.83203125" style="270" customWidth="1"/>
    <col min="2059" max="2059" width="15.1640625" style="270" customWidth="1"/>
    <col min="2060" max="2060" width="14" style="270" customWidth="1"/>
    <col min="2061" max="2061" width="7.83203125" style="270" customWidth="1"/>
    <col min="2062" max="2062" width="16.83203125" style="270" customWidth="1"/>
    <col min="2063" max="2063" width="13.6640625" style="270" customWidth="1"/>
    <col min="2064" max="2064" width="8.83203125" style="270" customWidth="1"/>
    <col min="2065" max="2065" width="15.5" style="270" customWidth="1"/>
    <col min="2066" max="2066" width="13.83203125" style="270" customWidth="1"/>
    <col min="2067" max="2307" width="9.33203125" style="270"/>
    <col min="2308" max="2308" width="8" style="270" customWidth="1"/>
    <col min="2309" max="2309" width="16.6640625" style="270" customWidth="1"/>
    <col min="2310" max="2310" width="16.5" style="270" customWidth="1"/>
    <col min="2311" max="2311" width="7" style="270" customWidth="1"/>
    <col min="2312" max="2312" width="15.5" style="270" customWidth="1"/>
    <col min="2313" max="2313" width="13.6640625" style="270" customWidth="1"/>
    <col min="2314" max="2314" width="7.83203125" style="270" customWidth="1"/>
    <col min="2315" max="2315" width="15.1640625" style="270" customWidth="1"/>
    <col min="2316" max="2316" width="14" style="270" customWidth="1"/>
    <col min="2317" max="2317" width="7.83203125" style="270" customWidth="1"/>
    <col min="2318" max="2318" width="16.83203125" style="270" customWidth="1"/>
    <col min="2319" max="2319" width="13.6640625" style="270" customWidth="1"/>
    <col min="2320" max="2320" width="8.83203125" style="270" customWidth="1"/>
    <col min="2321" max="2321" width="15.5" style="270" customWidth="1"/>
    <col min="2322" max="2322" width="13.83203125" style="270" customWidth="1"/>
    <col min="2323" max="2563" width="9.33203125" style="270"/>
    <col min="2564" max="2564" width="8" style="270" customWidth="1"/>
    <col min="2565" max="2565" width="16.6640625" style="270" customWidth="1"/>
    <col min="2566" max="2566" width="16.5" style="270" customWidth="1"/>
    <col min="2567" max="2567" width="7" style="270" customWidth="1"/>
    <col min="2568" max="2568" width="15.5" style="270" customWidth="1"/>
    <col min="2569" max="2569" width="13.6640625" style="270" customWidth="1"/>
    <col min="2570" max="2570" width="7.83203125" style="270" customWidth="1"/>
    <col min="2571" max="2571" width="15.1640625" style="270" customWidth="1"/>
    <col min="2572" max="2572" width="14" style="270" customWidth="1"/>
    <col min="2573" max="2573" width="7.83203125" style="270" customWidth="1"/>
    <col min="2574" max="2574" width="16.83203125" style="270" customWidth="1"/>
    <col min="2575" max="2575" width="13.6640625" style="270" customWidth="1"/>
    <col min="2576" max="2576" width="8.83203125" style="270" customWidth="1"/>
    <col min="2577" max="2577" width="15.5" style="270" customWidth="1"/>
    <col min="2578" max="2578" width="13.83203125" style="270" customWidth="1"/>
    <col min="2579" max="2819" width="9.33203125" style="270"/>
    <col min="2820" max="2820" width="8" style="270" customWidth="1"/>
    <col min="2821" max="2821" width="16.6640625" style="270" customWidth="1"/>
    <col min="2822" max="2822" width="16.5" style="270" customWidth="1"/>
    <col min="2823" max="2823" width="7" style="270" customWidth="1"/>
    <col min="2824" max="2824" width="15.5" style="270" customWidth="1"/>
    <col min="2825" max="2825" width="13.6640625" style="270" customWidth="1"/>
    <col min="2826" max="2826" width="7.83203125" style="270" customWidth="1"/>
    <col min="2827" max="2827" width="15.1640625" style="270" customWidth="1"/>
    <col min="2828" max="2828" width="14" style="270" customWidth="1"/>
    <col min="2829" max="2829" width="7.83203125" style="270" customWidth="1"/>
    <col min="2830" max="2830" width="16.83203125" style="270" customWidth="1"/>
    <col min="2831" max="2831" width="13.6640625" style="270" customWidth="1"/>
    <col min="2832" max="2832" width="8.83203125" style="270" customWidth="1"/>
    <col min="2833" max="2833" width="15.5" style="270" customWidth="1"/>
    <col min="2834" max="2834" width="13.83203125" style="270" customWidth="1"/>
    <col min="2835" max="3075" width="9.33203125" style="270"/>
    <col min="3076" max="3076" width="8" style="270" customWidth="1"/>
    <col min="3077" max="3077" width="16.6640625" style="270" customWidth="1"/>
    <col min="3078" max="3078" width="16.5" style="270" customWidth="1"/>
    <col min="3079" max="3079" width="7" style="270" customWidth="1"/>
    <col min="3080" max="3080" width="15.5" style="270" customWidth="1"/>
    <col min="3081" max="3081" width="13.6640625" style="270" customWidth="1"/>
    <col min="3082" max="3082" width="7.83203125" style="270" customWidth="1"/>
    <col min="3083" max="3083" width="15.1640625" style="270" customWidth="1"/>
    <col min="3084" max="3084" width="14" style="270" customWidth="1"/>
    <col min="3085" max="3085" width="7.83203125" style="270" customWidth="1"/>
    <col min="3086" max="3086" width="16.83203125" style="270" customWidth="1"/>
    <col min="3087" max="3087" width="13.6640625" style="270" customWidth="1"/>
    <col min="3088" max="3088" width="8.83203125" style="270" customWidth="1"/>
    <col min="3089" max="3089" width="15.5" style="270" customWidth="1"/>
    <col min="3090" max="3090" width="13.83203125" style="270" customWidth="1"/>
    <col min="3091" max="3331" width="9.33203125" style="270"/>
    <col min="3332" max="3332" width="8" style="270" customWidth="1"/>
    <col min="3333" max="3333" width="16.6640625" style="270" customWidth="1"/>
    <col min="3334" max="3334" width="16.5" style="270" customWidth="1"/>
    <col min="3335" max="3335" width="7" style="270" customWidth="1"/>
    <col min="3336" max="3336" width="15.5" style="270" customWidth="1"/>
    <col min="3337" max="3337" width="13.6640625" style="270" customWidth="1"/>
    <col min="3338" max="3338" width="7.83203125" style="270" customWidth="1"/>
    <col min="3339" max="3339" width="15.1640625" style="270" customWidth="1"/>
    <col min="3340" max="3340" width="14" style="270" customWidth="1"/>
    <col min="3341" max="3341" width="7.83203125" style="270" customWidth="1"/>
    <col min="3342" max="3342" width="16.83203125" style="270" customWidth="1"/>
    <col min="3343" max="3343" width="13.6640625" style="270" customWidth="1"/>
    <col min="3344" max="3344" width="8.83203125" style="270" customWidth="1"/>
    <col min="3345" max="3345" width="15.5" style="270" customWidth="1"/>
    <col min="3346" max="3346" width="13.83203125" style="270" customWidth="1"/>
    <col min="3347" max="3587" width="9.33203125" style="270"/>
    <col min="3588" max="3588" width="8" style="270" customWidth="1"/>
    <col min="3589" max="3589" width="16.6640625" style="270" customWidth="1"/>
    <col min="3590" max="3590" width="16.5" style="270" customWidth="1"/>
    <col min="3591" max="3591" width="7" style="270" customWidth="1"/>
    <col min="3592" max="3592" width="15.5" style="270" customWidth="1"/>
    <col min="3593" max="3593" width="13.6640625" style="270" customWidth="1"/>
    <col min="3594" max="3594" width="7.83203125" style="270" customWidth="1"/>
    <col min="3595" max="3595" width="15.1640625" style="270" customWidth="1"/>
    <col min="3596" max="3596" width="14" style="270" customWidth="1"/>
    <col min="3597" max="3597" width="7.83203125" style="270" customWidth="1"/>
    <col min="3598" max="3598" width="16.83203125" style="270" customWidth="1"/>
    <col min="3599" max="3599" width="13.6640625" style="270" customWidth="1"/>
    <col min="3600" max="3600" width="8.83203125" style="270" customWidth="1"/>
    <col min="3601" max="3601" width="15.5" style="270" customWidth="1"/>
    <col min="3602" max="3602" width="13.83203125" style="270" customWidth="1"/>
    <col min="3603" max="3843" width="9.33203125" style="270"/>
    <col min="3844" max="3844" width="8" style="270" customWidth="1"/>
    <col min="3845" max="3845" width="16.6640625" style="270" customWidth="1"/>
    <col min="3846" max="3846" width="16.5" style="270" customWidth="1"/>
    <col min="3847" max="3847" width="7" style="270" customWidth="1"/>
    <col min="3848" max="3848" width="15.5" style="270" customWidth="1"/>
    <col min="3849" max="3849" width="13.6640625" style="270" customWidth="1"/>
    <col min="3850" max="3850" width="7.83203125" style="270" customWidth="1"/>
    <col min="3851" max="3851" width="15.1640625" style="270" customWidth="1"/>
    <col min="3852" max="3852" width="14" style="270" customWidth="1"/>
    <col min="3853" max="3853" width="7.83203125" style="270" customWidth="1"/>
    <col min="3854" max="3854" width="16.83203125" style="270" customWidth="1"/>
    <col min="3855" max="3855" width="13.6640625" style="270" customWidth="1"/>
    <col min="3856" max="3856" width="8.83203125" style="270" customWidth="1"/>
    <col min="3857" max="3857" width="15.5" style="270" customWidth="1"/>
    <col min="3858" max="3858" width="13.83203125" style="270" customWidth="1"/>
    <col min="3859" max="4099" width="9.33203125" style="270"/>
    <col min="4100" max="4100" width="8" style="270" customWidth="1"/>
    <col min="4101" max="4101" width="16.6640625" style="270" customWidth="1"/>
    <col min="4102" max="4102" width="16.5" style="270" customWidth="1"/>
    <col min="4103" max="4103" width="7" style="270" customWidth="1"/>
    <col min="4104" max="4104" width="15.5" style="270" customWidth="1"/>
    <col min="4105" max="4105" width="13.6640625" style="270" customWidth="1"/>
    <col min="4106" max="4106" width="7.83203125" style="270" customWidth="1"/>
    <col min="4107" max="4107" width="15.1640625" style="270" customWidth="1"/>
    <col min="4108" max="4108" width="14" style="270" customWidth="1"/>
    <col min="4109" max="4109" width="7.83203125" style="270" customWidth="1"/>
    <col min="4110" max="4110" width="16.83203125" style="270" customWidth="1"/>
    <col min="4111" max="4111" width="13.6640625" style="270" customWidth="1"/>
    <col min="4112" max="4112" width="8.83203125" style="270" customWidth="1"/>
    <col min="4113" max="4113" width="15.5" style="270" customWidth="1"/>
    <col min="4114" max="4114" width="13.83203125" style="270" customWidth="1"/>
    <col min="4115" max="4355" width="9.33203125" style="270"/>
    <col min="4356" max="4356" width="8" style="270" customWidth="1"/>
    <col min="4357" max="4357" width="16.6640625" style="270" customWidth="1"/>
    <col min="4358" max="4358" width="16.5" style="270" customWidth="1"/>
    <col min="4359" max="4359" width="7" style="270" customWidth="1"/>
    <col min="4360" max="4360" width="15.5" style="270" customWidth="1"/>
    <col min="4361" max="4361" width="13.6640625" style="270" customWidth="1"/>
    <col min="4362" max="4362" width="7.83203125" style="270" customWidth="1"/>
    <col min="4363" max="4363" width="15.1640625" style="270" customWidth="1"/>
    <col min="4364" max="4364" width="14" style="270" customWidth="1"/>
    <col min="4365" max="4365" width="7.83203125" style="270" customWidth="1"/>
    <col min="4366" max="4366" width="16.83203125" style="270" customWidth="1"/>
    <col min="4367" max="4367" width="13.6640625" style="270" customWidth="1"/>
    <col min="4368" max="4368" width="8.83203125" style="270" customWidth="1"/>
    <col min="4369" max="4369" width="15.5" style="270" customWidth="1"/>
    <col min="4370" max="4370" width="13.83203125" style="270" customWidth="1"/>
    <col min="4371" max="4611" width="9.33203125" style="270"/>
    <col min="4612" max="4612" width="8" style="270" customWidth="1"/>
    <col min="4613" max="4613" width="16.6640625" style="270" customWidth="1"/>
    <col min="4614" max="4614" width="16.5" style="270" customWidth="1"/>
    <col min="4615" max="4615" width="7" style="270" customWidth="1"/>
    <col min="4616" max="4616" width="15.5" style="270" customWidth="1"/>
    <col min="4617" max="4617" width="13.6640625" style="270" customWidth="1"/>
    <col min="4618" max="4618" width="7.83203125" style="270" customWidth="1"/>
    <col min="4619" max="4619" width="15.1640625" style="270" customWidth="1"/>
    <col min="4620" max="4620" width="14" style="270" customWidth="1"/>
    <col min="4621" max="4621" width="7.83203125" style="270" customWidth="1"/>
    <col min="4622" max="4622" width="16.83203125" style="270" customWidth="1"/>
    <col min="4623" max="4623" width="13.6640625" style="270" customWidth="1"/>
    <col min="4624" max="4624" width="8.83203125" style="270" customWidth="1"/>
    <col min="4625" max="4625" width="15.5" style="270" customWidth="1"/>
    <col min="4626" max="4626" width="13.83203125" style="270" customWidth="1"/>
    <col min="4627" max="4867" width="9.33203125" style="270"/>
    <col min="4868" max="4868" width="8" style="270" customWidth="1"/>
    <col min="4869" max="4869" width="16.6640625" style="270" customWidth="1"/>
    <col min="4870" max="4870" width="16.5" style="270" customWidth="1"/>
    <col min="4871" max="4871" width="7" style="270" customWidth="1"/>
    <col min="4872" max="4872" width="15.5" style="270" customWidth="1"/>
    <col min="4873" max="4873" width="13.6640625" style="270" customWidth="1"/>
    <col min="4874" max="4874" width="7.83203125" style="270" customWidth="1"/>
    <col min="4875" max="4875" width="15.1640625" style="270" customWidth="1"/>
    <col min="4876" max="4876" width="14" style="270" customWidth="1"/>
    <col min="4877" max="4877" width="7.83203125" style="270" customWidth="1"/>
    <col min="4878" max="4878" width="16.83203125" style="270" customWidth="1"/>
    <col min="4879" max="4879" width="13.6640625" style="270" customWidth="1"/>
    <col min="4880" max="4880" width="8.83203125" style="270" customWidth="1"/>
    <col min="4881" max="4881" width="15.5" style="270" customWidth="1"/>
    <col min="4882" max="4882" width="13.83203125" style="270" customWidth="1"/>
    <col min="4883" max="5123" width="9.33203125" style="270"/>
    <col min="5124" max="5124" width="8" style="270" customWidth="1"/>
    <col min="5125" max="5125" width="16.6640625" style="270" customWidth="1"/>
    <col min="5126" max="5126" width="16.5" style="270" customWidth="1"/>
    <col min="5127" max="5127" width="7" style="270" customWidth="1"/>
    <col min="5128" max="5128" width="15.5" style="270" customWidth="1"/>
    <col min="5129" max="5129" width="13.6640625" style="270" customWidth="1"/>
    <col min="5130" max="5130" width="7.83203125" style="270" customWidth="1"/>
    <col min="5131" max="5131" width="15.1640625" style="270" customWidth="1"/>
    <col min="5132" max="5132" width="14" style="270" customWidth="1"/>
    <col min="5133" max="5133" width="7.83203125" style="270" customWidth="1"/>
    <col min="5134" max="5134" width="16.83203125" style="270" customWidth="1"/>
    <col min="5135" max="5135" width="13.6640625" style="270" customWidth="1"/>
    <col min="5136" max="5136" width="8.83203125" style="270" customWidth="1"/>
    <col min="5137" max="5137" width="15.5" style="270" customWidth="1"/>
    <col min="5138" max="5138" width="13.83203125" style="270" customWidth="1"/>
    <col min="5139" max="5379" width="9.33203125" style="270"/>
    <col min="5380" max="5380" width="8" style="270" customWidth="1"/>
    <col min="5381" max="5381" width="16.6640625" style="270" customWidth="1"/>
    <col min="5382" max="5382" width="16.5" style="270" customWidth="1"/>
    <col min="5383" max="5383" width="7" style="270" customWidth="1"/>
    <col min="5384" max="5384" width="15.5" style="270" customWidth="1"/>
    <col min="5385" max="5385" width="13.6640625" style="270" customWidth="1"/>
    <col min="5386" max="5386" width="7.83203125" style="270" customWidth="1"/>
    <col min="5387" max="5387" width="15.1640625" style="270" customWidth="1"/>
    <col min="5388" max="5388" width="14" style="270" customWidth="1"/>
    <col min="5389" max="5389" width="7.83203125" style="270" customWidth="1"/>
    <col min="5390" max="5390" width="16.83203125" style="270" customWidth="1"/>
    <col min="5391" max="5391" width="13.6640625" style="270" customWidth="1"/>
    <col min="5392" max="5392" width="8.83203125" style="270" customWidth="1"/>
    <col min="5393" max="5393" width="15.5" style="270" customWidth="1"/>
    <col min="5394" max="5394" width="13.83203125" style="270" customWidth="1"/>
    <col min="5395" max="5635" width="9.33203125" style="270"/>
    <col min="5636" max="5636" width="8" style="270" customWidth="1"/>
    <col min="5637" max="5637" width="16.6640625" style="270" customWidth="1"/>
    <col min="5638" max="5638" width="16.5" style="270" customWidth="1"/>
    <col min="5639" max="5639" width="7" style="270" customWidth="1"/>
    <col min="5640" max="5640" width="15.5" style="270" customWidth="1"/>
    <col min="5641" max="5641" width="13.6640625" style="270" customWidth="1"/>
    <col min="5642" max="5642" width="7.83203125" style="270" customWidth="1"/>
    <col min="5643" max="5643" width="15.1640625" style="270" customWidth="1"/>
    <col min="5644" max="5644" width="14" style="270" customWidth="1"/>
    <col min="5645" max="5645" width="7.83203125" style="270" customWidth="1"/>
    <col min="5646" max="5646" width="16.83203125" style="270" customWidth="1"/>
    <col min="5647" max="5647" width="13.6640625" style="270" customWidth="1"/>
    <col min="5648" max="5648" width="8.83203125" style="270" customWidth="1"/>
    <col min="5649" max="5649" width="15.5" style="270" customWidth="1"/>
    <col min="5650" max="5650" width="13.83203125" style="270" customWidth="1"/>
    <col min="5651" max="5891" width="9.33203125" style="270"/>
    <col min="5892" max="5892" width="8" style="270" customWidth="1"/>
    <col min="5893" max="5893" width="16.6640625" style="270" customWidth="1"/>
    <col min="5894" max="5894" width="16.5" style="270" customWidth="1"/>
    <col min="5895" max="5895" width="7" style="270" customWidth="1"/>
    <col min="5896" max="5896" width="15.5" style="270" customWidth="1"/>
    <col min="5897" max="5897" width="13.6640625" style="270" customWidth="1"/>
    <col min="5898" max="5898" width="7.83203125" style="270" customWidth="1"/>
    <col min="5899" max="5899" width="15.1640625" style="270" customWidth="1"/>
    <col min="5900" max="5900" width="14" style="270" customWidth="1"/>
    <col min="5901" max="5901" width="7.83203125" style="270" customWidth="1"/>
    <col min="5902" max="5902" width="16.83203125" style="270" customWidth="1"/>
    <col min="5903" max="5903" width="13.6640625" style="270" customWidth="1"/>
    <col min="5904" max="5904" width="8.83203125" style="270" customWidth="1"/>
    <col min="5905" max="5905" width="15.5" style="270" customWidth="1"/>
    <col min="5906" max="5906" width="13.83203125" style="270" customWidth="1"/>
    <col min="5907" max="6147" width="9.33203125" style="270"/>
    <col min="6148" max="6148" width="8" style="270" customWidth="1"/>
    <col min="6149" max="6149" width="16.6640625" style="270" customWidth="1"/>
    <col min="6150" max="6150" width="16.5" style="270" customWidth="1"/>
    <col min="6151" max="6151" width="7" style="270" customWidth="1"/>
    <col min="6152" max="6152" width="15.5" style="270" customWidth="1"/>
    <col min="6153" max="6153" width="13.6640625" style="270" customWidth="1"/>
    <col min="6154" max="6154" width="7.83203125" style="270" customWidth="1"/>
    <col min="6155" max="6155" width="15.1640625" style="270" customWidth="1"/>
    <col min="6156" max="6156" width="14" style="270" customWidth="1"/>
    <col min="6157" max="6157" width="7.83203125" style="270" customWidth="1"/>
    <col min="6158" max="6158" width="16.83203125" style="270" customWidth="1"/>
    <col min="6159" max="6159" width="13.6640625" style="270" customWidth="1"/>
    <col min="6160" max="6160" width="8.83203125" style="270" customWidth="1"/>
    <col min="6161" max="6161" width="15.5" style="270" customWidth="1"/>
    <col min="6162" max="6162" width="13.83203125" style="270" customWidth="1"/>
    <col min="6163" max="6403" width="9.33203125" style="270"/>
    <col min="6404" max="6404" width="8" style="270" customWidth="1"/>
    <col min="6405" max="6405" width="16.6640625" style="270" customWidth="1"/>
    <col min="6406" max="6406" width="16.5" style="270" customWidth="1"/>
    <col min="6407" max="6407" width="7" style="270" customWidth="1"/>
    <col min="6408" max="6408" width="15.5" style="270" customWidth="1"/>
    <col min="6409" max="6409" width="13.6640625" style="270" customWidth="1"/>
    <col min="6410" max="6410" width="7.83203125" style="270" customWidth="1"/>
    <col min="6411" max="6411" width="15.1640625" style="270" customWidth="1"/>
    <col min="6412" max="6412" width="14" style="270" customWidth="1"/>
    <col min="6413" max="6413" width="7.83203125" style="270" customWidth="1"/>
    <col min="6414" max="6414" width="16.83203125" style="270" customWidth="1"/>
    <col min="6415" max="6415" width="13.6640625" style="270" customWidth="1"/>
    <col min="6416" max="6416" width="8.83203125" style="270" customWidth="1"/>
    <col min="6417" max="6417" width="15.5" style="270" customWidth="1"/>
    <col min="6418" max="6418" width="13.83203125" style="270" customWidth="1"/>
    <col min="6419" max="6659" width="9.33203125" style="270"/>
    <col min="6660" max="6660" width="8" style="270" customWidth="1"/>
    <col min="6661" max="6661" width="16.6640625" style="270" customWidth="1"/>
    <col min="6662" max="6662" width="16.5" style="270" customWidth="1"/>
    <col min="6663" max="6663" width="7" style="270" customWidth="1"/>
    <col min="6664" max="6664" width="15.5" style="270" customWidth="1"/>
    <col min="6665" max="6665" width="13.6640625" style="270" customWidth="1"/>
    <col min="6666" max="6666" width="7.83203125" style="270" customWidth="1"/>
    <col min="6667" max="6667" width="15.1640625" style="270" customWidth="1"/>
    <col min="6668" max="6668" width="14" style="270" customWidth="1"/>
    <col min="6669" max="6669" width="7.83203125" style="270" customWidth="1"/>
    <col min="6670" max="6670" width="16.83203125" style="270" customWidth="1"/>
    <col min="6671" max="6671" width="13.6640625" style="270" customWidth="1"/>
    <col min="6672" max="6672" width="8.83203125" style="270" customWidth="1"/>
    <col min="6673" max="6673" width="15.5" style="270" customWidth="1"/>
    <col min="6674" max="6674" width="13.83203125" style="270" customWidth="1"/>
    <col min="6675" max="6915" width="9.33203125" style="270"/>
    <col min="6916" max="6916" width="8" style="270" customWidth="1"/>
    <col min="6917" max="6917" width="16.6640625" style="270" customWidth="1"/>
    <col min="6918" max="6918" width="16.5" style="270" customWidth="1"/>
    <col min="6919" max="6919" width="7" style="270" customWidth="1"/>
    <col min="6920" max="6920" width="15.5" style="270" customWidth="1"/>
    <col min="6921" max="6921" width="13.6640625" style="270" customWidth="1"/>
    <col min="6922" max="6922" width="7.83203125" style="270" customWidth="1"/>
    <col min="6923" max="6923" width="15.1640625" style="270" customWidth="1"/>
    <col min="6924" max="6924" width="14" style="270" customWidth="1"/>
    <col min="6925" max="6925" width="7.83203125" style="270" customWidth="1"/>
    <col min="6926" max="6926" width="16.83203125" style="270" customWidth="1"/>
    <col min="6927" max="6927" width="13.6640625" style="270" customWidth="1"/>
    <col min="6928" max="6928" width="8.83203125" style="270" customWidth="1"/>
    <col min="6929" max="6929" width="15.5" style="270" customWidth="1"/>
    <col min="6930" max="6930" width="13.83203125" style="270" customWidth="1"/>
    <col min="6931" max="7171" width="9.33203125" style="270"/>
    <col min="7172" max="7172" width="8" style="270" customWidth="1"/>
    <col min="7173" max="7173" width="16.6640625" style="270" customWidth="1"/>
    <col min="7174" max="7174" width="16.5" style="270" customWidth="1"/>
    <col min="7175" max="7175" width="7" style="270" customWidth="1"/>
    <col min="7176" max="7176" width="15.5" style="270" customWidth="1"/>
    <col min="7177" max="7177" width="13.6640625" style="270" customWidth="1"/>
    <col min="7178" max="7178" width="7.83203125" style="270" customWidth="1"/>
    <col min="7179" max="7179" width="15.1640625" style="270" customWidth="1"/>
    <col min="7180" max="7180" width="14" style="270" customWidth="1"/>
    <col min="7181" max="7181" width="7.83203125" style="270" customWidth="1"/>
    <col min="7182" max="7182" width="16.83203125" style="270" customWidth="1"/>
    <col min="7183" max="7183" width="13.6640625" style="270" customWidth="1"/>
    <col min="7184" max="7184" width="8.83203125" style="270" customWidth="1"/>
    <col min="7185" max="7185" width="15.5" style="270" customWidth="1"/>
    <col min="7186" max="7186" width="13.83203125" style="270" customWidth="1"/>
    <col min="7187" max="7427" width="9.33203125" style="270"/>
    <col min="7428" max="7428" width="8" style="270" customWidth="1"/>
    <col min="7429" max="7429" width="16.6640625" style="270" customWidth="1"/>
    <col min="7430" max="7430" width="16.5" style="270" customWidth="1"/>
    <col min="7431" max="7431" width="7" style="270" customWidth="1"/>
    <col min="7432" max="7432" width="15.5" style="270" customWidth="1"/>
    <col min="7433" max="7433" width="13.6640625" style="270" customWidth="1"/>
    <col min="7434" max="7434" width="7.83203125" style="270" customWidth="1"/>
    <col min="7435" max="7435" width="15.1640625" style="270" customWidth="1"/>
    <col min="7436" max="7436" width="14" style="270" customWidth="1"/>
    <col min="7437" max="7437" width="7.83203125" style="270" customWidth="1"/>
    <col min="7438" max="7438" width="16.83203125" style="270" customWidth="1"/>
    <col min="7439" max="7439" width="13.6640625" style="270" customWidth="1"/>
    <col min="7440" max="7440" width="8.83203125" style="270" customWidth="1"/>
    <col min="7441" max="7441" width="15.5" style="270" customWidth="1"/>
    <col min="7442" max="7442" width="13.83203125" style="270" customWidth="1"/>
    <col min="7443" max="7683" width="9.33203125" style="270"/>
    <col min="7684" max="7684" width="8" style="270" customWidth="1"/>
    <col min="7685" max="7685" width="16.6640625" style="270" customWidth="1"/>
    <col min="7686" max="7686" width="16.5" style="270" customWidth="1"/>
    <col min="7687" max="7687" width="7" style="270" customWidth="1"/>
    <col min="7688" max="7688" width="15.5" style="270" customWidth="1"/>
    <col min="7689" max="7689" width="13.6640625" style="270" customWidth="1"/>
    <col min="7690" max="7690" width="7.83203125" style="270" customWidth="1"/>
    <col min="7691" max="7691" width="15.1640625" style="270" customWidth="1"/>
    <col min="7692" max="7692" width="14" style="270" customWidth="1"/>
    <col min="7693" max="7693" width="7.83203125" style="270" customWidth="1"/>
    <col min="7694" max="7694" width="16.83203125" style="270" customWidth="1"/>
    <col min="7695" max="7695" width="13.6640625" style="270" customWidth="1"/>
    <col min="7696" max="7696" width="8.83203125" style="270" customWidth="1"/>
    <col min="7697" max="7697" width="15.5" style="270" customWidth="1"/>
    <col min="7698" max="7698" width="13.83203125" style="270" customWidth="1"/>
    <col min="7699" max="7939" width="9.33203125" style="270"/>
    <col min="7940" max="7940" width="8" style="270" customWidth="1"/>
    <col min="7941" max="7941" width="16.6640625" style="270" customWidth="1"/>
    <col min="7942" max="7942" width="16.5" style="270" customWidth="1"/>
    <col min="7943" max="7943" width="7" style="270" customWidth="1"/>
    <col min="7944" max="7944" width="15.5" style="270" customWidth="1"/>
    <col min="7945" max="7945" width="13.6640625" style="270" customWidth="1"/>
    <col min="7946" max="7946" width="7.83203125" style="270" customWidth="1"/>
    <col min="7947" max="7947" width="15.1640625" style="270" customWidth="1"/>
    <col min="7948" max="7948" width="14" style="270" customWidth="1"/>
    <col min="7949" max="7949" width="7.83203125" style="270" customWidth="1"/>
    <col min="7950" max="7950" width="16.83203125" style="270" customWidth="1"/>
    <col min="7951" max="7951" width="13.6640625" style="270" customWidth="1"/>
    <col min="7952" max="7952" width="8.83203125" style="270" customWidth="1"/>
    <col min="7953" max="7953" width="15.5" style="270" customWidth="1"/>
    <col min="7954" max="7954" width="13.83203125" style="270" customWidth="1"/>
    <col min="7955" max="8195" width="9.33203125" style="270"/>
    <col min="8196" max="8196" width="8" style="270" customWidth="1"/>
    <col min="8197" max="8197" width="16.6640625" style="270" customWidth="1"/>
    <col min="8198" max="8198" width="16.5" style="270" customWidth="1"/>
    <col min="8199" max="8199" width="7" style="270" customWidth="1"/>
    <col min="8200" max="8200" width="15.5" style="270" customWidth="1"/>
    <col min="8201" max="8201" width="13.6640625" style="270" customWidth="1"/>
    <col min="8202" max="8202" width="7.83203125" style="270" customWidth="1"/>
    <col min="8203" max="8203" width="15.1640625" style="270" customWidth="1"/>
    <col min="8204" max="8204" width="14" style="270" customWidth="1"/>
    <col min="8205" max="8205" width="7.83203125" style="270" customWidth="1"/>
    <col min="8206" max="8206" width="16.83203125" style="270" customWidth="1"/>
    <col min="8207" max="8207" width="13.6640625" style="270" customWidth="1"/>
    <col min="8208" max="8208" width="8.83203125" style="270" customWidth="1"/>
    <col min="8209" max="8209" width="15.5" style="270" customWidth="1"/>
    <col min="8210" max="8210" width="13.83203125" style="270" customWidth="1"/>
    <col min="8211" max="8451" width="9.33203125" style="270"/>
    <col min="8452" max="8452" width="8" style="270" customWidth="1"/>
    <col min="8453" max="8453" width="16.6640625" style="270" customWidth="1"/>
    <col min="8454" max="8454" width="16.5" style="270" customWidth="1"/>
    <col min="8455" max="8455" width="7" style="270" customWidth="1"/>
    <col min="8456" max="8456" width="15.5" style="270" customWidth="1"/>
    <col min="8457" max="8457" width="13.6640625" style="270" customWidth="1"/>
    <col min="8458" max="8458" width="7.83203125" style="270" customWidth="1"/>
    <col min="8459" max="8459" width="15.1640625" style="270" customWidth="1"/>
    <col min="8460" max="8460" width="14" style="270" customWidth="1"/>
    <col min="8461" max="8461" width="7.83203125" style="270" customWidth="1"/>
    <col min="8462" max="8462" width="16.83203125" style="270" customWidth="1"/>
    <col min="8463" max="8463" width="13.6640625" style="270" customWidth="1"/>
    <col min="8464" max="8464" width="8.83203125" style="270" customWidth="1"/>
    <col min="8465" max="8465" width="15.5" style="270" customWidth="1"/>
    <col min="8466" max="8466" width="13.83203125" style="270" customWidth="1"/>
    <col min="8467" max="8707" width="9.33203125" style="270"/>
    <col min="8708" max="8708" width="8" style="270" customWidth="1"/>
    <col min="8709" max="8709" width="16.6640625" style="270" customWidth="1"/>
    <col min="8710" max="8710" width="16.5" style="270" customWidth="1"/>
    <col min="8711" max="8711" width="7" style="270" customWidth="1"/>
    <col min="8712" max="8712" width="15.5" style="270" customWidth="1"/>
    <col min="8713" max="8713" width="13.6640625" style="270" customWidth="1"/>
    <col min="8714" max="8714" width="7.83203125" style="270" customWidth="1"/>
    <col min="8715" max="8715" width="15.1640625" style="270" customWidth="1"/>
    <col min="8716" max="8716" width="14" style="270" customWidth="1"/>
    <col min="8717" max="8717" width="7.83203125" style="270" customWidth="1"/>
    <col min="8718" max="8718" width="16.83203125" style="270" customWidth="1"/>
    <col min="8719" max="8719" width="13.6640625" style="270" customWidth="1"/>
    <col min="8720" max="8720" width="8.83203125" style="270" customWidth="1"/>
    <col min="8721" max="8721" width="15.5" style="270" customWidth="1"/>
    <col min="8722" max="8722" width="13.83203125" style="270" customWidth="1"/>
    <col min="8723" max="8963" width="9.33203125" style="270"/>
    <col min="8964" max="8964" width="8" style="270" customWidth="1"/>
    <col min="8965" max="8965" width="16.6640625" style="270" customWidth="1"/>
    <col min="8966" max="8966" width="16.5" style="270" customWidth="1"/>
    <col min="8967" max="8967" width="7" style="270" customWidth="1"/>
    <col min="8968" max="8968" width="15.5" style="270" customWidth="1"/>
    <col min="8969" max="8969" width="13.6640625" style="270" customWidth="1"/>
    <col min="8970" max="8970" width="7.83203125" style="270" customWidth="1"/>
    <col min="8971" max="8971" width="15.1640625" style="270" customWidth="1"/>
    <col min="8972" max="8972" width="14" style="270" customWidth="1"/>
    <col min="8973" max="8973" width="7.83203125" style="270" customWidth="1"/>
    <col min="8974" max="8974" width="16.83203125" style="270" customWidth="1"/>
    <col min="8975" max="8975" width="13.6640625" style="270" customWidth="1"/>
    <col min="8976" max="8976" width="8.83203125" style="270" customWidth="1"/>
    <col min="8977" max="8977" width="15.5" style="270" customWidth="1"/>
    <col min="8978" max="8978" width="13.83203125" style="270" customWidth="1"/>
    <col min="8979" max="9219" width="9.33203125" style="270"/>
    <col min="9220" max="9220" width="8" style="270" customWidth="1"/>
    <col min="9221" max="9221" width="16.6640625" style="270" customWidth="1"/>
    <col min="9222" max="9222" width="16.5" style="270" customWidth="1"/>
    <col min="9223" max="9223" width="7" style="270" customWidth="1"/>
    <col min="9224" max="9224" width="15.5" style="270" customWidth="1"/>
    <col min="9225" max="9225" width="13.6640625" style="270" customWidth="1"/>
    <col min="9226" max="9226" width="7.83203125" style="270" customWidth="1"/>
    <col min="9227" max="9227" width="15.1640625" style="270" customWidth="1"/>
    <col min="9228" max="9228" width="14" style="270" customWidth="1"/>
    <col min="9229" max="9229" width="7.83203125" style="270" customWidth="1"/>
    <col min="9230" max="9230" width="16.83203125" style="270" customWidth="1"/>
    <col min="9231" max="9231" width="13.6640625" style="270" customWidth="1"/>
    <col min="9232" max="9232" width="8.83203125" style="270" customWidth="1"/>
    <col min="9233" max="9233" width="15.5" style="270" customWidth="1"/>
    <col min="9234" max="9234" width="13.83203125" style="270" customWidth="1"/>
    <col min="9235" max="9475" width="9.33203125" style="270"/>
    <col min="9476" max="9476" width="8" style="270" customWidth="1"/>
    <col min="9477" max="9477" width="16.6640625" style="270" customWidth="1"/>
    <col min="9478" max="9478" width="16.5" style="270" customWidth="1"/>
    <col min="9479" max="9479" width="7" style="270" customWidth="1"/>
    <col min="9480" max="9480" width="15.5" style="270" customWidth="1"/>
    <col min="9481" max="9481" width="13.6640625" style="270" customWidth="1"/>
    <col min="9482" max="9482" width="7.83203125" style="270" customWidth="1"/>
    <col min="9483" max="9483" width="15.1640625" style="270" customWidth="1"/>
    <col min="9484" max="9484" width="14" style="270" customWidth="1"/>
    <col min="9485" max="9485" width="7.83203125" style="270" customWidth="1"/>
    <col min="9486" max="9486" width="16.83203125" style="270" customWidth="1"/>
    <col min="9487" max="9487" width="13.6640625" style="270" customWidth="1"/>
    <col min="9488" max="9488" width="8.83203125" style="270" customWidth="1"/>
    <col min="9489" max="9489" width="15.5" style="270" customWidth="1"/>
    <col min="9490" max="9490" width="13.83203125" style="270" customWidth="1"/>
    <col min="9491" max="9731" width="9.33203125" style="270"/>
    <col min="9732" max="9732" width="8" style="270" customWidth="1"/>
    <col min="9733" max="9733" width="16.6640625" style="270" customWidth="1"/>
    <col min="9734" max="9734" width="16.5" style="270" customWidth="1"/>
    <col min="9735" max="9735" width="7" style="270" customWidth="1"/>
    <col min="9736" max="9736" width="15.5" style="270" customWidth="1"/>
    <col min="9737" max="9737" width="13.6640625" style="270" customWidth="1"/>
    <col min="9738" max="9738" width="7.83203125" style="270" customWidth="1"/>
    <col min="9739" max="9739" width="15.1640625" style="270" customWidth="1"/>
    <col min="9740" max="9740" width="14" style="270" customWidth="1"/>
    <col min="9741" max="9741" width="7.83203125" style="270" customWidth="1"/>
    <col min="9742" max="9742" width="16.83203125" style="270" customWidth="1"/>
    <col min="9743" max="9743" width="13.6640625" style="270" customWidth="1"/>
    <col min="9744" max="9744" width="8.83203125" style="270" customWidth="1"/>
    <col min="9745" max="9745" width="15.5" style="270" customWidth="1"/>
    <col min="9746" max="9746" width="13.83203125" style="270" customWidth="1"/>
    <col min="9747" max="9987" width="9.33203125" style="270"/>
    <col min="9988" max="9988" width="8" style="270" customWidth="1"/>
    <col min="9989" max="9989" width="16.6640625" style="270" customWidth="1"/>
    <col min="9990" max="9990" width="16.5" style="270" customWidth="1"/>
    <col min="9991" max="9991" width="7" style="270" customWidth="1"/>
    <col min="9992" max="9992" width="15.5" style="270" customWidth="1"/>
    <col min="9993" max="9993" width="13.6640625" style="270" customWidth="1"/>
    <col min="9994" max="9994" width="7.83203125" style="270" customWidth="1"/>
    <col min="9995" max="9995" width="15.1640625" style="270" customWidth="1"/>
    <col min="9996" max="9996" width="14" style="270" customWidth="1"/>
    <col min="9997" max="9997" width="7.83203125" style="270" customWidth="1"/>
    <col min="9998" max="9998" width="16.83203125" style="270" customWidth="1"/>
    <col min="9999" max="9999" width="13.6640625" style="270" customWidth="1"/>
    <col min="10000" max="10000" width="8.83203125" style="270" customWidth="1"/>
    <col min="10001" max="10001" width="15.5" style="270" customWidth="1"/>
    <col min="10002" max="10002" width="13.83203125" style="270" customWidth="1"/>
    <col min="10003" max="10243" width="9.33203125" style="270"/>
    <col min="10244" max="10244" width="8" style="270" customWidth="1"/>
    <col min="10245" max="10245" width="16.6640625" style="270" customWidth="1"/>
    <col min="10246" max="10246" width="16.5" style="270" customWidth="1"/>
    <col min="10247" max="10247" width="7" style="270" customWidth="1"/>
    <col min="10248" max="10248" width="15.5" style="270" customWidth="1"/>
    <col min="10249" max="10249" width="13.6640625" style="270" customWidth="1"/>
    <col min="10250" max="10250" width="7.83203125" style="270" customWidth="1"/>
    <col min="10251" max="10251" width="15.1640625" style="270" customWidth="1"/>
    <col min="10252" max="10252" width="14" style="270" customWidth="1"/>
    <col min="10253" max="10253" width="7.83203125" style="270" customWidth="1"/>
    <col min="10254" max="10254" width="16.83203125" style="270" customWidth="1"/>
    <col min="10255" max="10255" width="13.6640625" style="270" customWidth="1"/>
    <col min="10256" max="10256" width="8.83203125" style="270" customWidth="1"/>
    <col min="10257" max="10257" width="15.5" style="270" customWidth="1"/>
    <col min="10258" max="10258" width="13.83203125" style="270" customWidth="1"/>
    <col min="10259" max="10499" width="9.33203125" style="270"/>
    <col min="10500" max="10500" width="8" style="270" customWidth="1"/>
    <col min="10501" max="10501" width="16.6640625" style="270" customWidth="1"/>
    <col min="10502" max="10502" width="16.5" style="270" customWidth="1"/>
    <col min="10503" max="10503" width="7" style="270" customWidth="1"/>
    <col min="10504" max="10504" width="15.5" style="270" customWidth="1"/>
    <col min="10505" max="10505" width="13.6640625" style="270" customWidth="1"/>
    <col min="10506" max="10506" width="7.83203125" style="270" customWidth="1"/>
    <col min="10507" max="10507" width="15.1640625" style="270" customWidth="1"/>
    <col min="10508" max="10508" width="14" style="270" customWidth="1"/>
    <col min="10509" max="10509" width="7.83203125" style="270" customWidth="1"/>
    <col min="10510" max="10510" width="16.83203125" style="270" customWidth="1"/>
    <col min="10511" max="10511" width="13.6640625" style="270" customWidth="1"/>
    <col min="10512" max="10512" width="8.83203125" style="270" customWidth="1"/>
    <col min="10513" max="10513" width="15.5" style="270" customWidth="1"/>
    <col min="10514" max="10514" width="13.83203125" style="270" customWidth="1"/>
    <col min="10515" max="10755" width="9.33203125" style="270"/>
    <col min="10756" max="10756" width="8" style="270" customWidth="1"/>
    <col min="10757" max="10757" width="16.6640625" style="270" customWidth="1"/>
    <col min="10758" max="10758" width="16.5" style="270" customWidth="1"/>
    <col min="10759" max="10759" width="7" style="270" customWidth="1"/>
    <col min="10760" max="10760" width="15.5" style="270" customWidth="1"/>
    <col min="10761" max="10761" width="13.6640625" style="270" customWidth="1"/>
    <col min="10762" max="10762" width="7.83203125" style="270" customWidth="1"/>
    <col min="10763" max="10763" width="15.1640625" style="270" customWidth="1"/>
    <col min="10764" max="10764" width="14" style="270" customWidth="1"/>
    <col min="10765" max="10765" width="7.83203125" style="270" customWidth="1"/>
    <col min="10766" max="10766" width="16.83203125" style="270" customWidth="1"/>
    <col min="10767" max="10767" width="13.6640625" style="270" customWidth="1"/>
    <col min="10768" max="10768" width="8.83203125" style="270" customWidth="1"/>
    <col min="10769" max="10769" width="15.5" style="270" customWidth="1"/>
    <col min="10770" max="10770" width="13.83203125" style="270" customWidth="1"/>
    <col min="10771" max="11011" width="9.33203125" style="270"/>
    <col min="11012" max="11012" width="8" style="270" customWidth="1"/>
    <col min="11013" max="11013" width="16.6640625" style="270" customWidth="1"/>
    <col min="11014" max="11014" width="16.5" style="270" customWidth="1"/>
    <col min="11015" max="11015" width="7" style="270" customWidth="1"/>
    <col min="11016" max="11016" width="15.5" style="270" customWidth="1"/>
    <col min="11017" max="11017" width="13.6640625" style="270" customWidth="1"/>
    <col min="11018" max="11018" width="7.83203125" style="270" customWidth="1"/>
    <col min="11019" max="11019" width="15.1640625" style="270" customWidth="1"/>
    <col min="11020" max="11020" width="14" style="270" customWidth="1"/>
    <col min="11021" max="11021" width="7.83203125" style="270" customWidth="1"/>
    <col min="11022" max="11022" width="16.83203125" style="270" customWidth="1"/>
    <col min="11023" max="11023" width="13.6640625" style="270" customWidth="1"/>
    <col min="11024" max="11024" width="8.83203125" style="270" customWidth="1"/>
    <col min="11025" max="11025" width="15.5" style="270" customWidth="1"/>
    <col min="11026" max="11026" width="13.83203125" style="270" customWidth="1"/>
    <col min="11027" max="11267" width="9.33203125" style="270"/>
    <col min="11268" max="11268" width="8" style="270" customWidth="1"/>
    <col min="11269" max="11269" width="16.6640625" style="270" customWidth="1"/>
    <col min="11270" max="11270" width="16.5" style="270" customWidth="1"/>
    <col min="11271" max="11271" width="7" style="270" customWidth="1"/>
    <col min="11272" max="11272" width="15.5" style="270" customWidth="1"/>
    <col min="11273" max="11273" width="13.6640625" style="270" customWidth="1"/>
    <col min="11274" max="11274" width="7.83203125" style="270" customWidth="1"/>
    <col min="11275" max="11275" width="15.1640625" style="270" customWidth="1"/>
    <col min="11276" max="11276" width="14" style="270" customWidth="1"/>
    <col min="11277" max="11277" width="7.83203125" style="270" customWidth="1"/>
    <col min="11278" max="11278" width="16.83203125" style="270" customWidth="1"/>
    <col min="11279" max="11279" width="13.6640625" style="270" customWidth="1"/>
    <col min="11280" max="11280" width="8.83203125" style="270" customWidth="1"/>
    <col min="11281" max="11281" width="15.5" style="270" customWidth="1"/>
    <col min="11282" max="11282" width="13.83203125" style="270" customWidth="1"/>
    <col min="11283" max="11523" width="9.33203125" style="270"/>
    <col min="11524" max="11524" width="8" style="270" customWidth="1"/>
    <col min="11525" max="11525" width="16.6640625" style="270" customWidth="1"/>
    <col min="11526" max="11526" width="16.5" style="270" customWidth="1"/>
    <col min="11527" max="11527" width="7" style="270" customWidth="1"/>
    <col min="11528" max="11528" width="15.5" style="270" customWidth="1"/>
    <col min="11529" max="11529" width="13.6640625" style="270" customWidth="1"/>
    <col min="11530" max="11530" width="7.83203125" style="270" customWidth="1"/>
    <col min="11531" max="11531" width="15.1640625" style="270" customWidth="1"/>
    <col min="11532" max="11532" width="14" style="270" customWidth="1"/>
    <col min="11533" max="11533" width="7.83203125" style="270" customWidth="1"/>
    <col min="11534" max="11534" width="16.83203125" style="270" customWidth="1"/>
    <col min="11535" max="11535" width="13.6640625" style="270" customWidth="1"/>
    <col min="11536" max="11536" width="8.83203125" style="270" customWidth="1"/>
    <col min="11537" max="11537" width="15.5" style="270" customWidth="1"/>
    <col min="11538" max="11538" width="13.83203125" style="270" customWidth="1"/>
    <col min="11539" max="11779" width="9.33203125" style="270"/>
    <col min="11780" max="11780" width="8" style="270" customWidth="1"/>
    <col min="11781" max="11781" width="16.6640625" style="270" customWidth="1"/>
    <col min="11782" max="11782" width="16.5" style="270" customWidth="1"/>
    <col min="11783" max="11783" width="7" style="270" customWidth="1"/>
    <col min="11784" max="11784" width="15.5" style="270" customWidth="1"/>
    <col min="11785" max="11785" width="13.6640625" style="270" customWidth="1"/>
    <col min="11786" max="11786" width="7.83203125" style="270" customWidth="1"/>
    <col min="11787" max="11787" width="15.1640625" style="270" customWidth="1"/>
    <col min="11788" max="11788" width="14" style="270" customWidth="1"/>
    <col min="11789" max="11789" width="7.83203125" style="270" customWidth="1"/>
    <col min="11790" max="11790" width="16.83203125" style="270" customWidth="1"/>
    <col min="11791" max="11791" width="13.6640625" style="270" customWidth="1"/>
    <col min="11792" max="11792" width="8.83203125" style="270" customWidth="1"/>
    <col min="11793" max="11793" width="15.5" style="270" customWidth="1"/>
    <col min="11794" max="11794" width="13.83203125" style="270" customWidth="1"/>
    <col min="11795" max="12035" width="9.33203125" style="270"/>
    <col min="12036" max="12036" width="8" style="270" customWidth="1"/>
    <col min="12037" max="12037" width="16.6640625" style="270" customWidth="1"/>
    <col min="12038" max="12038" width="16.5" style="270" customWidth="1"/>
    <col min="12039" max="12039" width="7" style="270" customWidth="1"/>
    <col min="12040" max="12040" width="15.5" style="270" customWidth="1"/>
    <col min="12041" max="12041" width="13.6640625" style="270" customWidth="1"/>
    <col min="12042" max="12042" width="7.83203125" style="270" customWidth="1"/>
    <col min="12043" max="12043" width="15.1640625" style="270" customWidth="1"/>
    <col min="12044" max="12044" width="14" style="270" customWidth="1"/>
    <col min="12045" max="12045" width="7.83203125" style="270" customWidth="1"/>
    <col min="12046" max="12046" width="16.83203125" style="270" customWidth="1"/>
    <col min="12047" max="12047" width="13.6640625" style="270" customWidth="1"/>
    <col min="12048" max="12048" width="8.83203125" style="270" customWidth="1"/>
    <col min="12049" max="12049" width="15.5" style="270" customWidth="1"/>
    <col min="12050" max="12050" width="13.83203125" style="270" customWidth="1"/>
    <col min="12051" max="12291" width="9.33203125" style="270"/>
    <col min="12292" max="12292" width="8" style="270" customWidth="1"/>
    <col min="12293" max="12293" width="16.6640625" style="270" customWidth="1"/>
    <col min="12294" max="12294" width="16.5" style="270" customWidth="1"/>
    <col min="12295" max="12295" width="7" style="270" customWidth="1"/>
    <col min="12296" max="12296" width="15.5" style="270" customWidth="1"/>
    <col min="12297" max="12297" width="13.6640625" style="270" customWidth="1"/>
    <col min="12298" max="12298" width="7.83203125" style="270" customWidth="1"/>
    <col min="12299" max="12299" width="15.1640625" style="270" customWidth="1"/>
    <col min="12300" max="12300" width="14" style="270" customWidth="1"/>
    <col min="12301" max="12301" width="7.83203125" style="270" customWidth="1"/>
    <col min="12302" max="12302" width="16.83203125" style="270" customWidth="1"/>
    <col min="12303" max="12303" width="13.6640625" style="270" customWidth="1"/>
    <col min="12304" max="12304" width="8.83203125" style="270" customWidth="1"/>
    <col min="12305" max="12305" width="15.5" style="270" customWidth="1"/>
    <col min="12306" max="12306" width="13.83203125" style="270" customWidth="1"/>
    <col min="12307" max="12547" width="9.33203125" style="270"/>
    <col min="12548" max="12548" width="8" style="270" customWidth="1"/>
    <col min="12549" max="12549" width="16.6640625" style="270" customWidth="1"/>
    <col min="12550" max="12550" width="16.5" style="270" customWidth="1"/>
    <col min="12551" max="12551" width="7" style="270" customWidth="1"/>
    <col min="12552" max="12552" width="15.5" style="270" customWidth="1"/>
    <col min="12553" max="12553" width="13.6640625" style="270" customWidth="1"/>
    <col min="12554" max="12554" width="7.83203125" style="270" customWidth="1"/>
    <col min="12555" max="12555" width="15.1640625" style="270" customWidth="1"/>
    <col min="12556" max="12556" width="14" style="270" customWidth="1"/>
    <col min="12557" max="12557" width="7.83203125" style="270" customWidth="1"/>
    <col min="12558" max="12558" width="16.83203125" style="270" customWidth="1"/>
    <col min="12559" max="12559" width="13.6640625" style="270" customWidth="1"/>
    <col min="12560" max="12560" width="8.83203125" style="270" customWidth="1"/>
    <col min="12561" max="12561" width="15.5" style="270" customWidth="1"/>
    <col min="12562" max="12562" width="13.83203125" style="270" customWidth="1"/>
    <col min="12563" max="12803" width="9.33203125" style="270"/>
    <col min="12804" max="12804" width="8" style="270" customWidth="1"/>
    <col min="12805" max="12805" width="16.6640625" style="270" customWidth="1"/>
    <col min="12806" max="12806" width="16.5" style="270" customWidth="1"/>
    <col min="12807" max="12807" width="7" style="270" customWidth="1"/>
    <col min="12808" max="12808" width="15.5" style="270" customWidth="1"/>
    <col min="12809" max="12809" width="13.6640625" style="270" customWidth="1"/>
    <col min="12810" max="12810" width="7.83203125" style="270" customWidth="1"/>
    <col min="12811" max="12811" width="15.1640625" style="270" customWidth="1"/>
    <col min="12812" max="12812" width="14" style="270" customWidth="1"/>
    <col min="12813" max="12813" width="7.83203125" style="270" customWidth="1"/>
    <col min="12814" max="12814" width="16.83203125" style="270" customWidth="1"/>
    <col min="12815" max="12815" width="13.6640625" style="270" customWidth="1"/>
    <col min="12816" max="12816" width="8.83203125" style="270" customWidth="1"/>
    <col min="12817" max="12817" width="15.5" style="270" customWidth="1"/>
    <col min="12818" max="12818" width="13.83203125" style="270" customWidth="1"/>
    <col min="12819" max="13059" width="9.33203125" style="270"/>
    <col min="13060" max="13060" width="8" style="270" customWidth="1"/>
    <col min="13061" max="13061" width="16.6640625" style="270" customWidth="1"/>
    <col min="13062" max="13062" width="16.5" style="270" customWidth="1"/>
    <col min="13063" max="13063" width="7" style="270" customWidth="1"/>
    <col min="13064" max="13064" width="15.5" style="270" customWidth="1"/>
    <col min="13065" max="13065" width="13.6640625" style="270" customWidth="1"/>
    <col min="13066" max="13066" width="7.83203125" style="270" customWidth="1"/>
    <col min="13067" max="13067" width="15.1640625" style="270" customWidth="1"/>
    <col min="13068" max="13068" width="14" style="270" customWidth="1"/>
    <col min="13069" max="13069" width="7.83203125" style="270" customWidth="1"/>
    <col min="13070" max="13070" width="16.83203125" style="270" customWidth="1"/>
    <col min="13071" max="13071" width="13.6640625" style="270" customWidth="1"/>
    <col min="13072" max="13072" width="8.83203125" style="270" customWidth="1"/>
    <col min="13073" max="13073" width="15.5" style="270" customWidth="1"/>
    <col min="13074" max="13074" width="13.83203125" style="270" customWidth="1"/>
    <col min="13075" max="13315" width="9.33203125" style="270"/>
    <col min="13316" max="13316" width="8" style="270" customWidth="1"/>
    <col min="13317" max="13317" width="16.6640625" style="270" customWidth="1"/>
    <col min="13318" max="13318" width="16.5" style="270" customWidth="1"/>
    <col min="13319" max="13319" width="7" style="270" customWidth="1"/>
    <col min="13320" max="13320" width="15.5" style="270" customWidth="1"/>
    <col min="13321" max="13321" width="13.6640625" style="270" customWidth="1"/>
    <col min="13322" max="13322" width="7.83203125" style="270" customWidth="1"/>
    <col min="13323" max="13323" width="15.1640625" style="270" customWidth="1"/>
    <col min="13324" max="13324" width="14" style="270" customWidth="1"/>
    <col min="13325" max="13325" width="7.83203125" style="270" customWidth="1"/>
    <col min="13326" max="13326" width="16.83203125" style="270" customWidth="1"/>
    <col min="13327" max="13327" width="13.6640625" style="270" customWidth="1"/>
    <col min="13328" max="13328" width="8.83203125" style="270" customWidth="1"/>
    <col min="13329" max="13329" width="15.5" style="270" customWidth="1"/>
    <col min="13330" max="13330" width="13.83203125" style="270" customWidth="1"/>
    <col min="13331" max="13571" width="9.33203125" style="270"/>
    <col min="13572" max="13572" width="8" style="270" customWidth="1"/>
    <col min="13573" max="13573" width="16.6640625" style="270" customWidth="1"/>
    <col min="13574" max="13574" width="16.5" style="270" customWidth="1"/>
    <col min="13575" max="13575" width="7" style="270" customWidth="1"/>
    <col min="13576" max="13576" width="15.5" style="270" customWidth="1"/>
    <col min="13577" max="13577" width="13.6640625" style="270" customWidth="1"/>
    <col min="13578" max="13578" width="7.83203125" style="270" customWidth="1"/>
    <col min="13579" max="13579" width="15.1640625" style="270" customWidth="1"/>
    <col min="13580" max="13580" width="14" style="270" customWidth="1"/>
    <col min="13581" max="13581" width="7.83203125" style="270" customWidth="1"/>
    <col min="13582" max="13582" width="16.83203125" style="270" customWidth="1"/>
    <col min="13583" max="13583" width="13.6640625" style="270" customWidth="1"/>
    <col min="13584" max="13584" width="8.83203125" style="270" customWidth="1"/>
    <col min="13585" max="13585" width="15.5" style="270" customWidth="1"/>
    <col min="13586" max="13586" width="13.83203125" style="270" customWidth="1"/>
    <col min="13587" max="13827" width="9.33203125" style="270"/>
    <col min="13828" max="13828" width="8" style="270" customWidth="1"/>
    <col min="13829" max="13829" width="16.6640625" style="270" customWidth="1"/>
    <col min="13830" max="13830" width="16.5" style="270" customWidth="1"/>
    <col min="13831" max="13831" width="7" style="270" customWidth="1"/>
    <col min="13832" max="13832" width="15.5" style="270" customWidth="1"/>
    <col min="13833" max="13833" width="13.6640625" style="270" customWidth="1"/>
    <col min="13834" max="13834" width="7.83203125" style="270" customWidth="1"/>
    <col min="13835" max="13835" width="15.1640625" style="270" customWidth="1"/>
    <col min="13836" max="13836" width="14" style="270" customWidth="1"/>
    <col min="13837" max="13837" width="7.83203125" style="270" customWidth="1"/>
    <col min="13838" max="13838" width="16.83203125" style="270" customWidth="1"/>
    <col min="13839" max="13839" width="13.6640625" style="270" customWidth="1"/>
    <col min="13840" max="13840" width="8.83203125" style="270" customWidth="1"/>
    <col min="13841" max="13841" width="15.5" style="270" customWidth="1"/>
    <col min="13842" max="13842" width="13.83203125" style="270" customWidth="1"/>
    <col min="13843" max="14083" width="9.33203125" style="270"/>
    <col min="14084" max="14084" width="8" style="270" customWidth="1"/>
    <col min="14085" max="14085" width="16.6640625" style="270" customWidth="1"/>
    <col min="14086" max="14086" width="16.5" style="270" customWidth="1"/>
    <col min="14087" max="14087" width="7" style="270" customWidth="1"/>
    <col min="14088" max="14088" width="15.5" style="270" customWidth="1"/>
    <col min="14089" max="14089" width="13.6640625" style="270" customWidth="1"/>
    <col min="14090" max="14090" width="7.83203125" style="270" customWidth="1"/>
    <col min="14091" max="14091" width="15.1640625" style="270" customWidth="1"/>
    <col min="14092" max="14092" width="14" style="270" customWidth="1"/>
    <col min="14093" max="14093" width="7.83203125" style="270" customWidth="1"/>
    <col min="14094" max="14094" width="16.83203125" style="270" customWidth="1"/>
    <col min="14095" max="14095" width="13.6640625" style="270" customWidth="1"/>
    <col min="14096" max="14096" width="8.83203125" style="270" customWidth="1"/>
    <col min="14097" max="14097" width="15.5" style="270" customWidth="1"/>
    <col min="14098" max="14098" width="13.83203125" style="270" customWidth="1"/>
    <col min="14099" max="14339" width="9.33203125" style="270"/>
    <col min="14340" max="14340" width="8" style="270" customWidth="1"/>
    <col min="14341" max="14341" width="16.6640625" style="270" customWidth="1"/>
    <col min="14342" max="14342" width="16.5" style="270" customWidth="1"/>
    <col min="14343" max="14343" width="7" style="270" customWidth="1"/>
    <col min="14344" max="14344" width="15.5" style="270" customWidth="1"/>
    <col min="14345" max="14345" width="13.6640625" style="270" customWidth="1"/>
    <col min="14346" max="14346" width="7.83203125" style="270" customWidth="1"/>
    <col min="14347" max="14347" width="15.1640625" style="270" customWidth="1"/>
    <col min="14348" max="14348" width="14" style="270" customWidth="1"/>
    <col min="14349" max="14349" width="7.83203125" style="270" customWidth="1"/>
    <col min="14350" max="14350" width="16.83203125" style="270" customWidth="1"/>
    <col min="14351" max="14351" width="13.6640625" style="270" customWidth="1"/>
    <col min="14352" max="14352" width="8.83203125" style="270" customWidth="1"/>
    <col min="14353" max="14353" width="15.5" style="270" customWidth="1"/>
    <col min="14354" max="14354" width="13.83203125" style="270" customWidth="1"/>
    <col min="14355" max="14595" width="9.33203125" style="270"/>
    <col min="14596" max="14596" width="8" style="270" customWidth="1"/>
    <col min="14597" max="14597" width="16.6640625" style="270" customWidth="1"/>
    <col min="14598" max="14598" width="16.5" style="270" customWidth="1"/>
    <col min="14599" max="14599" width="7" style="270" customWidth="1"/>
    <col min="14600" max="14600" width="15.5" style="270" customWidth="1"/>
    <col min="14601" max="14601" width="13.6640625" style="270" customWidth="1"/>
    <col min="14602" max="14602" width="7.83203125" style="270" customWidth="1"/>
    <col min="14603" max="14603" width="15.1640625" style="270" customWidth="1"/>
    <col min="14604" max="14604" width="14" style="270" customWidth="1"/>
    <col min="14605" max="14605" width="7.83203125" style="270" customWidth="1"/>
    <col min="14606" max="14606" width="16.83203125" style="270" customWidth="1"/>
    <col min="14607" max="14607" width="13.6640625" style="270" customWidth="1"/>
    <col min="14608" max="14608" width="8.83203125" style="270" customWidth="1"/>
    <col min="14609" max="14609" width="15.5" style="270" customWidth="1"/>
    <col min="14610" max="14610" width="13.83203125" style="270" customWidth="1"/>
    <col min="14611" max="14851" width="9.33203125" style="270"/>
    <col min="14852" max="14852" width="8" style="270" customWidth="1"/>
    <col min="14853" max="14853" width="16.6640625" style="270" customWidth="1"/>
    <col min="14854" max="14854" width="16.5" style="270" customWidth="1"/>
    <col min="14855" max="14855" width="7" style="270" customWidth="1"/>
    <col min="14856" max="14856" width="15.5" style="270" customWidth="1"/>
    <col min="14857" max="14857" width="13.6640625" style="270" customWidth="1"/>
    <col min="14858" max="14858" width="7.83203125" style="270" customWidth="1"/>
    <col min="14859" max="14859" width="15.1640625" style="270" customWidth="1"/>
    <col min="14860" max="14860" width="14" style="270" customWidth="1"/>
    <col min="14861" max="14861" width="7.83203125" style="270" customWidth="1"/>
    <col min="14862" max="14862" width="16.83203125" style="270" customWidth="1"/>
    <col min="14863" max="14863" width="13.6640625" style="270" customWidth="1"/>
    <col min="14864" max="14864" width="8.83203125" style="270" customWidth="1"/>
    <col min="14865" max="14865" width="15.5" style="270" customWidth="1"/>
    <col min="14866" max="14866" width="13.83203125" style="270" customWidth="1"/>
    <col min="14867" max="15107" width="9.33203125" style="270"/>
    <col min="15108" max="15108" width="8" style="270" customWidth="1"/>
    <col min="15109" max="15109" width="16.6640625" style="270" customWidth="1"/>
    <col min="15110" max="15110" width="16.5" style="270" customWidth="1"/>
    <col min="15111" max="15111" width="7" style="270" customWidth="1"/>
    <col min="15112" max="15112" width="15.5" style="270" customWidth="1"/>
    <col min="15113" max="15113" width="13.6640625" style="270" customWidth="1"/>
    <col min="15114" max="15114" width="7.83203125" style="270" customWidth="1"/>
    <col min="15115" max="15115" width="15.1640625" style="270" customWidth="1"/>
    <col min="15116" max="15116" width="14" style="270" customWidth="1"/>
    <col min="15117" max="15117" width="7.83203125" style="270" customWidth="1"/>
    <col min="15118" max="15118" width="16.83203125" style="270" customWidth="1"/>
    <col min="15119" max="15119" width="13.6640625" style="270" customWidth="1"/>
    <col min="15120" max="15120" width="8.83203125" style="270" customWidth="1"/>
    <col min="15121" max="15121" width="15.5" style="270" customWidth="1"/>
    <col min="15122" max="15122" width="13.83203125" style="270" customWidth="1"/>
    <col min="15123" max="15363" width="9.33203125" style="270"/>
    <col min="15364" max="15364" width="8" style="270" customWidth="1"/>
    <col min="15365" max="15365" width="16.6640625" style="270" customWidth="1"/>
    <col min="15366" max="15366" width="16.5" style="270" customWidth="1"/>
    <col min="15367" max="15367" width="7" style="270" customWidth="1"/>
    <col min="15368" max="15368" width="15.5" style="270" customWidth="1"/>
    <col min="15369" max="15369" width="13.6640625" style="270" customWidth="1"/>
    <col min="15370" max="15370" width="7.83203125" style="270" customWidth="1"/>
    <col min="15371" max="15371" width="15.1640625" style="270" customWidth="1"/>
    <col min="15372" max="15372" width="14" style="270" customWidth="1"/>
    <col min="15373" max="15373" width="7.83203125" style="270" customWidth="1"/>
    <col min="15374" max="15374" width="16.83203125" style="270" customWidth="1"/>
    <col min="15375" max="15375" width="13.6640625" style="270" customWidth="1"/>
    <col min="15376" max="15376" width="8.83203125" style="270" customWidth="1"/>
    <col min="15377" max="15377" width="15.5" style="270" customWidth="1"/>
    <col min="15378" max="15378" width="13.83203125" style="270" customWidth="1"/>
    <col min="15379" max="15619" width="9.33203125" style="270"/>
    <col min="15620" max="15620" width="8" style="270" customWidth="1"/>
    <col min="15621" max="15621" width="16.6640625" style="270" customWidth="1"/>
    <col min="15622" max="15622" width="16.5" style="270" customWidth="1"/>
    <col min="15623" max="15623" width="7" style="270" customWidth="1"/>
    <col min="15624" max="15624" width="15.5" style="270" customWidth="1"/>
    <col min="15625" max="15625" width="13.6640625" style="270" customWidth="1"/>
    <col min="15626" max="15626" width="7.83203125" style="270" customWidth="1"/>
    <col min="15627" max="15627" width="15.1640625" style="270" customWidth="1"/>
    <col min="15628" max="15628" width="14" style="270" customWidth="1"/>
    <col min="15629" max="15629" width="7.83203125" style="270" customWidth="1"/>
    <col min="15630" max="15630" width="16.83203125" style="270" customWidth="1"/>
    <col min="15631" max="15631" width="13.6640625" style="270" customWidth="1"/>
    <col min="15632" max="15632" width="8.83203125" style="270" customWidth="1"/>
    <col min="15633" max="15633" width="15.5" style="270" customWidth="1"/>
    <col min="15634" max="15634" width="13.83203125" style="270" customWidth="1"/>
    <col min="15635" max="15875" width="9.33203125" style="270"/>
    <col min="15876" max="15876" width="8" style="270" customWidth="1"/>
    <col min="15877" max="15877" width="16.6640625" style="270" customWidth="1"/>
    <col min="15878" max="15878" width="16.5" style="270" customWidth="1"/>
    <col min="15879" max="15879" width="7" style="270" customWidth="1"/>
    <col min="15880" max="15880" width="15.5" style="270" customWidth="1"/>
    <col min="15881" max="15881" width="13.6640625" style="270" customWidth="1"/>
    <col min="15882" max="15882" width="7.83203125" style="270" customWidth="1"/>
    <col min="15883" max="15883" width="15.1640625" style="270" customWidth="1"/>
    <col min="15884" max="15884" width="14" style="270" customWidth="1"/>
    <col min="15885" max="15885" width="7.83203125" style="270" customWidth="1"/>
    <col min="15886" max="15886" width="16.83203125" style="270" customWidth="1"/>
    <col min="15887" max="15887" width="13.6640625" style="270" customWidth="1"/>
    <col min="15888" max="15888" width="8.83203125" style="270" customWidth="1"/>
    <col min="15889" max="15889" width="15.5" style="270" customWidth="1"/>
    <col min="15890" max="15890" width="13.83203125" style="270" customWidth="1"/>
    <col min="15891" max="16131" width="9.33203125" style="270"/>
    <col min="16132" max="16132" width="8" style="270" customWidth="1"/>
    <col min="16133" max="16133" width="16.6640625" style="270" customWidth="1"/>
    <col min="16134" max="16134" width="16.5" style="270" customWidth="1"/>
    <col min="16135" max="16135" width="7" style="270" customWidth="1"/>
    <col min="16136" max="16136" width="15.5" style="270" customWidth="1"/>
    <col min="16137" max="16137" width="13.6640625" style="270" customWidth="1"/>
    <col min="16138" max="16138" width="7.83203125" style="270" customWidth="1"/>
    <col min="16139" max="16139" width="15.1640625" style="270" customWidth="1"/>
    <col min="16140" max="16140" width="14" style="270" customWidth="1"/>
    <col min="16141" max="16141" width="7.83203125" style="270" customWidth="1"/>
    <col min="16142" max="16142" width="16.83203125" style="270" customWidth="1"/>
    <col min="16143" max="16143" width="13.6640625" style="270" customWidth="1"/>
    <col min="16144" max="16144" width="8.83203125" style="270" customWidth="1"/>
    <col min="16145" max="16145" width="15.5" style="270" customWidth="1"/>
    <col min="16146" max="16146" width="13.83203125" style="270" customWidth="1"/>
    <col min="16147" max="16384" width="9.33203125" style="270"/>
  </cols>
  <sheetData>
    <row r="1" spans="2:25" ht="65.25" customHeight="1">
      <c r="B1" s="382" t="s">
        <v>2523</v>
      </c>
      <c r="C1" s="382"/>
      <c r="D1" s="382"/>
      <c r="E1" s="382"/>
      <c r="F1" s="382"/>
      <c r="G1" s="382"/>
      <c r="H1" s="382"/>
      <c r="I1" s="382"/>
      <c r="J1" s="382"/>
      <c r="K1" s="325"/>
      <c r="L1" s="325"/>
      <c r="M1" s="325"/>
      <c r="N1" s="383" t="s">
        <v>2524</v>
      </c>
      <c r="O1" s="383"/>
      <c r="P1" s="383"/>
      <c r="Q1" s="383"/>
      <c r="R1" s="383"/>
      <c r="S1" s="383"/>
      <c r="T1" s="383"/>
      <c r="U1" s="383"/>
      <c r="V1" s="383"/>
      <c r="W1" s="383"/>
      <c r="X1" s="383"/>
      <c r="Y1" s="383"/>
    </row>
    <row r="2" spans="2:25" ht="20.25" customHeight="1">
      <c r="B2" s="384" t="s">
        <v>2646</v>
      </c>
      <c r="C2" s="384"/>
      <c r="D2" s="384"/>
      <c r="E2" s="384"/>
      <c r="F2" s="384"/>
      <c r="G2" s="384"/>
      <c r="H2" s="384"/>
      <c r="I2" s="384"/>
      <c r="J2" s="384"/>
      <c r="K2" s="384"/>
      <c r="L2" s="384"/>
      <c r="M2" s="384"/>
      <c r="N2" s="384"/>
      <c r="O2" s="384"/>
      <c r="P2" s="384"/>
      <c r="Q2" s="384"/>
      <c r="R2" s="384"/>
      <c r="S2" s="384"/>
      <c r="T2" s="384"/>
      <c r="U2" s="384"/>
      <c r="V2" s="384"/>
      <c r="W2" s="384"/>
      <c r="X2" s="384"/>
      <c r="Y2" s="384"/>
    </row>
    <row r="3" spans="2:25" ht="33" customHeight="1">
      <c r="B3" s="403" t="s">
        <v>2596</v>
      </c>
      <c r="C3" s="403"/>
      <c r="D3" s="403"/>
      <c r="E3" s="403"/>
      <c r="F3" s="403"/>
      <c r="G3" s="403"/>
      <c r="H3" s="403"/>
      <c r="I3" s="403"/>
      <c r="J3" s="403"/>
      <c r="K3" s="403"/>
      <c r="L3" s="403"/>
      <c r="M3" s="403"/>
      <c r="N3" s="403"/>
      <c r="O3" s="403"/>
      <c r="P3" s="403"/>
      <c r="Q3" s="403"/>
      <c r="R3" s="403"/>
      <c r="S3" s="403"/>
      <c r="T3" s="403"/>
      <c r="U3" s="403"/>
      <c r="V3" s="403"/>
      <c r="W3" s="403"/>
      <c r="X3" s="403"/>
      <c r="Y3" s="403"/>
    </row>
    <row r="4" spans="2:25" s="272" customFormat="1" ht="30" customHeight="1">
      <c r="B4" s="285" t="s">
        <v>2527</v>
      </c>
      <c r="C4" s="216" t="s">
        <v>2528</v>
      </c>
      <c r="D4" s="285" t="s">
        <v>2529</v>
      </c>
      <c r="E4" s="286" t="s">
        <v>2586</v>
      </c>
      <c r="F4" s="286" t="s">
        <v>2587</v>
      </c>
      <c r="G4" s="286" t="s">
        <v>2585</v>
      </c>
      <c r="H4" s="285" t="s">
        <v>2527</v>
      </c>
      <c r="I4" s="216" t="s">
        <v>2528</v>
      </c>
      <c r="J4" s="285" t="s">
        <v>2529</v>
      </c>
      <c r="K4" s="286" t="s">
        <v>2586</v>
      </c>
      <c r="L4" s="286" t="s">
        <v>2587</v>
      </c>
      <c r="M4" s="328" t="s">
        <v>2585</v>
      </c>
      <c r="N4" s="285" t="s">
        <v>2527</v>
      </c>
      <c r="O4" s="216" t="s">
        <v>2528</v>
      </c>
      <c r="P4" s="285" t="s">
        <v>2529</v>
      </c>
      <c r="Q4" s="286" t="s">
        <v>2586</v>
      </c>
      <c r="R4" s="286" t="s">
        <v>2587</v>
      </c>
      <c r="S4" s="286" t="s">
        <v>2585</v>
      </c>
      <c r="T4" s="285" t="s">
        <v>2527</v>
      </c>
      <c r="U4" s="216" t="s">
        <v>2528</v>
      </c>
      <c r="V4" s="285" t="s">
        <v>2529</v>
      </c>
      <c r="W4" s="286" t="s">
        <v>2586</v>
      </c>
      <c r="X4" s="286" t="s">
        <v>2587</v>
      </c>
      <c r="Y4" s="286" t="s">
        <v>2585</v>
      </c>
    </row>
    <row r="5" spans="2:25" s="276" customFormat="1" ht="20.25" customHeight="1">
      <c r="B5" s="273">
        <v>1</v>
      </c>
      <c r="C5" s="274" t="s">
        <v>2530</v>
      </c>
      <c r="D5" s="277">
        <v>26</v>
      </c>
      <c r="E5" s="287">
        <f>'THUD 20.2'!AJ42</f>
        <v>40</v>
      </c>
      <c r="F5" s="291">
        <f>CKCT19.2!AK30</f>
        <v>1</v>
      </c>
      <c r="G5" s="295">
        <f>CKCT19.1!AL30</f>
        <v>2</v>
      </c>
      <c r="H5" s="284">
        <v>1</v>
      </c>
      <c r="I5" s="282" t="s">
        <v>2531</v>
      </c>
      <c r="J5" s="191">
        <v>35</v>
      </c>
      <c r="K5" s="287">
        <f>TBN19.1!AJ39</f>
        <v>25</v>
      </c>
      <c r="L5" s="291">
        <f>TBN19.1!AK39</f>
        <v>5</v>
      </c>
      <c r="M5" s="295">
        <f>TBN19.1!AL39</f>
        <v>10</v>
      </c>
      <c r="N5" s="284">
        <v>1</v>
      </c>
      <c r="O5" s="329" t="s">
        <v>2556</v>
      </c>
      <c r="P5" s="191">
        <v>24</v>
      </c>
      <c r="Q5" s="287">
        <f>KTDN19.1!AJ28</f>
        <v>4</v>
      </c>
      <c r="R5" s="291">
        <f>KTDN19.1!AK28</f>
        <v>11</v>
      </c>
      <c r="S5" s="295">
        <f>KTDN19.1!AL28</f>
        <v>0</v>
      </c>
      <c r="T5" s="284">
        <v>1</v>
      </c>
      <c r="U5" s="282" t="s">
        <v>2549</v>
      </c>
      <c r="V5" s="191">
        <v>27</v>
      </c>
      <c r="W5" s="287">
        <f>THUD19.1!AJ33</f>
        <v>14</v>
      </c>
      <c r="X5" s="291">
        <f>THUD19.1!AK33</f>
        <v>0</v>
      </c>
      <c r="Y5" s="295">
        <f>THUD19.1!AL33</f>
        <v>32</v>
      </c>
    </row>
    <row r="6" spans="2:25" s="276" customFormat="1" ht="20.25" customHeight="1">
      <c r="B6" s="273">
        <v>2</v>
      </c>
      <c r="C6" s="274" t="s">
        <v>2535</v>
      </c>
      <c r="D6" s="277">
        <v>28</v>
      </c>
      <c r="E6" s="287">
        <f>CKCT19.2!AJ30</f>
        <v>16</v>
      </c>
      <c r="F6" s="291">
        <f>CKCT19.2!AK30</f>
        <v>1</v>
      </c>
      <c r="G6" s="295">
        <f>CKCT19.2!AL30</f>
        <v>1</v>
      </c>
      <c r="H6" s="284">
        <v>2</v>
      </c>
      <c r="I6" s="282" t="s">
        <v>2536</v>
      </c>
      <c r="J6" s="191">
        <v>34</v>
      </c>
      <c r="K6" s="287">
        <f>TBN19.2!AJ37</f>
        <v>58</v>
      </c>
      <c r="L6" s="291">
        <f>TBN19.2!AK37</f>
        <v>3</v>
      </c>
      <c r="M6" s="295">
        <f>TBN19.2!AL37</f>
        <v>4</v>
      </c>
      <c r="N6" s="284">
        <v>2</v>
      </c>
      <c r="O6" s="329" t="s">
        <v>2560</v>
      </c>
      <c r="P6" s="191">
        <v>22</v>
      </c>
      <c r="Q6" s="287">
        <f>KTDN19.2!AJ29</f>
        <v>1</v>
      </c>
      <c r="R6" s="291">
        <f>KTDN19.2!AK29</f>
        <v>18</v>
      </c>
      <c r="S6" s="295">
        <f>KTDN19.1!AL28</f>
        <v>0</v>
      </c>
      <c r="T6" s="284">
        <v>2</v>
      </c>
      <c r="U6" s="282" t="s">
        <v>2553</v>
      </c>
      <c r="V6" s="284">
        <v>25</v>
      </c>
      <c r="W6" s="287">
        <f>THUD19.2!AJ32</f>
        <v>12</v>
      </c>
      <c r="X6" s="291">
        <f>THUD19.2!AK32</f>
        <v>2</v>
      </c>
      <c r="Y6" s="295">
        <f>THUD19.2!AL32</f>
        <v>8</v>
      </c>
    </row>
    <row r="7" spans="2:25" s="276" customFormat="1" ht="20.25" customHeight="1">
      <c r="B7" s="273">
        <v>3</v>
      </c>
      <c r="C7" s="274" t="s">
        <v>2539</v>
      </c>
      <c r="D7" s="277">
        <v>29</v>
      </c>
      <c r="E7" s="287">
        <f>'CKĐL 19.1'!AJ33</f>
        <v>27</v>
      </c>
      <c r="F7" s="291">
        <f>'CKĐL 19.1'!AK33</f>
        <v>5</v>
      </c>
      <c r="G7" s="295">
        <f>'CKĐL 19.1'!AL33</f>
        <v>8</v>
      </c>
      <c r="H7" s="284">
        <v>3</v>
      </c>
      <c r="I7" s="282" t="s">
        <v>2540</v>
      </c>
      <c r="J7" s="191">
        <v>28</v>
      </c>
      <c r="K7" s="287">
        <f>ĐCN19!AJ35</f>
        <v>20</v>
      </c>
      <c r="L7" s="291">
        <f>ĐCN19!AK35</f>
        <v>0</v>
      </c>
      <c r="M7" s="295">
        <f>ĐCN19!AL35</f>
        <v>0</v>
      </c>
      <c r="N7" s="284">
        <v>3</v>
      </c>
      <c r="O7" s="329" t="s">
        <v>2563</v>
      </c>
      <c r="P7" s="191">
        <v>25</v>
      </c>
      <c r="Q7" s="287">
        <f>LGT19.1!AJ31</f>
        <v>23</v>
      </c>
      <c r="R7" s="291">
        <f>LGT19.1!AK31</f>
        <v>4</v>
      </c>
      <c r="S7" s="295">
        <f>LGT19.1!AL31</f>
        <v>0</v>
      </c>
      <c r="T7" s="284">
        <v>3</v>
      </c>
      <c r="U7" s="282" t="s">
        <v>2557</v>
      </c>
      <c r="V7" s="191">
        <v>27</v>
      </c>
      <c r="W7" s="288">
        <f>THUD19.3!AJ33</f>
        <v>44</v>
      </c>
      <c r="X7" s="292">
        <f>THUD19.3!AK33</f>
        <v>0</v>
      </c>
      <c r="Y7" s="296">
        <f>THUD19.3!AL33</f>
        <v>12</v>
      </c>
    </row>
    <row r="8" spans="2:25" s="276" customFormat="1" ht="20.25" customHeight="1">
      <c r="B8" s="273">
        <v>4</v>
      </c>
      <c r="C8" s="274" t="s">
        <v>2543</v>
      </c>
      <c r="D8" s="277">
        <v>28</v>
      </c>
      <c r="E8" s="287">
        <f>'CKĐL 19.2'!AJ31</f>
        <v>1</v>
      </c>
      <c r="F8" s="291">
        <f>'CKĐL 19.2'!AK31</f>
        <v>8</v>
      </c>
      <c r="G8" s="295">
        <f>'CKĐL 19.2'!AL31</f>
        <v>1</v>
      </c>
      <c r="H8" s="284">
        <v>4</v>
      </c>
      <c r="I8" s="282" t="s">
        <v>2544</v>
      </c>
      <c r="J8" s="191">
        <v>21</v>
      </c>
      <c r="K8" s="287">
        <f>TKTT19!AJ26</f>
        <v>4</v>
      </c>
      <c r="L8" s="291">
        <f>TKTT19!AK26</f>
        <v>7</v>
      </c>
      <c r="M8" s="295">
        <f>TKTT19!AL26</f>
        <v>7</v>
      </c>
      <c r="N8" s="284">
        <v>4</v>
      </c>
      <c r="O8" s="329" t="s">
        <v>2567</v>
      </c>
      <c r="P8" s="191">
        <v>25</v>
      </c>
      <c r="Q8" s="287" t="e">
        <f>LGT19.2!#REF!</f>
        <v>#REF!</v>
      </c>
      <c r="R8" s="291" t="e">
        <f>LGT19.2!#REF!</f>
        <v>#REF!</v>
      </c>
      <c r="S8" s="295" t="e">
        <f>LGT19.2!#REF!</f>
        <v>#REF!</v>
      </c>
      <c r="T8" s="284">
        <v>4</v>
      </c>
      <c r="U8" s="282" t="s">
        <v>2564</v>
      </c>
      <c r="V8" s="191">
        <v>17</v>
      </c>
      <c r="W8" s="287">
        <f>CĐT19!AJ22</f>
        <v>12</v>
      </c>
      <c r="X8" s="291">
        <f>CĐT19!AK22</f>
        <v>0</v>
      </c>
      <c r="Y8" s="295">
        <f>CĐT19!AL22</f>
        <v>5</v>
      </c>
    </row>
    <row r="9" spans="2:25" s="276" customFormat="1" ht="20.25" customHeight="1">
      <c r="B9" s="273">
        <v>5</v>
      </c>
      <c r="C9" s="274" t="s">
        <v>2548</v>
      </c>
      <c r="D9" s="277">
        <v>25</v>
      </c>
      <c r="E9" s="287">
        <f>'CKĐL 19.3'!AJ30</f>
        <v>31</v>
      </c>
      <c r="F9" s="291">
        <f>'CKĐL 19.3'!AK30</f>
        <v>9</v>
      </c>
      <c r="G9" s="295">
        <f>'CKĐL 19.3'!AL30</f>
        <v>0</v>
      </c>
      <c r="H9" s="284">
        <v>5</v>
      </c>
      <c r="I9" s="326" t="s">
        <v>2570</v>
      </c>
      <c r="J9" s="284">
        <v>26</v>
      </c>
      <c r="K9" s="290">
        <f>'ĐCN 20.1'!AJ33</f>
        <v>11</v>
      </c>
      <c r="L9" s="294">
        <f>'ĐCN 20.1'!AK33</f>
        <v>14</v>
      </c>
      <c r="M9" s="298">
        <f>'ĐCN 20.1'!AL33</f>
        <v>14</v>
      </c>
      <c r="N9" s="284">
        <v>5</v>
      </c>
      <c r="O9" s="329" t="s">
        <v>2571</v>
      </c>
      <c r="P9" s="191">
        <v>18</v>
      </c>
      <c r="Q9" s="287">
        <f>TCNH19!AJ23</f>
        <v>9</v>
      </c>
      <c r="R9" s="291">
        <f>TCNH19!AK23</f>
        <v>13</v>
      </c>
      <c r="S9" s="295">
        <f>TCNH19!AL23</f>
        <v>1</v>
      </c>
      <c r="T9" s="284">
        <v>5</v>
      </c>
      <c r="U9" s="282" t="s">
        <v>2568</v>
      </c>
      <c r="V9" s="191">
        <v>27</v>
      </c>
      <c r="W9" s="287">
        <f>TQW19.1!AJ33</f>
        <v>60</v>
      </c>
      <c r="X9" s="291">
        <f>TQW19.1!AK33</f>
        <v>1</v>
      </c>
      <c r="Y9" s="295">
        <f>TQW19.1!AL33</f>
        <v>1</v>
      </c>
    </row>
    <row r="10" spans="2:25" s="276" customFormat="1" ht="20.25" customHeight="1">
      <c r="B10" s="273">
        <v>6</v>
      </c>
      <c r="C10" s="274" t="s">
        <v>2552</v>
      </c>
      <c r="D10" s="277">
        <v>23</v>
      </c>
      <c r="E10" s="287">
        <f>'CKĐL 19.4'!AJ29</f>
        <v>1</v>
      </c>
      <c r="F10" s="291">
        <f>'CKĐL 19.4'!AK29</f>
        <v>12</v>
      </c>
      <c r="G10" s="295">
        <f>'CKĐL 19.4'!AL29</f>
        <v>9</v>
      </c>
      <c r="H10" s="284">
        <v>6</v>
      </c>
      <c r="I10" s="326" t="s">
        <v>2574</v>
      </c>
      <c r="J10" s="284">
        <v>24</v>
      </c>
      <c r="K10" s="290">
        <f>'ĐCN 20.2'!AJ26</f>
        <v>1</v>
      </c>
      <c r="L10" s="294">
        <f>'ĐCN 20.2'!AK26</f>
        <v>21</v>
      </c>
      <c r="M10" s="298">
        <f>'ĐCN 20.2'!AL26</f>
        <v>1</v>
      </c>
      <c r="N10" s="284">
        <v>6</v>
      </c>
      <c r="O10" s="329" t="s">
        <v>2575</v>
      </c>
      <c r="P10" s="191">
        <v>26</v>
      </c>
      <c r="Q10" s="287">
        <f>BHST19!AJ33</f>
        <v>32</v>
      </c>
      <c r="R10" s="291">
        <f>BHST19!AK33</f>
        <v>16</v>
      </c>
      <c r="S10" s="295">
        <f>BHST19!AL33</f>
        <v>4</v>
      </c>
      <c r="T10" s="284">
        <v>6</v>
      </c>
      <c r="U10" s="282" t="s">
        <v>2572</v>
      </c>
      <c r="V10" s="191">
        <v>22</v>
      </c>
      <c r="W10" s="287">
        <f>TQW19.2!AJ28</f>
        <v>35</v>
      </c>
      <c r="X10" s="291">
        <f>TQW19.2!AK28</f>
        <v>2</v>
      </c>
      <c r="Y10" s="295">
        <f>TQW19.2!AL28</f>
        <v>3</v>
      </c>
    </row>
    <row r="11" spans="2:25" s="276" customFormat="1" ht="20.25" customHeight="1">
      <c r="B11" s="273">
        <v>7</v>
      </c>
      <c r="C11" s="275" t="s">
        <v>2532</v>
      </c>
      <c r="D11" s="273">
        <v>21</v>
      </c>
      <c r="E11" s="288">
        <f>CKCT20.1!AJ25</f>
        <v>15</v>
      </c>
      <c r="F11" s="292">
        <f>CKCT20.1!AK25</f>
        <v>2</v>
      </c>
      <c r="G11" s="327">
        <f>CKCT20.1!AL25</f>
        <v>2</v>
      </c>
      <c r="H11" s="284">
        <v>7</v>
      </c>
      <c r="I11" s="326" t="s">
        <v>2578</v>
      </c>
      <c r="J11" s="284">
        <v>20</v>
      </c>
      <c r="K11" s="290">
        <f>TKTT20!AJ21</f>
        <v>1</v>
      </c>
      <c r="L11" s="294">
        <f>TKTT20!AK21</f>
        <v>5</v>
      </c>
      <c r="M11" s="298">
        <f>TKTT20!AL21</f>
        <v>1</v>
      </c>
      <c r="N11" s="284">
        <v>7</v>
      </c>
      <c r="O11" s="329" t="s">
        <v>2579</v>
      </c>
      <c r="P11" s="191">
        <v>19</v>
      </c>
      <c r="Q11" s="287">
        <f>XNK19.1!AJ26</f>
        <v>7</v>
      </c>
      <c r="R11" s="291">
        <f>XNK19.1!AK26</f>
        <v>10</v>
      </c>
      <c r="S11" s="295">
        <f>XNK19.1!AL26</f>
        <v>0</v>
      </c>
      <c r="T11" s="284">
        <v>7</v>
      </c>
      <c r="U11" s="283" t="s">
        <v>2576</v>
      </c>
      <c r="V11" s="191">
        <v>10</v>
      </c>
      <c r="W11" s="287">
        <f>'ĐTCN 19'!AJ16</f>
        <v>7</v>
      </c>
      <c r="X11" s="291">
        <f>'ĐTCN 19'!AK16</f>
        <v>1</v>
      </c>
      <c r="Y11" s="295">
        <f>'ĐTCN 19'!AL16</f>
        <v>0</v>
      </c>
    </row>
    <row r="12" spans="2:25" s="276" customFormat="1" ht="20.25" customHeight="1">
      <c r="B12" s="273">
        <v>8</v>
      </c>
      <c r="C12" s="275" t="s">
        <v>2537</v>
      </c>
      <c r="D12" s="273">
        <v>24</v>
      </c>
      <c r="E12" s="288">
        <f>CKCT20.2!AJ29</f>
        <v>18</v>
      </c>
      <c r="F12" s="292">
        <f>CKCT20.2!AK29</f>
        <v>26</v>
      </c>
      <c r="G12" s="327">
        <f>CKCT20.2!AL29</f>
        <v>11</v>
      </c>
      <c r="H12" s="284">
        <v>8</v>
      </c>
      <c r="I12" s="326" t="s">
        <v>2581</v>
      </c>
      <c r="J12" s="284">
        <v>33</v>
      </c>
      <c r="K12" s="290">
        <f>TBN20.1!AJ37</f>
        <v>83</v>
      </c>
      <c r="L12" s="294">
        <f>TBN20.1!AK37</f>
        <v>2</v>
      </c>
      <c r="M12" s="298">
        <f>TBN20.1!AL37</f>
        <v>0</v>
      </c>
      <c r="N12" s="284">
        <v>8</v>
      </c>
      <c r="O12" s="329" t="s">
        <v>2582</v>
      </c>
      <c r="P12" s="191">
        <v>19</v>
      </c>
      <c r="Q12" s="287">
        <f>XNK19.2!AJ26</f>
        <v>10</v>
      </c>
      <c r="R12" s="291">
        <f>XNK19.2!AK26</f>
        <v>15</v>
      </c>
      <c r="S12" s="295">
        <f>XNK19.2!AL26</f>
        <v>0</v>
      </c>
      <c r="T12" s="284">
        <v>8</v>
      </c>
      <c r="U12" s="282" t="s">
        <v>2580</v>
      </c>
      <c r="V12" s="191">
        <v>25</v>
      </c>
      <c r="W12" s="287">
        <f>PCMT19!AJ32</f>
        <v>10</v>
      </c>
      <c r="X12" s="291">
        <f>PCMT19!AK32</f>
        <v>11</v>
      </c>
      <c r="Y12" s="295">
        <f>PCMT19!AL32</f>
        <v>3</v>
      </c>
    </row>
    <row r="13" spans="2:25" s="276" customFormat="1" ht="20.25" customHeight="1">
      <c r="B13" s="273">
        <v>9</v>
      </c>
      <c r="C13" s="275" t="s">
        <v>2541</v>
      </c>
      <c r="D13" s="273">
        <v>35</v>
      </c>
      <c r="E13" s="288">
        <f>'CKĐL 20.1'!AJ35</f>
        <v>33</v>
      </c>
      <c r="F13" s="292">
        <f>'CKĐL 20.1'!AK35</f>
        <v>3</v>
      </c>
      <c r="G13" s="327">
        <f>'CKĐL 20.1'!AL35</f>
        <v>3</v>
      </c>
      <c r="H13" s="284">
        <v>9</v>
      </c>
      <c r="I13" s="326" t="s">
        <v>2584</v>
      </c>
      <c r="J13" s="284">
        <v>33</v>
      </c>
      <c r="K13" s="290">
        <f>TBN20.2!AJ36</f>
        <v>107</v>
      </c>
      <c r="L13" s="294">
        <f>TBN20.2!AK36</f>
        <v>5</v>
      </c>
      <c r="M13" s="298">
        <f>TBN20.2!AL36</f>
        <v>8</v>
      </c>
      <c r="N13" s="284">
        <v>9</v>
      </c>
      <c r="O13" s="326" t="s">
        <v>2558</v>
      </c>
      <c r="P13" s="284">
        <v>36</v>
      </c>
      <c r="Q13" s="288">
        <f>BHST20.1!AJ38</f>
        <v>22</v>
      </c>
      <c r="R13" s="292">
        <f>BHST20.1!AK38</f>
        <v>35</v>
      </c>
      <c r="S13" s="296">
        <f>BHST20.1!AL38</f>
        <v>10</v>
      </c>
      <c r="T13" s="284">
        <v>9</v>
      </c>
      <c r="U13" s="326" t="s">
        <v>2583</v>
      </c>
      <c r="V13" s="284">
        <v>36</v>
      </c>
      <c r="W13" s="288">
        <f>'THUD 20.2'!AJ42</f>
        <v>40</v>
      </c>
      <c r="X13" s="292">
        <f>'THUD 20.2'!AK42</f>
        <v>15</v>
      </c>
      <c r="Y13" s="296">
        <f>'THUD 20.2'!AL42</f>
        <v>11</v>
      </c>
    </row>
    <row r="14" spans="2:25" s="276" customFormat="1" ht="20.25" customHeight="1">
      <c r="B14" s="273">
        <v>10</v>
      </c>
      <c r="C14" s="275" t="s">
        <v>2545</v>
      </c>
      <c r="D14" s="273">
        <v>33</v>
      </c>
      <c r="E14" s="288">
        <f>CKĐL20.2!AJ37</f>
        <v>66</v>
      </c>
      <c r="F14" s="292">
        <f>CKĐL20.2!AK37</f>
        <v>9</v>
      </c>
      <c r="G14" s="327">
        <f>CKĐL20.2!AL37</f>
        <v>6</v>
      </c>
      <c r="H14" s="284">
        <v>10</v>
      </c>
      <c r="I14" s="326" t="s">
        <v>2534</v>
      </c>
      <c r="J14" s="284">
        <v>36</v>
      </c>
      <c r="K14" s="290">
        <f>TBN20.3!AJ40</f>
        <v>46</v>
      </c>
      <c r="L14" s="294">
        <f>TBN20.3!AK40</f>
        <v>10</v>
      </c>
      <c r="M14" s="298">
        <f>TBN20.3!AL40</f>
        <v>5</v>
      </c>
      <c r="N14" s="284">
        <v>10</v>
      </c>
      <c r="O14" s="326" t="s">
        <v>2561</v>
      </c>
      <c r="P14" s="284">
        <v>39</v>
      </c>
      <c r="Q14" s="288">
        <f>BHST20.2!AJ42</f>
        <v>81</v>
      </c>
      <c r="R14" s="292">
        <f>BHST20.2!AK42</f>
        <v>5</v>
      </c>
      <c r="S14" s="296">
        <f>BHST20.2!AL42</f>
        <v>24</v>
      </c>
      <c r="T14" s="284">
        <v>10</v>
      </c>
      <c r="U14" s="326" t="s">
        <v>2533</v>
      </c>
      <c r="V14" s="284">
        <v>37</v>
      </c>
      <c r="W14" s="288">
        <f>THUD20.3!AJ40</f>
        <v>48</v>
      </c>
      <c r="X14" s="292">
        <f>THUD20.3!AK40</f>
        <v>7</v>
      </c>
      <c r="Y14" s="296">
        <f>THUD20.3!AL40</f>
        <v>10</v>
      </c>
    </row>
    <row r="15" spans="2:25" s="276" customFormat="1" ht="20.25" customHeight="1">
      <c r="B15" s="273">
        <v>11</v>
      </c>
      <c r="C15" s="275" t="s">
        <v>2550</v>
      </c>
      <c r="D15" s="273">
        <v>28</v>
      </c>
      <c r="E15" s="288">
        <f>'CKĐL 20.3'!AJ35</f>
        <v>23</v>
      </c>
      <c r="F15" s="292">
        <f>'CKĐL 20.3'!AK35</f>
        <v>18</v>
      </c>
      <c r="G15" s="327">
        <f>'CKĐL 20.3'!AL35</f>
        <v>7</v>
      </c>
      <c r="H15" s="284">
        <v>11</v>
      </c>
      <c r="I15" s="326" t="s">
        <v>2538</v>
      </c>
      <c r="J15" s="284">
        <v>25</v>
      </c>
      <c r="K15" s="290">
        <f>CSSD20.1!AJ29</f>
        <v>9</v>
      </c>
      <c r="L15" s="294">
        <f>CSSD20.1!AK29</f>
        <v>15</v>
      </c>
      <c r="M15" s="298">
        <f>CSSD20.1!AL29</f>
        <v>0</v>
      </c>
      <c r="N15" s="284">
        <v>11</v>
      </c>
      <c r="O15" s="326" t="s">
        <v>2565</v>
      </c>
      <c r="P15" s="284">
        <v>24</v>
      </c>
      <c r="Q15" s="288">
        <f>KTDN20.1!AJ28</f>
        <v>36</v>
      </c>
      <c r="R15" s="292">
        <f>KTDN20.1!AK28</f>
        <v>15</v>
      </c>
      <c r="S15" s="296">
        <f>KTDN20.1!AL28</f>
        <v>0</v>
      </c>
      <c r="T15" s="284">
        <v>11</v>
      </c>
      <c r="U15" s="326" t="s">
        <v>2546</v>
      </c>
      <c r="V15" s="284">
        <v>23</v>
      </c>
      <c r="W15" s="288">
        <f>PCMT20!AJ27</f>
        <v>6</v>
      </c>
      <c r="X15" s="292">
        <f>PCMT20!AK27</f>
        <v>1</v>
      </c>
      <c r="Y15" s="296">
        <f>PCMT20!AL27</f>
        <v>2</v>
      </c>
    </row>
    <row r="16" spans="2:25" s="276" customFormat="1" ht="20.25" customHeight="1">
      <c r="B16" s="273">
        <v>12</v>
      </c>
      <c r="C16" s="275" t="s">
        <v>2554</v>
      </c>
      <c r="D16" s="273">
        <v>34</v>
      </c>
      <c r="E16" s="288">
        <f>'CKĐL 20.4'!AJ38</f>
        <v>18</v>
      </c>
      <c r="F16" s="292">
        <f>'CKĐL 20.4'!AK38</f>
        <v>11</v>
      </c>
      <c r="G16" s="327">
        <f>'CKĐL 20.4'!AL38</f>
        <v>8</v>
      </c>
      <c r="H16" s="284">
        <v>12</v>
      </c>
      <c r="I16" s="326" t="s">
        <v>2542</v>
      </c>
      <c r="J16" s="284">
        <v>29</v>
      </c>
      <c r="K16" s="290">
        <f>CSSD20.2!AJ34</f>
        <v>29</v>
      </c>
      <c r="L16" s="294">
        <f>CSSD20.2!AK34</f>
        <v>6</v>
      </c>
      <c r="M16" s="298">
        <f>CSSD20.2!AL34</f>
        <v>2</v>
      </c>
      <c r="N16" s="284">
        <v>12</v>
      </c>
      <c r="O16" s="326" t="s">
        <v>2569</v>
      </c>
      <c r="P16" s="284">
        <v>24</v>
      </c>
      <c r="Q16" s="288">
        <f>KTDN20.2!AJ27</f>
        <v>5</v>
      </c>
      <c r="R16" s="292">
        <f>KTDN20.2!AK27</f>
        <v>12</v>
      </c>
      <c r="S16" s="296">
        <f>KTDN20.2!AL27</f>
        <v>0</v>
      </c>
      <c r="T16" s="284">
        <v>12</v>
      </c>
      <c r="U16" s="326" t="s">
        <v>2551</v>
      </c>
      <c r="V16" s="284">
        <v>32</v>
      </c>
      <c r="W16" s="288">
        <f>'TQW20'!AJ37</f>
        <v>38</v>
      </c>
      <c r="X16" s="292">
        <f>'TQW20'!AK37</f>
        <v>5</v>
      </c>
      <c r="Y16" s="296">
        <f>'TQW20'!AL37</f>
        <v>12</v>
      </c>
    </row>
    <row r="17" spans="1:25" s="276" customFormat="1" ht="21" customHeight="1">
      <c r="B17" s="372" t="s">
        <v>2588</v>
      </c>
      <c r="C17" s="372"/>
      <c r="D17" s="372"/>
      <c r="E17" s="372"/>
      <c r="F17" s="372"/>
      <c r="G17" s="372"/>
      <c r="H17" s="284">
        <v>13</v>
      </c>
      <c r="I17" s="326" t="s">
        <v>2547</v>
      </c>
      <c r="J17" s="284">
        <v>26</v>
      </c>
      <c r="K17" s="290">
        <f>CSSD20.3!AJ37</f>
        <v>30</v>
      </c>
      <c r="L17" s="294">
        <f>CSSD20.3!AK37</f>
        <v>1</v>
      </c>
      <c r="M17" s="298">
        <f>CSSD20.3!AL37</f>
        <v>5</v>
      </c>
      <c r="N17" s="284">
        <v>13</v>
      </c>
      <c r="O17" s="326" t="s">
        <v>2573</v>
      </c>
      <c r="P17" s="284">
        <v>26</v>
      </c>
      <c r="Q17" s="288">
        <f>TCNH20!AJ30</f>
        <v>18</v>
      </c>
      <c r="R17" s="292">
        <f>TCNH20!AK30</f>
        <v>7</v>
      </c>
      <c r="S17" s="296">
        <f>TCNH20!AL30</f>
        <v>19</v>
      </c>
      <c r="T17" s="284">
        <v>13</v>
      </c>
      <c r="U17" s="326" t="s">
        <v>2555</v>
      </c>
      <c r="V17" s="284">
        <v>19</v>
      </c>
      <c r="W17" s="288">
        <f>CĐT20!AJ25</f>
        <v>20</v>
      </c>
      <c r="X17" s="292">
        <f>CĐT20!AK25</f>
        <v>5</v>
      </c>
      <c r="Y17" s="296">
        <f>CĐT20!AL25</f>
        <v>4</v>
      </c>
    </row>
    <row r="18" spans="1:25" s="276" customFormat="1" ht="21" customHeight="1">
      <c r="B18" s="401" t="s">
        <v>2605</v>
      </c>
      <c r="C18" s="402"/>
      <c r="D18" s="402"/>
      <c r="E18" s="402"/>
      <c r="F18" s="399">
        <f>SUM(E5:E16)</f>
        <v>289</v>
      </c>
      <c r="G18" s="400"/>
      <c r="H18" s="394" t="s">
        <v>2591</v>
      </c>
      <c r="I18" s="394"/>
      <c r="J18" s="394"/>
      <c r="K18" s="394"/>
      <c r="L18" s="394"/>
      <c r="M18" s="394"/>
      <c r="N18" s="284">
        <v>14</v>
      </c>
      <c r="O18" s="326" t="s">
        <v>2577</v>
      </c>
      <c r="P18" s="284">
        <v>39</v>
      </c>
      <c r="Q18" s="288">
        <f>'LGT20'!AJ44</f>
        <v>15</v>
      </c>
      <c r="R18" s="292">
        <f>'LGT20'!AK44</f>
        <v>40</v>
      </c>
      <c r="S18" s="296">
        <f>'LGT20'!AL44</f>
        <v>5</v>
      </c>
      <c r="T18" s="284">
        <v>14</v>
      </c>
      <c r="U18" s="326" t="s">
        <v>2559</v>
      </c>
      <c r="V18" s="284">
        <v>33</v>
      </c>
      <c r="W18" s="288">
        <f>'TKĐH 20.1'!AJ38</f>
        <v>9</v>
      </c>
      <c r="X18" s="292">
        <f>'TKĐH 20.1'!AK38</f>
        <v>9</v>
      </c>
      <c r="Y18" s="296">
        <f>'TKĐH 20.1'!AL38</f>
        <v>15</v>
      </c>
    </row>
    <row r="19" spans="1:25" s="276" customFormat="1" ht="21" customHeight="1">
      <c r="B19" s="391" t="str">
        <f>"Tổng HS vắng có phép "&amp;SUM(F5:F16)+SUM(F11:F16)</f>
        <v>Tổng HS vắng có phép 174</v>
      </c>
      <c r="C19" s="392"/>
      <c r="D19" s="392"/>
      <c r="E19" s="392"/>
      <c r="F19" s="392"/>
      <c r="G19" s="393"/>
      <c r="H19" s="395" t="s">
        <v>2605</v>
      </c>
      <c r="I19" s="396"/>
      <c r="J19" s="396"/>
      <c r="K19" s="396"/>
      <c r="L19" s="399">
        <f>SUM(K5:K17)</f>
        <v>424</v>
      </c>
      <c r="M19" s="400"/>
      <c r="N19" s="372" t="s">
        <v>2589</v>
      </c>
      <c r="O19" s="372"/>
      <c r="P19" s="372"/>
      <c r="Q19" s="372"/>
      <c r="R19" s="372"/>
      <c r="S19" s="372"/>
      <c r="T19" s="284">
        <v>15</v>
      </c>
      <c r="U19" s="326" t="s">
        <v>2562</v>
      </c>
      <c r="V19" s="284">
        <v>27</v>
      </c>
      <c r="W19" s="288">
        <f>'TKĐH 20.2'!AJ33</f>
        <v>33</v>
      </c>
      <c r="X19" s="292">
        <f>'TKĐH 20.2'!AK33</f>
        <v>12</v>
      </c>
      <c r="Y19" s="296">
        <f>'TKĐH 20.2'!AL33</f>
        <v>5</v>
      </c>
    </row>
    <row r="20" spans="1:25" s="276" customFormat="1" ht="21" customHeight="1">
      <c r="B20" s="379" t="str">
        <f>"Tổng HS đi học trễ "&amp;SUM(G5:G10)+SUM(G5:G16)</f>
        <v>Tổng HS đi học trễ 79</v>
      </c>
      <c r="C20" s="380"/>
      <c r="D20" s="380"/>
      <c r="E20" s="380"/>
      <c r="F20" s="380"/>
      <c r="G20" s="381"/>
      <c r="H20" s="391" t="str">
        <f>"Tổng HS vắng có phép " &amp;SUM(L5:L17)</f>
        <v>Tổng HS vắng có phép 94</v>
      </c>
      <c r="I20" s="392"/>
      <c r="J20" s="392"/>
      <c r="K20" s="392"/>
      <c r="L20" s="392"/>
      <c r="M20" s="392"/>
      <c r="N20" s="395" t="s">
        <v>2601</v>
      </c>
      <c r="O20" s="396"/>
      <c r="P20" s="396"/>
      <c r="Q20" s="396"/>
      <c r="R20" s="399" t="e">
        <f>SUM(Q5:Q18)</f>
        <v>#REF!</v>
      </c>
      <c r="S20" s="400"/>
      <c r="T20" s="284">
        <v>16</v>
      </c>
      <c r="U20" s="326" t="s">
        <v>2566</v>
      </c>
      <c r="V20" s="284">
        <v>30</v>
      </c>
      <c r="W20" s="290">
        <f>TKĐH20.3!AJ33</f>
        <v>50</v>
      </c>
      <c r="X20" s="294">
        <f>TKĐH20.3!AK33</f>
        <v>7</v>
      </c>
      <c r="Y20" s="298">
        <f>TKĐH20.3!AL33</f>
        <v>25</v>
      </c>
    </row>
    <row r="21" spans="1:25" s="278" customFormat="1" ht="19.5">
      <c r="H21" s="397" t="str">
        <f>"Tổng HS đi học trễ " &amp;SUM(M5:M17)</f>
        <v>Tổng HS đi học trễ 57</v>
      </c>
      <c r="I21" s="398"/>
      <c r="J21" s="398"/>
      <c r="K21" s="398"/>
      <c r="L21" s="398"/>
      <c r="M21" s="398"/>
      <c r="N21" s="377" t="e">
        <f>"Tổng HS vắng có phép "&amp;SUM(R5:R18)</f>
        <v>#REF!</v>
      </c>
      <c r="O21" s="377"/>
      <c r="P21" s="377"/>
      <c r="Q21" s="377"/>
      <c r="R21" s="377"/>
      <c r="S21" s="377"/>
      <c r="T21" s="394" t="s">
        <v>2590</v>
      </c>
      <c r="U21" s="394"/>
      <c r="V21" s="394"/>
      <c r="W21" s="394"/>
      <c r="X21" s="394"/>
      <c r="Y21" s="394"/>
    </row>
    <row r="22" spans="1:25" s="301" customFormat="1" ht="24.75" customHeight="1">
      <c r="A22" s="407" t="s">
        <v>2603</v>
      </c>
      <c r="B22" s="407"/>
      <c r="C22" s="407"/>
      <c r="D22" s="407"/>
      <c r="E22" s="407"/>
      <c r="F22" s="407"/>
      <c r="G22" s="407"/>
      <c r="H22" s="407"/>
      <c r="I22" s="407"/>
      <c r="J22" s="407"/>
      <c r="K22" s="407"/>
      <c r="L22" s="408" t="e">
        <f>SUM(E5:E16)+SUM(K5:K17)+SUM(Q5:Q18)+SUM(W5:W20)</f>
        <v>#REF!</v>
      </c>
      <c r="M22" s="408"/>
      <c r="N22" s="378" t="e">
        <f>"Tổng HS đi học trễ "&amp;SUM(S5:S18)</f>
        <v>#REF!</v>
      </c>
      <c r="O22" s="378"/>
      <c r="P22" s="378"/>
      <c r="Q22" s="378"/>
      <c r="R22" s="378"/>
      <c r="S22" s="378"/>
      <c r="T22" s="395" t="s">
        <v>2601</v>
      </c>
      <c r="U22" s="396"/>
      <c r="V22" s="396"/>
      <c r="W22" s="396"/>
      <c r="X22" s="399">
        <f>SUM(W5:W20)</f>
        <v>438</v>
      </c>
      <c r="Y22" s="400"/>
    </row>
    <row r="23" spans="1:25" ht="24.75" customHeight="1">
      <c r="C23" s="410" t="s">
        <v>2602</v>
      </c>
      <c r="D23" s="411"/>
      <c r="E23" s="411"/>
      <c r="F23" s="411"/>
      <c r="G23" s="411"/>
      <c r="H23" s="411"/>
      <c r="I23" s="411"/>
      <c r="J23" s="411"/>
      <c r="K23" s="411"/>
      <c r="L23" s="411"/>
      <c r="M23" s="411"/>
      <c r="N23" s="411"/>
      <c r="O23" s="409" t="e">
        <f>SUM(F5:F16)+SUM(L5:L17)+SUM(R5:R18)+SUM(X5:X20)</f>
        <v>#REF!</v>
      </c>
      <c r="P23" s="409"/>
      <c r="Q23" s="412"/>
      <c r="R23" s="412"/>
      <c r="S23" s="413"/>
      <c r="T23" s="391" t="str">
        <f>"Tổng HS vắng có phép "&amp; SUM(X5:X20)</f>
        <v>Tổng HS vắng có phép 78</v>
      </c>
      <c r="U23" s="392"/>
      <c r="V23" s="392"/>
      <c r="W23" s="392"/>
      <c r="X23" s="392"/>
      <c r="Y23" s="393"/>
    </row>
    <row r="24" spans="1:25" ht="24.75" customHeight="1">
      <c r="A24" s="332"/>
      <c r="B24" s="332"/>
      <c r="C24" s="331"/>
      <c r="E24" s="406" t="s">
        <v>2604</v>
      </c>
      <c r="F24" s="406"/>
      <c r="G24" s="406"/>
      <c r="H24" s="406"/>
      <c r="I24" s="406"/>
      <c r="J24" s="406"/>
      <c r="K24" s="406"/>
      <c r="L24" s="406"/>
      <c r="M24" s="406"/>
      <c r="N24" s="406"/>
      <c r="O24" s="406"/>
      <c r="P24" s="404" t="e">
        <f>SUM(G5:G16)+SUM(M5:M17)+SUM(S5:S18)+SUM(Y5:Y20)</f>
        <v>#REF!</v>
      </c>
      <c r="Q24" s="404"/>
      <c r="R24" s="404"/>
      <c r="S24" s="405"/>
      <c r="T24" s="379" t="str">
        <f>"Tổng HS đi học trễ "&amp; SUM(Y5:Y20)</f>
        <v>Tổng HS đi học trễ 148</v>
      </c>
      <c r="U24" s="380"/>
      <c r="V24" s="380"/>
      <c r="W24" s="380"/>
      <c r="X24" s="380"/>
      <c r="Y24" s="381"/>
    </row>
    <row r="26" spans="1:25">
      <c r="C26" s="270"/>
      <c r="D26" s="270"/>
      <c r="E26" s="270"/>
      <c r="F26" s="270"/>
      <c r="G26" s="270"/>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7" right="0.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O34"/>
  <sheetViews>
    <sheetView zoomScaleNormal="100" workbookViewId="0">
      <selection activeCell="W25" sqref="W25"/>
    </sheetView>
  </sheetViews>
  <sheetFormatPr defaultColWidth="9.33203125" defaultRowHeight="18"/>
  <cols>
    <col min="1" max="1" width="8.6640625" style="23" customWidth="1"/>
    <col min="2" max="2" width="16.33203125" style="23" customWidth="1"/>
    <col min="3" max="3" width="23.1640625" style="23" customWidth="1"/>
    <col min="4" max="4" width="10.33203125" style="23" customWidth="1"/>
    <col min="5" max="35" width="4" style="23" customWidth="1"/>
    <col min="36" max="38" width="6.83203125" style="23" customWidth="1"/>
    <col min="39" max="16384" width="9.33203125" style="23"/>
  </cols>
  <sheetData>
    <row r="1" spans="1:3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0" customHeight="1">
      <c r="A3" s="432" t="s">
        <v>940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c r="A7" s="4">
        <v>1</v>
      </c>
      <c r="B7" s="146" t="s">
        <v>941</v>
      </c>
      <c r="C7" s="2" t="s">
        <v>942</v>
      </c>
      <c r="D7" s="3" t="s">
        <v>943</v>
      </c>
      <c r="E7" s="147"/>
      <c r="F7" s="95"/>
      <c r="G7" s="95"/>
      <c r="H7" s="94"/>
      <c r="I7" s="95"/>
      <c r="J7" s="94"/>
      <c r="K7" s="95"/>
      <c r="L7" s="95"/>
      <c r="M7" s="95"/>
      <c r="N7" s="95"/>
      <c r="O7" s="95"/>
      <c r="P7" s="95"/>
      <c r="Q7" s="95"/>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38" s="24" customFormat="1">
      <c r="A8" s="4">
        <v>2</v>
      </c>
      <c r="B8" s="146" t="s">
        <v>944</v>
      </c>
      <c r="C8" s="2" t="s">
        <v>945</v>
      </c>
      <c r="D8" s="3" t="s">
        <v>40</v>
      </c>
      <c r="E8" s="147"/>
      <c r="F8" s="95"/>
      <c r="G8" s="95"/>
      <c r="H8" s="94"/>
      <c r="I8" s="95"/>
      <c r="J8" s="94"/>
      <c r="K8" s="95"/>
      <c r="L8" s="95"/>
      <c r="M8" s="95"/>
      <c r="N8" s="95"/>
      <c r="O8" s="95"/>
      <c r="P8" s="95"/>
      <c r="Q8" s="95"/>
      <c r="R8" s="95"/>
      <c r="S8" s="95"/>
      <c r="T8" s="95"/>
      <c r="U8" s="95"/>
      <c r="V8" s="95"/>
      <c r="W8" s="95"/>
      <c r="X8" s="95"/>
      <c r="Y8" s="95"/>
      <c r="Z8" s="95"/>
      <c r="AA8" s="95"/>
      <c r="AB8" s="95"/>
      <c r="AC8" s="95"/>
      <c r="AD8" s="95"/>
      <c r="AE8" s="95"/>
      <c r="AF8" s="95"/>
      <c r="AG8" s="95"/>
      <c r="AH8" s="95"/>
      <c r="AI8" s="95"/>
      <c r="AJ8" s="18">
        <f t="shared" ref="AJ8:AJ26" si="2">COUNTIF(E8:AI8,"K")+2*COUNTIF(E8:AI8,"2K")+COUNTIF(E8:AI8,"TK")+COUNTIF(E8:AI8,"KT")+COUNTIF(E8:AI8,"PK")+COUNTIF(E8:AI8,"KP")+2*COUNTIF(E8:AI8,"K2")</f>
        <v>0</v>
      </c>
      <c r="AK8" s="309">
        <f t="shared" ref="AK8:AK26" si="3">COUNTIF(F8:AJ8,"P")+2*COUNTIF(F8:AJ8,"2P")+COUNTIF(F8:AJ8,"TP")+COUNTIF(F8:AJ8,"PT")+COUNTIF(F8:AJ8,"PK")+COUNTIF(F8:AJ8,"KP")+2*COUNTIF(F8:AJ8,"P2")</f>
        <v>0</v>
      </c>
      <c r="AL8" s="335">
        <f t="shared" ref="AL8:AL26" si="4">COUNTIF(E8:AI8,"T")+2*COUNTIF(E8:AI8,"2T")+2*COUNTIF(E8:AI8,"T2")+COUNTIF(E8:AI8,"PT")+COUNTIF(E8:AI8,"TP")+COUNTIF(E8:AI8,"TK")+COUNTIF(E8:AI8,"KT")</f>
        <v>0</v>
      </c>
    </row>
    <row r="9" spans="1:38" s="24" customFormat="1">
      <c r="A9" s="4">
        <v>3</v>
      </c>
      <c r="B9" s="146" t="s">
        <v>946</v>
      </c>
      <c r="C9" s="2" t="s">
        <v>947</v>
      </c>
      <c r="D9" s="3" t="s">
        <v>117</v>
      </c>
      <c r="E9" s="147"/>
      <c r="F9" s="95"/>
      <c r="G9" s="95"/>
      <c r="H9" s="94"/>
      <c r="I9" s="95"/>
      <c r="J9" s="94"/>
      <c r="K9" s="95"/>
      <c r="L9" s="95"/>
      <c r="M9" s="95"/>
      <c r="N9" s="95"/>
      <c r="O9" s="95"/>
      <c r="P9" s="95"/>
      <c r="Q9" s="95"/>
      <c r="R9" s="95"/>
      <c r="S9" s="95"/>
      <c r="T9" s="95"/>
      <c r="U9" s="95"/>
      <c r="V9" s="95"/>
      <c r="W9" s="95"/>
      <c r="X9" s="95"/>
      <c r="Y9" s="95"/>
      <c r="Z9" s="95"/>
      <c r="AA9" s="95"/>
      <c r="AB9" s="95"/>
      <c r="AC9" s="95"/>
      <c r="AD9" s="95"/>
      <c r="AE9" s="95"/>
      <c r="AF9" s="95"/>
      <c r="AG9" s="95"/>
      <c r="AH9" s="95"/>
      <c r="AI9" s="95"/>
      <c r="AJ9" s="18">
        <f t="shared" si="2"/>
        <v>0</v>
      </c>
      <c r="AK9" s="309">
        <f t="shared" si="3"/>
        <v>0</v>
      </c>
      <c r="AL9" s="335">
        <f t="shared" si="4"/>
        <v>0</v>
      </c>
    </row>
    <row r="10" spans="1:38" s="24" customFormat="1">
      <c r="A10" s="4">
        <v>4</v>
      </c>
      <c r="B10" s="146">
        <v>2010060043</v>
      </c>
      <c r="C10" s="2" t="s">
        <v>948</v>
      </c>
      <c r="D10" s="3" t="s">
        <v>949</v>
      </c>
      <c r="E10" s="147"/>
      <c r="F10" s="95"/>
      <c r="G10" s="95"/>
      <c r="H10" s="94"/>
      <c r="I10" s="95" t="s">
        <v>7</v>
      </c>
      <c r="J10" s="94"/>
      <c r="K10" s="95"/>
      <c r="L10" s="95"/>
      <c r="M10" s="95"/>
      <c r="N10" s="95" t="s">
        <v>7</v>
      </c>
      <c r="O10" s="95"/>
      <c r="P10" s="95"/>
      <c r="Q10" s="95"/>
      <c r="R10" s="95"/>
      <c r="S10" s="95"/>
      <c r="T10" s="95"/>
      <c r="U10" s="95"/>
      <c r="V10" s="95"/>
      <c r="W10" s="95"/>
      <c r="X10" s="95"/>
      <c r="Y10" s="95"/>
      <c r="Z10" s="95"/>
      <c r="AA10" s="95"/>
      <c r="AB10" s="95"/>
      <c r="AC10" s="95"/>
      <c r="AD10" s="95"/>
      <c r="AE10" s="95"/>
      <c r="AF10" s="95"/>
      <c r="AG10" s="95"/>
      <c r="AH10" s="95"/>
      <c r="AI10" s="95"/>
      <c r="AJ10" s="18">
        <f t="shared" si="2"/>
        <v>0</v>
      </c>
      <c r="AK10" s="309">
        <f t="shared" si="3"/>
        <v>2</v>
      </c>
      <c r="AL10" s="335">
        <f t="shared" si="4"/>
        <v>0</v>
      </c>
    </row>
    <row r="11" spans="1:38" s="24" customFormat="1">
      <c r="A11" s="4">
        <v>5</v>
      </c>
      <c r="B11" s="146">
        <v>2010060053</v>
      </c>
      <c r="C11" s="2" t="s">
        <v>950</v>
      </c>
      <c r="D11" s="3" t="s">
        <v>876</v>
      </c>
      <c r="E11" s="147" t="s">
        <v>7</v>
      </c>
      <c r="F11" s="95"/>
      <c r="G11" s="95"/>
      <c r="H11" s="94"/>
      <c r="I11" s="95"/>
      <c r="J11" s="94"/>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18">
        <f t="shared" si="2"/>
        <v>0</v>
      </c>
      <c r="AK11" s="309">
        <f t="shared" si="3"/>
        <v>0</v>
      </c>
      <c r="AL11" s="335">
        <f t="shared" si="4"/>
        <v>0</v>
      </c>
    </row>
    <row r="12" spans="1:38" s="24" customFormat="1">
      <c r="A12" s="4">
        <v>6</v>
      </c>
      <c r="B12" s="146" t="s">
        <v>952</v>
      </c>
      <c r="C12" s="2" t="s">
        <v>953</v>
      </c>
      <c r="D12" s="3" t="s">
        <v>954</v>
      </c>
      <c r="E12" s="95"/>
      <c r="F12" s="95"/>
      <c r="G12" s="95" t="s">
        <v>7</v>
      </c>
      <c r="H12" s="95"/>
      <c r="I12" s="95"/>
      <c r="J12" s="95"/>
      <c r="K12" s="95"/>
      <c r="L12" s="95"/>
      <c r="M12" s="95"/>
      <c r="N12" s="95"/>
      <c r="O12" s="95"/>
      <c r="P12" s="95"/>
      <c r="Q12" s="95"/>
      <c r="R12" s="95"/>
      <c r="S12" s="95"/>
      <c r="T12" s="95"/>
      <c r="U12" s="95" t="s">
        <v>7</v>
      </c>
      <c r="V12" s="95"/>
      <c r="W12" s="95"/>
      <c r="X12" s="95"/>
      <c r="Y12" s="95"/>
      <c r="Z12" s="95"/>
      <c r="AA12" s="95"/>
      <c r="AB12" s="95"/>
      <c r="AC12" s="95"/>
      <c r="AD12" s="95"/>
      <c r="AE12" s="95"/>
      <c r="AF12" s="95"/>
      <c r="AG12" s="95"/>
      <c r="AH12" s="95"/>
      <c r="AI12" s="95"/>
      <c r="AJ12" s="18">
        <f t="shared" si="2"/>
        <v>0</v>
      </c>
      <c r="AK12" s="309">
        <f t="shared" si="3"/>
        <v>2</v>
      </c>
      <c r="AL12" s="335">
        <f t="shared" si="4"/>
        <v>0</v>
      </c>
    </row>
    <row r="13" spans="1:38" s="24" customFormat="1">
      <c r="A13" s="4">
        <v>7</v>
      </c>
      <c r="B13" s="146" t="s">
        <v>955</v>
      </c>
      <c r="C13" s="2" t="s">
        <v>956</v>
      </c>
      <c r="D13" s="3" t="s">
        <v>122</v>
      </c>
      <c r="E13" s="95"/>
      <c r="F13" s="95"/>
      <c r="G13" s="95"/>
      <c r="H13" s="95"/>
      <c r="I13" s="95"/>
      <c r="J13" s="95"/>
      <c r="K13" s="95"/>
      <c r="L13" s="95" t="s">
        <v>6</v>
      </c>
      <c r="M13" s="95"/>
      <c r="N13" s="95"/>
      <c r="O13" s="95"/>
      <c r="P13" s="95"/>
      <c r="Q13" s="95"/>
      <c r="R13" s="95"/>
      <c r="S13" s="95"/>
      <c r="T13" s="95"/>
      <c r="U13" s="95" t="s">
        <v>6</v>
      </c>
      <c r="V13" s="95"/>
      <c r="W13" s="95" t="s">
        <v>6</v>
      </c>
      <c r="X13" s="95"/>
      <c r="Y13" s="95"/>
      <c r="Z13" s="95"/>
      <c r="AA13" s="95"/>
      <c r="AB13" s="95"/>
      <c r="AC13" s="95"/>
      <c r="AD13" s="95"/>
      <c r="AE13" s="95"/>
      <c r="AF13" s="95"/>
      <c r="AG13" s="95"/>
      <c r="AH13" s="95"/>
      <c r="AI13" s="95"/>
      <c r="AJ13" s="18">
        <f t="shared" si="2"/>
        <v>3</v>
      </c>
      <c r="AK13" s="309">
        <f t="shared" si="3"/>
        <v>0</v>
      </c>
      <c r="AL13" s="335">
        <f t="shared" si="4"/>
        <v>0</v>
      </c>
    </row>
    <row r="14" spans="1:38" s="24" customFormat="1">
      <c r="A14" s="4">
        <v>8</v>
      </c>
      <c r="B14" s="146">
        <v>2010060052</v>
      </c>
      <c r="C14" s="2" t="s">
        <v>447</v>
      </c>
      <c r="D14" s="3" t="s">
        <v>85</v>
      </c>
      <c r="E14" s="95" t="s">
        <v>7</v>
      </c>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18">
        <f t="shared" si="2"/>
        <v>0</v>
      </c>
      <c r="AK14" s="309">
        <f t="shared" si="3"/>
        <v>0</v>
      </c>
      <c r="AL14" s="335">
        <f t="shared" si="4"/>
        <v>0</v>
      </c>
    </row>
    <row r="15" spans="1:38" s="24" customFormat="1">
      <c r="A15" s="4">
        <v>9</v>
      </c>
      <c r="B15" s="146" t="s">
        <v>957</v>
      </c>
      <c r="C15" s="2" t="s">
        <v>958</v>
      </c>
      <c r="D15" s="3" t="s">
        <v>959</v>
      </c>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18">
        <f t="shared" si="2"/>
        <v>0</v>
      </c>
      <c r="AK15" s="309">
        <f t="shared" si="3"/>
        <v>0</v>
      </c>
      <c r="AL15" s="335">
        <f t="shared" si="4"/>
        <v>0</v>
      </c>
    </row>
    <row r="16" spans="1:38" s="24" customFormat="1">
      <c r="A16" s="4">
        <v>10</v>
      </c>
      <c r="B16" s="146" t="s">
        <v>960</v>
      </c>
      <c r="C16" s="2" t="s">
        <v>961</v>
      </c>
      <c r="D16" s="3" t="s">
        <v>86</v>
      </c>
      <c r="E16" s="95"/>
      <c r="F16" s="95"/>
      <c r="G16" s="95"/>
      <c r="H16" s="95"/>
      <c r="I16" s="95"/>
      <c r="J16" s="95"/>
      <c r="K16" s="95"/>
      <c r="L16" s="95" t="s">
        <v>7</v>
      </c>
      <c r="M16" s="95"/>
      <c r="N16" s="95"/>
      <c r="O16" s="95"/>
      <c r="P16" s="95"/>
      <c r="Q16" s="95"/>
      <c r="R16" s="95"/>
      <c r="S16" s="95"/>
      <c r="T16" s="95"/>
      <c r="U16" s="95"/>
      <c r="V16" s="95"/>
      <c r="W16" s="95"/>
      <c r="X16" s="95"/>
      <c r="Y16" s="95"/>
      <c r="Z16" s="95"/>
      <c r="AA16" s="95"/>
      <c r="AB16" s="95"/>
      <c r="AC16" s="95"/>
      <c r="AD16" s="95"/>
      <c r="AE16" s="95"/>
      <c r="AF16" s="95"/>
      <c r="AG16" s="95"/>
      <c r="AH16" s="95"/>
      <c r="AI16" s="95"/>
      <c r="AJ16" s="18">
        <f t="shared" si="2"/>
        <v>0</v>
      </c>
      <c r="AK16" s="309">
        <f t="shared" si="3"/>
        <v>1</v>
      </c>
      <c r="AL16" s="335">
        <f t="shared" si="4"/>
        <v>0</v>
      </c>
    </row>
    <row r="17" spans="1:41" s="24" customFormat="1">
      <c r="A17" s="4">
        <v>11</v>
      </c>
      <c r="B17" s="146" t="s">
        <v>962</v>
      </c>
      <c r="C17" s="2" t="s">
        <v>963</v>
      </c>
      <c r="D17" s="3" t="s">
        <v>106</v>
      </c>
      <c r="E17" s="95"/>
      <c r="F17" s="95"/>
      <c r="G17" s="95"/>
      <c r="H17" s="95"/>
      <c r="I17" s="95"/>
      <c r="J17" s="95"/>
      <c r="K17" s="95"/>
      <c r="L17" s="95" t="s">
        <v>7</v>
      </c>
      <c r="M17" s="95"/>
      <c r="N17" s="95"/>
      <c r="O17" s="95"/>
      <c r="P17" s="95"/>
      <c r="Q17" s="95"/>
      <c r="R17" s="95"/>
      <c r="S17" s="95"/>
      <c r="T17" s="95"/>
      <c r="U17" s="95"/>
      <c r="V17" s="95"/>
      <c r="W17" s="95"/>
      <c r="X17" s="95"/>
      <c r="Y17" s="95"/>
      <c r="Z17" s="95"/>
      <c r="AA17" s="95"/>
      <c r="AB17" s="95"/>
      <c r="AC17" s="95"/>
      <c r="AD17" s="95"/>
      <c r="AE17" s="95"/>
      <c r="AF17" s="95"/>
      <c r="AG17" s="95"/>
      <c r="AH17" s="95"/>
      <c r="AI17" s="95"/>
      <c r="AJ17" s="18">
        <f t="shared" si="2"/>
        <v>0</v>
      </c>
      <c r="AK17" s="309">
        <f t="shared" si="3"/>
        <v>1</v>
      </c>
      <c r="AL17" s="335">
        <f t="shared" si="4"/>
        <v>0</v>
      </c>
    </row>
    <row r="18" spans="1:41" s="24" customFormat="1" ht="21" customHeight="1">
      <c r="A18" s="4">
        <v>12</v>
      </c>
      <c r="B18" s="146">
        <v>2010060047</v>
      </c>
      <c r="C18" s="2" t="s">
        <v>964</v>
      </c>
      <c r="D18" s="3" t="s">
        <v>796</v>
      </c>
      <c r="E18" s="95"/>
      <c r="F18" s="95"/>
      <c r="G18" s="95"/>
      <c r="H18" s="95"/>
      <c r="I18" s="95"/>
      <c r="J18" s="95"/>
      <c r="K18" s="95"/>
      <c r="L18" s="95"/>
      <c r="M18" s="95"/>
      <c r="N18" s="95"/>
      <c r="O18" s="95"/>
      <c r="P18" s="95"/>
      <c r="Q18" s="95" t="s">
        <v>7</v>
      </c>
      <c r="R18" s="95"/>
      <c r="S18" s="95"/>
      <c r="T18" s="95"/>
      <c r="U18" s="95"/>
      <c r="V18" s="95"/>
      <c r="W18" s="95" t="s">
        <v>7</v>
      </c>
      <c r="X18" s="95"/>
      <c r="Y18" s="95"/>
      <c r="Z18" s="95"/>
      <c r="AA18" s="95"/>
      <c r="AB18" s="95"/>
      <c r="AC18" s="95"/>
      <c r="AD18" s="95"/>
      <c r="AE18" s="95"/>
      <c r="AF18" s="95"/>
      <c r="AG18" s="95"/>
      <c r="AH18" s="95"/>
      <c r="AI18" s="95"/>
      <c r="AJ18" s="18">
        <f t="shared" si="2"/>
        <v>0</v>
      </c>
      <c r="AK18" s="309">
        <f t="shared" si="3"/>
        <v>2</v>
      </c>
      <c r="AL18" s="335">
        <f t="shared" si="4"/>
        <v>0</v>
      </c>
    </row>
    <row r="19" spans="1:41" s="24" customFormat="1" ht="21" customHeight="1">
      <c r="A19" s="4">
        <v>13</v>
      </c>
      <c r="B19" s="146" t="s">
        <v>965</v>
      </c>
      <c r="C19" s="2" t="s">
        <v>966</v>
      </c>
      <c r="D19" s="3" t="s">
        <v>87</v>
      </c>
      <c r="E19" s="95"/>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8">
        <f t="shared" si="2"/>
        <v>0</v>
      </c>
      <c r="AK19" s="309">
        <f t="shared" si="3"/>
        <v>0</v>
      </c>
      <c r="AL19" s="335">
        <f t="shared" si="4"/>
        <v>0</v>
      </c>
    </row>
    <row r="20" spans="1:41" s="24" customFormat="1" ht="21" customHeight="1">
      <c r="A20" s="4">
        <v>14</v>
      </c>
      <c r="B20" s="146" t="s">
        <v>968</v>
      </c>
      <c r="C20" s="2" t="s">
        <v>969</v>
      </c>
      <c r="D20" s="3" t="s">
        <v>970</v>
      </c>
      <c r="E20" s="95"/>
      <c r="F20" s="95"/>
      <c r="G20" s="95"/>
      <c r="H20" s="95"/>
      <c r="I20" s="95"/>
      <c r="J20" s="95"/>
      <c r="K20" s="95" t="s">
        <v>7</v>
      </c>
      <c r="L20" s="85"/>
      <c r="M20" s="95"/>
      <c r="N20" s="95"/>
      <c r="O20" s="95"/>
      <c r="P20" s="95"/>
      <c r="Q20" s="95"/>
      <c r="R20" s="95"/>
      <c r="S20" s="95"/>
      <c r="T20" s="95"/>
      <c r="U20" s="95"/>
      <c r="V20" s="95"/>
      <c r="W20" s="95"/>
      <c r="X20" s="95"/>
      <c r="Y20" s="95"/>
      <c r="Z20" s="95"/>
      <c r="AA20" s="95"/>
      <c r="AB20" s="95"/>
      <c r="AC20" s="95"/>
      <c r="AD20" s="95"/>
      <c r="AE20" s="95"/>
      <c r="AF20" s="95"/>
      <c r="AG20" s="95"/>
      <c r="AH20" s="95"/>
      <c r="AI20" s="95"/>
      <c r="AJ20" s="18">
        <f t="shared" si="2"/>
        <v>0</v>
      </c>
      <c r="AK20" s="309">
        <f t="shared" si="3"/>
        <v>1</v>
      </c>
      <c r="AL20" s="335">
        <f t="shared" si="4"/>
        <v>0</v>
      </c>
    </row>
    <row r="21" spans="1:41" s="24" customFormat="1" ht="21" customHeight="1">
      <c r="A21" s="4">
        <v>15</v>
      </c>
      <c r="B21" s="146" t="s">
        <v>971</v>
      </c>
      <c r="C21" s="2" t="s">
        <v>916</v>
      </c>
      <c r="D21" s="3" t="s">
        <v>826</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18">
        <f t="shared" si="2"/>
        <v>0</v>
      </c>
      <c r="AK21" s="309">
        <f t="shared" si="3"/>
        <v>0</v>
      </c>
      <c r="AL21" s="335">
        <f t="shared" si="4"/>
        <v>0</v>
      </c>
    </row>
    <row r="22" spans="1:41" s="24" customFormat="1" ht="21" customHeight="1">
      <c r="A22" s="4">
        <v>16</v>
      </c>
      <c r="B22" s="146" t="s">
        <v>972</v>
      </c>
      <c r="C22" s="2" t="s">
        <v>973</v>
      </c>
      <c r="D22" s="3" t="s">
        <v>178</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18">
        <f t="shared" si="2"/>
        <v>0</v>
      </c>
      <c r="AK22" s="309">
        <f t="shared" si="3"/>
        <v>0</v>
      </c>
      <c r="AL22" s="335">
        <f t="shared" si="4"/>
        <v>0</v>
      </c>
    </row>
    <row r="23" spans="1:41" s="24" customFormat="1" ht="21" customHeight="1">
      <c r="A23" s="4">
        <v>17</v>
      </c>
      <c r="B23" s="146" t="s">
        <v>974</v>
      </c>
      <c r="C23" s="2" t="s">
        <v>975</v>
      </c>
      <c r="D23" s="3" t="s">
        <v>889</v>
      </c>
      <c r="E23" s="95"/>
      <c r="F23" s="95"/>
      <c r="G23" s="95"/>
      <c r="H23" s="95"/>
      <c r="I23" s="95" t="s">
        <v>7</v>
      </c>
      <c r="J23" s="95"/>
      <c r="K23" s="95"/>
      <c r="L23" s="95" t="s">
        <v>7</v>
      </c>
      <c r="M23" s="95"/>
      <c r="N23" s="95"/>
      <c r="O23" s="95"/>
      <c r="P23" s="95"/>
      <c r="Q23" s="95"/>
      <c r="R23" s="95"/>
      <c r="S23" s="95"/>
      <c r="T23" s="95"/>
      <c r="U23" s="95" t="s">
        <v>6</v>
      </c>
      <c r="V23" s="95"/>
      <c r="W23" s="95" t="s">
        <v>6</v>
      </c>
      <c r="X23" s="95"/>
      <c r="Y23" s="95"/>
      <c r="Z23" s="95"/>
      <c r="AA23" s="95"/>
      <c r="AB23" s="95"/>
      <c r="AC23" s="95"/>
      <c r="AD23" s="95"/>
      <c r="AE23" s="95"/>
      <c r="AF23" s="95"/>
      <c r="AG23" s="95"/>
      <c r="AH23" s="95"/>
      <c r="AI23" s="95"/>
      <c r="AJ23" s="18">
        <f t="shared" si="2"/>
        <v>2</v>
      </c>
      <c r="AK23" s="309">
        <f t="shared" si="3"/>
        <v>2</v>
      </c>
      <c r="AL23" s="335">
        <f t="shared" si="4"/>
        <v>0</v>
      </c>
    </row>
    <row r="24" spans="1:41" s="24" customFormat="1" ht="21" customHeight="1">
      <c r="A24" s="4">
        <v>18</v>
      </c>
      <c r="B24" s="146">
        <v>2010060054</v>
      </c>
      <c r="C24" s="2" t="s">
        <v>976</v>
      </c>
      <c r="D24" s="3" t="s">
        <v>977</v>
      </c>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18">
        <f t="shared" si="2"/>
        <v>0</v>
      </c>
      <c r="AK24" s="309">
        <f t="shared" si="3"/>
        <v>0</v>
      </c>
      <c r="AL24" s="335">
        <f t="shared" si="4"/>
        <v>0</v>
      </c>
    </row>
    <row r="25" spans="1:41" s="24" customFormat="1" ht="21" customHeight="1">
      <c r="A25" s="4">
        <v>19</v>
      </c>
      <c r="B25" s="146" t="s">
        <v>978</v>
      </c>
      <c r="C25" s="2" t="s">
        <v>979</v>
      </c>
      <c r="D25" s="3" t="s">
        <v>672</v>
      </c>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18">
        <f t="shared" si="2"/>
        <v>0</v>
      </c>
      <c r="AK25" s="309">
        <f t="shared" si="3"/>
        <v>0</v>
      </c>
      <c r="AL25" s="335">
        <f t="shared" si="4"/>
        <v>0</v>
      </c>
    </row>
    <row r="26" spans="1:41" s="24" customFormat="1" ht="21" customHeight="1">
      <c r="A26" s="4">
        <v>20</v>
      </c>
      <c r="B26" s="146">
        <v>2010060048</v>
      </c>
      <c r="C26" s="2" t="s">
        <v>980</v>
      </c>
      <c r="D26" s="3" t="s">
        <v>89</v>
      </c>
      <c r="E26" s="95"/>
      <c r="F26" s="95"/>
      <c r="G26" s="95"/>
      <c r="H26" s="95"/>
      <c r="I26" s="95"/>
      <c r="J26" s="95"/>
      <c r="K26" s="95"/>
      <c r="L26" s="95"/>
      <c r="M26" s="95"/>
      <c r="N26" s="95"/>
      <c r="O26" s="95"/>
      <c r="P26" s="95"/>
      <c r="Q26" s="95"/>
      <c r="R26" s="95"/>
      <c r="S26" s="95"/>
      <c r="T26" s="95"/>
      <c r="U26" s="95"/>
      <c r="V26" s="95"/>
      <c r="W26" s="95" t="s">
        <v>7</v>
      </c>
      <c r="X26" s="95"/>
      <c r="Y26" s="95"/>
      <c r="Z26" s="95"/>
      <c r="AA26" s="95"/>
      <c r="AB26" s="95"/>
      <c r="AC26" s="95"/>
      <c r="AD26" s="95"/>
      <c r="AE26" s="95"/>
      <c r="AF26" s="95"/>
      <c r="AG26" s="95"/>
      <c r="AH26" s="95"/>
      <c r="AI26" s="95"/>
      <c r="AJ26" s="18">
        <f t="shared" si="2"/>
        <v>0</v>
      </c>
      <c r="AK26" s="309">
        <f t="shared" si="3"/>
        <v>1</v>
      </c>
      <c r="AL26" s="335">
        <f t="shared" si="4"/>
        <v>0</v>
      </c>
    </row>
    <row r="27" spans="1:41" s="24" customFormat="1" ht="21" customHeight="1">
      <c r="A27" s="417" t="s">
        <v>10</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18">
        <f>SUM(AJ7:AJ26)</f>
        <v>5</v>
      </c>
      <c r="AK27" s="18">
        <f>SUM(AK7:AK26)</f>
        <v>12</v>
      </c>
      <c r="AL27" s="18">
        <f>SUM(AL7:AL26)</f>
        <v>0</v>
      </c>
      <c r="AM27" s="23"/>
      <c r="AN27" s="23"/>
      <c r="AO27" s="23"/>
    </row>
    <row r="28" spans="1:41" s="24" customFormat="1" ht="21" customHeight="1">
      <c r="A28" s="418" t="s">
        <v>2599</v>
      </c>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20"/>
      <c r="AM28" s="311"/>
      <c r="AN28" s="311"/>
    </row>
    <row r="29" spans="1:41">
      <c r="C29" s="138"/>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row>
    <row r="30" spans="1:41">
      <c r="C30" s="138"/>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41">
      <c r="C31" s="414"/>
      <c r="D31" s="414"/>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41">
      <c r="C32" s="414"/>
      <c r="D32" s="414"/>
      <c r="E32" s="414"/>
      <c r="F32" s="414"/>
      <c r="G32" s="414"/>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3:38">
      <c r="C33" s="414"/>
      <c r="D33" s="414"/>
      <c r="E33" s="414"/>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4" spans="3:38">
      <c r="C34" s="414"/>
      <c r="D34" s="414"/>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row>
  </sheetData>
  <mergeCells count="21">
    <mergeCell ref="I4:L4"/>
    <mergeCell ref="M4:N4"/>
    <mergeCell ref="O4:Q4"/>
    <mergeCell ref="R4:T4"/>
    <mergeCell ref="AL5:AL6"/>
    <mergeCell ref="AJ5:AJ6"/>
    <mergeCell ref="AK5:AK6"/>
    <mergeCell ref="A1:P1"/>
    <mergeCell ref="Q1:AL1"/>
    <mergeCell ref="A2:P2"/>
    <mergeCell ref="Q2:AL2"/>
    <mergeCell ref="A3:AL3"/>
    <mergeCell ref="A5:A6"/>
    <mergeCell ref="A28:AL28"/>
    <mergeCell ref="B5:B6"/>
    <mergeCell ref="C5:D6"/>
    <mergeCell ref="C34:D34"/>
    <mergeCell ref="C31:D31"/>
    <mergeCell ref="C32:G32"/>
    <mergeCell ref="C33:E33"/>
    <mergeCell ref="A27:AI27"/>
  </mergeCells>
  <conditionalFormatting sqref="E6:AI19 E21:AI26 E20:K20 M20:AI20">
    <cfRule type="expression" dxfId="136" priority="2">
      <formula>IF(E$6="CN",1,0)</formula>
    </cfRule>
  </conditionalFormatting>
  <conditionalFormatting sqref="L20">
    <cfRule type="expression" dxfId="135"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3"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workbookViewId="0">
      <selection activeCell="W24" sqref="W24"/>
    </sheetView>
  </sheetViews>
  <sheetFormatPr defaultColWidth="9.33203125" defaultRowHeight="15.75"/>
  <cols>
    <col min="1" max="1" width="6.6640625" style="154" customWidth="1"/>
    <col min="2" max="2" width="15.5" style="154" customWidth="1"/>
    <col min="3" max="3" width="26.83203125" style="154" customWidth="1"/>
    <col min="4" max="4" width="10" style="154" customWidth="1"/>
    <col min="5" max="35" width="4" style="154" customWidth="1"/>
    <col min="36" max="38" width="6.6640625" style="154" customWidth="1"/>
    <col min="39" max="16384" width="9.33203125" style="154"/>
  </cols>
  <sheetData>
    <row r="1" spans="1:3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2.25" customHeight="1">
      <c r="A3" s="432" t="s">
        <v>982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55" customFormat="1" ht="21" customHeight="1">
      <c r="A7" s="156">
        <v>1</v>
      </c>
      <c r="B7" s="107" t="s">
        <v>983</v>
      </c>
      <c r="C7" s="108" t="s">
        <v>984</v>
      </c>
      <c r="D7" s="157" t="s">
        <v>47</v>
      </c>
      <c r="E7" s="97"/>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38" s="155" customFormat="1" ht="21" customHeight="1">
      <c r="A8" s="156">
        <v>2</v>
      </c>
      <c r="B8" s="107" t="s">
        <v>985</v>
      </c>
      <c r="C8" s="108" t="s">
        <v>986</v>
      </c>
      <c r="D8" s="157" t="s">
        <v>987</v>
      </c>
      <c r="E8" s="97"/>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8">
        <f t="shared" ref="AJ8:AJ29" si="2">COUNTIF(E8:AI8,"K")+2*COUNTIF(E8:AI8,"2K")+COUNTIF(E8:AI8,"TK")+COUNTIF(E8:AI8,"KT")+COUNTIF(E8:AI8,"PK")+COUNTIF(E8:AI8,"KP")+2*COUNTIF(E8:AI8,"K2")</f>
        <v>0</v>
      </c>
      <c r="AK8" s="309">
        <f t="shared" ref="AK8:AK29" si="3">COUNTIF(F8:AJ8,"P")+2*COUNTIF(F8:AJ8,"2P")+COUNTIF(F8:AJ8,"TP")+COUNTIF(F8:AJ8,"PT")+COUNTIF(F8:AJ8,"PK")+COUNTIF(F8:AJ8,"KP")+2*COUNTIF(F8:AJ8,"P2")</f>
        <v>0</v>
      </c>
      <c r="AL8" s="335">
        <f t="shared" ref="AL8:AL29" si="4">COUNTIF(E8:AI8,"T")+2*COUNTIF(E8:AI8,"2T")+2*COUNTIF(E8:AI8,"T2")+COUNTIF(E8:AI8,"PT")+COUNTIF(E8:AI8,"TP")+COUNTIF(E8:AI8,"TK")+COUNTIF(E8:AI8,"KT")</f>
        <v>0</v>
      </c>
    </row>
    <row r="9" spans="1:38" s="161" customFormat="1" ht="21" customHeight="1">
      <c r="A9" s="156">
        <v>3</v>
      </c>
      <c r="B9" s="107" t="s">
        <v>988</v>
      </c>
      <c r="C9" s="108" t="s">
        <v>969</v>
      </c>
      <c r="D9" s="157" t="s">
        <v>989</v>
      </c>
      <c r="E9" s="97"/>
      <c r="F9" s="111"/>
      <c r="G9" s="111"/>
      <c r="H9" s="111"/>
      <c r="I9" s="111"/>
      <c r="J9" s="111"/>
      <c r="K9" s="111"/>
      <c r="L9" s="111"/>
      <c r="M9" s="111" t="s">
        <v>7</v>
      </c>
      <c r="N9" s="111"/>
      <c r="O9" s="111"/>
      <c r="P9" s="111"/>
      <c r="Q9" s="111"/>
      <c r="R9" s="111"/>
      <c r="S9" s="111"/>
      <c r="T9" s="111"/>
      <c r="U9" s="111"/>
      <c r="V9" s="111"/>
      <c r="W9" s="111"/>
      <c r="X9" s="111"/>
      <c r="Y9" s="111"/>
      <c r="Z9" s="111"/>
      <c r="AA9" s="111"/>
      <c r="AB9" s="111"/>
      <c r="AC9" s="111"/>
      <c r="AD9" s="111"/>
      <c r="AE9" s="111"/>
      <c r="AF9" s="111"/>
      <c r="AG9" s="111"/>
      <c r="AH9" s="111"/>
      <c r="AI9" s="111"/>
      <c r="AJ9" s="18">
        <f t="shared" si="2"/>
        <v>0</v>
      </c>
      <c r="AK9" s="309">
        <f t="shared" si="3"/>
        <v>1</v>
      </c>
      <c r="AL9" s="335">
        <f t="shared" si="4"/>
        <v>0</v>
      </c>
    </row>
    <row r="10" spans="1:38" s="155" customFormat="1" ht="21" customHeight="1">
      <c r="A10" s="156">
        <v>4</v>
      </c>
      <c r="B10" s="107" t="s">
        <v>990</v>
      </c>
      <c r="C10" s="108" t="s">
        <v>991</v>
      </c>
      <c r="D10" s="157" t="s">
        <v>992</v>
      </c>
      <c r="E10" s="97"/>
      <c r="F10" s="111"/>
      <c r="G10" s="111"/>
      <c r="H10" s="111"/>
      <c r="I10" s="111" t="s">
        <v>7</v>
      </c>
      <c r="J10" s="111"/>
      <c r="K10" s="111"/>
      <c r="L10" s="111"/>
      <c r="M10" s="111"/>
      <c r="N10" s="111"/>
      <c r="O10" s="111"/>
      <c r="P10" s="111"/>
      <c r="Q10" s="111"/>
      <c r="R10" s="111"/>
      <c r="S10" s="111" t="s">
        <v>6</v>
      </c>
      <c r="T10" s="111"/>
      <c r="U10" s="111"/>
      <c r="V10" s="111"/>
      <c r="W10" s="111"/>
      <c r="X10" s="111"/>
      <c r="Y10" s="111"/>
      <c r="Z10" s="111"/>
      <c r="AA10" s="111"/>
      <c r="AB10" s="111"/>
      <c r="AC10" s="111"/>
      <c r="AD10" s="111"/>
      <c r="AE10" s="111"/>
      <c r="AF10" s="111"/>
      <c r="AG10" s="111"/>
      <c r="AH10" s="111"/>
      <c r="AI10" s="111"/>
      <c r="AJ10" s="18">
        <f t="shared" si="2"/>
        <v>1</v>
      </c>
      <c r="AK10" s="309">
        <f t="shared" si="3"/>
        <v>1</v>
      </c>
      <c r="AL10" s="335">
        <f t="shared" si="4"/>
        <v>0</v>
      </c>
    </row>
    <row r="11" spans="1:38" s="155" customFormat="1" ht="21" customHeight="1">
      <c r="A11" s="156">
        <v>5</v>
      </c>
      <c r="B11" s="107" t="s">
        <v>993</v>
      </c>
      <c r="C11" s="108" t="s">
        <v>327</v>
      </c>
      <c r="D11" s="157" t="s">
        <v>136</v>
      </c>
      <c r="E11" s="97"/>
      <c r="F11" s="111"/>
      <c r="G11" s="111"/>
      <c r="H11" s="111"/>
      <c r="I11" s="111"/>
      <c r="J11" s="111"/>
      <c r="K11" s="111"/>
      <c r="L11" s="111" t="s">
        <v>8</v>
      </c>
      <c r="M11" s="111" t="s">
        <v>8</v>
      </c>
      <c r="N11" s="111" t="s">
        <v>8</v>
      </c>
      <c r="O11" s="111"/>
      <c r="P11" s="111"/>
      <c r="Q11" s="111" t="s">
        <v>8</v>
      </c>
      <c r="R11" s="111" t="s">
        <v>8</v>
      </c>
      <c r="S11" s="111" t="s">
        <v>6</v>
      </c>
      <c r="T11" s="111" t="s">
        <v>8</v>
      </c>
      <c r="U11" s="111"/>
      <c r="V11" s="111"/>
      <c r="W11" s="111"/>
      <c r="X11" s="111"/>
      <c r="Y11" s="111"/>
      <c r="Z11" s="111"/>
      <c r="AA11" s="111"/>
      <c r="AB11" s="111"/>
      <c r="AC11" s="111"/>
      <c r="AD11" s="111"/>
      <c r="AE11" s="111"/>
      <c r="AF11" s="111"/>
      <c r="AG11" s="111"/>
      <c r="AH11" s="111"/>
      <c r="AI11" s="111"/>
      <c r="AJ11" s="18">
        <f t="shared" si="2"/>
        <v>1</v>
      </c>
      <c r="AK11" s="309">
        <f t="shared" si="3"/>
        <v>0</v>
      </c>
      <c r="AL11" s="335">
        <f t="shared" si="4"/>
        <v>6</v>
      </c>
    </row>
    <row r="12" spans="1:38" s="155" customFormat="1" ht="21" customHeight="1">
      <c r="A12" s="156">
        <v>6</v>
      </c>
      <c r="B12" s="107" t="s">
        <v>995</v>
      </c>
      <c r="C12" s="108" t="s">
        <v>996</v>
      </c>
      <c r="D12" s="157" t="s">
        <v>997</v>
      </c>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8">
        <f t="shared" si="2"/>
        <v>0</v>
      </c>
      <c r="AK12" s="309">
        <f t="shared" si="3"/>
        <v>0</v>
      </c>
      <c r="AL12" s="335">
        <f t="shared" si="4"/>
        <v>0</v>
      </c>
    </row>
    <row r="13" spans="1:38" ht="21" customHeight="1">
      <c r="A13" s="156">
        <v>7</v>
      </c>
      <c r="B13" s="107" t="s">
        <v>998</v>
      </c>
      <c r="C13" s="108" t="s">
        <v>999</v>
      </c>
      <c r="D13" s="157" t="s">
        <v>877</v>
      </c>
      <c r="E13" s="111"/>
      <c r="F13" s="111"/>
      <c r="G13" s="111"/>
      <c r="H13" s="111"/>
      <c r="I13" s="111"/>
      <c r="J13" s="111"/>
      <c r="K13" s="111"/>
      <c r="L13" s="111"/>
      <c r="M13" s="111"/>
      <c r="N13" s="111"/>
      <c r="O13" s="111"/>
      <c r="P13" s="111" t="s">
        <v>6</v>
      </c>
      <c r="Q13" s="111"/>
      <c r="R13" s="111"/>
      <c r="S13" s="111"/>
      <c r="T13" s="111"/>
      <c r="U13" s="111"/>
      <c r="V13" s="111"/>
      <c r="W13" s="111"/>
      <c r="X13" s="111"/>
      <c r="Y13" s="111"/>
      <c r="Z13" s="111"/>
      <c r="AA13" s="111"/>
      <c r="AB13" s="111"/>
      <c r="AC13" s="111"/>
      <c r="AD13" s="111"/>
      <c r="AE13" s="111"/>
      <c r="AF13" s="111"/>
      <c r="AG13" s="111"/>
      <c r="AH13" s="111"/>
      <c r="AI13" s="111"/>
      <c r="AJ13" s="18">
        <f t="shared" si="2"/>
        <v>1</v>
      </c>
      <c r="AK13" s="309">
        <f t="shared" si="3"/>
        <v>0</v>
      </c>
      <c r="AL13" s="335">
        <f t="shared" si="4"/>
        <v>0</v>
      </c>
    </row>
    <row r="14" spans="1:38" s="155" customFormat="1" ht="21" customHeight="1">
      <c r="A14" s="156">
        <v>8</v>
      </c>
      <c r="B14" s="107">
        <v>2010050026</v>
      </c>
      <c r="C14" s="108" t="s">
        <v>205</v>
      </c>
      <c r="D14" s="157" t="s">
        <v>106</v>
      </c>
      <c r="E14" s="111" t="s">
        <v>6</v>
      </c>
      <c r="F14" s="111" t="s">
        <v>6</v>
      </c>
      <c r="G14" s="111" t="s">
        <v>6</v>
      </c>
      <c r="H14" s="111"/>
      <c r="I14" s="111" t="s">
        <v>6</v>
      </c>
      <c r="J14" s="111" t="s">
        <v>6</v>
      </c>
      <c r="K14" s="111" t="s">
        <v>6</v>
      </c>
      <c r="L14" s="111" t="s">
        <v>6</v>
      </c>
      <c r="M14" s="441" t="s">
        <v>2665</v>
      </c>
      <c r="N14" s="442"/>
      <c r="O14" s="442"/>
      <c r="P14" s="442"/>
      <c r="Q14" s="442"/>
      <c r="R14" s="442"/>
      <c r="S14" s="442"/>
      <c r="T14" s="442"/>
      <c r="U14" s="442"/>
      <c r="V14" s="442"/>
      <c r="W14" s="442"/>
      <c r="X14" s="442"/>
      <c r="Y14" s="442"/>
      <c r="Z14" s="442"/>
      <c r="AA14" s="442"/>
      <c r="AB14" s="442"/>
      <c r="AC14" s="442"/>
      <c r="AD14" s="442"/>
      <c r="AE14" s="442"/>
      <c r="AF14" s="442"/>
      <c r="AG14" s="442"/>
      <c r="AH14" s="442"/>
      <c r="AI14" s="443"/>
      <c r="AJ14" s="18">
        <f t="shared" si="2"/>
        <v>7</v>
      </c>
      <c r="AK14" s="309">
        <f t="shared" si="3"/>
        <v>0</v>
      </c>
      <c r="AL14" s="335">
        <f t="shared" si="4"/>
        <v>0</v>
      </c>
    </row>
    <row r="15" spans="1:38" s="155" customFormat="1" ht="21" customHeight="1">
      <c r="A15" s="156">
        <v>9</v>
      </c>
      <c r="B15" s="107" t="s">
        <v>1000</v>
      </c>
      <c r="C15" s="108" t="s">
        <v>1001</v>
      </c>
      <c r="D15" s="157" t="s">
        <v>86</v>
      </c>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8">
        <f t="shared" si="2"/>
        <v>0</v>
      </c>
      <c r="AK15" s="309">
        <f t="shared" si="3"/>
        <v>0</v>
      </c>
      <c r="AL15" s="335">
        <f t="shared" si="4"/>
        <v>0</v>
      </c>
    </row>
    <row r="16" spans="1:38" s="155" customFormat="1" ht="21" customHeight="1">
      <c r="A16" s="156">
        <v>10</v>
      </c>
      <c r="B16" s="107" t="s">
        <v>1002</v>
      </c>
      <c r="C16" s="108" t="s">
        <v>1003</v>
      </c>
      <c r="D16" s="157" t="s">
        <v>103</v>
      </c>
      <c r="E16" s="111"/>
      <c r="F16" s="111" t="s">
        <v>6</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8">
        <f t="shared" si="2"/>
        <v>1</v>
      </c>
      <c r="AK16" s="309">
        <f t="shared" si="3"/>
        <v>0</v>
      </c>
      <c r="AL16" s="335">
        <f t="shared" si="4"/>
        <v>0</v>
      </c>
    </row>
    <row r="17" spans="1:41" s="155" customFormat="1" ht="21" customHeight="1">
      <c r="A17" s="156">
        <v>11</v>
      </c>
      <c r="B17" s="107" t="s">
        <v>1004</v>
      </c>
      <c r="C17" s="108" t="s">
        <v>1005</v>
      </c>
      <c r="D17" s="157" t="s">
        <v>103</v>
      </c>
      <c r="E17" s="111"/>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8">
        <f t="shared" si="2"/>
        <v>0</v>
      </c>
      <c r="AK17" s="309">
        <f t="shared" si="3"/>
        <v>0</v>
      </c>
      <c r="AL17" s="335">
        <f t="shared" si="4"/>
        <v>0</v>
      </c>
    </row>
    <row r="18" spans="1:41" s="155" customFormat="1" ht="21" customHeight="1">
      <c r="A18" s="156">
        <v>12</v>
      </c>
      <c r="B18" s="107" t="s">
        <v>1006</v>
      </c>
      <c r="C18" s="108" t="s">
        <v>617</v>
      </c>
      <c r="D18" s="157" t="s">
        <v>87</v>
      </c>
      <c r="E18" s="111"/>
      <c r="F18" s="111"/>
      <c r="G18" s="111"/>
      <c r="H18" s="111"/>
      <c r="I18" s="111"/>
      <c r="J18" s="111"/>
      <c r="K18" s="111"/>
      <c r="L18" s="111"/>
      <c r="M18" s="111" t="s">
        <v>6</v>
      </c>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8">
        <f t="shared" si="2"/>
        <v>1</v>
      </c>
      <c r="AK18" s="309">
        <f t="shared" si="3"/>
        <v>0</v>
      </c>
      <c r="AL18" s="335">
        <f t="shared" si="4"/>
        <v>0</v>
      </c>
    </row>
    <row r="19" spans="1:41" s="155" customFormat="1" ht="21" customHeight="1">
      <c r="A19" s="156">
        <v>13</v>
      </c>
      <c r="B19" s="107" t="s">
        <v>1007</v>
      </c>
      <c r="C19" s="108" t="s">
        <v>1008</v>
      </c>
      <c r="D19" s="157" t="s">
        <v>78</v>
      </c>
      <c r="E19" s="111"/>
      <c r="F19" s="111"/>
      <c r="G19" s="111"/>
      <c r="H19" s="111"/>
      <c r="I19" s="111"/>
      <c r="J19" s="111"/>
      <c r="K19" s="111"/>
      <c r="L19" s="111"/>
      <c r="M19" s="111"/>
      <c r="N19" s="111"/>
      <c r="O19" s="111"/>
      <c r="P19" s="111"/>
      <c r="Q19" s="111"/>
      <c r="R19" s="111"/>
      <c r="S19" s="111"/>
      <c r="T19" s="111"/>
      <c r="U19" s="111" t="s">
        <v>8</v>
      </c>
      <c r="V19" s="111"/>
      <c r="W19" s="111"/>
      <c r="X19" s="111"/>
      <c r="Y19" s="111"/>
      <c r="Z19" s="111"/>
      <c r="AA19" s="111"/>
      <c r="AB19" s="111"/>
      <c r="AC19" s="111"/>
      <c r="AD19" s="111"/>
      <c r="AE19" s="111"/>
      <c r="AF19" s="111"/>
      <c r="AG19" s="111"/>
      <c r="AH19" s="111"/>
      <c r="AI19" s="111"/>
      <c r="AJ19" s="18">
        <f t="shared" si="2"/>
        <v>0</v>
      </c>
      <c r="AK19" s="309">
        <f t="shared" si="3"/>
        <v>0</v>
      </c>
      <c r="AL19" s="335">
        <f t="shared" si="4"/>
        <v>1</v>
      </c>
    </row>
    <row r="20" spans="1:41" s="163" customFormat="1" ht="21" customHeight="1">
      <c r="A20" s="156">
        <v>14</v>
      </c>
      <c r="B20" s="107" t="s">
        <v>1009</v>
      </c>
      <c r="C20" s="108" t="s">
        <v>1010</v>
      </c>
      <c r="D20" s="157" t="s">
        <v>1011</v>
      </c>
      <c r="E20" s="111"/>
      <c r="F20" s="111"/>
      <c r="G20" s="111"/>
      <c r="H20" s="111"/>
      <c r="I20" s="111"/>
      <c r="J20" s="111"/>
      <c r="K20" s="111"/>
      <c r="L20" s="111"/>
      <c r="M20" s="111"/>
      <c r="N20" s="111"/>
      <c r="O20" s="111"/>
      <c r="P20" s="111"/>
      <c r="Q20" s="111"/>
      <c r="R20" s="111"/>
      <c r="S20" s="111"/>
      <c r="T20" s="111"/>
      <c r="U20" s="111" t="s">
        <v>7</v>
      </c>
      <c r="V20" s="111"/>
      <c r="W20" s="111" t="s">
        <v>7</v>
      </c>
      <c r="X20" s="111"/>
      <c r="Y20" s="111"/>
      <c r="Z20" s="111"/>
      <c r="AA20" s="111"/>
      <c r="AB20" s="111"/>
      <c r="AC20" s="111"/>
      <c r="AD20" s="111"/>
      <c r="AE20" s="111"/>
      <c r="AF20" s="111"/>
      <c r="AG20" s="111"/>
      <c r="AH20" s="111"/>
      <c r="AI20" s="111"/>
      <c r="AJ20" s="18">
        <f t="shared" si="2"/>
        <v>0</v>
      </c>
      <c r="AK20" s="309">
        <f t="shared" si="3"/>
        <v>2</v>
      </c>
      <c r="AL20" s="335">
        <f t="shared" si="4"/>
        <v>0</v>
      </c>
    </row>
    <row r="21" spans="1:41" s="164" customFormat="1" ht="21" customHeight="1">
      <c r="A21" s="156">
        <v>15</v>
      </c>
      <c r="B21" s="107" t="s">
        <v>1012</v>
      </c>
      <c r="C21" s="108" t="s">
        <v>101</v>
      </c>
      <c r="D21" s="157" t="s">
        <v>889</v>
      </c>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8">
        <f t="shared" si="2"/>
        <v>0</v>
      </c>
      <c r="AK21" s="309">
        <f t="shared" si="3"/>
        <v>0</v>
      </c>
      <c r="AL21" s="335">
        <f t="shared" si="4"/>
        <v>0</v>
      </c>
    </row>
    <row r="22" spans="1:41" s="164" customFormat="1" ht="21" customHeight="1">
      <c r="A22" s="156">
        <v>16</v>
      </c>
      <c r="B22" s="107" t="s">
        <v>1014</v>
      </c>
      <c r="C22" s="108" t="s">
        <v>1015</v>
      </c>
      <c r="D22" s="157" t="s">
        <v>675</v>
      </c>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8">
        <f t="shared" si="2"/>
        <v>0</v>
      </c>
      <c r="AK22" s="309">
        <f t="shared" si="3"/>
        <v>0</v>
      </c>
      <c r="AL22" s="335">
        <f t="shared" si="4"/>
        <v>0</v>
      </c>
    </row>
    <row r="23" spans="1:41" s="155" customFormat="1" ht="21" customHeight="1">
      <c r="A23" s="156">
        <v>17</v>
      </c>
      <c r="B23" s="107" t="s">
        <v>1016</v>
      </c>
      <c r="C23" s="108" t="s">
        <v>1017</v>
      </c>
      <c r="D23" s="157" t="s">
        <v>931</v>
      </c>
      <c r="E23" s="111"/>
      <c r="F23" s="111" t="s">
        <v>8</v>
      </c>
      <c r="G23" s="111"/>
      <c r="H23" s="111"/>
      <c r="I23" s="111"/>
      <c r="J23" s="111"/>
      <c r="K23" s="111"/>
      <c r="L23" s="111"/>
      <c r="M23" s="111" t="s">
        <v>8</v>
      </c>
      <c r="N23" s="111"/>
      <c r="O23" s="111"/>
      <c r="P23" s="111"/>
      <c r="Q23" s="111" t="s">
        <v>6</v>
      </c>
      <c r="R23" s="111" t="s">
        <v>7</v>
      </c>
      <c r="S23" s="111"/>
      <c r="T23" s="111" t="s">
        <v>6</v>
      </c>
      <c r="U23" s="111" t="s">
        <v>6</v>
      </c>
      <c r="V23" s="111"/>
      <c r="W23" s="111" t="s">
        <v>6</v>
      </c>
      <c r="X23" s="111"/>
      <c r="Y23" s="111"/>
      <c r="Z23" s="111"/>
      <c r="AA23" s="111"/>
      <c r="AB23" s="111"/>
      <c r="AC23" s="111"/>
      <c r="AD23" s="111"/>
      <c r="AE23" s="111"/>
      <c r="AF23" s="111"/>
      <c r="AG23" s="111"/>
      <c r="AH23" s="111"/>
      <c r="AI23" s="111"/>
      <c r="AJ23" s="18">
        <f t="shared" si="2"/>
        <v>4</v>
      </c>
      <c r="AK23" s="309">
        <f t="shared" si="3"/>
        <v>1</v>
      </c>
      <c r="AL23" s="335">
        <f t="shared" si="4"/>
        <v>2</v>
      </c>
    </row>
    <row r="24" spans="1:41" s="155" customFormat="1" ht="21" customHeight="1">
      <c r="A24" s="156">
        <v>18</v>
      </c>
      <c r="B24" s="107" t="s">
        <v>1018</v>
      </c>
      <c r="C24" s="108" t="s">
        <v>1019</v>
      </c>
      <c r="D24" s="157" t="s">
        <v>23</v>
      </c>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8">
        <f t="shared" si="2"/>
        <v>0</v>
      </c>
      <c r="AK24" s="309">
        <f t="shared" si="3"/>
        <v>0</v>
      </c>
      <c r="AL24" s="335">
        <f t="shared" si="4"/>
        <v>0</v>
      </c>
    </row>
    <row r="25" spans="1:41" ht="21" customHeight="1">
      <c r="A25" s="156">
        <v>19</v>
      </c>
      <c r="B25" s="107" t="s">
        <v>1020</v>
      </c>
      <c r="C25" s="108" t="s">
        <v>834</v>
      </c>
      <c r="D25" s="157" t="s">
        <v>104</v>
      </c>
      <c r="E25" s="111" t="s">
        <v>8</v>
      </c>
      <c r="F25" s="111" t="s">
        <v>8</v>
      </c>
      <c r="G25" s="111" t="s">
        <v>8</v>
      </c>
      <c r="H25" s="111"/>
      <c r="I25" s="111"/>
      <c r="J25" s="111"/>
      <c r="K25" s="111"/>
      <c r="L25" s="111" t="s">
        <v>8</v>
      </c>
      <c r="M25" s="111"/>
      <c r="N25" s="111" t="s">
        <v>8</v>
      </c>
      <c r="O25" s="111"/>
      <c r="P25" s="111"/>
      <c r="Q25" s="111"/>
      <c r="R25" s="111"/>
      <c r="S25" s="111" t="s">
        <v>8</v>
      </c>
      <c r="T25" s="111" t="s">
        <v>8</v>
      </c>
      <c r="U25" s="111"/>
      <c r="V25" s="111"/>
      <c r="W25" s="111"/>
      <c r="X25" s="111"/>
      <c r="Y25" s="111"/>
      <c r="Z25" s="111"/>
      <c r="AA25" s="111"/>
      <c r="AB25" s="111"/>
      <c r="AC25" s="111"/>
      <c r="AD25" s="111"/>
      <c r="AE25" s="111"/>
      <c r="AF25" s="111"/>
      <c r="AG25" s="111"/>
      <c r="AH25" s="111"/>
      <c r="AI25" s="111"/>
      <c r="AJ25" s="18">
        <f t="shared" si="2"/>
        <v>0</v>
      </c>
      <c r="AK25" s="309">
        <f t="shared" si="3"/>
        <v>0</v>
      </c>
      <c r="AL25" s="335">
        <f t="shared" si="4"/>
        <v>7</v>
      </c>
    </row>
    <row r="26" spans="1:41" s="155" customFormat="1" ht="21" customHeight="1">
      <c r="A26" s="156">
        <v>20</v>
      </c>
      <c r="B26" s="107" t="s">
        <v>1021</v>
      </c>
      <c r="C26" s="108" t="s">
        <v>1022</v>
      </c>
      <c r="D26" s="157" t="s">
        <v>1023</v>
      </c>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8">
        <f t="shared" si="2"/>
        <v>0</v>
      </c>
      <c r="AK26" s="309">
        <f t="shared" si="3"/>
        <v>0</v>
      </c>
      <c r="AL26" s="335">
        <f t="shared" si="4"/>
        <v>0</v>
      </c>
    </row>
    <row r="27" spans="1:41" s="161" customFormat="1" ht="21" customHeight="1">
      <c r="A27" s="156">
        <v>21</v>
      </c>
      <c r="B27" s="107" t="s">
        <v>1024</v>
      </c>
      <c r="C27" s="108" t="s">
        <v>1025</v>
      </c>
      <c r="D27" s="157" t="s">
        <v>1023</v>
      </c>
      <c r="E27" s="97"/>
      <c r="F27" s="111"/>
      <c r="G27" s="111"/>
      <c r="H27" s="111"/>
      <c r="I27" s="111" t="s">
        <v>6</v>
      </c>
      <c r="J27" s="111"/>
      <c r="K27" s="111" t="s">
        <v>8</v>
      </c>
      <c r="L27" s="111"/>
      <c r="M27" s="111"/>
      <c r="N27" s="111"/>
      <c r="O27" s="111"/>
      <c r="P27" s="111"/>
      <c r="Q27" s="111"/>
      <c r="R27" s="111"/>
      <c r="S27" s="111" t="s">
        <v>6</v>
      </c>
      <c r="T27" s="111"/>
      <c r="U27" s="111"/>
      <c r="V27" s="111"/>
      <c r="W27" s="111"/>
      <c r="X27" s="111"/>
      <c r="Y27" s="111"/>
      <c r="Z27" s="111"/>
      <c r="AA27" s="111"/>
      <c r="AB27" s="111"/>
      <c r="AC27" s="111"/>
      <c r="AD27" s="111"/>
      <c r="AE27" s="111"/>
      <c r="AF27" s="111"/>
      <c r="AG27" s="111"/>
      <c r="AH27" s="111"/>
      <c r="AI27" s="111"/>
      <c r="AJ27" s="18">
        <f t="shared" si="2"/>
        <v>2</v>
      </c>
      <c r="AK27" s="309">
        <f t="shared" si="3"/>
        <v>0</v>
      </c>
      <c r="AL27" s="335">
        <f t="shared" si="4"/>
        <v>1</v>
      </c>
    </row>
    <row r="28" spans="1:41" s="155" customFormat="1" ht="21" customHeight="1">
      <c r="A28" s="156">
        <v>22</v>
      </c>
      <c r="B28" s="107" t="s">
        <v>1026</v>
      </c>
      <c r="C28" s="108" t="s">
        <v>1027</v>
      </c>
      <c r="D28" s="157" t="s">
        <v>89</v>
      </c>
      <c r="E28" s="97"/>
      <c r="F28" s="111"/>
      <c r="G28" s="111"/>
      <c r="H28" s="111"/>
      <c r="I28" s="111"/>
      <c r="J28" s="111"/>
      <c r="K28" s="111"/>
      <c r="L28" s="111"/>
      <c r="M28" s="111"/>
      <c r="N28" s="111"/>
      <c r="O28" s="111"/>
      <c r="P28" s="111"/>
      <c r="Q28" s="111" t="s">
        <v>7</v>
      </c>
      <c r="R28" s="111"/>
      <c r="S28" s="111"/>
      <c r="T28" s="111" t="s">
        <v>8</v>
      </c>
      <c r="U28" s="111"/>
      <c r="V28" s="111"/>
      <c r="W28" s="111"/>
      <c r="X28" s="111"/>
      <c r="Y28" s="111"/>
      <c r="Z28" s="111"/>
      <c r="AA28" s="111"/>
      <c r="AB28" s="111"/>
      <c r="AC28" s="111"/>
      <c r="AD28" s="111"/>
      <c r="AE28" s="111"/>
      <c r="AF28" s="111"/>
      <c r="AG28" s="111"/>
      <c r="AH28" s="111"/>
      <c r="AI28" s="111"/>
      <c r="AJ28" s="18">
        <f t="shared" si="2"/>
        <v>0</v>
      </c>
      <c r="AK28" s="309">
        <f t="shared" si="3"/>
        <v>1</v>
      </c>
      <c r="AL28" s="335">
        <f t="shared" si="4"/>
        <v>1</v>
      </c>
    </row>
    <row r="29" spans="1:41" s="155" customFormat="1" ht="21" customHeight="1">
      <c r="A29" s="156">
        <v>23</v>
      </c>
      <c r="B29" s="107" t="s">
        <v>1028</v>
      </c>
      <c r="C29" s="108" t="s">
        <v>1029</v>
      </c>
      <c r="D29" s="157" t="s">
        <v>1030</v>
      </c>
      <c r="E29" s="97"/>
      <c r="F29" s="111"/>
      <c r="G29" s="111"/>
      <c r="H29" s="111"/>
      <c r="I29" s="111"/>
      <c r="J29" s="111"/>
      <c r="K29" s="111"/>
      <c r="L29" s="111" t="s">
        <v>8</v>
      </c>
      <c r="M29" s="111"/>
      <c r="N29" s="111"/>
      <c r="O29" s="111"/>
      <c r="P29" s="111"/>
      <c r="Q29" s="111"/>
      <c r="R29" s="111"/>
      <c r="S29" s="111" t="s">
        <v>7</v>
      </c>
      <c r="T29" s="111"/>
      <c r="U29" s="111"/>
      <c r="V29" s="111"/>
      <c r="W29" s="111"/>
      <c r="X29" s="111"/>
      <c r="Y29" s="111"/>
      <c r="Z29" s="111"/>
      <c r="AA29" s="111"/>
      <c r="AB29" s="111"/>
      <c r="AC29" s="111"/>
      <c r="AD29" s="111"/>
      <c r="AE29" s="111"/>
      <c r="AF29" s="111"/>
      <c r="AG29" s="111"/>
      <c r="AH29" s="111"/>
      <c r="AI29" s="111"/>
      <c r="AJ29" s="18">
        <f t="shared" si="2"/>
        <v>0</v>
      </c>
      <c r="AK29" s="309">
        <f t="shared" si="3"/>
        <v>1</v>
      </c>
      <c r="AL29" s="335">
        <f t="shared" si="4"/>
        <v>1</v>
      </c>
    </row>
    <row r="30" spans="1:41" s="155" customFormat="1" ht="21" customHeight="1">
      <c r="A30" s="440" t="s">
        <v>10</v>
      </c>
      <c r="B30" s="440"/>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18">
        <f>SUM(AJ7:AJ29)</f>
        <v>18</v>
      </c>
      <c r="AK30" s="18">
        <f>SUM(AK7:AK29)</f>
        <v>7</v>
      </c>
      <c r="AL30" s="18">
        <f>SUM(AL7:AL29)</f>
        <v>19</v>
      </c>
      <c r="AM30" s="154"/>
      <c r="AN30" s="154"/>
      <c r="AO30" s="154"/>
    </row>
    <row r="31" spans="1:41" s="24" customFormat="1" ht="21" customHeight="1">
      <c r="A31" s="418" t="s">
        <v>2599</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20"/>
      <c r="AM31" s="311"/>
      <c r="AN31" s="311"/>
    </row>
    <row r="32" spans="1:41">
      <c r="C32" s="141"/>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3:38">
      <c r="C33" s="414"/>
      <c r="D33" s="414"/>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4" spans="3:38">
      <c r="C34" s="414"/>
      <c r="D34" s="414"/>
      <c r="E34" s="414"/>
      <c r="F34" s="414"/>
      <c r="G34" s="414"/>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row>
    <row r="35" spans="3:38">
      <c r="C35" s="414"/>
      <c r="D35" s="414"/>
      <c r="E35" s="414"/>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3:38">
      <c r="C36" s="414"/>
      <c r="D36" s="414"/>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sheetData>
  <mergeCells count="22">
    <mergeCell ref="Q1:AL1"/>
    <mergeCell ref="A2:P2"/>
    <mergeCell ref="Q2:AL2"/>
    <mergeCell ref="A3:AL3"/>
    <mergeCell ref="I4:L4"/>
    <mergeCell ref="M4:N4"/>
    <mergeCell ref="O4:Q4"/>
    <mergeCell ref="A1:P1"/>
    <mergeCell ref="C33:D33"/>
    <mergeCell ref="R4:T4"/>
    <mergeCell ref="A31:AL31"/>
    <mergeCell ref="C35:E35"/>
    <mergeCell ref="C36:D36"/>
    <mergeCell ref="C34:G34"/>
    <mergeCell ref="AJ5:AJ6"/>
    <mergeCell ref="A30:AI30"/>
    <mergeCell ref="AK5:AK6"/>
    <mergeCell ref="AL5:AL6"/>
    <mergeCell ref="A5:A6"/>
    <mergeCell ref="B5:B6"/>
    <mergeCell ref="C5:D6"/>
    <mergeCell ref="M14:AI14"/>
  </mergeCells>
  <conditionalFormatting sqref="E6:AI13 E15:AI29 E14:M14">
    <cfRule type="expression" dxfId="13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topLeftCell="A15" zoomScaleNormal="100" workbookViewId="0">
      <selection activeCell="W36" sqref="W36"/>
    </sheetView>
  </sheetViews>
  <sheetFormatPr defaultColWidth="9.33203125" defaultRowHeight="18"/>
  <cols>
    <col min="1" max="1" width="6.6640625" style="23" customWidth="1"/>
    <col min="2" max="2" width="18.5" style="23" customWidth="1"/>
    <col min="3" max="3" width="23.5" style="23" customWidth="1"/>
    <col min="4" max="4" width="9.5" style="23" customWidth="1"/>
    <col min="5" max="35" width="4" style="23" customWidth="1"/>
    <col min="36" max="38" width="6.6640625" style="23" customWidth="1"/>
    <col min="39" max="16384" width="9.33203125" style="23"/>
  </cols>
  <sheetData>
    <row r="1" spans="1:39">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9">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9" ht="22.5">
      <c r="A3" s="432" t="s">
        <v>1031</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9"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9"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9"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9" s="32" customFormat="1" ht="23.1" customHeight="1">
      <c r="A7" s="156">
        <v>1</v>
      </c>
      <c r="B7" s="78" t="s">
        <v>1032</v>
      </c>
      <c r="C7" s="79" t="s">
        <v>1033</v>
      </c>
      <c r="D7" s="3" t="s">
        <v>39</v>
      </c>
      <c r="E7" s="97"/>
      <c r="F7" s="98"/>
      <c r="G7" s="98"/>
      <c r="H7" s="98"/>
      <c r="I7" s="98"/>
      <c r="J7" s="98"/>
      <c r="K7" s="98"/>
      <c r="L7" s="98" t="s">
        <v>8</v>
      </c>
      <c r="M7" s="98"/>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1</v>
      </c>
    </row>
    <row r="8" spans="1:39" s="142" customFormat="1" ht="23.1" customHeight="1">
      <c r="A8" s="162">
        <v>2</v>
      </c>
      <c r="B8" s="78">
        <v>2010040008</v>
      </c>
      <c r="C8" s="79" t="s">
        <v>1034</v>
      </c>
      <c r="D8" s="3" t="s">
        <v>117</v>
      </c>
      <c r="E8" s="97"/>
      <c r="F8" s="98"/>
      <c r="G8" s="98"/>
      <c r="H8" s="98"/>
      <c r="I8" s="98"/>
      <c r="J8" s="98"/>
      <c r="K8" s="98"/>
      <c r="L8" s="98"/>
      <c r="M8" s="98" t="s">
        <v>6</v>
      </c>
      <c r="N8" s="98"/>
      <c r="O8" s="98"/>
      <c r="P8" s="98"/>
      <c r="Q8" s="98"/>
      <c r="R8" s="98"/>
      <c r="S8" s="98"/>
      <c r="T8" s="98"/>
      <c r="U8" s="98"/>
      <c r="V8" s="98"/>
      <c r="W8" s="98"/>
      <c r="X8" s="98"/>
      <c r="Y8" s="98"/>
      <c r="Z8" s="98"/>
      <c r="AA8" s="98"/>
      <c r="AB8" s="98"/>
      <c r="AC8" s="98"/>
      <c r="AD8" s="98"/>
      <c r="AE8" s="98"/>
      <c r="AF8" s="98"/>
      <c r="AG8" s="98"/>
      <c r="AH8" s="98"/>
      <c r="AI8" s="98"/>
      <c r="AJ8" s="18">
        <f t="shared" ref="AJ8:AJ43" si="2">COUNTIF(E8:AI8,"K")+2*COUNTIF(E8:AI8,"2K")+COUNTIF(E8:AI8,"TK")+COUNTIF(E8:AI8,"KT")+COUNTIF(E8:AI8,"PK")+COUNTIF(E8:AI8,"KP")+2*COUNTIF(E8:AI8,"K2")</f>
        <v>1</v>
      </c>
      <c r="AK8" s="309">
        <f t="shared" ref="AK8:AK43" si="3">COUNTIF(F8:AJ8,"P")+2*COUNTIF(F8:AJ8,"2P")+COUNTIF(F8:AJ8,"TP")+COUNTIF(F8:AJ8,"PT")+COUNTIF(F8:AJ8,"PK")+COUNTIF(F8:AJ8,"KP")+2*COUNTIF(F8:AJ8,"P2")</f>
        <v>0</v>
      </c>
      <c r="AL8" s="309">
        <f t="shared" ref="AL8:AL43" si="4">COUNTIF(E8:AI8,"T")+2*COUNTIF(E8:AI8,"2T")+2*COUNTIF(E8:AI8,"T2")+COUNTIF(E8:AI8,"PT")+COUNTIF(E8:AI8,"TP")</f>
        <v>0</v>
      </c>
    </row>
    <row r="9" spans="1:39" s="142" customFormat="1" ht="23.1" customHeight="1">
      <c r="A9" s="156">
        <v>3</v>
      </c>
      <c r="B9" s="78" t="s">
        <v>1035</v>
      </c>
      <c r="C9" s="79" t="s">
        <v>1036</v>
      </c>
      <c r="D9" s="3" t="s">
        <v>14</v>
      </c>
      <c r="E9" s="97" t="s">
        <v>7</v>
      </c>
      <c r="F9" s="98"/>
      <c r="G9" s="98"/>
      <c r="H9" s="98"/>
      <c r="I9" s="98"/>
      <c r="J9" s="98"/>
      <c r="K9" s="98"/>
      <c r="L9" s="98"/>
      <c r="M9" s="98"/>
      <c r="N9" s="98"/>
      <c r="O9" s="98"/>
      <c r="P9" s="98"/>
      <c r="Q9" s="98"/>
      <c r="R9" s="98"/>
      <c r="S9" s="98"/>
      <c r="T9" s="98" t="s">
        <v>7</v>
      </c>
      <c r="U9" s="98"/>
      <c r="V9" s="98"/>
      <c r="W9" s="98"/>
      <c r="X9" s="98"/>
      <c r="Y9" s="98"/>
      <c r="Z9" s="98"/>
      <c r="AA9" s="98"/>
      <c r="AB9" s="98"/>
      <c r="AC9" s="98"/>
      <c r="AD9" s="98"/>
      <c r="AE9" s="98"/>
      <c r="AF9" s="98"/>
      <c r="AG9" s="98"/>
      <c r="AH9" s="98"/>
      <c r="AI9" s="98"/>
      <c r="AJ9" s="18">
        <f t="shared" si="2"/>
        <v>0</v>
      </c>
      <c r="AK9" s="309">
        <f t="shared" si="3"/>
        <v>1</v>
      </c>
      <c r="AL9" s="309">
        <f t="shared" si="4"/>
        <v>0</v>
      </c>
    </row>
    <row r="10" spans="1:39" s="167" customFormat="1" ht="23.1" customHeight="1">
      <c r="A10" s="162">
        <v>4</v>
      </c>
      <c r="B10" s="78" t="s">
        <v>1037</v>
      </c>
      <c r="C10" s="79" t="s">
        <v>1038</v>
      </c>
      <c r="D10" s="3" t="s">
        <v>1039</v>
      </c>
      <c r="E10" s="97"/>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18">
        <f t="shared" si="2"/>
        <v>0</v>
      </c>
      <c r="AK10" s="309">
        <f t="shared" si="3"/>
        <v>0</v>
      </c>
      <c r="AL10" s="309">
        <f t="shared" si="4"/>
        <v>0</v>
      </c>
      <c r="AM10" s="166"/>
    </row>
    <row r="11" spans="1:39" s="32" customFormat="1" ht="23.1" customHeight="1">
      <c r="A11" s="156">
        <v>5</v>
      </c>
      <c r="B11" s="107" t="s">
        <v>1040</v>
      </c>
      <c r="C11" s="108" t="s">
        <v>1041</v>
      </c>
      <c r="D11" s="157" t="s">
        <v>41</v>
      </c>
      <c r="E11" s="97"/>
      <c r="F11" s="98"/>
      <c r="G11" s="98"/>
      <c r="H11" s="98"/>
      <c r="I11" s="98"/>
      <c r="J11" s="98"/>
      <c r="K11" s="98"/>
      <c r="L11" s="98"/>
      <c r="M11" s="98"/>
      <c r="N11" s="98" t="s">
        <v>7</v>
      </c>
      <c r="O11" s="98"/>
      <c r="P11" s="98"/>
      <c r="Q11" s="98"/>
      <c r="R11" s="98"/>
      <c r="S11" s="98"/>
      <c r="T11" s="98"/>
      <c r="U11" s="98"/>
      <c r="V11" s="98"/>
      <c r="W11" s="98"/>
      <c r="X11" s="98"/>
      <c r="Y11" s="98"/>
      <c r="Z11" s="98"/>
      <c r="AA11" s="98"/>
      <c r="AB11" s="98"/>
      <c r="AC11" s="98"/>
      <c r="AD11" s="98"/>
      <c r="AE11" s="98"/>
      <c r="AF11" s="98"/>
      <c r="AG11" s="98"/>
      <c r="AH11" s="98"/>
      <c r="AI11" s="98"/>
      <c r="AJ11" s="18">
        <f t="shared" si="2"/>
        <v>0</v>
      </c>
      <c r="AK11" s="309">
        <f t="shared" si="3"/>
        <v>1</v>
      </c>
      <c r="AL11" s="309">
        <f t="shared" si="4"/>
        <v>0</v>
      </c>
    </row>
    <row r="12" spans="1:39" s="32" customFormat="1" ht="23.1" customHeight="1">
      <c r="A12" s="162">
        <v>6</v>
      </c>
      <c r="B12" s="78" t="s">
        <v>1042</v>
      </c>
      <c r="C12" s="79" t="s">
        <v>205</v>
      </c>
      <c r="D12" s="3" t="s">
        <v>92</v>
      </c>
      <c r="E12" s="98" t="s">
        <v>7</v>
      </c>
      <c r="F12" s="98"/>
      <c r="G12" s="98"/>
      <c r="H12" s="98"/>
      <c r="I12" s="98"/>
      <c r="J12" s="98" t="s">
        <v>7</v>
      </c>
      <c r="K12" s="98"/>
      <c r="L12" s="98"/>
      <c r="M12" s="98" t="s">
        <v>6</v>
      </c>
      <c r="N12" s="98"/>
      <c r="O12" s="98"/>
      <c r="P12" s="98"/>
      <c r="Q12" s="98" t="s">
        <v>7</v>
      </c>
      <c r="R12" s="98"/>
      <c r="S12" s="98" t="s">
        <v>7</v>
      </c>
      <c r="T12" s="98"/>
      <c r="U12" s="98" t="s">
        <v>6</v>
      </c>
      <c r="V12" s="98"/>
      <c r="W12" s="98"/>
      <c r="X12" s="98"/>
      <c r="Y12" s="98"/>
      <c r="Z12" s="98"/>
      <c r="AA12" s="98"/>
      <c r="AB12" s="98"/>
      <c r="AC12" s="98"/>
      <c r="AD12" s="98"/>
      <c r="AE12" s="98"/>
      <c r="AF12" s="98"/>
      <c r="AG12" s="98"/>
      <c r="AH12" s="98"/>
      <c r="AI12" s="98"/>
      <c r="AJ12" s="18">
        <f t="shared" si="2"/>
        <v>2</v>
      </c>
      <c r="AK12" s="309">
        <f t="shared" si="3"/>
        <v>3</v>
      </c>
      <c r="AL12" s="309">
        <f t="shared" si="4"/>
        <v>0</v>
      </c>
    </row>
    <row r="13" spans="1:39" s="24" customFormat="1" ht="23.1" customHeight="1">
      <c r="A13" s="156">
        <v>7</v>
      </c>
      <c r="B13" s="78" t="s">
        <v>1043</v>
      </c>
      <c r="C13" s="79" t="s">
        <v>1044</v>
      </c>
      <c r="D13" s="3" t="s">
        <v>1045</v>
      </c>
      <c r="E13" s="98"/>
      <c r="F13" s="98" t="s">
        <v>6</v>
      </c>
      <c r="G13" s="98"/>
      <c r="H13" s="98"/>
      <c r="I13" s="98"/>
      <c r="J13" s="98" t="s">
        <v>8</v>
      </c>
      <c r="K13" s="98"/>
      <c r="L13" s="98" t="s">
        <v>7</v>
      </c>
      <c r="M13" s="98"/>
      <c r="N13" s="98" t="s">
        <v>7</v>
      </c>
      <c r="O13" s="98"/>
      <c r="P13" s="98"/>
      <c r="Q13" s="98"/>
      <c r="R13" s="98"/>
      <c r="S13" s="98" t="s">
        <v>7</v>
      </c>
      <c r="T13" s="98"/>
      <c r="U13" s="98" t="s">
        <v>6</v>
      </c>
      <c r="V13" s="98"/>
      <c r="W13" s="98"/>
      <c r="X13" s="98"/>
      <c r="Y13" s="98"/>
      <c r="Z13" s="98"/>
      <c r="AA13" s="98"/>
      <c r="AB13" s="98"/>
      <c r="AC13" s="98"/>
      <c r="AD13" s="98"/>
      <c r="AE13" s="98"/>
      <c r="AF13" s="98"/>
      <c r="AG13" s="98"/>
      <c r="AH13" s="98"/>
      <c r="AI13" s="98"/>
      <c r="AJ13" s="18">
        <f t="shared" si="2"/>
        <v>2</v>
      </c>
      <c r="AK13" s="309">
        <f t="shared" si="3"/>
        <v>3</v>
      </c>
      <c r="AL13" s="309">
        <f t="shared" si="4"/>
        <v>1</v>
      </c>
    </row>
    <row r="14" spans="1:39" s="32" customFormat="1" ht="23.1" customHeight="1">
      <c r="A14" s="162">
        <v>8</v>
      </c>
      <c r="B14" s="78" t="s">
        <v>1046</v>
      </c>
      <c r="C14" s="79" t="s">
        <v>1047</v>
      </c>
      <c r="D14" s="3" t="s">
        <v>15</v>
      </c>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18">
        <f t="shared" si="2"/>
        <v>0</v>
      </c>
      <c r="AK14" s="309">
        <f t="shared" si="3"/>
        <v>0</v>
      </c>
      <c r="AL14" s="309">
        <f t="shared" si="4"/>
        <v>0</v>
      </c>
    </row>
    <row r="15" spans="1:39" s="24" customFormat="1" ht="23.1" customHeight="1">
      <c r="A15" s="156">
        <v>9</v>
      </c>
      <c r="B15" s="78">
        <v>2010070025</v>
      </c>
      <c r="C15" s="79" t="s">
        <v>1048</v>
      </c>
      <c r="D15" s="3" t="s">
        <v>15</v>
      </c>
      <c r="E15" s="98"/>
      <c r="F15" s="98"/>
      <c r="G15" s="98"/>
      <c r="H15" s="98"/>
      <c r="I15" s="98"/>
      <c r="J15" s="98"/>
      <c r="K15" s="98"/>
      <c r="L15" s="98" t="s">
        <v>7</v>
      </c>
      <c r="M15" s="98"/>
      <c r="N15" s="98"/>
      <c r="O15" s="98"/>
      <c r="P15" s="98"/>
      <c r="Q15" s="98" t="s">
        <v>7</v>
      </c>
      <c r="R15" s="98"/>
      <c r="S15" s="98"/>
      <c r="T15" s="98"/>
      <c r="U15" s="98"/>
      <c r="V15" s="98"/>
      <c r="W15" s="98"/>
      <c r="X15" s="98"/>
      <c r="Y15" s="98"/>
      <c r="Z15" s="98"/>
      <c r="AA15" s="98"/>
      <c r="AB15" s="98"/>
      <c r="AC15" s="98"/>
      <c r="AD15" s="98"/>
      <c r="AE15" s="98"/>
      <c r="AF15" s="98"/>
      <c r="AG15" s="98"/>
      <c r="AH15" s="98"/>
      <c r="AI15" s="98"/>
      <c r="AJ15" s="18">
        <f t="shared" si="2"/>
        <v>0</v>
      </c>
      <c r="AK15" s="309">
        <f t="shared" si="3"/>
        <v>2</v>
      </c>
      <c r="AL15" s="309">
        <f t="shared" si="4"/>
        <v>0</v>
      </c>
    </row>
    <row r="16" spans="1:39" s="32" customFormat="1" ht="23.1" customHeight="1">
      <c r="A16" s="162">
        <v>10</v>
      </c>
      <c r="B16" s="78" t="s">
        <v>1049</v>
      </c>
      <c r="C16" s="79" t="s">
        <v>447</v>
      </c>
      <c r="D16" s="3" t="s">
        <v>32</v>
      </c>
      <c r="E16" s="98"/>
      <c r="F16" s="98"/>
      <c r="G16" s="98"/>
      <c r="H16" s="98"/>
      <c r="I16" s="98"/>
      <c r="J16" s="98"/>
      <c r="K16" s="98"/>
      <c r="L16" s="98" t="s">
        <v>7</v>
      </c>
      <c r="M16" s="98"/>
      <c r="N16" s="98"/>
      <c r="O16" s="98"/>
      <c r="P16" s="98"/>
      <c r="Q16" s="98"/>
      <c r="R16" s="98"/>
      <c r="S16" s="98"/>
      <c r="T16" s="98"/>
      <c r="U16" s="98"/>
      <c r="V16" s="98"/>
      <c r="W16" s="98"/>
      <c r="X16" s="98"/>
      <c r="Y16" s="98"/>
      <c r="Z16" s="98"/>
      <c r="AA16" s="98"/>
      <c r="AB16" s="98"/>
      <c r="AC16" s="98"/>
      <c r="AD16" s="98"/>
      <c r="AE16" s="98"/>
      <c r="AF16" s="98"/>
      <c r="AG16" s="98"/>
      <c r="AH16" s="98"/>
      <c r="AI16" s="98"/>
      <c r="AJ16" s="18">
        <f t="shared" si="2"/>
        <v>0</v>
      </c>
      <c r="AK16" s="309">
        <f t="shared" si="3"/>
        <v>1</v>
      </c>
      <c r="AL16" s="309">
        <f t="shared" si="4"/>
        <v>0</v>
      </c>
    </row>
    <row r="17" spans="1:38" s="32" customFormat="1" ht="23.1" customHeight="1">
      <c r="A17" s="156">
        <v>11</v>
      </c>
      <c r="B17" s="78" t="s">
        <v>981</v>
      </c>
      <c r="C17" s="79" t="s">
        <v>31</v>
      </c>
      <c r="D17" s="3" t="s">
        <v>53</v>
      </c>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09">
        <f t="shared" si="3"/>
        <v>0</v>
      </c>
      <c r="AL17" s="309">
        <f t="shared" si="4"/>
        <v>0</v>
      </c>
    </row>
    <row r="18" spans="1:38" s="24" customFormat="1" ht="23.1" customHeight="1">
      <c r="A18" s="162">
        <v>12</v>
      </c>
      <c r="B18" s="78" t="s">
        <v>1050</v>
      </c>
      <c r="C18" s="79" t="s">
        <v>102</v>
      </c>
      <c r="D18" s="3" t="s">
        <v>85</v>
      </c>
      <c r="E18" s="98"/>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8">
        <f t="shared" si="2"/>
        <v>0</v>
      </c>
      <c r="AK18" s="309">
        <f t="shared" si="3"/>
        <v>0</v>
      </c>
      <c r="AL18" s="309">
        <f t="shared" si="4"/>
        <v>0</v>
      </c>
    </row>
    <row r="19" spans="1:38" s="32" customFormat="1" ht="23.1" customHeight="1">
      <c r="A19" s="156">
        <v>13</v>
      </c>
      <c r="B19" s="78" t="s">
        <v>1051</v>
      </c>
      <c r="C19" s="79" t="s">
        <v>1052</v>
      </c>
      <c r="D19" s="3" t="s">
        <v>103</v>
      </c>
      <c r="E19" s="143"/>
      <c r="F19" s="143"/>
      <c r="G19" s="143"/>
      <c r="H19" s="98"/>
      <c r="I19" s="98"/>
      <c r="J19" s="98"/>
      <c r="K19" s="98"/>
      <c r="L19" s="85"/>
      <c r="M19" s="98"/>
      <c r="N19" s="98"/>
      <c r="O19" s="98"/>
      <c r="P19" s="98"/>
      <c r="Q19" s="98"/>
      <c r="R19" s="98"/>
      <c r="S19" s="98"/>
      <c r="T19" s="98"/>
      <c r="U19" s="98"/>
      <c r="V19" s="98"/>
      <c r="W19" s="98"/>
      <c r="X19" s="98"/>
      <c r="Y19" s="98"/>
      <c r="Z19" s="98"/>
      <c r="AA19" s="98"/>
      <c r="AB19" s="98"/>
      <c r="AC19" s="98"/>
      <c r="AD19" s="98"/>
      <c r="AE19" s="98"/>
      <c r="AF19" s="98"/>
      <c r="AG19" s="98"/>
      <c r="AH19" s="98"/>
      <c r="AI19" s="98"/>
      <c r="AJ19" s="18">
        <f t="shared" si="2"/>
        <v>0</v>
      </c>
      <c r="AK19" s="309">
        <f t="shared" si="3"/>
        <v>0</v>
      </c>
      <c r="AL19" s="309">
        <f t="shared" si="4"/>
        <v>0</v>
      </c>
    </row>
    <row r="20" spans="1:38" s="32" customFormat="1" ht="23.1" customHeight="1">
      <c r="A20" s="162">
        <v>14</v>
      </c>
      <c r="B20" s="78" t="s">
        <v>1053</v>
      </c>
      <c r="C20" s="79" t="s">
        <v>1054</v>
      </c>
      <c r="D20" s="3" t="s">
        <v>87</v>
      </c>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8">
        <f t="shared" si="2"/>
        <v>0</v>
      </c>
      <c r="AK20" s="309">
        <f t="shared" si="3"/>
        <v>0</v>
      </c>
      <c r="AL20" s="309">
        <f t="shared" si="4"/>
        <v>0</v>
      </c>
    </row>
    <row r="21" spans="1:38" s="32" customFormat="1" ht="23.1" customHeight="1">
      <c r="A21" s="156">
        <v>15</v>
      </c>
      <c r="B21" s="78" t="s">
        <v>1055</v>
      </c>
      <c r="C21" s="79" t="s">
        <v>1056</v>
      </c>
      <c r="D21" s="3" t="s">
        <v>967</v>
      </c>
      <c r="E21" s="98"/>
      <c r="F21" s="98"/>
      <c r="G21" s="98"/>
      <c r="H21" s="98"/>
      <c r="I21" s="98"/>
      <c r="J21" s="98"/>
      <c r="K21" s="98"/>
      <c r="L21" s="98"/>
      <c r="M21" s="98"/>
      <c r="N21" s="98"/>
      <c r="O21" s="98"/>
      <c r="P21" s="98"/>
      <c r="Q21" s="98"/>
      <c r="R21" s="98"/>
      <c r="S21" s="98" t="s">
        <v>7</v>
      </c>
      <c r="T21" s="98"/>
      <c r="U21" s="98"/>
      <c r="V21" s="98"/>
      <c r="W21" s="98"/>
      <c r="X21" s="98"/>
      <c r="Y21" s="98"/>
      <c r="Z21" s="98"/>
      <c r="AA21" s="98"/>
      <c r="AB21" s="98"/>
      <c r="AC21" s="98"/>
      <c r="AD21" s="98"/>
      <c r="AE21" s="98"/>
      <c r="AF21" s="98"/>
      <c r="AG21" s="98"/>
      <c r="AH21" s="98"/>
      <c r="AI21" s="98"/>
      <c r="AJ21" s="18">
        <f t="shared" si="2"/>
        <v>0</v>
      </c>
      <c r="AK21" s="309">
        <f t="shared" si="3"/>
        <v>1</v>
      </c>
      <c r="AL21" s="309">
        <f t="shared" si="4"/>
        <v>0</v>
      </c>
    </row>
    <row r="22" spans="1:38" s="24" customFormat="1" ht="23.1" customHeight="1">
      <c r="A22" s="162">
        <v>16</v>
      </c>
      <c r="B22" s="78" t="s">
        <v>1057</v>
      </c>
      <c r="C22" s="79" t="s">
        <v>1058</v>
      </c>
      <c r="D22" s="3" t="s">
        <v>55</v>
      </c>
      <c r="E22" s="98" t="s">
        <v>7</v>
      </c>
      <c r="F22" s="98"/>
      <c r="G22" s="98"/>
      <c r="H22" s="98"/>
      <c r="I22" s="98"/>
      <c r="J22" s="98" t="s">
        <v>7</v>
      </c>
      <c r="K22" s="98"/>
      <c r="L22" s="98"/>
      <c r="M22" s="98"/>
      <c r="N22" s="98"/>
      <c r="O22" s="98"/>
      <c r="P22" s="98"/>
      <c r="Q22" s="98"/>
      <c r="R22" s="98"/>
      <c r="S22" s="98"/>
      <c r="T22" s="98" t="s">
        <v>7</v>
      </c>
      <c r="U22" s="98"/>
      <c r="V22" s="98"/>
      <c r="W22" s="98"/>
      <c r="X22" s="98"/>
      <c r="Y22" s="98"/>
      <c r="Z22" s="98"/>
      <c r="AA22" s="98"/>
      <c r="AB22" s="98"/>
      <c r="AC22" s="98"/>
      <c r="AD22" s="98"/>
      <c r="AE22" s="98"/>
      <c r="AF22" s="98"/>
      <c r="AG22" s="98"/>
      <c r="AH22" s="98"/>
      <c r="AI22" s="98"/>
      <c r="AJ22" s="18">
        <f t="shared" si="2"/>
        <v>0</v>
      </c>
      <c r="AK22" s="309">
        <f t="shared" si="3"/>
        <v>2</v>
      </c>
      <c r="AL22" s="309">
        <f t="shared" si="4"/>
        <v>0</v>
      </c>
    </row>
    <row r="23" spans="1:38" s="24" customFormat="1" ht="23.1" customHeight="1">
      <c r="A23" s="156">
        <v>17</v>
      </c>
      <c r="B23" s="78" t="s">
        <v>1059</v>
      </c>
      <c r="C23" s="79" t="s">
        <v>64</v>
      </c>
      <c r="D23" s="3" t="s">
        <v>55</v>
      </c>
      <c r="E23" s="99"/>
      <c r="F23" s="99"/>
      <c r="G23" s="99"/>
      <c r="H23" s="99"/>
      <c r="I23" s="99"/>
      <c r="J23" s="99"/>
      <c r="K23" s="99"/>
      <c r="L23" s="99"/>
      <c r="M23" s="99"/>
      <c r="N23" s="99"/>
      <c r="O23" s="99"/>
      <c r="P23" s="99"/>
      <c r="Q23" s="99"/>
      <c r="R23" s="99"/>
      <c r="S23" s="99"/>
      <c r="T23" s="99"/>
      <c r="U23" s="99" t="s">
        <v>6</v>
      </c>
      <c r="V23" s="99"/>
      <c r="W23" s="99"/>
      <c r="X23" s="99"/>
      <c r="Y23" s="99"/>
      <c r="Z23" s="99"/>
      <c r="AA23" s="99"/>
      <c r="AB23" s="99"/>
      <c r="AC23" s="99"/>
      <c r="AD23" s="99"/>
      <c r="AE23" s="99"/>
      <c r="AF23" s="98"/>
      <c r="AG23" s="98"/>
      <c r="AH23" s="98"/>
      <c r="AI23" s="98"/>
      <c r="AJ23" s="18">
        <f t="shared" si="2"/>
        <v>1</v>
      </c>
      <c r="AK23" s="309">
        <f t="shared" si="3"/>
        <v>0</v>
      </c>
      <c r="AL23" s="309">
        <f t="shared" si="4"/>
        <v>0</v>
      </c>
    </row>
    <row r="24" spans="1:38" s="24" customFormat="1" ht="23.1" customHeight="1">
      <c r="A24" s="162">
        <v>18</v>
      </c>
      <c r="B24" s="78" t="s">
        <v>1060</v>
      </c>
      <c r="C24" s="79" t="s">
        <v>1061</v>
      </c>
      <c r="D24" s="3" t="s">
        <v>1062</v>
      </c>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09">
        <f t="shared" si="3"/>
        <v>0</v>
      </c>
      <c r="AL24" s="309">
        <f t="shared" si="4"/>
        <v>0</v>
      </c>
    </row>
    <row r="25" spans="1:38" s="24" customFormat="1" ht="23.1" customHeight="1">
      <c r="A25" s="156">
        <v>19</v>
      </c>
      <c r="B25" s="78" t="s">
        <v>1063</v>
      </c>
      <c r="C25" s="79" t="s">
        <v>1064</v>
      </c>
      <c r="D25" s="3" t="s">
        <v>970</v>
      </c>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18">
        <f t="shared" si="2"/>
        <v>0</v>
      </c>
      <c r="AK25" s="309">
        <f t="shared" si="3"/>
        <v>0</v>
      </c>
      <c r="AL25" s="309">
        <f t="shared" si="4"/>
        <v>0</v>
      </c>
    </row>
    <row r="26" spans="1:38" s="24" customFormat="1" ht="23.1" customHeight="1">
      <c r="A26" s="162">
        <v>20</v>
      </c>
      <c r="B26" s="78" t="s">
        <v>1065</v>
      </c>
      <c r="C26" s="79" t="s">
        <v>1066</v>
      </c>
      <c r="D26" s="3" t="s">
        <v>826</v>
      </c>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18">
        <f t="shared" si="2"/>
        <v>0</v>
      </c>
      <c r="AK26" s="309">
        <f t="shared" si="3"/>
        <v>0</v>
      </c>
      <c r="AL26" s="309">
        <f t="shared" si="4"/>
        <v>0</v>
      </c>
    </row>
    <row r="27" spans="1:38" s="24" customFormat="1" ht="23.1" customHeight="1">
      <c r="A27" s="156">
        <v>21</v>
      </c>
      <c r="B27" s="78" t="s">
        <v>1067</v>
      </c>
      <c r="C27" s="79" t="s">
        <v>24</v>
      </c>
      <c r="D27" s="3" t="s">
        <v>112</v>
      </c>
      <c r="E27" s="98"/>
      <c r="F27" s="98"/>
      <c r="G27" s="98"/>
      <c r="H27" s="98"/>
      <c r="I27" s="98"/>
      <c r="J27" s="98" t="s">
        <v>7</v>
      </c>
      <c r="K27" s="98" t="s">
        <v>7</v>
      </c>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18">
        <f t="shared" si="2"/>
        <v>0</v>
      </c>
      <c r="AK27" s="309">
        <f t="shared" si="3"/>
        <v>2</v>
      </c>
      <c r="AL27" s="309">
        <f t="shared" si="4"/>
        <v>0</v>
      </c>
    </row>
    <row r="28" spans="1:38" s="24" customFormat="1" ht="23.1" customHeight="1">
      <c r="A28" s="162">
        <v>22</v>
      </c>
      <c r="B28" s="78" t="s">
        <v>1068</v>
      </c>
      <c r="C28" s="79" t="s">
        <v>1069</v>
      </c>
      <c r="D28" s="3" t="s">
        <v>22</v>
      </c>
      <c r="E28" s="97"/>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18">
        <f t="shared" si="2"/>
        <v>0</v>
      </c>
      <c r="AK28" s="309">
        <f t="shared" si="3"/>
        <v>0</v>
      </c>
      <c r="AL28" s="309">
        <f t="shared" si="4"/>
        <v>0</v>
      </c>
    </row>
    <row r="29" spans="1:38" s="24" customFormat="1" ht="23.1" customHeight="1">
      <c r="A29" s="156">
        <v>23</v>
      </c>
      <c r="B29" s="78" t="s">
        <v>1070</v>
      </c>
      <c r="C29" s="79" t="s">
        <v>1071</v>
      </c>
      <c r="D29" s="3" t="s">
        <v>109</v>
      </c>
      <c r="E29" s="97"/>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18">
        <f t="shared" si="2"/>
        <v>0</v>
      </c>
      <c r="AK29" s="309">
        <f t="shared" si="3"/>
        <v>0</v>
      </c>
      <c r="AL29" s="309">
        <f t="shared" si="4"/>
        <v>0</v>
      </c>
    </row>
    <row r="30" spans="1:38" s="24" customFormat="1" ht="23.1" customHeight="1">
      <c r="A30" s="162">
        <v>24</v>
      </c>
      <c r="B30" s="78" t="s">
        <v>1072</v>
      </c>
      <c r="C30" s="79" t="s">
        <v>1073</v>
      </c>
      <c r="D30" s="3" t="s">
        <v>889</v>
      </c>
      <c r="E30" s="143" t="s">
        <v>7</v>
      </c>
      <c r="F30" s="143" t="s">
        <v>7</v>
      </c>
      <c r="G30" s="143"/>
      <c r="H30" s="98"/>
      <c r="I30" s="98"/>
      <c r="J30" s="98"/>
      <c r="K30" s="98"/>
      <c r="L30" s="98" t="s">
        <v>7</v>
      </c>
      <c r="M30" s="98"/>
      <c r="N30" s="98"/>
      <c r="O30" s="98"/>
      <c r="P30" s="98"/>
      <c r="Q30" s="98"/>
      <c r="R30" s="98"/>
      <c r="S30" s="98"/>
      <c r="T30" s="98" t="s">
        <v>8</v>
      </c>
      <c r="U30" s="98"/>
      <c r="V30" s="98"/>
      <c r="W30" s="98"/>
      <c r="X30" s="98"/>
      <c r="Y30" s="98"/>
      <c r="Z30" s="98"/>
      <c r="AA30" s="98"/>
      <c r="AB30" s="98"/>
      <c r="AC30" s="98"/>
      <c r="AD30" s="98"/>
      <c r="AE30" s="98"/>
      <c r="AF30" s="98"/>
      <c r="AG30" s="98"/>
      <c r="AH30" s="98"/>
      <c r="AI30" s="98"/>
      <c r="AJ30" s="18">
        <f t="shared" si="2"/>
        <v>0</v>
      </c>
      <c r="AK30" s="309">
        <f t="shared" si="3"/>
        <v>2</v>
      </c>
      <c r="AL30" s="309">
        <f t="shared" si="4"/>
        <v>1</v>
      </c>
    </row>
    <row r="31" spans="1:38" s="24" customFormat="1" ht="23.1" customHeight="1">
      <c r="A31" s="156">
        <v>25</v>
      </c>
      <c r="B31" s="78" t="s">
        <v>1074</v>
      </c>
      <c r="C31" s="79" t="s">
        <v>1075</v>
      </c>
      <c r="D31" s="3" t="s">
        <v>896</v>
      </c>
      <c r="E31" s="97"/>
      <c r="F31" s="98"/>
      <c r="G31" s="98"/>
      <c r="H31" s="98"/>
      <c r="I31" s="98"/>
      <c r="J31" s="98" t="s">
        <v>8</v>
      </c>
      <c r="K31" s="98"/>
      <c r="L31" s="98" t="s">
        <v>7</v>
      </c>
      <c r="M31" s="98"/>
      <c r="N31" s="98" t="s">
        <v>7</v>
      </c>
      <c r="O31" s="98"/>
      <c r="P31" s="98"/>
      <c r="Q31" s="98"/>
      <c r="R31" s="98"/>
      <c r="S31" s="98" t="s">
        <v>7</v>
      </c>
      <c r="T31" s="98"/>
      <c r="U31" s="98" t="s">
        <v>6</v>
      </c>
      <c r="V31" s="98"/>
      <c r="W31" s="98" t="s">
        <v>7</v>
      </c>
      <c r="X31" s="98"/>
      <c r="Y31" s="98"/>
      <c r="Z31" s="98"/>
      <c r="AA31" s="98"/>
      <c r="AB31" s="98"/>
      <c r="AC31" s="98"/>
      <c r="AD31" s="98"/>
      <c r="AE31" s="98"/>
      <c r="AF31" s="98"/>
      <c r="AG31" s="98"/>
      <c r="AH31" s="98"/>
      <c r="AI31" s="98"/>
      <c r="AJ31" s="18">
        <f t="shared" si="2"/>
        <v>1</v>
      </c>
      <c r="AK31" s="309">
        <f t="shared" si="3"/>
        <v>4</v>
      </c>
      <c r="AL31" s="309">
        <f t="shared" si="4"/>
        <v>1</v>
      </c>
    </row>
    <row r="32" spans="1:38" s="24" customFormat="1" ht="23.1" customHeight="1">
      <c r="A32" s="162">
        <v>26</v>
      </c>
      <c r="B32" s="78" t="s">
        <v>1076</v>
      </c>
      <c r="C32" s="79" t="s">
        <v>1077</v>
      </c>
      <c r="D32" s="3" t="s">
        <v>896</v>
      </c>
      <c r="E32" s="97"/>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18">
        <f t="shared" si="2"/>
        <v>0</v>
      </c>
      <c r="AK32" s="309">
        <f t="shared" si="3"/>
        <v>0</v>
      </c>
      <c r="AL32" s="309">
        <f t="shared" si="4"/>
        <v>0</v>
      </c>
    </row>
    <row r="33" spans="1:41" s="24" customFormat="1" ht="23.1" customHeight="1">
      <c r="A33" s="156">
        <v>27</v>
      </c>
      <c r="B33" s="78" t="s">
        <v>1078</v>
      </c>
      <c r="C33" s="79" t="s">
        <v>321</v>
      </c>
      <c r="D33" s="3" t="s">
        <v>896</v>
      </c>
      <c r="E33" s="97" t="s">
        <v>7</v>
      </c>
      <c r="F33" s="98" t="s">
        <v>6</v>
      </c>
      <c r="G33" s="98"/>
      <c r="H33" s="98"/>
      <c r="I33" s="98" t="s">
        <v>7</v>
      </c>
      <c r="J33" s="98" t="s">
        <v>7</v>
      </c>
      <c r="K33" s="98"/>
      <c r="L33" s="98" t="s">
        <v>7</v>
      </c>
      <c r="M33" s="98" t="s">
        <v>6</v>
      </c>
      <c r="N33" s="98" t="s">
        <v>7</v>
      </c>
      <c r="O33" s="98"/>
      <c r="P33" s="98"/>
      <c r="Q33" s="98"/>
      <c r="R33" s="98"/>
      <c r="S33" s="98" t="s">
        <v>7</v>
      </c>
      <c r="T33" s="98"/>
      <c r="U33" s="98"/>
      <c r="V33" s="98"/>
      <c r="W33" s="98" t="s">
        <v>7</v>
      </c>
      <c r="X33" s="98"/>
      <c r="Y33" s="98"/>
      <c r="Z33" s="98"/>
      <c r="AA33" s="98"/>
      <c r="AB33" s="98"/>
      <c r="AC33" s="98"/>
      <c r="AD33" s="98"/>
      <c r="AE33" s="98"/>
      <c r="AF33" s="98"/>
      <c r="AG33" s="98"/>
      <c r="AH33" s="98"/>
      <c r="AI33" s="98"/>
      <c r="AJ33" s="18">
        <f t="shared" si="2"/>
        <v>2</v>
      </c>
      <c r="AK33" s="309">
        <f t="shared" si="3"/>
        <v>6</v>
      </c>
      <c r="AL33" s="309">
        <f t="shared" si="4"/>
        <v>0</v>
      </c>
    </row>
    <row r="34" spans="1:41" s="24" customFormat="1" ht="23.1" customHeight="1">
      <c r="A34" s="162">
        <v>28</v>
      </c>
      <c r="B34" s="78" t="s">
        <v>1079</v>
      </c>
      <c r="C34" s="79" t="s">
        <v>1080</v>
      </c>
      <c r="D34" s="3" t="s">
        <v>368</v>
      </c>
      <c r="E34" s="97"/>
      <c r="F34" s="98" t="s">
        <v>6</v>
      </c>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18">
        <f t="shared" si="2"/>
        <v>1</v>
      </c>
      <c r="AK34" s="309">
        <f t="shared" si="3"/>
        <v>0</v>
      </c>
      <c r="AL34" s="309">
        <f t="shared" si="4"/>
        <v>0</v>
      </c>
    </row>
    <row r="35" spans="1:41" s="24" customFormat="1" ht="23.1" customHeight="1">
      <c r="A35" s="156">
        <v>29</v>
      </c>
      <c r="B35" s="78" t="s">
        <v>1081</v>
      </c>
      <c r="C35" s="79" t="s">
        <v>1082</v>
      </c>
      <c r="D35" s="3" t="s">
        <v>899</v>
      </c>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18">
        <f t="shared" si="2"/>
        <v>0</v>
      </c>
      <c r="AK35" s="309">
        <f t="shared" si="3"/>
        <v>0</v>
      </c>
      <c r="AL35" s="309">
        <f t="shared" si="4"/>
        <v>0</v>
      </c>
    </row>
    <row r="36" spans="1:41" s="24" customFormat="1" ht="23.1" customHeight="1">
      <c r="A36" s="162">
        <v>30</v>
      </c>
      <c r="B36" s="78" t="s">
        <v>1083</v>
      </c>
      <c r="C36" s="79" t="s">
        <v>1084</v>
      </c>
      <c r="D36" s="3" t="s">
        <v>899</v>
      </c>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18">
        <f t="shared" si="2"/>
        <v>0</v>
      </c>
      <c r="AK36" s="309">
        <f t="shared" si="3"/>
        <v>0</v>
      </c>
      <c r="AL36" s="309">
        <f t="shared" si="4"/>
        <v>0</v>
      </c>
    </row>
    <row r="37" spans="1:41" s="32" customFormat="1" ht="23.1" customHeight="1">
      <c r="A37" s="156">
        <v>31</v>
      </c>
      <c r="B37" s="78" t="s">
        <v>1085</v>
      </c>
      <c r="C37" s="79" t="s">
        <v>630</v>
      </c>
      <c r="D37" s="3" t="s">
        <v>931</v>
      </c>
      <c r="E37" s="97" t="s">
        <v>7</v>
      </c>
      <c r="F37" s="98"/>
      <c r="G37" s="98"/>
      <c r="H37" s="98"/>
      <c r="I37" s="98"/>
      <c r="J37" s="98" t="s">
        <v>7</v>
      </c>
      <c r="K37" s="98" t="s">
        <v>7</v>
      </c>
      <c r="L37" s="85"/>
      <c r="M37" s="98" t="s">
        <v>7</v>
      </c>
      <c r="N37" s="98" t="s">
        <v>7</v>
      </c>
      <c r="O37" s="98"/>
      <c r="P37" s="98"/>
      <c r="Q37" s="98" t="s">
        <v>2668</v>
      </c>
      <c r="R37" s="98"/>
      <c r="S37" s="98" t="s">
        <v>7</v>
      </c>
      <c r="T37" s="98"/>
      <c r="U37" s="98"/>
      <c r="V37" s="98"/>
      <c r="W37" s="98" t="s">
        <v>7</v>
      </c>
      <c r="X37" s="98"/>
      <c r="Y37" s="98"/>
      <c r="Z37" s="98"/>
      <c r="AA37" s="98"/>
      <c r="AB37" s="98"/>
      <c r="AC37" s="98"/>
      <c r="AD37" s="98"/>
      <c r="AE37" s="98"/>
      <c r="AF37" s="98"/>
      <c r="AG37" s="98"/>
      <c r="AH37" s="98"/>
      <c r="AI37" s="98"/>
      <c r="AJ37" s="18">
        <f t="shared" si="2"/>
        <v>0</v>
      </c>
      <c r="AK37" s="309">
        <f t="shared" si="3"/>
        <v>6</v>
      </c>
      <c r="AL37" s="309">
        <f t="shared" si="4"/>
        <v>0</v>
      </c>
    </row>
    <row r="38" spans="1:41" s="24" customFormat="1" ht="23.1" customHeight="1">
      <c r="A38" s="162">
        <v>32</v>
      </c>
      <c r="B38" s="78" t="s">
        <v>1086</v>
      </c>
      <c r="C38" s="79" t="s">
        <v>1087</v>
      </c>
      <c r="D38" s="3" t="s">
        <v>931</v>
      </c>
      <c r="E38" s="97"/>
      <c r="F38" s="98"/>
      <c r="G38" s="98"/>
      <c r="H38" s="98"/>
      <c r="I38" s="98"/>
      <c r="J38" s="98" t="s">
        <v>7</v>
      </c>
      <c r="K38" s="98"/>
      <c r="L38" s="98" t="s">
        <v>7</v>
      </c>
      <c r="M38" s="98"/>
      <c r="N38" s="98"/>
      <c r="O38" s="98"/>
      <c r="P38" s="98"/>
      <c r="Q38" s="98" t="s">
        <v>7</v>
      </c>
      <c r="R38" s="98"/>
      <c r="S38" s="98"/>
      <c r="T38" s="98"/>
      <c r="U38" s="98"/>
      <c r="V38" s="98"/>
      <c r="W38" s="98"/>
      <c r="X38" s="98"/>
      <c r="Y38" s="98"/>
      <c r="Z38" s="98"/>
      <c r="AA38" s="98"/>
      <c r="AB38" s="98"/>
      <c r="AC38" s="98"/>
      <c r="AD38" s="98"/>
      <c r="AE38" s="98"/>
      <c r="AF38" s="98"/>
      <c r="AG38" s="98"/>
      <c r="AH38" s="98"/>
      <c r="AI38" s="98"/>
      <c r="AJ38" s="18">
        <f t="shared" si="2"/>
        <v>0</v>
      </c>
      <c r="AK38" s="309">
        <f t="shared" si="3"/>
        <v>3</v>
      </c>
      <c r="AL38" s="309">
        <f t="shared" si="4"/>
        <v>0</v>
      </c>
    </row>
    <row r="39" spans="1:41" s="24" customFormat="1" ht="23.1" customHeight="1">
      <c r="A39" s="156">
        <v>33</v>
      </c>
      <c r="B39" s="78" t="s">
        <v>1088</v>
      </c>
      <c r="C39" s="79" t="s">
        <v>54</v>
      </c>
      <c r="D39" s="3" t="s">
        <v>441</v>
      </c>
      <c r="E39" s="97" t="s">
        <v>7</v>
      </c>
      <c r="F39" s="98" t="s">
        <v>6</v>
      </c>
      <c r="G39" s="98"/>
      <c r="H39" s="98"/>
      <c r="I39" s="98"/>
      <c r="J39" s="98" t="s">
        <v>7</v>
      </c>
      <c r="K39" s="98"/>
      <c r="L39" s="98"/>
      <c r="M39" s="98" t="s">
        <v>6</v>
      </c>
      <c r="N39" s="98"/>
      <c r="O39" s="98"/>
      <c r="P39" s="98" t="s">
        <v>8</v>
      </c>
      <c r="Q39" s="98"/>
      <c r="R39" s="98"/>
      <c r="S39" s="98"/>
      <c r="T39" s="98"/>
      <c r="U39" s="98" t="s">
        <v>6</v>
      </c>
      <c r="V39" s="98"/>
      <c r="W39" s="98"/>
      <c r="X39" s="98"/>
      <c r="Y39" s="98"/>
      <c r="Z39" s="98"/>
      <c r="AA39" s="98"/>
      <c r="AB39" s="98"/>
      <c r="AC39" s="98"/>
      <c r="AD39" s="98"/>
      <c r="AE39" s="98"/>
      <c r="AF39" s="98"/>
      <c r="AG39" s="98"/>
      <c r="AH39" s="98"/>
      <c r="AI39" s="98"/>
      <c r="AJ39" s="18">
        <f t="shared" si="2"/>
        <v>3</v>
      </c>
      <c r="AK39" s="309">
        <f t="shared" si="3"/>
        <v>1</v>
      </c>
      <c r="AL39" s="309">
        <f t="shared" si="4"/>
        <v>1</v>
      </c>
    </row>
    <row r="40" spans="1:41" s="24" customFormat="1" ht="23.1" customHeight="1">
      <c r="A40" s="162">
        <v>34</v>
      </c>
      <c r="B40" s="78" t="s">
        <v>1089</v>
      </c>
      <c r="C40" s="79" t="s">
        <v>1090</v>
      </c>
      <c r="D40" s="3" t="s">
        <v>72</v>
      </c>
      <c r="E40" s="97"/>
      <c r="F40" s="98" t="s">
        <v>7</v>
      </c>
      <c r="G40" s="98"/>
      <c r="H40" s="98"/>
      <c r="I40" s="98"/>
      <c r="J40" s="98"/>
      <c r="K40" s="98" t="s">
        <v>7</v>
      </c>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18">
        <f t="shared" si="2"/>
        <v>0</v>
      </c>
      <c r="AK40" s="309">
        <f t="shared" si="3"/>
        <v>2</v>
      </c>
      <c r="AL40" s="309">
        <f t="shared" si="4"/>
        <v>0</v>
      </c>
    </row>
    <row r="41" spans="1:41" s="24" customFormat="1" ht="23.1" customHeight="1">
      <c r="A41" s="156">
        <v>35</v>
      </c>
      <c r="B41" s="78" t="s">
        <v>1091</v>
      </c>
      <c r="C41" s="79" t="s">
        <v>1092</v>
      </c>
      <c r="D41" s="3" t="s">
        <v>100</v>
      </c>
      <c r="E41" s="97" t="s">
        <v>7</v>
      </c>
      <c r="F41" s="98" t="s">
        <v>6</v>
      </c>
      <c r="G41" s="98"/>
      <c r="H41" s="98"/>
      <c r="I41" s="98"/>
      <c r="J41" s="98"/>
      <c r="K41" s="98"/>
      <c r="L41" s="98"/>
      <c r="M41" s="98"/>
      <c r="N41" s="98"/>
      <c r="O41" s="98"/>
      <c r="P41" s="98"/>
      <c r="Q41" s="98"/>
      <c r="R41" s="98"/>
      <c r="S41" s="98"/>
      <c r="T41" s="98"/>
      <c r="U41" s="98" t="s">
        <v>6</v>
      </c>
      <c r="V41" s="98"/>
      <c r="W41" s="98"/>
      <c r="X41" s="98"/>
      <c r="Y41" s="98"/>
      <c r="Z41" s="98"/>
      <c r="AA41" s="98"/>
      <c r="AB41" s="98"/>
      <c r="AC41" s="98"/>
      <c r="AD41" s="98"/>
      <c r="AE41" s="98"/>
      <c r="AF41" s="98"/>
      <c r="AG41" s="98"/>
      <c r="AH41" s="98"/>
      <c r="AI41" s="98"/>
      <c r="AJ41" s="18">
        <f t="shared" si="2"/>
        <v>2</v>
      </c>
      <c r="AK41" s="309">
        <f t="shared" si="3"/>
        <v>0</v>
      </c>
      <c r="AL41" s="309">
        <f t="shared" si="4"/>
        <v>0</v>
      </c>
    </row>
    <row r="42" spans="1:41" s="24" customFormat="1" ht="23.1" customHeight="1">
      <c r="A42" s="162">
        <v>36</v>
      </c>
      <c r="B42" s="78" t="s">
        <v>1093</v>
      </c>
      <c r="C42" s="79" t="s">
        <v>1094</v>
      </c>
      <c r="D42" s="3" t="s">
        <v>89</v>
      </c>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18">
        <f t="shared" si="2"/>
        <v>0</v>
      </c>
      <c r="AK42" s="309">
        <f t="shared" si="3"/>
        <v>0</v>
      </c>
      <c r="AL42" s="309">
        <f t="shared" si="4"/>
        <v>0</v>
      </c>
    </row>
    <row r="43" spans="1:41" s="24" customFormat="1" ht="23.1" customHeight="1">
      <c r="A43" s="156">
        <v>37</v>
      </c>
      <c r="B43" s="78" t="s">
        <v>1095</v>
      </c>
      <c r="C43" s="79" t="s">
        <v>1096</v>
      </c>
      <c r="D43" s="3" t="s">
        <v>90</v>
      </c>
      <c r="E43" s="97"/>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18">
        <f t="shared" si="2"/>
        <v>0</v>
      </c>
      <c r="AK43" s="309">
        <f t="shared" si="3"/>
        <v>0</v>
      </c>
      <c r="AL43" s="309">
        <f t="shared" si="4"/>
        <v>0</v>
      </c>
    </row>
    <row r="44" spans="1:41" s="24" customFormat="1" ht="21" customHeight="1">
      <c r="A44" s="440" t="s">
        <v>10</v>
      </c>
      <c r="B44" s="440"/>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313">
        <f>SUM(AJ7:AJ43)</f>
        <v>15</v>
      </c>
      <c r="AK44" s="280">
        <f>SUM(AK7:AK43)</f>
        <v>40</v>
      </c>
      <c r="AL44" s="280">
        <f>SUM(AL7:AL43)</f>
        <v>5</v>
      </c>
      <c r="AM44" s="23"/>
      <c r="AN44" s="23"/>
      <c r="AO44" s="23"/>
    </row>
    <row r="45" spans="1:41" s="24" customFormat="1" ht="21" customHeight="1">
      <c r="A45" s="418" t="s">
        <v>2599</v>
      </c>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20"/>
      <c r="AM45" s="311"/>
      <c r="AN45" s="311"/>
    </row>
    <row r="46" spans="1:41">
      <c r="C46" s="414"/>
      <c r="D46" s="414"/>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row>
    <row r="47" spans="1:41">
      <c r="C47" s="414"/>
      <c r="D47" s="414"/>
      <c r="E47" s="414"/>
      <c r="F47" s="414"/>
      <c r="G47" s="414"/>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row>
    <row r="48" spans="1:41">
      <c r="C48" s="414"/>
      <c r="D48" s="414"/>
      <c r="E48" s="414"/>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row>
    <row r="49" spans="3:38">
      <c r="C49" s="414"/>
      <c r="D49" s="414"/>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row>
  </sheetData>
  <mergeCells count="21">
    <mergeCell ref="C49:D49"/>
    <mergeCell ref="C46:D46"/>
    <mergeCell ref="C47:G47"/>
    <mergeCell ref="A44:AI44"/>
    <mergeCell ref="C48:E48"/>
    <mergeCell ref="AJ5:AJ6"/>
    <mergeCell ref="AK5:AK6"/>
    <mergeCell ref="A45:AL45"/>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8 E37:K37 E20:AI36 E19:K19 M19:AI19 M37:AI37 E38:AI43">
    <cfRule type="expression" dxfId="129" priority="3">
      <formula>IF(E$6="CN",1,0)</formula>
    </cfRule>
  </conditionalFormatting>
  <conditionalFormatting sqref="L37">
    <cfRule type="expression" dxfId="128" priority="2">
      <formula>IF(L$6="CN",1,0)</formula>
    </cfRule>
  </conditionalFormatting>
  <conditionalFormatting sqref="L19">
    <cfRule type="expression" dxfId="12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10" zoomScaleNormal="100" workbookViewId="0">
      <selection activeCell="U32" sqref="U32"/>
    </sheetView>
  </sheetViews>
  <sheetFormatPr defaultColWidth="9.33203125" defaultRowHeight="18"/>
  <cols>
    <col min="1" max="1" width="7.1640625" style="23" customWidth="1"/>
    <col min="2" max="2" width="17.6640625" style="23" customWidth="1"/>
    <col min="3" max="3" width="27" style="23" customWidth="1"/>
    <col min="4" max="4" width="10.5" style="23" customWidth="1"/>
    <col min="5" max="35" width="4" style="23" customWidth="1"/>
    <col min="36" max="38" width="5.6640625" style="23" customWidth="1"/>
    <col min="39" max="16384" width="9.33203125" style="23"/>
  </cols>
  <sheetData>
    <row r="1" spans="1:3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0.75" customHeight="1">
      <c r="A3" s="432" t="s">
        <v>1097</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c r="A7" s="169">
        <v>1</v>
      </c>
      <c r="B7" s="146" t="s">
        <v>1099</v>
      </c>
      <c r="C7" s="2" t="s">
        <v>1100</v>
      </c>
      <c r="D7" s="3" t="s">
        <v>1101</v>
      </c>
      <c r="E7" s="147"/>
      <c r="F7" s="95"/>
      <c r="G7" s="95"/>
      <c r="H7" s="95"/>
      <c r="I7" s="94"/>
      <c r="J7" s="95"/>
      <c r="K7" s="95"/>
      <c r="L7" s="95"/>
      <c r="M7" s="95"/>
      <c r="N7" s="95"/>
      <c r="O7" s="95"/>
      <c r="P7" s="95"/>
      <c r="Q7" s="94"/>
      <c r="R7" s="95"/>
      <c r="S7" s="95"/>
      <c r="T7" s="95"/>
      <c r="U7" s="95" t="s">
        <v>7</v>
      </c>
      <c r="V7" s="94"/>
      <c r="W7" s="95"/>
      <c r="X7" s="95"/>
      <c r="Y7" s="95"/>
      <c r="Z7" s="95"/>
      <c r="AA7" s="95"/>
      <c r="AB7" s="95"/>
      <c r="AC7" s="95"/>
      <c r="AD7" s="95"/>
      <c r="AE7" s="95"/>
      <c r="AF7" s="95"/>
      <c r="AG7" s="95"/>
      <c r="AH7" s="95"/>
      <c r="AI7" s="95"/>
      <c r="AJ7" s="18">
        <f>COUNTIF(E7:AI7,"K")+2*COUNTIF(E7:AI7,"2K")+COUNTIF(E7:AI7,"TK")+COUNTIF(E7:AI7,"KT")+COUNTIF(E7:AI7,"PK")+COUNTIF(E7:AI7,"KP")+2*COUNTIF(E7:AI7,"K2")</f>
        <v>0</v>
      </c>
      <c r="AK7" s="309">
        <f>COUNTIF(F7:AJ7,"P")+2*COUNTIF(F7:AJ7,"2P")+COUNTIF(F7:AJ7,"TP")+COUNTIF(F7:AJ7,"PT")+COUNTIF(F7:AJ7,"PK")+COUNTIF(F7:AJ7,"KP")+2*COUNTIF(F7:AJ7,"P2")</f>
        <v>1</v>
      </c>
      <c r="AL7" s="335">
        <f>COUNTIF(E7:AI7,"T")+2*COUNTIF(E7:AI7,"2T")+2*COUNTIF(E7:AI7,"T2")+COUNTIF(E7:AI7,"PT")+COUNTIF(E7:AI7,"TP")+COUNTIF(E7:AI7,"TK")+COUNTIF(E7:AI7,"KT")</f>
        <v>0</v>
      </c>
    </row>
    <row r="8" spans="1:38" s="24" customFormat="1">
      <c r="A8" s="169">
        <v>2</v>
      </c>
      <c r="B8" s="146" t="s">
        <v>1102</v>
      </c>
      <c r="C8" s="2" t="s">
        <v>1103</v>
      </c>
      <c r="D8" s="3" t="s">
        <v>134</v>
      </c>
      <c r="E8" s="147"/>
      <c r="F8" s="95"/>
      <c r="G8" s="95"/>
      <c r="H8" s="95"/>
      <c r="I8" s="94"/>
      <c r="J8" s="95"/>
      <c r="K8" s="95"/>
      <c r="L8" s="95"/>
      <c r="M8" s="95"/>
      <c r="N8" s="95"/>
      <c r="O8" s="95"/>
      <c r="P8" s="95"/>
      <c r="Q8" s="94"/>
      <c r="R8" s="95"/>
      <c r="S8" s="95"/>
      <c r="T8" s="95"/>
      <c r="U8" s="95"/>
      <c r="V8" s="94"/>
      <c r="W8" s="95"/>
      <c r="X8" s="95"/>
      <c r="Y8" s="95"/>
      <c r="Z8" s="95"/>
      <c r="AA8" s="95"/>
      <c r="AB8" s="95"/>
      <c r="AC8" s="95"/>
      <c r="AD8" s="95"/>
      <c r="AE8" s="95"/>
      <c r="AF8" s="95"/>
      <c r="AG8" s="95"/>
      <c r="AH8" s="95"/>
      <c r="AI8" s="95"/>
      <c r="AJ8" s="18">
        <f t="shared" ref="AJ8:AJ37" si="2">COUNTIF(E8:AI8,"K")+2*COUNTIF(E8:AI8,"2K")+COUNTIF(E8:AI8,"TK")+COUNTIF(E8:AI8,"KT")+COUNTIF(E8:AI8,"PK")+COUNTIF(E8:AI8,"KP")+2*COUNTIF(E8:AI8,"K2")</f>
        <v>0</v>
      </c>
      <c r="AK8" s="309">
        <f t="shared" ref="AK8:AK37" si="3">COUNTIF(F8:AJ8,"P")+2*COUNTIF(F8:AJ8,"2P")+COUNTIF(F8:AJ8,"TP")+COUNTIF(F8:AJ8,"PT")+COUNTIF(F8:AJ8,"PK")+COUNTIF(F8:AJ8,"KP")+2*COUNTIF(F8:AJ8,"P2")</f>
        <v>0</v>
      </c>
      <c r="AL8" s="335">
        <f t="shared" ref="AL8:AL37" si="4">COUNTIF(E8:AI8,"T")+2*COUNTIF(E8:AI8,"2T")+2*COUNTIF(E8:AI8,"T2")+COUNTIF(E8:AI8,"PT")+COUNTIF(E8:AI8,"TP")+COUNTIF(E8:AI8,"TK")+COUNTIF(E8:AI8,"KT")</f>
        <v>0</v>
      </c>
    </row>
    <row r="9" spans="1:38" s="24" customFormat="1">
      <c r="A9" s="169">
        <v>3</v>
      </c>
      <c r="B9" s="146" t="s">
        <v>1104</v>
      </c>
      <c r="C9" s="2" t="s">
        <v>1105</v>
      </c>
      <c r="D9" s="3" t="s">
        <v>1106</v>
      </c>
      <c r="E9" s="147" t="s">
        <v>8</v>
      </c>
      <c r="F9" s="95" t="s">
        <v>6</v>
      </c>
      <c r="G9" s="95" t="s">
        <v>7</v>
      </c>
      <c r="H9" s="95"/>
      <c r="I9" s="94" t="s">
        <v>7</v>
      </c>
      <c r="J9" s="95"/>
      <c r="K9" s="95" t="s">
        <v>8</v>
      </c>
      <c r="L9" s="95"/>
      <c r="M9" s="95"/>
      <c r="N9" s="95"/>
      <c r="O9" s="95"/>
      <c r="P9" s="95"/>
      <c r="Q9" s="94"/>
      <c r="R9" s="95"/>
      <c r="S9" s="95"/>
      <c r="T9" s="95"/>
      <c r="U9" s="95"/>
      <c r="V9" s="94"/>
      <c r="W9" s="95"/>
      <c r="X9" s="95"/>
      <c r="Y9" s="95"/>
      <c r="Z9" s="95"/>
      <c r="AA9" s="95"/>
      <c r="AB9" s="95"/>
      <c r="AC9" s="95"/>
      <c r="AD9" s="95"/>
      <c r="AE9" s="95"/>
      <c r="AF9" s="95"/>
      <c r="AG9" s="95"/>
      <c r="AH9" s="95"/>
      <c r="AI9" s="95"/>
      <c r="AJ9" s="18">
        <f t="shared" si="2"/>
        <v>1</v>
      </c>
      <c r="AK9" s="309">
        <f t="shared" si="3"/>
        <v>2</v>
      </c>
      <c r="AL9" s="335">
        <f t="shared" si="4"/>
        <v>2</v>
      </c>
    </row>
    <row r="10" spans="1:38" s="24" customFormat="1">
      <c r="A10" s="169">
        <v>4</v>
      </c>
      <c r="B10" s="146" t="s">
        <v>1107</v>
      </c>
      <c r="C10" s="2" t="s">
        <v>185</v>
      </c>
      <c r="D10" s="3" t="s">
        <v>70</v>
      </c>
      <c r="E10" s="147"/>
      <c r="F10" s="95"/>
      <c r="G10" s="95"/>
      <c r="H10" s="95"/>
      <c r="I10" s="94"/>
      <c r="J10" s="95"/>
      <c r="K10" s="95"/>
      <c r="L10" s="95"/>
      <c r="M10" s="95"/>
      <c r="N10" s="95"/>
      <c r="O10" s="95"/>
      <c r="P10" s="95"/>
      <c r="Q10" s="94"/>
      <c r="R10" s="95"/>
      <c r="S10" s="95"/>
      <c r="T10" s="95"/>
      <c r="U10" s="95"/>
      <c r="V10" s="94"/>
      <c r="W10" s="95"/>
      <c r="X10" s="95"/>
      <c r="Y10" s="95"/>
      <c r="Z10" s="95"/>
      <c r="AA10" s="95"/>
      <c r="AB10" s="95"/>
      <c r="AC10" s="95"/>
      <c r="AD10" s="95"/>
      <c r="AE10" s="95"/>
      <c r="AF10" s="95"/>
      <c r="AG10" s="95"/>
      <c r="AH10" s="95"/>
      <c r="AI10" s="95"/>
      <c r="AJ10" s="18">
        <f t="shared" si="2"/>
        <v>0</v>
      </c>
      <c r="AK10" s="309">
        <f t="shared" si="3"/>
        <v>0</v>
      </c>
      <c r="AL10" s="335">
        <f t="shared" si="4"/>
        <v>0</v>
      </c>
    </row>
    <row r="11" spans="1:38" s="24" customFormat="1">
      <c r="A11" s="169">
        <v>5</v>
      </c>
      <c r="B11" s="146" t="s">
        <v>1108</v>
      </c>
      <c r="C11" s="2" t="s">
        <v>1109</v>
      </c>
      <c r="D11" s="3" t="s">
        <v>877</v>
      </c>
      <c r="E11" s="147"/>
      <c r="F11" s="95"/>
      <c r="G11" s="95"/>
      <c r="H11" s="95"/>
      <c r="I11" s="94"/>
      <c r="J11" s="95"/>
      <c r="K11" s="95"/>
      <c r="L11" s="95"/>
      <c r="M11" s="95"/>
      <c r="N11" s="95"/>
      <c r="O11" s="95"/>
      <c r="P11" s="95"/>
      <c r="Q11" s="94"/>
      <c r="R11" s="95"/>
      <c r="S11" s="95"/>
      <c r="T11" s="95"/>
      <c r="U11" s="95"/>
      <c r="V11" s="94"/>
      <c r="W11" s="95"/>
      <c r="X11" s="95"/>
      <c r="Y11" s="95"/>
      <c r="Z11" s="95"/>
      <c r="AA11" s="95"/>
      <c r="AB11" s="95"/>
      <c r="AC11" s="95"/>
      <c r="AD11" s="95"/>
      <c r="AE11" s="95"/>
      <c r="AF11" s="95"/>
      <c r="AG11" s="95"/>
      <c r="AH11" s="95"/>
      <c r="AI11" s="95"/>
      <c r="AJ11" s="18">
        <f t="shared" si="2"/>
        <v>0</v>
      </c>
      <c r="AK11" s="309">
        <f t="shared" si="3"/>
        <v>0</v>
      </c>
      <c r="AL11" s="335">
        <f t="shared" si="4"/>
        <v>0</v>
      </c>
    </row>
    <row r="12" spans="1:38" s="24" customFormat="1">
      <c r="A12" s="169">
        <v>6</v>
      </c>
      <c r="B12" s="146" t="s">
        <v>1110</v>
      </c>
      <c r="C12" s="2" t="s">
        <v>1111</v>
      </c>
      <c r="D12" s="3" t="s">
        <v>41</v>
      </c>
      <c r="E12" s="95"/>
      <c r="F12" s="95"/>
      <c r="G12" s="95"/>
      <c r="H12" s="95"/>
      <c r="I12" s="94"/>
      <c r="J12" s="95"/>
      <c r="K12" s="95"/>
      <c r="L12" s="95"/>
      <c r="M12" s="95"/>
      <c r="N12" s="95"/>
      <c r="O12" s="95"/>
      <c r="P12" s="95"/>
      <c r="Q12" s="94"/>
      <c r="R12" s="95"/>
      <c r="S12" s="95"/>
      <c r="T12" s="95"/>
      <c r="U12" s="95"/>
      <c r="V12" s="94"/>
      <c r="W12" s="95"/>
      <c r="X12" s="95"/>
      <c r="Y12" s="95"/>
      <c r="Z12" s="95"/>
      <c r="AA12" s="95"/>
      <c r="AB12" s="95"/>
      <c r="AC12" s="95"/>
      <c r="AD12" s="95"/>
      <c r="AE12" s="95"/>
      <c r="AF12" s="95"/>
      <c r="AG12" s="95"/>
      <c r="AH12" s="95"/>
      <c r="AI12" s="95"/>
      <c r="AJ12" s="18">
        <f t="shared" si="2"/>
        <v>0</v>
      </c>
      <c r="AK12" s="309">
        <f t="shared" si="3"/>
        <v>0</v>
      </c>
      <c r="AL12" s="335">
        <f t="shared" si="4"/>
        <v>0</v>
      </c>
    </row>
    <row r="13" spans="1:38" s="24" customFormat="1">
      <c r="A13" s="169">
        <v>7</v>
      </c>
      <c r="B13" s="146" t="s">
        <v>1113</v>
      </c>
      <c r="C13" s="2" t="s">
        <v>1114</v>
      </c>
      <c r="D13" s="3" t="s">
        <v>15</v>
      </c>
      <c r="E13" s="95"/>
      <c r="F13" s="95"/>
      <c r="G13" s="95" t="s">
        <v>8</v>
      </c>
      <c r="H13" s="95"/>
      <c r="I13" s="94"/>
      <c r="J13" s="95"/>
      <c r="K13" s="95"/>
      <c r="L13" s="95" t="s">
        <v>7</v>
      </c>
      <c r="M13" s="95"/>
      <c r="N13" s="95"/>
      <c r="O13" s="95"/>
      <c r="P13" s="95"/>
      <c r="Q13" s="94"/>
      <c r="R13" s="95"/>
      <c r="S13" s="95"/>
      <c r="T13" s="95"/>
      <c r="U13" s="95"/>
      <c r="V13" s="94"/>
      <c r="W13" s="95"/>
      <c r="X13" s="95"/>
      <c r="Y13" s="95"/>
      <c r="Z13" s="95"/>
      <c r="AA13" s="95"/>
      <c r="AB13" s="95"/>
      <c r="AC13" s="95"/>
      <c r="AD13" s="95"/>
      <c r="AE13" s="95"/>
      <c r="AF13" s="95"/>
      <c r="AG13" s="95"/>
      <c r="AH13" s="95"/>
      <c r="AI13" s="95"/>
      <c r="AJ13" s="18">
        <f t="shared" si="2"/>
        <v>0</v>
      </c>
      <c r="AK13" s="309">
        <f t="shared" si="3"/>
        <v>1</v>
      </c>
      <c r="AL13" s="335">
        <f t="shared" si="4"/>
        <v>1</v>
      </c>
    </row>
    <row r="14" spans="1:38" s="24" customFormat="1">
      <c r="A14" s="169">
        <v>8</v>
      </c>
      <c r="B14" s="146" t="s">
        <v>1115</v>
      </c>
      <c r="C14" s="2" t="s">
        <v>1116</v>
      </c>
      <c r="D14" s="3" t="s">
        <v>1117</v>
      </c>
      <c r="E14" s="95"/>
      <c r="F14" s="95"/>
      <c r="G14" s="95"/>
      <c r="H14" s="95"/>
      <c r="I14" s="94"/>
      <c r="J14" s="95"/>
      <c r="K14" s="95"/>
      <c r="L14" s="95"/>
      <c r="M14" s="95"/>
      <c r="N14" s="95"/>
      <c r="O14" s="95"/>
      <c r="P14" s="95"/>
      <c r="Q14" s="94"/>
      <c r="R14" s="95"/>
      <c r="S14" s="95"/>
      <c r="T14" s="95"/>
      <c r="U14" s="95"/>
      <c r="V14" s="94"/>
      <c r="W14" s="95"/>
      <c r="X14" s="95"/>
      <c r="Y14" s="95"/>
      <c r="Z14" s="95"/>
      <c r="AA14" s="95"/>
      <c r="AB14" s="95"/>
      <c r="AC14" s="95"/>
      <c r="AD14" s="95"/>
      <c r="AE14" s="95"/>
      <c r="AF14" s="95"/>
      <c r="AG14" s="95"/>
      <c r="AH14" s="95"/>
      <c r="AI14" s="95"/>
      <c r="AJ14" s="18">
        <f t="shared" si="2"/>
        <v>0</v>
      </c>
      <c r="AK14" s="309">
        <f t="shared" si="3"/>
        <v>0</v>
      </c>
      <c r="AL14" s="335">
        <f t="shared" si="4"/>
        <v>0</v>
      </c>
    </row>
    <row r="15" spans="1:38" s="24" customFormat="1">
      <c r="A15" s="169">
        <v>9</v>
      </c>
      <c r="B15" s="146" t="s">
        <v>1118</v>
      </c>
      <c r="C15" s="2" t="s">
        <v>1119</v>
      </c>
      <c r="D15" s="3" t="s">
        <v>1120</v>
      </c>
      <c r="E15" s="95"/>
      <c r="F15" s="95"/>
      <c r="G15" s="95"/>
      <c r="H15" s="95"/>
      <c r="I15" s="94"/>
      <c r="J15" s="95"/>
      <c r="K15" s="95"/>
      <c r="L15" s="95"/>
      <c r="M15" s="95"/>
      <c r="N15" s="95"/>
      <c r="O15" s="95"/>
      <c r="P15" s="95"/>
      <c r="Q15" s="94"/>
      <c r="R15" s="95"/>
      <c r="S15" s="95"/>
      <c r="T15" s="95"/>
      <c r="U15" s="95"/>
      <c r="V15" s="94"/>
      <c r="W15" s="95"/>
      <c r="X15" s="95"/>
      <c r="Y15" s="95"/>
      <c r="Z15" s="95"/>
      <c r="AA15" s="95"/>
      <c r="AB15" s="95"/>
      <c r="AC15" s="95"/>
      <c r="AD15" s="95"/>
      <c r="AE15" s="95"/>
      <c r="AF15" s="95"/>
      <c r="AG15" s="95"/>
      <c r="AH15" s="95"/>
      <c r="AI15" s="95"/>
      <c r="AJ15" s="18">
        <f t="shared" si="2"/>
        <v>0</v>
      </c>
      <c r="AK15" s="309">
        <f t="shared" si="3"/>
        <v>0</v>
      </c>
      <c r="AL15" s="335">
        <f t="shared" si="4"/>
        <v>0</v>
      </c>
    </row>
    <row r="16" spans="1:38" s="24" customFormat="1">
      <c r="A16" s="169">
        <v>10</v>
      </c>
      <c r="B16" s="146" t="s">
        <v>1121</v>
      </c>
      <c r="C16" s="2" t="s">
        <v>1122</v>
      </c>
      <c r="D16" s="3" t="s">
        <v>122</v>
      </c>
      <c r="E16" s="95" t="s">
        <v>8</v>
      </c>
      <c r="F16" s="95" t="s">
        <v>6</v>
      </c>
      <c r="G16" s="95"/>
      <c r="H16" s="95"/>
      <c r="I16" s="94" t="s">
        <v>7</v>
      </c>
      <c r="J16" s="95" t="s">
        <v>8</v>
      </c>
      <c r="K16" s="95" t="s">
        <v>8</v>
      </c>
      <c r="L16" s="95"/>
      <c r="M16" s="95"/>
      <c r="N16" s="95" t="s">
        <v>7</v>
      </c>
      <c r="O16" s="95"/>
      <c r="P16" s="95"/>
      <c r="Q16" s="94"/>
      <c r="R16" s="95"/>
      <c r="S16" s="95"/>
      <c r="T16" s="95"/>
      <c r="U16" s="95"/>
      <c r="V16" s="94"/>
      <c r="W16" s="95"/>
      <c r="X16" s="95"/>
      <c r="Y16" s="95"/>
      <c r="Z16" s="95"/>
      <c r="AA16" s="95"/>
      <c r="AB16" s="95"/>
      <c r="AC16" s="95"/>
      <c r="AD16" s="95"/>
      <c r="AE16" s="95"/>
      <c r="AF16" s="95"/>
      <c r="AG16" s="95"/>
      <c r="AH16" s="95"/>
      <c r="AI16" s="95"/>
      <c r="AJ16" s="18">
        <f t="shared" si="2"/>
        <v>1</v>
      </c>
      <c r="AK16" s="309">
        <f t="shared" si="3"/>
        <v>2</v>
      </c>
      <c r="AL16" s="335">
        <f t="shared" si="4"/>
        <v>3</v>
      </c>
    </row>
    <row r="17" spans="1:38" s="24" customFormat="1">
      <c r="A17" s="169">
        <v>11</v>
      </c>
      <c r="B17" s="146" t="s">
        <v>1123</v>
      </c>
      <c r="C17" s="2" t="s">
        <v>1124</v>
      </c>
      <c r="D17" s="3" t="s">
        <v>122</v>
      </c>
      <c r="E17" s="95" t="s">
        <v>8</v>
      </c>
      <c r="F17" s="95" t="s">
        <v>6</v>
      </c>
      <c r="G17" s="95"/>
      <c r="H17" s="95"/>
      <c r="I17" s="94" t="s">
        <v>7</v>
      </c>
      <c r="J17" s="95"/>
      <c r="K17" s="95"/>
      <c r="L17" s="95"/>
      <c r="M17" s="95"/>
      <c r="N17" s="95" t="s">
        <v>7</v>
      </c>
      <c r="O17" s="95"/>
      <c r="P17" s="95"/>
      <c r="Q17" s="94" t="s">
        <v>7</v>
      </c>
      <c r="R17" s="95"/>
      <c r="S17" s="95"/>
      <c r="T17" s="95" t="s">
        <v>7</v>
      </c>
      <c r="U17" s="95"/>
      <c r="V17" s="94"/>
      <c r="W17" s="95"/>
      <c r="X17" s="95"/>
      <c r="Y17" s="95"/>
      <c r="Z17" s="95"/>
      <c r="AA17" s="95"/>
      <c r="AB17" s="95"/>
      <c r="AC17" s="95"/>
      <c r="AD17" s="95"/>
      <c r="AE17" s="95"/>
      <c r="AF17" s="95"/>
      <c r="AG17" s="95"/>
      <c r="AH17" s="95"/>
      <c r="AI17" s="95"/>
      <c r="AJ17" s="18">
        <f t="shared" si="2"/>
        <v>1</v>
      </c>
      <c r="AK17" s="309">
        <f t="shared" si="3"/>
        <v>4</v>
      </c>
      <c r="AL17" s="335">
        <f t="shared" si="4"/>
        <v>1</v>
      </c>
    </row>
    <row r="18" spans="1:38" s="24" customFormat="1">
      <c r="A18" s="169">
        <v>12</v>
      </c>
      <c r="B18" s="146" t="s">
        <v>1125</v>
      </c>
      <c r="C18" s="2" t="s">
        <v>1126</v>
      </c>
      <c r="D18" s="3" t="s">
        <v>642</v>
      </c>
      <c r="E18" s="95"/>
      <c r="F18" s="95"/>
      <c r="G18" s="95"/>
      <c r="H18" s="95"/>
      <c r="I18" s="94"/>
      <c r="J18" s="95"/>
      <c r="K18" s="95"/>
      <c r="L18" s="95"/>
      <c r="M18" s="95"/>
      <c r="N18" s="95"/>
      <c r="O18" s="95"/>
      <c r="P18" s="95"/>
      <c r="Q18" s="94"/>
      <c r="R18" s="95"/>
      <c r="S18" s="95"/>
      <c r="T18" s="95"/>
      <c r="U18" s="95" t="s">
        <v>7</v>
      </c>
      <c r="V18" s="94"/>
      <c r="W18" s="95"/>
      <c r="X18" s="95"/>
      <c r="Y18" s="95"/>
      <c r="Z18" s="95"/>
      <c r="AA18" s="95"/>
      <c r="AB18" s="95"/>
      <c r="AC18" s="95"/>
      <c r="AD18" s="95"/>
      <c r="AE18" s="95"/>
      <c r="AF18" s="95"/>
      <c r="AG18" s="95"/>
      <c r="AH18" s="95"/>
      <c r="AI18" s="95"/>
      <c r="AJ18" s="18">
        <f t="shared" si="2"/>
        <v>0</v>
      </c>
      <c r="AK18" s="309">
        <f t="shared" si="3"/>
        <v>1</v>
      </c>
      <c r="AL18" s="335">
        <f t="shared" si="4"/>
        <v>0</v>
      </c>
    </row>
    <row r="19" spans="1:38" s="24" customFormat="1">
      <c r="A19" s="169">
        <v>13</v>
      </c>
      <c r="B19" s="146">
        <v>2010200075</v>
      </c>
      <c r="C19" s="2" t="s">
        <v>1127</v>
      </c>
      <c r="D19" s="3" t="s">
        <v>85</v>
      </c>
      <c r="E19" s="95"/>
      <c r="F19" s="148"/>
      <c r="G19" s="148"/>
      <c r="H19" s="148"/>
      <c r="I19" s="94"/>
      <c r="J19" s="148"/>
      <c r="K19" s="148"/>
      <c r="L19" s="148"/>
      <c r="M19" s="148"/>
      <c r="N19" s="148"/>
      <c r="O19" s="148"/>
      <c r="P19" s="148"/>
      <c r="Q19" s="94"/>
      <c r="R19" s="148"/>
      <c r="S19" s="148"/>
      <c r="T19" s="148"/>
      <c r="U19" s="148"/>
      <c r="V19" s="94"/>
      <c r="W19" s="148"/>
      <c r="X19" s="148"/>
      <c r="Y19" s="148"/>
      <c r="Z19" s="148"/>
      <c r="AA19" s="148"/>
      <c r="AB19" s="148"/>
      <c r="AC19" s="148"/>
      <c r="AD19" s="148"/>
      <c r="AE19" s="148"/>
      <c r="AF19" s="148"/>
      <c r="AG19" s="148"/>
      <c r="AH19" s="148"/>
      <c r="AI19" s="148"/>
      <c r="AJ19" s="18">
        <f t="shared" si="2"/>
        <v>0</v>
      </c>
      <c r="AK19" s="309">
        <f t="shared" si="3"/>
        <v>0</v>
      </c>
      <c r="AL19" s="335">
        <f t="shared" si="4"/>
        <v>0</v>
      </c>
    </row>
    <row r="20" spans="1:38" s="24" customFormat="1">
      <c r="A20" s="169">
        <v>14</v>
      </c>
      <c r="B20" s="146" t="s">
        <v>1128</v>
      </c>
      <c r="C20" s="2" t="s">
        <v>2651</v>
      </c>
      <c r="D20" s="3" t="s">
        <v>103</v>
      </c>
      <c r="E20" s="95"/>
      <c r="F20" s="95"/>
      <c r="G20" s="95"/>
      <c r="H20" s="95"/>
      <c r="I20" s="94"/>
      <c r="J20" s="95"/>
      <c r="K20" s="95"/>
      <c r="L20" s="95"/>
      <c r="M20" s="95"/>
      <c r="N20" s="95"/>
      <c r="O20" s="95"/>
      <c r="P20" s="95"/>
      <c r="Q20" s="94"/>
      <c r="R20" s="95"/>
      <c r="S20" s="95"/>
      <c r="T20" s="95"/>
      <c r="U20" s="95"/>
      <c r="V20" s="94"/>
      <c r="W20" s="95"/>
      <c r="X20" s="95"/>
      <c r="Y20" s="95"/>
      <c r="Z20" s="95"/>
      <c r="AA20" s="95"/>
      <c r="AB20" s="95"/>
      <c r="AC20" s="95"/>
      <c r="AD20" s="95"/>
      <c r="AE20" s="95"/>
      <c r="AF20" s="95"/>
      <c r="AG20" s="95"/>
      <c r="AH20" s="95"/>
      <c r="AI20" s="95"/>
      <c r="AJ20" s="18">
        <f t="shared" si="2"/>
        <v>0</v>
      </c>
      <c r="AK20" s="309">
        <f t="shared" si="3"/>
        <v>0</v>
      </c>
      <c r="AL20" s="335">
        <f t="shared" si="4"/>
        <v>0</v>
      </c>
    </row>
    <row r="21" spans="1:38" s="24" customFormat="1">
      <c r="A21" s="169">
        <v>15</v>
      </c>
      <c r="B21" s="146" t="s">
        <v>1129</v>
      </c>
      <c r="C21" s="2" t="s">
        <v>870</v>
      </c>
      <c r="D21" s="3" t="s">
        <v>103</v>
      </c>
      <c r="E21" s="95" t="s">
        <v>7</v>
      </c>
      <c r="F21" s="95"/>
      <c r="G21" s="95"/>
      <c r="H21" s="95"/>
      <c r="I21" s="94"/>
      <c r="J21" s="95"/>
      <c r="K21" s="95"/>
      <c r="M21" s="95"/>
      <c r="N21" s="95"/>
      <c r="O21" s="95"/>
      <c r="P21" s="95"/>
      <c r="Q21" s="94"/>
      <c r="R21" s="95"/>
      <c r="S21" s="95" t="s">
        <v>6</v>
      </c>
      <c r="T21" s="95"/>
      <c r="U21" s="95"/>
      <c r="V21" s="94"/>
      <c r="W21" s="95"/>
      <c r="X21" s="95"/>
      <c r="Y21" s="95"/>
      <c r="Z21" s="95"/>
      <c r="AA21" s="95"/>
      <c r="AB21" s="95"/>
      <c r="AC21" s="95"/>
      <c r="AD21" s="95"/>
      <c r="AE21" s="95"/>
      <c r="AF21" s="95"/>
      <c r="AG21" s="95"/>
      <c r="AH21" s="95"/>
      <c r="AI21" s="95"/>
      <c r="AJ21" s="18">
        <f t="shared" si="2"/>
        <v>1</v>
      </c>
      <c r="AK21" s="309">
        <f t="shared" si="3"/>
        <v>0</v>
      </c>
      <c r="AL21" s="335">
        <f t="shared" si="4"/>
        <v>0</v>
      </c>
    </row>
    <row r="22" spans="1:38" s="32" customFormat="1">
      <c r="A22" s="169">
        <v>16</v>
      </c>
      <c r="B22" s="146" t="s">
        <v>1131</v>
      </c>
      <c r="C22" s="2" t="s">
        <v>1132</v>
      </c>
      <c r="D22" s="3" t="s">
        <v>103</v>
      </c>
      <c r="E22" s="95"/>
      <c r="F22" s="95"/>
      <c r="G22" s="95"/>
      <c r="H22" s="95"/>
      <c r="I22" s="94"/>
      <c r="J22" s="95"/>
      <c r="K22" s="95"/>
      <c r="L22" s="95"/>
      <c r="M22" s="95"/>
      <c r="N22" s="95"/>
      <c r="O22" s="95"/>
      <c r="P22" s="95"/>
      <c r="Q22" s="94"/>
      <c r="R22" s="95"/>
      <c r="S22" s="95"/>
      <c r="T22" s="95"/>
      <c r="U22" s="95"/>
      <c r="V22" s="94"/>
      <c r="W22" s="95"/>
      <c r="X22" s="95"/>
      <c r="Y22" s="95"/>
      <c r="Z22" s="95"/>
      <c r="AA22" s="95"/>
      <c r="AB22" s="95"/>
      <c r="AC22" s="95"/>
      <c r="AD22" s="95"/>
      <c r="AE22" s="95"/>
      <c r="AF22" s="95"/>
      <c r="AG22" s="95"/>
      <c r="AH22" s="95"/>
      <c r="AI22" s="95"/>
      <c r="AJ22" s="18">
        <f t="shared" si="2"/>
        <v>0</v>
      </c>
      <c r="AK22" s="309">
        <f t="shared" si="3"/>
        <v>0</v>
      </c>
      <c r="AL22" s="335">
        <f t="shared" si="4"/>
        <v>0</v>
      </c>
    </row>
    <row r="23" spans="1:38" s="142" customFormat="1">
      <c r="A23" s="170">
        <v>17</v>
      </c>
      <c r="B23" s="146" t="s">
        <v>911</v>
      </c>
      <c r="C23" s="2" t="s">
        <v>912</v>
      </c>
      <c r="D23" s="3" t="s">
        <v>79</v>
      </c>
      <c r="E23" s="95"/>
      <c r="F23" s="95"/>
      <c r="G23" s="95"/>
      <c r="H23" s="95"/>
      <c r="I23" s="94"/>
      <c r="J23" s="95"/>
      <c r="K23" s="95"/>
      <c r="L23" s="95"/>
      <c r="M23" s="95"/>
      <c r="N23" s="95"/>
      <c r="O23" s="95"/>
      <c r="P23" s="95"/>
      <c r="Q23" s="94"/>
      <c r="R23" s="95" t="s">
        <v>6</v>
      </c>
      <c r="S23" s="95"/>
      <c r="T23" s="95"/>
      <c r="U23" s="95" t="s">
        <v>7</v>
      </c>
      <c r="V23" s="94"/>
      <c r="W23" s="95"/>
      <c r="X23" s="95"/>
      <c r="Y23" s="95"/>
      <c r="Z23" s="95"/>
      <c r="AA23" s="95"/>
      <c r="AB23" s="95"/>
      <c r="AC23" s="95"/>
      <c r="AD23" s="95"/>
      <c r="AE23" s="95"/>
      <c r="AF23" s="95"/>
      <c r="AG23" s="95"/>
      <c r="AH23" s="95"/>
      <c r="AI23" s="95"/>
      <c r="AJ23" s="18">
        <f t="shared" si="2"/>
        <v>1</v>
      </c>
      <c r="AK23" s="309">
        <f t="shared" si="3"/>
        <v>1</v>
      </c>
      <c r="AL23" s="335">
        <f t="shared" si="4"/>
        <v>0</v>
      </c>
    </row>
    <row r="24" spans="1:38" s="142" customFormat="1">
      <c r="A24" s="170">
        <v>18</v>
      </c>
      <c r="B24" s="146" t="s">
        <v>913</v>
      </c>
      <c r="C24" s="2" t="s">
        <v>64</v>
      </c>
      <c r="D24" s="3" t="s">
        <v>9</v>
      </c>
      <c r="E24" s="95"/>
      <c r="F24" s="95"/>
      <c r="G24" s="95" t="s">
        <v>7</v>
      </c>
      <c r="H24" s="95"/>
      <c r="I24" s="94"/>
      <c r="J24" s="95"/>
      <c r="K24" s="95"/>
      <c r="L24" s="95"/>
      <c r="M24" s="95"/>
      <c r="N24" s="95"/>
      <c r="O24" s="95"/>
      <c r="P24" s="95"/>
      <c r="Q24" s="94" t="s">
        <v>6</v>
      </c>
      <c r="R24" s="95"/>
      <c r="S24" s="95"/>
      <c r="T24" s="95" t="s">
        <v>8</v>
      </c>
      <c r="U24" s="95"/>
      <c r="V24" s="94"/>
      <c r="W24" s="95"/>
      <c r="X24" s="95"/>
      <c r="Y24" s="95"/>
      <c r="Z24" s="95"/>
      <c r="AA24" s="95"/>
      <c r="AB24" s="95"/>
      <c r="AC24" s="95"/>
      <c r="AD24" s="95"/>
      <c r="AE24" s="95"/>
      <c r="AF24" s="95"/>
      <c r="AG24" s="95"/>
      <c r="AH24" s="95"/>
      <c r="AI24" s="95"/>
      <c r="AJ24" s="18">
        <f t="shared" si="2"/>
        <v>1</v>
      </c>
      <c r="AK24" s="309">
        <f t="shared" si="3"/>
        <v>1</v>
      </c>
      <c r="AL24" s="335">
        <f t="shared" si="4"/>
        <v>1</v>
      </c>
    </row>
    <row r="25" spans="1:38" s="142" customFormat="1">
      <c r="A25" s="170">
        <v>19</v>
      </c>
      <c r="B25" s="146" t="s">
        <v>914</v>
      </c>
      <c r="C25" s="2" t="s">
        <v>25</v>
      </c>
      <c r="D25" s="3" t="s">
        <v>178</v>
      </c>
      <c r="E25" s="95"/>
      <c r="F25" s="95" t="s">
        <v>6</v>
      </c>
      <c r="G25" s="95"/>
      <c r="H25" s="95"/>
      <c r="I25" s="94" t="s">
        <v>7</v>
      </c>
      <c r="J25" s="95"/>
      <c r="K25" s="95"/>
      <c r="L25" s="95"/>
      <c r="M25" s="95"/>
      <c r="N25" s="95"/>
      <c r="O25" s="95"/>
      <c r="P25" s="95"/>
      <c r="Q25" s="94" t="s">
        <v>6</v>
      </c>
      <c r="R25" s="95"/>
      <c r="S25" s="95"/>
      <c r="T25" s="95" t="s">
        <v>7</v>
      </c>
      <c r="U25" s="95" t="s">
        <v>7</v>
      </c>
      <c r="V25" s="94"/>
      <c r="W25" s="95"/>
      <c r="X25" s="95"/>
      <c r="Y25" s="95"/>
      <c r="Z25" s="95"/>
      <c r="AA25" s="95"/>
      <c r="AB25" s="95"/>
      <c r="AC25" s="95"/>
      <c r="AD25" s="95"/>
      <c r="AE25" s="95"/>
      <c r="AF25" s="95"/>
      <c r="AG25" s="95"/>
      <c r="AH25" s="95"/>
      <c r="AI25" s="95"/>
      <c r="AJ25" s="18">
        <f t="shared" si="2"/>
        <v>2</v>
      </c>
      <c r="AK25" s="309">
        <f t="shared" si="3"/>
        <v>3</v>
      </c>
      <c r="AL25" s="335">
        <f t="shared" si="4"/>
        <v>0</v>
      </c>
    </row>
    <row r="26" spans="1:38" s="142" customFormat="1">
      <c r="A26" s="170">
        <v>20</v>
      </c>
      <c r="B26" s="146" t="s">
        <v>915</v>
      </c>
      <c r="C26" s="2" t="s">
        <v>916</v>
      </c>
      <c r="D26" s="3" t="s">
        <v>178</v>
      </c>
      <c r="E26" s="95"/>
      <c r="F26" s="95"/>
      <c r="G26" s="95"/>
      <c r="H26" s="95"/>
      <c r="I26" s="94"/>
      <c r="J26" s="95"/>
      <c r="K26" s="95"/>
      <c r="L26" s="95"/>
      <c r="M26" s="95"/>
      <c r="N26" s="95"/>
      <c r="O26" s="95"/>
      <c r="P26" s="95"/>
      <c r="Q26" s="94"/>
      <c r="R26" s="95" t="s">
        <v>6</v>
      </c>
      <c r="S26" s="95"/>
      <c r="T26" s="95"/>
      <c r="U26" s="95" t="s">
        <v>7</v>
      </c>
      <c r="V26" s="94"/>
      <c r="W26" s="95"/>
      <c r="X26" s="95"/>
      <c r="Y26" s="95"/>
      <c r="Z26" s="95"/>
      <c r="AA26" s="95"/>
      <c r="AB26" s="95"/>
      <c r="AC26" s="95"/>
      <c r="AD26" s="95"/>
      <c r="AE26" s="95"/>
      <c r="AF26" s="95"/>
      <c r="AG26" s="95"/>
      <c r="AH26" s="95"/>
      <c r="AI26" s="95"/>
      <c r="AJ26" s="18">
        <f t="shared" si="2"/>
        <v>1</v>
      </c>
      <c r="AK26" s="309">
        <f t="shared" si="3"/>
        <v>1</v>
      </c>
      <c r="AL26" s="335">
        <f t="shared" si="4"/>
        <v>0</v>
      </c>
    </row>
    <row r="27" spans="1:38" s="24" customFormat="1">
      <c r="A27" s="169">
        <v>21</v>
      </c>
      <c r="B27" s="146" t="s">
        <v>917</v>
      </c>
      <c r="C27" s="2" t="s">
        <v>918</v>
      </c>
      <c r="D27" s="3" t="s">
        <v>109</v>
      </c>
      <c r="E27" s="95"/>
      <c r="F27" s="95"/>
      <c r="G27" s="95"/>
      <c r="H27" s="95"/>
      <c r="I27" s="94"/>
      <c r="J27" s="95"/>
      <c r="K27" s="95"/>
      <c r="L27" s="95"/>
      <c r="M27" s="95"/>
      <c r="N27" s="95"/>
      <c r="O27" s="95"/>
      <c r="P27" s="95"/>
      <c r="Q27" s="94"/>
      <c r="R27" s="95"/>
      <c r="S27" s="95"/>
      <c r="T27" s="95"/>
      <c r="U27" s="95" t="s">
        <v>7</v>
      </c>
      <c r="V27" s="94"/>
      <c r="W27" s="95"/>
      <c r="X27" s="95"/>
      <c r="Y27" s="95"/>
      <c r="Z27" s="95"/>
      <c r="AA27" s="95"/>
      <c r="AB27" s="95"/>
      <c r="AC27" s="95"/>
      <c r="AD27" s="95"/>
      <c r="AE27" s="95"/>
      <c r="AF27" s="95"/>
      <c r="AG27" s="95"/>
      <c r="AH27" s="95"/>
      <c r="AI27" s="95"/>
      <c r="AJ27" s="18">
        <f t="shared" si="2"/>
        <v>0</v>
      </c>
      <c r="AK27" s="309">
        <f t="shared" si="3"/>
        <v>1</v>
      </c>
      <c r="AL27" s="335">
        <f t="shared" si="4"/>
        <v>0</v>
      </c>
    </row>
    <row r="28" spans="1:38" s="24" customFormat="1">
      <c r="A28" s="169">
        <v>22</v>
      </c>
      <c r="B28" s="146" t="s">
        <v>919</v>
      </c>
      <c r="C28" s="2" t="s">
        <v>920</v>
      </c>
      <c r="D28" s="3" t="s">
        <v>889</v>
      </c>
      <c r="E28" s="95"/>
      <c r="F28" s="95"/>
      <c r="G28" s="95"/>
      <c r="H28" s="95"/>
      <c r="I28" s="94"/>
      <c r="J28" s="95"/>
      <c r="K28" s="95"/>
      <c r="L28" s="95"/>
      <c r="M28" s="95"/>
      <c r="N28" s="95"/>
      <c r="O28" s="95"/>
      <c r="P28" s="95"/>
      <c r="Q28" s="94"/>
      <c r="R28" s="95"/>
      <c r="S28" s="95"/>
      <c r="T28" s="95"/>
      <c r="U28" s="95" t="s">
        <v>7</v>
      </c>
      <c r="V28" s="94"/>
      <c r="W28" s="95"/>
      <c r="X28" s="95"/>
      <c r="Y28" s="95"/>
      <c r="Z28" s="95"/>
      <c r="AA28" s="95"/>
      <c r="AB28" s="95"/>
      <c r="AC28" s="95"/>
      <c r="AD28" s="95"/>
      <c r="AE28" s="95"/>
      <c r="AF28" s="95"/>
      <c r="AG28" s="95"/>
      <c r="AH28" s="95"/>
      <c r="AI28" s="95"/>
      <c r="AJ28" s="18">
        <f t="shared" si="2"/>
        <v>0</v>
      </c>
      <c r="AK28" s="309">
        <f t="shared" si="3"/>
        <v>1</v>
      </c>
      <c r="AL28" s="335">
        <f t="shared" si="4"/>
        <v>0</v>
      </c>
    </row>
    <row r="29" spans="1:38" s="24" customFormat="1">
      <c r="A29" s="169">
        <v>23</v>
      </c>
      <c r="B29" s="146" t="s">
        <v>921</v>
      </c>
      <c r="C29" s="2" t="s">
        <v>922</v>
      </c>
      <c r="D29" s="3" t="s">
        <v>672</v>
      </c>
      <c r="E29" s="147"/>
      <c r="F29" s="95"/>
      <c r="G29" s="95" t="s">
        <v>7</v>
      </c>
      <c r="H29" s="95"/>
      <c r="I29" s="94"/>
      <c r="J29" s="95"/>
      <c r="K29" s="95"/>
      <c r="L29" s="95"/>
      <c r="M29" s="95"/>
      <c r="N29" s="95"/>
      <c r="O29" s="95"/>
      <c r="P29" s="95"/>
      <c r="Q29" s="94"/>
      <c r="R29" s="95"/>
      <c r="S29" s="95"/>
      <c r="T29" s="95" t="s">
        <v>7</v>
      </c>
      <c r="U29" s="95" t="s">
        <v>7</v>
      </c>
      <c r="V29" s="94"/>
      <c r="W29" s="95"/>
      <c r="X29" s="95"/>
      <c r="Y29" s="95"/>
      <c r="Z29" s="95"/>
      <c r="AA29" s="95"/>
      <c r="AB29" s="95"/>
      <c r="AC29" s="95"/>
      <c r="AD29" s="95"/>
      <c r="AE29" s="95"/>
      <c r="AF29" s="95"/>
      <c r="AG29" s="95"/>
      <c r="AH29" s="95"/>
      <c r="AI29" s="95"/>
      <c r="AJ29" s="18">
        <f t="shared" si="2"/>
        <v>0</v>
      </c>
      <c r="AK29" s="309">
        <f t="shared" si="3"/>
        <v>3</v>
      </c>
      <c r="AL29" s="335">
        <f t="shared" si="4"/>
        <v>0</v>
      </c>
    </row>
    <row r="30" spans="1:38" s="24" customFormat="1">
      <c r="A30" s="169">
        <v>24</v>
      </c>
      <c r="B30" s="146" t="s">
        <v>923</v>
      </c>
      <c r="C30" s="2" t="s">
        <v>924</v>
      </c>
      <c r="D30" s="3" t="s">
        <v>66</v>
      </c>
      <c r="E30" s="147"/>
      <c r="F30" s="95"/>
      <c r="G30" s="95" t="s">
        <v>6</v>
      </c>
      <c r="H30" s="95"/>
      <c r="I30" s="94" t="s">
        <v>7</v>
      </c>
      <c r="J30" s="95" t="s">
        <v>6</v>
      </c>
      <c r="K30" s="95" t="s">
        <v>6</v>
      </c>
      <c r="L30" s="95"/>
      <c r="M30" s="95"/>
      <c r="N30" s="95" t="s">
        <v>6</v>
      </c>
      <c r="O30" s="95"/>
      <c r="P30" s="95" t="s">
        <v>6</v>
      </c>
      <c r="Q30" s="94" t="s">
        <v>6</v>
      </c>
      <c r="R30" s="95"/>
      <c r="S30" s="95" t="s">
        <v>6</v>
      </c>
      <c r="T30" s="95"/>
      <c r="U30" s="95"/>
      <c r="V30" s="94"/>
      <c r="W30" s="95"/>
      <c r="X30" s="95"/>
      <c r="Y30" s="95"/>
      <c r="Z30" s="95"/>
      <c r="AA30" s="95"/>
      <c r="AB30" s="95"/>
      <c r="AC30" s="95"/>
      <c r="AD30" s="95"/>
      <c r="AE30" s="95"/>
      <c r="AF30" s="95"/>
      <c r="AG30" s="95"/>
      <c r="AH30" s="95"/>
      <c r="AI30" s="95"/>
      <c r="AJ30" s="18">
        <f t="shared" si="2"/>
        <v>7</v>
      </c>
      <c r="AK30" s="309">
        <f t="shared" si="3"/>
        <v>1</v>
      </c>
      <c r="AL30" s="335">
        <f t="shared" si="4"/>
        <v>0</v>
      </c>
    </row>
    <row r="31" spans="1:38" s="24" customFormat="1">
      <c r="A31" s="169">
        <v>25</v>
      </c>
      <c r="B31" s="146" t="s">
        <v>925</v>
      </c>
      <c r="C31" s="2" t="s">
        <v>926</v>
      </c>
      <c r="D31" s="3" t="s">
        <v>896</v>
      </c>
      <c r="E31" s="147"/>
      <c r="F31" s="95"/>
      <c r="G31" s="95"/>
      <c r="H31" s="95"/>
      <c r="I31" s="94"/>
      <c r="J31" s="95"/>
      <c r="K31" s="95"/>
      <c r="L31" s="95"/>
      <c r="M31" s="95"/>
      <c r="N31" s="95" t="s">
        <v>6</v>
      </c>
      <c r="O31" s="95"/>
      <c r="P31" s="95" t="s">
        <v>6</v>
      </c>
      <c r="Q31" s="94" t="s">
        <v>6</v>
      </c>
      <c r="R31" s="95"/>
      <c r="S31" s="95"/>
      <c r="T31" s="95" t="s">
        <v>6</v>
      </c>
      <c r="U31" s="95" t="s">
        <v>7</v>
      </c>
      <c r="V31" s="94"/>
      <c r="W31" s="95"/>
      <c r="X31" s="95"/>
      <c r="Y31" s="95"/>
      <c r="Z31" s="95"/>
      <c r="AA31" s="95"/>
      <c r="AB31" s="95"/>
      <c r="AC31" s="95"/>
      <c r="AD31" s="95"/>
      <c r="AE31" s="95"/>
      <c r="AF31" s="95"/>
      <c r="AG31" s="95"/>
      <c r="AH31" s="95"/>
      <c r="AI31" s="95"/>
      <c r="AJ31" s="18">
        <f t="shared" si="2"/>
        <v>4</v>
      </c>
      <c r="AK31" s="309">
        <f t="shared" si="3"/>
        <v>1</v>
      </c>
      <c r="AL31" s="335">
        <f t="shared" si="4"/>
        <v>0</v>
      </c>
    </row>
    <row r="32" spans="1:38" s="24" customFormat="1">
      <c r="A32" s="169">
        <v>26</v>
      </c>
      <c r="B32" s="146" t="s">
        <v>927</v>
      </c>
      <c r="C32" s="2" t="s">
        <v>928</v>
      </c>
      <c r="D32" s="3" t="s">
        <v>899</v>
      </c>
      <c r="E32" s="147" t="s">
        <v>7</v>
      </c>
      <c r="F32" s="95"/>
      <c r="G32" s="95" t="s">
        <v>7</v>
      </c>
      <c r="H32" s="95"/>
      <c r="I32" s="94"/>
      <c r="J32" s="95"/>
      <c r="K32" s="95"/>
      <c r="L32" s="95" t="s">
        <v>7</v>
      </c>
      <c r="M32" s="95"/>
      <c r="N32" s="95"/>
      <c r="O32" s="95"/>
      <c r="P32" s="95" t="s">
        <v>7</v>
      </c>
      <c r="Q32" s="94"/>
      <c r="R32" s="95"/>
      <c r="S32" s="95"/>
      <c r="T32" s="95"/>
      <c r="U32" s="95" t="s">
        <v>7</v>
      </c>
      <c r="V32" s="94"/>
      <c r="W32" s="95"/>
      <c r="X32" s="95"/>
      <c r="Y32" s="95"/>
      <c r="Z32" s="95"/>
      <c r="AA32" s="95"/>
      <c r="AB32" s="95"/>
      <c r="AC32" s="95"/>
      <c r="AD32" s="95"/>
      <c r="AE32" s="95"/>
      <c r="AF32" s="95"/>
      <c r="AG32" s="95"/>
      <c r="AH32" s="95"/>
      <c r="AI32" s="95"/>
      <c r="AJ32" s="18">
        <f t="shared" si="2"/>
        <v>0</v>
      </c>
      <c r="AK32" s="309">
        <f t="shared" si="3"/>
        <v>4</v>
      </c>
      <c r="AL32" s="335">
        <f t="shared" si="4"/>
        <v>0</v>
      </c>
    </row>
    <row r="33" spans="1:41" s="24" customFormat="1">
      <c r="A33" s="169">
        <v>27</v>
      </c>
      <c r="B33" s="146" t="s">
        <v>929</v>
      </c>
      <c r="C33" s="2" t="s">
        <v>930</v>
      </c>
      <c r="D33" s="3" t="s">
        <v>931</v>
      </c>
      <c r="E33" s="147"/>
      <c r="F33" s="95"/>
      <c r="G33" s="95"/>
      <c r="H33" s="95"/>
      <c r="I33" s="94"/>
      <c r="J33" s="95"/>
      <c r="K33" s="95"/>
      <c r="L33" s="95"/>
      <c r="M33" s="95"/>
      <c r="N33" s="95"/>
      <c r="O33" s="95"/>
      <c r="P33" s="95"/>
      <c r="Q33" s="94"/>
      <c r="R33" s="95"/>
      <c r="S33" s="95"/>
      <c r="T33" s="95"/>
      <c r="U33" s="95" t="s">
        <v>7</v>
      </c>
      <c r="V33" s="94"/>
      <c r="W33" s="95"/>
      <c r="X33" s="95"/>
      <c r="Y33" s="95"/>
      <c r="Z33" s="95"/>
      <c r="AA33" s="95"/>
      <c r="AB33" s="95"/>
      <c r="AC33" s="95"/>
      <c r="AD33" s="95"/>
      <c r="AE33" s="95"/>
      <c r="AF33" s="95"/>
      <c r="AG33" s="95"/>
      <c r="AH33" s="95"/>
      <c r="AI33" s="95"/>
      <c r="AJ33" s="18">
        <f t="shared" si="2"/>
        <v>0</v>
      </c>
      <c r="AK33" s="309">
        <f t="shared" si="3"/>
        <v>1</v>
      </c>
      <c r="AL33" s="335">
        <f t="shared" si="4"/>
        <v>0</v>
      </c>
    </row>
    <row r="34" spans="1:41" s="24" customFormat="1" ht="21" customHeight="1">
      <c r="A34" s="169">
        <v>28</v>
      </c>
      <c r="B34" s="146" t="s">
        <v>932</v>
      </c>
      <c r="C34" s="2" t="s">
        <v>933</v>
      </c>
      <c r="D34" s="3" t="s">
        <v>107</v>
      </c>
      <c r="E34" s="147"/>
      <c r="F34" s="95"/>
      <c r="G34" s="95"/>
      <c r="H34" s="95"/>
      <c r="I34" s="94"/>
      <c r="J34" s="95"/>
      <c r="K34" s="95"/>
      <c r="L34" s="95" t="s">
        <v>7</v>
      </c>
      <c r="M34" s="95" t="s">
        <v>7</v>
      </c>
      <c r="N34" s="95" t="s">
        <v>7</v>
      </c>
      <c r="O34" s="95"/>
      <c r="P34" s="95"/>
      <c r="Q34" s="94"/>
      <c r="R34" s="95"/>
      <c r="S34" s="95"/>
      <c r="T34" s="95"/>
      <c r="U34" s="95" t="s">
        <v>7</v>
      </c>
      <c r="V34" s="94"/>
      <c r="W34" s="95"/>
      <c r="X34" s="95"/>
      <c r="Y34" s="95"/>
      <c r="Z34" s="95"/>
      <c r="AA34" s="95"/>
      <c r="AB34" s="95"/>
      <c r="AC34" s="95"/>
      <c r="AD34" s="95"/>
      <c r="AE34" s="95"/>
      <c r="AF34" s="95"/>
      <c r="AG34" s="95"/>
      <c r="AH34" s="95"/>
      <c r="AI34" s="95"/>
      <c r="AJ34" s="18">
        <f t="shared" si="2"/>
        <v>0</v>
      </c>
      <c r="AK34" s="309">
        <f t="shared" si="3"/>
        <v>4</v>
      </c>
      <c r="AL34" s="335">
        <f t="shared" si="4"/>
        <v>0</v>
      </c>
    </row>
    <row r="35" spans="1:41" s="24" customFormat="1" ht="21" customHeight="1">
      <c r="A35" s="169">
        <v>29</v>
      </c>
      <c r="B35" s="146" t="s">
        <v>934</v>
      </c>
      <c r="C35" s="2" t="s">
        <v>935</v>
      </c>
      <c r="D35" s="3" t="s">
        <v>125</v>
      </c>
      <c r="E35" s="147"/>
      <c r="F35" s="95"/>
      <c r="G35" s="95" t="s">
        <v>8</v>
      </c>
      <c r="H35" s="95"/>
      <c r="I35" s="95"/>
      <c r="J35" s="95" t="s">
        <v>7</v>
      </c>
      <c r="K35" s="95"/>
      <c r="L35" s="95"/>
      <c r="M35" s="95"/>
      <c r="N35" s="95" t="s">
        <v>8</v>
      </c>
      <c r="O35" s="95"/>
      <c r="P35" s="95"/>
      <c r="Q35" s="95"/>
      <c r="R35" s="95"/>
      <c r="S35" s="95"/>
      <c r="T35" s="95"/>
      <c r="U35" s="95"/>
      <c r="V35" s="95"/>
      <c r="W35" s="95"/>
      <c r="X35" s="95"/>
      <c r="Y35" s="95"/>
      <c r="Z35" s="95"/>
      <c r="AA35" s="95"/>
      <c r="AB35" s="95"/>
      <c r="AC35" s="95"/>
      <c r="AD35" s="95"/>
      <c r="AE35" s="95"/>
      <c r="AF35" s="95"/>
      <c r="AG35" s="95"/>
      <c r="AH35" s="95"/>
      <c r="AI35" s="95"/>
      <c r="AJ35" s="18">
        <f t="shared" si="2"/>
        <v>0</v>
      </c>
      <c r="AK35" s="309">
        <f t="shared" si="3"/>
        <v>1</v>
      </c>
      <c r="AL35" s="335">
        <f t="shared" si="4"/>
        <v>2</v>
      </c>
    </row>
    <row r="36" spans="1:41" s="24" customFormat="1" ht="21" customHeight="1">
      <c r="A36" s="169">
        <v>30</v>
      </c>
      <c r="B36" s="146" t="s">
        <v>936</v>
      </c>
      <c r="C36" s="2" t="s">
        <v>937</v>
      </c>
      <c r="D36" s="3" t="s">
        <v>89</v>
      </c>
      <c r="E36" s="147" t="s">
        <v>6</v>
      </c>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18">
        <f t="shared" si="2"/>
        <v>1</v>
      </c>
      <c r="AK36" s="309">
        <f t="shared" si="3"/>
        <v>0</v>
      </c>
      <c r="AL36" s="335">
        <f t="shared" si="4"/>
        <v>0</v>
      </c>
    </row>
    <row r="37" spans="1:41" s="24" customFormat="1" ht="21" customHeight="1">
      <c r="A37" s="169">
        <v>31</v>
      </c>
      <c r="B37" s="146" t="s">
        <v>938</v>
      </c>
      <c r="C37" s="2" t="s">
        <v>939</v>
      </c>
      <c r="D37" s="3" t="s">
        <v>90</v>
      </c>
      <c r="E37" s="147"/>
      <c r="F37" s="95"/>
      <c r="G37" s="95"/>
      <c r="H37" s="95"/>
      <c r="I37" s="95"/>
      <c r="J37" s="95"/>
      <c r="K37" s="95"/>
      <c r="L37" s="95"/>
      <c r="M37" s="95"/>
      <c r="N37" s="95"/>
      <c r="O37" s="95"/>
      <c r="P37" s="95"/>
      <c r="Q37" s="95"/>
      <c r="R37" s="95" t="s">
        <v>6</v>
      </c>
      <c r="S37" s="95"/>
      <c r="T37" s="95"/>
      <c r="U37" s="95" t="s">
        <v>7</v>
      </c>
      <c r="V37" s="95"/>
      <c r="W37" s="95"/>
      <c r="X37" s="95"/>
      <c r="Y37" s="95"/>
      <c r="Z37" s="95"/>
      <c r="AA37" s="95"/>
      <c r="AB37" s="95"/>
      <c r="AC37" s="95"/>
      <c r="AD37" s="95"/>
      <c r="AE37" s="95"/>
      <c r="AF37" s="95"/>
      <c r="AG37" s="95"/>
      <c r="AH37" s="95"/>
      <c r="AI37" s="95"/>
      <c r="AJ37" s="18">
        <f t="shared" si="2"/>
        <v>1</v>
      </c>
      <c r="AK37" s="309">
        <f t="shared" si="3"/>
        <v>1</v>
      </c>
      <c r="AL37" s="335">
        <f t="shared" si="4"/>
        <v>0</v>
      </c>
    </row>
    <row r="38" spans="1:41" s="24" customFormat="1" ht="21" customHeight="1">
      <c r="A38" s="417" t="s">
        <v>10</v>
      </c>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18">
        <f>SUM(AJ7:AJ37)</f>
        <v>22</v>
      </c>
      <c r="AK38" s="18">
        <f>SUM(AK7:AK37)</f>
        <v>35</v>
      </c>
      <c r="AL38" s="18">
        <f>SUM(AL7:AL37)</f>
        <v>10</v>
      </c>
      <c r="AM38" s="23"/>
      <c r="AN38" s="23"/>
      <c r="AO38" s="23"/>
    </row>
    <row r="39" spans="1:41" s="24" customFormat="1" ht="21" customHeight="1">
      <c r="A39" s="418" t="s">
        <v>2599</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20"/>
      <c r="AM39" s="311"/>
      <c r="AN39" s="311"/>
    </row>
    <row r="40" spans="1:41">
      <c r="C40" s="414"/>
      <c r="D40" s="414"/>
      <c r="E40" s="414"/>
      <c r="F40" s="414"/>
      <c r="G40" s="41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row r="41" spans="1:41">
      <c r="C41" s="414"/>
      <c r="D41" s="414"/>
      <c r="E41" s="414"/>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row r="42" spans="1:41">
      <c r="C42" s="414"/>
      <c r="D42" s="414"/>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sheetData>
  <mergeCells count="20">
    <mergeCell ref="A1:P1"/>
    <mergeCell ref="Q1:AL1"/>
    <mergeCell ref="A2:P2"/>
    <mergeCell ref="Q2:AL2"/>
    <mergeCell ref="A3:AL3"/>
    <mergeCell ref="I4:L4"/>
    <mergeCell ref="M4:N4"/>
    <mergeCell ref="O4:Q4"/>
    <mergeCell ref="R4:T4"/>
    <mergeCell ref="C42:D42"/>
    <mergeCell ref="C41:E41"/>
    <mergeCell ref="A39:AL39"/>
    <mergeCell ref="C40:G40"/>
    <mergeCell ref="AL5:AL6"/>
    <mergeCell ref="A5:A6"/>
    <mergeCell ref="B5:B6"/>
    <mergeCell ref="C5:D6"/>
    <mergeCell ref="AJ5:AJ6"/>
    <mergeCell ref="AK5:AK6"/>
    <mergeCell ref="A38:AI38"/>
  </mergeCells>
  <conditionalFormatting sqref="E6:AI20 E21:K21 M21:AI21 E22:AI37">
    <cfRule type="expression" dxfId="12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8"/>
  <sheetViews>
    <sheetView topLeftCell="A11" zoomScaleNormal="100" workbookViewId="0">
      <selection activeCell="W27" sqref="W27"/>
    </sheetView>
  </sheetViews>
  <sheetFormatPr defaultColWidth="9.33203125" defaultRowHeight="18"/>
  <cols>
    <col min="1" max="1" width="8.6640625" style="23" customWidth="1"/>
    <col min="2" max="2" width="14.6640625" style="23" bestFit="1" customWidth="1"/>
    <col min="3" max="3" width="24.5" style="23" customWidth="1"/>
    <col min="4" max="4" width="9.6640625" style="23" customWidth="1"/>
    <col min="5" max="35" width="4" style="23" customWidth="1"/>
    <col min="36" max="38" width="5.83203125" style="23" customWidth="1"/>
    <col min="39" max="16384" width="9.33203125" style="23"/>
  </cols>
  <sheetData>
    <row r="1" spans="1:3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22.5">
      <c r="A3" s="432" t="s">
        <v>1133</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ht="23.1" customHeight="1">
      <c r="A7" s="343">
        <v>1</v>
      </c>
      <c r="B7" s="344" t="s">
        <v>1134</v>
      </c>
      <c r="C7" s="345" t="s">
        <v>1135</v>
      </c>
      <c r="D7" s="346" t="s">
        <v>47</v>
      </c>
      <c r="E7" s="132"/>
      <c r="F7" s="179"/>
      <c r="G7" s="133"/>
      <c r="H7" s="133"/>
      <c r="I7" s="179"/>
      <c r="J7" s="133"/>
      <c r="K7" s="133"/>
      <c r="L7" s="133"/>
      <c r="M7" s="133"/>
      <c r="N7" s="133"/>
      <c r="O7" s="179"/>
      <c r="P7" s="133"/>
      <c r="Q7" s="133"/>
      <c r="R7" s="133"/>
      <c r="S7" s="133"/>
      <c r="T7" s="133"/>
      <c r="U7" s="133"/>
      <c r="V7" s="179"/>
      <c r="W7" s="179"/>
      <c r="X7" s="179"/>
      <c r="Y7" s="133"/>
      <c r="Z7" s="133"/>
      <c r="AA7" s="133"/>
      <c r="AB7" s="133"/>
      <c r="AC7" s="133"/>
      <c r="AD7" s="179"/>
      <c r="AE7" s="133"/>
      <c r="AF7" s="133"/>
      <c r="AG7" s="133"/>
      <c r="AH7" s="133"/>
      <c r="AI7" s="133"/>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row>
    <row r="8" spans="1:38" s="24" customFormat="1" ht="23.1" customHeight="1">
      <c r="A8" s="343">
        <v>2</v>
      </c>
      <c r="B8" s="344" t="s">
        <v>1136</v>
      </c>
      <c r="C8" s="345" t="s">
        <v>1137</v>
      </c>
      <c r="D8" s="346" t="s">
        <v>907</v>
      </c>
      <c r="E8" s="132"/>
      <c r="F8" s="179"/>
      <c r="G8" s="133"/>
      <c r="H8" s="133"/>
      <c r="I8" s="179"/>
      <c r="J8" s="133"/>
      <c r="K8" s="133"/>
      <c r="L8" s="133"/>
      <c r="M8" s="133"/>
      <c r="N8" s="133"/>
      <c r="O8" s="179"/>
      <c r="P8" s="133"/>
      <c r="Q8" s="133"/>
      <c r="R8" s="133"/>
      <c r="S8" s="133"/>
      <c r="T8" s="133"/>
      <c r="U8" s="133"/>
      <c r="V8" s="179"/>
      <c r="W8" s="179"/>
      <c r="X8" s="179"/>
      <c r="Y8" s="133"/>
      <c r="Z8" s="133"/>
      <c r="AA8" s="133"/>
      <c r="AB8" s="133"/>
      <c r="AC8" s="133"/>
      <c r="AD8" s="179"/>
      <c r="AE8" s="133"/>
      <c r="AF8" s="133"/>
      <c r="AG8" s="133"/>
      <c r="AH8" s="133"/>
      <c r="AI8" s="133"/>
      <c r="AJ8" s="18">
        <f t="shared" ref="AJ8:AJ41" si="2">COUNTIF(E8:AI8,"K")+2*COUNTIF(E8:AI8,"2K")+COUNTIF(E8:AI8,"TK")+COUNTIF(E8:AI8,"KT")+COUNTIF(E8:AI8,"PK")+COUNTIF(E8:AI8,"KP")+2*COUNTIF(E8:AI8,"K2")</f>
        <v>0</v>
      </c>
      <c r="AK8" s="309">
        <f t="shared" ref="AK8:AK41" si="3">COUNTIF(F8:AJ8,"P")+2*COUNTIF(F8:AJ8,"2P")+COUNTIF(F8:AJ8,"TP")+COUNTIF(F8:AJ8,"PT")+COUNTIF(F8:AJ8,"PK")+COUNTIF(F8:AJ8,"KP")+2*COUNTIF(F8:AJ8,"P2")</f>
        <v>0</v>
      </c>
      <c r="AL8" s="335">
        <f t="shared" ref="AL8:AL41" si="4">COUNTIF(E8:AI8,"T")+2*COUNTIF(E8:AI8,"2T")+2*COUNTIF(E8:AI8,"T2")+COUNTIF(E8:AI8,"PT")+COUNTIF(E8:AI8,"TP")+COUNTIF(E8:AI8,"TK")+COUNTIF(E8:AI8,"KT")</f>
        <v>0</v>
      </c>
    </row>
    <row r="9" spans="1:38" s="24" customFormat="1" ht="23.1" customHeight="1">
      <c r="A9" s="343">
        <v>3</v>
      </c>
      <c r="B9" s="344" t="s">
        <v>1138</v>
      </c>
      <c r="C9" s="345" t="s">
        <v>1139</v>
      </c>
      <c r="D9" s="346" t="s">
        <v>943</v>
      </c>
      <c r="E9" s="132"/>
      <c r="F9" s="179"/>
      <c r="G9" s="133"/>
      <c r="H9" s="133"/>
      <c r="I9" s="179"/>
      <c r="J9" s="133"/>
      <c r="K9" s="133"/>
      <c r="L9" s="133"/>
      <c r="M9" s="133"/>
      <c r="N9" s="133"/>
      <c r="O9" s="179"/>
      <c r="P9" s="133"/>
      <c r="Q9" s="133"/>
      <c r="R9" s="133"/>
      <c r="S9" s="133"/>
      <c r="T9" s="133"/>
      <c r="U9" s="133"/>
      <c r="V9" s="179"/>
      <c r="W9" s="179"/>
      <c r="X9" s="179"/>
      <c r="Y9" s="133"/>
      <c r="Z9" s="133"/>
      <c r="AA9" s="133"/>
      <c r="AB9" s="133"/>
      <c r="AC9" s="133"/>
      <c r="AD9" s="179"/>
      <c r="AE9" s="133"/>
      <c r="AF9" s="133"/>
      <c r="AG9" s="133"/>
      <c r="AH9" s="133"/>
      <c r="AI9" s="133"/>
      <c r="AJ9" s="18">
        <f t="shared" si="2"/>
        <v>0</v>
      </c>
      <c r="AK9" s="309">
        <f t="shared" si="3"/>
        <v>0</v>
      </c>
      <c r="AL9" s="335">
        <f t="shared" si="4"/>
        <v>0</v>
      </c>
    </row>
    <row r="10" spans="1:38" s="24" customFormat="1" ht="23.1" customHeight="1">
      <c r="A10" s="343">
        <v>4</v>
      </c>
      <c r="B10" s="344" t="s">
        <v>1140</v>
      </c>
      <c r="C10" s="345" t="s">
        <v>1141</v>
      </c>
      <c r="D10" s="346" t="s">
        <v>992</v>
      </c>
      <c r="E10" s="132" t="s">
        <v>6</v>
      </c>
      <c r="F10" s="179"/>
      <c r="G10" s="133"/>
      <c r="H10" s="133"/>
      <c r="I10" s="179"/>
      <c r="J10" s="133"/>
      <c r="K10" s="133"/>
      <c r="L10" s="133"/>
      <c r="M10" s="133" t="s">
        <v>8</v>
      </c>
      <c r="N10" s="133"/>
      <c r="O10" s="179"/>
      <c r="P10" s="133"/>
      <c r="Q10" s="133"/>
      <c r="R10" s="133"/>
      <c r="S10" s="133" t="s">
        <v>8</v>
      </c>
      <c r="T10" s="133"/>
      <c r="U10" s="133"/>
      <c r="V10" s="179"/>
      <c r="W10" s="179"/>
      <c r="X10" s="179"/>
      <c r="Y10" s="133"/>
      <c r="Z10" s="133"/>
      <c r="AA10" s="133"/>
      <c r="AB10" s="133"/>
      <c r="AC10" s="133"/>
      <c r="AD10" s="179"/>
      <c r="AE10" s="133"/>
      <c r="AF10" s="133"/>
      <c r="AG10" s="133"/>
      <c r="AH10" s="133"/>
      <c r="AI10" s="133"/>
      <c r="AJ10" s="18">
        <f t="shared" si="2"/>
        <v>1</v>
      </c>
      <c r="AK10" s="309">
        <f t="shared" si="3"/>
        <v>0</v>
      </c>
      <c r="AL10" s="335">
        <f t="shared" si="4"/>
        <v>2</v>
      </c>
    </row>
    <row r="11" spans="1:38" s="24" customFormat="1" ht="23.1" customHeight="1">
      <c r="A11" s="343">
        <v>5</v>
      </c>
      <c r="B11" s="344" t="s">
        <v>1142</v>
      </c>
      <c r="C11" s="345" t="s">
        <v>121</v>
      </c>
      <c r="D11" s="346" t="s">
        <v>117</v>
      </c>
      <c r="E11" s="132" t="s">
        <v>6</v>
      </c>
      <c r="F11" s="179"/>
      <c r="G11" s="133"/>
      <c r="H11" s="133"/>
      <c r="I11" s="179"/>
      <c r="J11" s="133"/>
      <c r="K11" s="133" t="s">
        <v>7</v>
      </c>
      <c r="L11" s="133" t="s">
        <v>6</v>
      </c>
      <c r="M11" s="133" t="s">
        <v>2662</v>
      </c>
      <c r="N11" s="133"/>
      <c r="O11" s="179"/>
      <c r="P11" s="133"/>
      <c r="Q11" s="133"/>
      <c r="R11" s="133"/>
      <c r="S11" s="133"/>
      <c r="T11" s="133" t="s">
        <v>2657</v>
      </c>
      <c r="U11" s="133"/>
      <c r="V11" s="179"/>
      <c r="W11" s="179"/>
      <c r="X11" s="179"/>
      <c r="Y11" s="133"/>
      <c r="Z11" s="133"/>
      <c r="AA11" s="133"/>
      <c r="AB11" s="133"/>
      <c r="AC11" s="133"/>
      <c r="AD11" s="179"/>
      <c r="AE11" s="133"/>
      <c r="AF11" s="133"/>
      <c r="AG11" s="133"/>
      <c r="AH11" s="133"/>
      <c r="AI11" s="133"/>
      <c r="AJ11" s="18">
        <f t="shared" si="2"/>
        <v>5</v>
      </c>
      <c r="AK11" s="309">
        <f t="shared" si="3"/>
        <v>1</v>
      </c>
      <c r="AL11" s="335">
        <f t="shared" si="4"/>
        <v>1</v>
      </c>
    </row>
    <row r="12" spans="1:38" s="24" customFormat="1" ht="23.1" customHeight="1">
      <c r="A12" s="343">
        <v>6</v>
      </c>
      <c r="B12" s="344" t="s">
        <v>1143</v>
      </c>
      <c r="C12" s="345" t="s">
        <v>926</v>
      </c>
      <c r="D12" s="346" t="s">
        <v>117</v>
      </c>
      <c r="E12" s="133" t="s">
        <v>2657</v>
      </c>
      <c r="F12" s="179" t="s">
        <v>2657</v>
      </c>
      <c r="G12" s="133"/>
      <c r="H12" s="133"/>
      <c r="I12" s="179" t="s">
        <v>6</v>
      </c>
      <c r="J12" s="133" t="s">
        <v>6</v>
      </c>
      <c r="K12" s="133" t="s">
        <v>6</v>
      </c>
      <c r="L12" s="133" t="s">
        <v>2657</v>
      </c>
      <c r="M12" s="133" t="s">
        <v>2663</v>
      </c>
      <c r="N12" s="133"/>
      <c r="O12" s="179"/>
      <c r="P12" s="133" t="s">
        <v>6</v>
      </c>
      <c r="Q12" s="133" t="s">
        <v>6</v>
      </c>
      <c r="R12" s="133" t="s">
        <v>6</v>
      </c>
      <c r="S12" s="133" t="s">
        <v>6</v>
      </c>
      <c r="T12" s="133" t="s">
        <v>2657</v>
      </c>
      <c r="U12" s="133"/>
      <c r="V12" s="179"/>
      <c r="W12" s="179" t="s">
        <v>6</v>
      </c>
      <c r="X12" s="179"/>
      <c r="Y12" s="133"/>
      <c r="Z12" s="133"/>
      <c r="AA12" s="133"/>
      <c r="AB12" s="133"/>
      <c r="AC12" s="133"/>
      <c r="AD12" s="179"/>
      <c r="AE12" s="133"/>
      <c r="AF12" s="133"/>
      <c r="AG12" s="133"/>
      <c r="AH12" s="133"/>
      <c r="AI12" s="133"/>
      <c r="AJ12" s="18">
        <f t="shared" si="2"/>
        <v>16</v>
      </c>
      <c r="AK12" s="309">
        <f t="shared" si="3"/>
        <v>0</v>
      </c>
      <c r="AL12" s="335">
        <f t="shared" si="4"/>
        <v>0</v>
      </c>
    </row>
    <row r="13" spans="1:38" s="24" customFormat="1" ht="23.1" customHeight="1">
      <c r="A13" s="343">
        <v>7</v>
      </c>
      <c r="B13" s="344" t="s">
        <v>1145</v>
      </c>
      <c r="C13" s="345" t="s">
        <v>870</v>
      </c>
      <c r="D13" s="346" t="s">
        <v>876</v>
      </c>
      <c r="E13" s="133" t="s">
        <v>6</v>
      </c>
      <c r="F13" s="179"/>
      <c r="G13" s="133"/>
      <c r="H13" s="133"/>
      <c r="I13" s="179"/>
      <c r="J13" s="133"/>
      <c r="K13" s="133"/>
      <c r="L13" s="133"/>
      <c r="M13" s="133" t="s">
        <v>8</v>
      </c>
      <c r="N13" s="133"/>
      <c r="O13" s="179"/>
      <c r="P13" s="133"/>
      <c r="Q13" s="133"/>
      <c r="R13" s="133" t="s">
        <v>8</v>
      </c>
      <c r="S13" s="133" t="s">
        <v>8</v>
      </c>
      <c r="T13" s="133" t="s">
        <v>8</v>
      </c>
      <c r="U13" s="133"/>
      <c r="V13" s="179"/>
      <c r="W13" s="179"/>
      <c r="X13" s="179"/>
      <c r="Y13" s="133"/>
      <c r="Z13" s="133"/>
      <c r="AA13" s="133"/>
      <c r="AB13" s="133"/>
      <c r="AC13" s="133"/>
      <c r="AD13" s="179"/>
      <c r="AE13" s="133"/>
      <c r="AF13" s="133"/>
      <c r="AG13" s="133"/>
      <c r="AH13" s="133"/>
      <c r="AI13" s="133"/>
      <c r="AJ13" s="18">
        <f t="shared" si="2"/>
        <v>1</v>
      </c>
      <c r="AK13" s="309">
        <f t="shared" si="3"/>
        <v>0</v>
      </c>
      <c r="AL13" s="335">
        <f t="shared" si="4"/>
        <v>4</v>
      </c>
    </row>
    <row r="14" spans="1:38" s="24" customFormat="1" ht="23.1" customHeight="1">
      <c r="A14" s="343">
        <v>8</v>
      </c>
      <c r="B14" s="344" t="s">
        <v>1146</v>
      </c>
      <c r="C14" s="345" t="s">
        <v>926</v>
      </c>
      <c r="D14" s="346" t="s">
        <v>877</v>
      </c>
      <c r="E14" s="133"/>
      <c r="F14" s="179" t="s">
        <v>6</v>
      </c>
      <c r="G14" s="133"/>
      <c r="H14" s="133"/>
      <c r="I14" s="179"/>
      <c r="J14" s="133"/>
      <c r="K14" s="133"/>
      <c r="L14" s="133"/>
      <c r="M14" s="133" t="s">
        <v>8</v>
      </c>
      <c r="N14" s="133"/>
      <c r="O14" s="179"/>
      <c r="P14" s="133"/>
      <c r="Q14" s="133"/>
      <c r="R14" s="133" t="s">
        <v>8</v>
      </c>
      <c r="S14" s="133" t="s">
        <v>8</v>
      </c>
      <c r="T14" s="133" t="s">
        <v>6</v>
      </c>
      <c r="U14" s="133"/>
      <c r="V14" s="179"/>
      <c r="W14" s="179"/>
      <c r="X14" s="179"/>
      <c r="Y14" s="133"/>
      <c r="Z14" s="133"/>
      <c r="AA14" s="133"/>
      <c r="AB14" s="133"/>
      <c r="AC14" s="133"/>
      <c r="AD14" s="179"/>
      <c r="AE14" s="133"/>
      <c r="AF14" s="133"/>
      <c r="AG14" s="133"/>
      <c r="AH14" s="133"/>
      <c r="AI14" s="133"/>
      <c r="AJ14" s="18">
        <f t="shared" si="2"/>
        <v>2</v>
      </c>
      <c r="AK14" s="309">
        <f t="shared" si="3"/>
        <v>0</v>
      </c>
      <c r="AL14" s="335">
        <f t="shared" si="4"/>
        <v>3</v>
      </c>
    </row>
    <row r="15" spans="1:38" s="24" customFormat="1" ht="23.1" customHeight="1">
      <c r="A15" s="343">
        <v>9</v>
      </c>
      <c r="B15" s="344" t="s">
        <v>1147</v>
      </c>
      <c r="C15" s="345" t="s">
        <v>1148</v>
      </c>
      <c r="D15" s="346" t="s">
        <v>108</v>
      </c>
      <c r="E15" s="133" t="s">
        <v>6</v>
      </c>
      <c r="F15" s="179" t="s">
        <v>6</v>
      </c>
      <c r="G15" s="133"/>
      <c r="H15" s="133"/>
      <c r="I15" s="179" t="s">
        <v>6</v>
      </c>
      <c r="J15" s="133"/>
      <c r="K15" s="133"/>
      <c r="L15" s="133" t="s">
        <v>2657</v>
      </c>
      <c r="M15" s="133" t="s">
        <v>6</v>
      </c>
      <c r="N15" s="133"/>
      <c r="O15" s="179"/>
      <c r="P15" s="133"/>
      <c r="Q15" s="133" t="s">
        <v>6</v>
      </c>
      <c r="R15" s="133" t="s">
        <v>6</v>
      </c>
      <c r="S15" s="133" t="s">
        <v>6</v>
      </c>
      <c r="T15" s="133" t="s">
        <v>6</v>
      </c>
      <c r="U15" s="133"/>
      <c r="V15" s="179"/>
      <c r="W15" s="179"/>
      <c r="X15" s="179"/>
      <c r="Y15" s="133"/>
      <c r="Z15" s="133"/>
      <c r="AA15" s="133"/>
      <c r="AB15" s="133"/>
      <c r="AC15" s="133"/>
      <c r="AD15" s="179"/>
      <c r="AE15" s="133"/>
      <c r="AF15" s="133"/>
      <c r="AG15" s="133"/>
      <c r="AH15" s="133"/>
      <c r="AI15" s="133"/>
      <c r="AJ15" s="18">
        <f t="shared" si="2"/>
        <v>10</v>
      </c>
      <c r="AK15" s="309">
        <f t="shared" si="3"/>
        <v>0</v>
      </c>
      <c r="AL15" s="335">
        <f t="shared" si="4"/>
        <v>0</v>
      </c>
    </row>
    <row r="16" spans="1:38" s="24" customFormat="1" ht="23.1" customHeight="1">
      <c r="A16" s="343">
        <v>10</v>
      </c>
      <c r="B16" s="344" t="s">
        <v>1149</v>
      </c>
      <c r="C16" s="345" t="s">
        <v>1150</v>
      </c>
      <c r="D16" s="346" t="s">
        <v>15</v>
      </c>
      <c r="E16" s="133"/>
      <c r="F16" s="179"/>
      <c r="G16" s="133"/>
      <c r="H16" s="133"/>
      <c r="I16" s="179"/>
      <c r="J16" s="133"/>
      <c r="K16" s="133"/>
      <c r="L16" s="133"/>
      <c r="M16" s="133"/>
      <c r="N16" s="133"/>
      <c r="O16" s="179"/>
      <c r="P16" s="133"/>
      <c r="Q16" s="133"/>
      <c r="R16" s="133"/>
      <c r="S16" s="133"/>
      <c r="T16" s="133"/>
      <c r="U16" s="133"/>
      <c r="V16" s="179"/>
      <c r="W16" s="179"/>
      <c r="X16" s="179"/>
      <c r="Y16" s="133"/>
      <c r="Z16" s="133"/>
      <c r="AA16" s="133"/>
      <c r="AB16" s="133"/>
      <c r="AC16" s="133"/>
      <c r="AD16" s="179"/>
      <c r="AE16" s="133"/>
      <c r="AF16" s="133"/>
      <c r="AG16" s="133"/>
      <c r="AH16" s="133"/>
      <c r="AI16" s="133"/>
      <c r="AJ16" s="18">
        <f t="shared" si="2"/>
        <v>0</v>
      </c>
      <c r="AK16" s="309">
        <f t="shared" si="3"/>
        <v>0</v>
      </c>
      <c r="AL16" s="335">
        <f t="shared" si="4"/>
        <v>0</v>
      </c>
    </row>
    <row r="17" spans="1:38" s="24" customFormat="1" ht="23.1" customHeight="1">
      <c r="A17" s="343">
        <v>11</v>
      </c>
      <c r="B17" s="344" t="s">
        <v>1151</v>
      </c>
      <c r="C17" s="345" t="s">
        <v>1152</v>
      </c>
      <c r="D17" s="346" t="s">
        <v>42</v>
      </c>
      <c r="E17" s="133"/>
      <c r="F17" s="179"/>
      <c r="G17" s="133"/>
      <c r="H17" s="133"/>
      <c r="I17" s="179"/>
      <c r="J17" s="133"/>
      <c r="K17" s="133"/>
      <c r="L17" s="133"/>
      <c r="M17" s="133"/>
      <c r="N17" s="133"/>
      <c r="O17" s="179"/>
      <c r="P17" s="133"/>
      <c r="Q17" s="133"/>
      <c r="R17" s="133"/>
      <c r="S17" s="133"/>
      <c r="T17" s="133"/>
      <c r="U17" s="133"/>
      <c r="V17" s="179"/>
      <c r="W17" s="179"/>
      <c r="X17" s="179"/>
      <c r="Y17" s="133"/>
      <c r="Z17" s="133"/>
      <c r="AA17" s="133"/>
      <c r="AB17" s="133"/>
      <c r="AC17" s="133"/>
      <c r="AD17" s="179"/>
      <c r="AE17" s="133"/>
      <c r="AF17" s="133"/>
      <c r="AG17" s="133"/>
      <c r="AH17" s="133"/>
      <c r="AI17" s="133"/>
      <c r="AJ17" s="18">
        <f t="shared" si="2"/>
        <v>0</v>
      </c>
      <c r="AK17" s="309">
        <f t="shared" si="3"/>
        <v>0</v>
      </c>
      <c r="AL17" s="335">
        <f t="shared" si="4"/>
        <v>0</v>
      </c>
    </row>
    <row r="18" spans="1:38" s="24" customFormat="1" ht="23.1" customHeight="1">
      <c r="A18" s="343">
        <v>12</v>
      </c>
      <c r="B18" s="344" t="s">
        <v>1153</v>
      </c>
      <c r="C18" s="345" t="s">
        <v>1154</v>
      </c>
      <c r="D18" s="346" t="s">
        <v>86</v>
      </c>
      <c r="E18" s="133"/>
      <c r="F18" s="133" t="s">
        <v>6</v>
      </c>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8">
        <f t="shared" si="2"/>
        <v>1</v>
      </c>
      <c r="AK18" s="309">
        <f t="shared" si="3"/>
        <v>0</v>
      </c>
      <c r="AL18" s="335">
        <f t="shared" si="4"/>
        <v>0</v>
      </c>
    </row>
    <row r="19" spans="1:38" s="24" customFormat="1" ht="23.1" customHeight="1">
      <c r="A19" s="343">
        <v>13</v>
      </c>
      <c r="B19" s="344" t="s">
        <v>1155</v>
      </c>
      <c r="C19" s="345" t="s">
        <v>926</v>
      </c>
      <c r="D19" s="346" t="s">
        <v>1156</v>
      </c>
      <c r="E19" s="133"/>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8">
        <f t="shared" si="2"/>
        <v>0</v>
      </c>
      <c r="AK19" s="309">
        <f t="shared" si="3"/>
        <v>0</v>
      </c>
      <c r="AL19" s="335">
        <f t="shared" si="4"/>
        <v>0</v>
      </c>
    </row>
    <row r="20" spans="1:38" s="142" customFormat="1" ht="23.1" customHeight="1">
      <c r="A20" s="343">
        <v>14</v>
      </c>
      <c r="B20" s="344" t="s">
        <v>1157</v>
      </c>
      <c r="C20" s="345" t="s">
        <v>1158</v>
      </c>
      <c r="D20" s="346" t="s">
        <v>103</v>
      </c>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8">
        <f t="shared" si="2"/>
        <v>0</v>
      </c>
      <c r="AK20" s="309">
        <f t="shared" si="3"/>
        <v>0</v>
      </c>
      <c r="AL20" s="335">
        <f t="shared" si="4"/>
        <v>0</v>
      </c>
    </row>
    <row r="21" spans="1:38" s="142" customFormat="1" ht="23.1" customHeight="1">
      <c r="A21" s="343">
        <v>15</v>
      </c>
      <c r="B21" s="344" t="s">
        <v>1159</v>
      </c>
      <c r="C21" s="345" t="s">
        <v>1160</v>
      </c>
      <c r="D21" s="346" t="s">
        <v>103</v>
      </c>
      <c r="E21" s="133"/>
      <c r="F21" s="133"/>
      <c r="G21" s="133"/>
      <c r="H21" s="133"/>
      <c r="I21" s="133"/>
      <c r="J21" s="133"/>
      <c r="K21" s="133"/>
      <c r="L21" s="133"/>
      <c r="M21" s="133"/>
      <c r="N21" s="133"/>
      <c r="O21" s="133"/>
      <c r="P21" s="133"/>
      <c r="Q21" s="133"/>
      <c r="R21" s="133"/>
      <c r="S21" s="133" t="s">
        <v>7</v>
      </c>
      <c r="T21" s="133"/>
      <c r="U21" s="133"/>
      <c r="V21" s="133"/>
      <c r="W21" s="133"/>
      <c r="X21" s="133"/>
      <c r="Y21" s="133"/>
      <c r="Z21" s="133"/>
      <c r="AA21" s="133"/>
      <c r="AB21" s="133"/>
      <c r="AC21" s="133"/>
      <c r="AD21" s="133"/>
      <c r="AE21" s="133"/>
      <c r="AF21" s="133"/>
      <c r="AG21" s="133"/>
      <c r="AH21" s="133"/>
      <c r="AI21" s="133"/>
      <c r="AJ21" s="18">
        <f t="shared" si="2"/>
        <v>0</v>
      </c>
      <c r="AK21" s="309">
        <f t="shared" si="3"/>
        <v>1</v>
      </c>
      <c r="AL21" s="335">
        <f t="shared" si="4"/>
        <v>0</v>
      </c>
    </row>
    <row r="22" spans="1:38" s="24" customFormat="1" ht="23.1" customHeight="1">
      <c r="A22" s="343">
        <v>16</v>
      </c>
      <c r="B22" s="344" t="s">
        <v>1161</v>
      </c>
      <c r="C22" s="345" t="s">
        <v>1130</v>
      </c>
      <c r="D22" s="346" t="s">
        <v>103</v>
      </c>
      <c r="E22" s="133"/>
      <c r="F22" s="133"/>
      <c r="G22" s="133"/>
      <c r="H22" s="133"/>
      <c r="I22" s="133"/>
      <c r="J22" s="133"/>
      <c r="K22" s="133"/>
      <c r="L22" s="133"/>
      <c r="M22" s="133"/>
      <c r="N22" s="133"/>
      <c r="O22" s="133"/>
      <c r="P22" s="133"/>
      <c r="Q22" s="133"/>
      <c r="R22" s="133"/>
      <c r="S22" s="133" t="s">
        <v>7</v>
      </c>
      <c r="T22" s="133"/>
      <c r="U22" s="133"/>
      <c r="V22" s="133"/>
      <c r="W22" s="133"/>
      <c r="X22" s="133"/>
      <c r="Y22" s="133"/>
      <c r="Z22" s="133"/>
      <c r="AA22" s="133"/>
      <c r="AB22" s="133"/>
      <c r="AC22" s="133"/>
      <c r="AD22" s="133"/>
      <c r="AE22" s="133"/>
      <c r="AF22" s="133"/>
      <c r="AG22" s="133"/>
      <c r="AH22" s="133"/>
      <c r="AI22" s="133"/>
      <c r="AJ22" s="18">
        <f t="shared" si="2"/>
        <v>0</v>
      </c>
      <c r="AK22" s="309">
        <f t="shared" si="3"/>
        <v>1</v>
      </c>
      <c r="AL22" s="335">
        <f t="shared" si="4"/>
        <v>0</v>
      </c>
    </row>
    <row r="23" spans="1:38" s="24" customFormat="1" ht="23.1" customHeight="1">
      <c r="A23" s="343">
        <v>17</v>
      </c>
      <c r="B23" s="344" t="s">
        <v>1162</v>
      </c>
      <c r="C23" s="345" t="s">
        <v>1163</v>
      </c>
      <c r="D23" s="346" t="s">
        <v>87</v>
      </c>
      <c r="E23" s="133" t="s">
        <v>6</v>
      </c>
      <c r="F23" s="133"/>
      <c r="G23" s="133"/>
      <c r="H23" s="133"/>
      <c r="I23" s="133"/>
      <c r="J23" s="133"/>
      <c r="K23" s="133"/>
      <c r="L23" s="133"/>
      <c r="M23" s="133" t="s">
        <v>8</v>
      </c>
      <c r="N23" s="133"/>
      <c r="O23" s="133"/>
      <c r="P23" s="133"/>
      <c r="Q23" s="133"/>
      <c r="R23" s="133"/>
      <c r="S23" s="133" t="s">
        <v>8</v>
      </c>
      <c r="T23" s="133" t="s">
        <v>8</v>
      </c>
      <c r="U23" s="133"/>
      <c r="V23" s="133"/>
      <c r="W23" s="133"/>
      <c r="X23" s="133"/>
      <c r="Y23" s="133"/>
      <c r="Z23" s="133"/>
      <c r="AA23" s="133"/>
      <c r="AB23" s="133"/>
      <c r="AC23" s="133"/>
      <c r="AD23" s="133"/>
      <c r="AE23" s="133"/>
      <c r="AF23" s="133"/>
      <c r="AG23" s="133"/>
      <c r="AH23" s="133"/>
      <c r="AI23" s="133"/>
      <c r="AJ23" s="18">
        <f t="shared" si="2"/>
        <v>1</v>
      </c>
      <c r="AK23" s="309">
        <f t="shared" si="3"/>
        <v>0</v>
      </c>
      <c r="AL23" s="335">
        <f t="shared" si="4"/>
        <v>3</v>
      </c>
    </row>
    <row r="24" spans="1:38" s="24" customFormat="1" ht="23.1" customHeight="1">
      <c r="A24" s="343">
        <v>18</v>
      </c>
      <c r="B24" s="344" t="s">
        <v>909</v>
      </c>
      <c r="C24" s="345" t="s">
        <v>212</v>
      </c>
      <c r="D24" s="346" t="s">
        <v>78</v>
      </c>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8">
        <f t="shared" si="2"/>
        <v>0</v>
      </c>
      <c r="AK24" s="309">
        <f t="shared" si="3"/>
        <v>0</v>
      </c>
      <c r="AL24" s="335">
        <f t="shared" si="4"/>
        <v>0</v>
      </c>
    </row>
    <row r="25" spans="1:38" s="24" customFormat="1" ht="23.1" customHeight="1">
      <c r="A25" s="343">
        <v>19</v>
      </c>
      <c r="B25" s="344" t="s">
        <v>1164</v>
      </c>
      <c r="C25" s="345" t="s">
        <v>88</v>
      </c>
      <c r="D25" s="346" t="s">
        <v>78</v>
      </c>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8">
        <f t="shared" si="2"/>
        <v>0</v>
      </c>
      <c r="AK25" s="309">
        <f t="shared" si="3"/>
        <v>0</v>
      </c>
      <c r="AL25" s="335">
        <f t="shared" si="4"/>
        <v>0</v>
      </c>
    </row>
    <row r="26" spans="1:38" s="24" customFormat="1" ht="23.1" customHeight="1">
      <c r="A26" s="343">
        <v>20</v>
      </c>
      <c r="B26" s="344" t="s">
        <v>1165</v>
      </c>
      <c r="C26" s="345" t="s">
        <v>1166</v>
      </c>
      <c r="D26" s="346" t="s">
        <v>79</v>
      </c>
      <c r="E26" s="133" t="s">
        <v>6</v>
      </c>
      <c r="F26" s="133" t="s">
        <v>6</v>
      </c>
      <c r="G26" s="133"/>
      <c r="H26" s="133"/>
      <c r="I26" s="133"/>
      <c r="J26" s="133" t="s">
        <v>6</v>
      </c>
      <c r="K26" s="133"/>
      <c r="L26" s="133"/>
      <c r="M26" s="133" t="s">
        <v>6</v>
      </c>
      <c r="N26" s="133"/>
      <c r="O26" s="133"/>
      <c r="P26" s="133"/>
      <c r="Q26" s="133" t="s">
        <v>6</v>
      </c>
      <c r="R26" s="133" t="s">
        <v>6</v>
      </c>
      <c r="S26" s="133" t="s">
        <v>6</v>
      </c>
      <c r="T26" s="133" t="s">
        <v>2657</v>
      </c>
      <c r="U26" s="133"/>
      <c r="V26" s="133"/>
      <c r="W26" s="133" t="s">
        <v>6</v>
      </c>
      <c r="X26" s="133"/>
      <c r="Y26" s="133"/>
      <c r="Z26" s="133"/>
      <c r="AA26" s="133"/>
      <c r="AB26" s="133"/>
      <c r="AC26" s="133"/>
      <c r="AD26" s="133"/>
      <c r="AE26" s="133"/>
      <c r="AF26" s="133"/>
      <c r="AG26" s="133"/>
      <c r="AH26" s="133"/>
      <c r="AI26" s="133"/>
      <c r="AJ26" s="18">
        <f t="shared" si="2"/>
        <v>10</v>
      </c>
      <c r="AK26" s="309">
        <f t="shared" si="3"/>
        <v>0</v>
      </c>
      <c r="AL26" s="335">
        <f t="shared" si="4"/>
        <v>0</v>
      </c>
    </row>
    <row r="27" spans="1:38" s="24" customFormat="1" ht="23.1" customHeight="1">
      <c r="A27" s="343">
        <v>21</v>
      </c>
      <c r="B27" s="344" t="s">
        <v>1167</v>
      </c>
      <c r="C27" s="345" t="s">
        <v>202</v>
      </c>
      <c r="D27" s="346" t="s">
        <v>79</v>
      </c>
      <c r="E27" s="133"/>
      <c r="F27" s="133" t="s">
        <v>7</v>
      </c>
      <c r="G27" s="133"/>
      <c r="H27" s="133"/>
      <c r="I27" s="133"/>
      <c r="J27" s="133"/>
      <c r="K27" s="133"/>
      <c r="L27" s="133" t="s">
        <v>6</v>
      </c>
      <c r="M27" s="133" t="s">
        <v>8</v>
      </c>
      <c r="N27" s="133"/>
      <c r="O27" s="133"/>
      <c r="P27" s="133"/>
      <c r="Q27" s="133"/>
      <c r="R27" s="133" t="s">
        <v>8</v>
      </c>
      <c r="S27" s="133" t="s">
        <v>8</v>
      </c>
      <c r="T27" s="133" t="s">
        <v>2657</v>
      </c>
      <c r="U27" s="133"/>
      <c r="V27" s="133"/>
      <c r="W27" s="133"/>
      <c r="X27" s="133"/>
      <c r="Y27" s="133"/>
      <c r="Z27" s="133"/>
      <c r="AA27" s="133"/>
      <c r="AB27" s="133"/>
      <c r="AC27" s="133"/>
      <c r="AD27" s="133"/>
      <c r="AE27" s="133"/>
      <c r="AF27" s="133"/>
      <c r="AG27" s="133"/>
      <c r="AH27" s="133"/>
      <c r="AI27" s="133"/>
      <c r="AJ27" s="18">
        <f t="shared" si="2"/>
        <v>3</v>
      </c>
      <c r="AK27" s="309">
        <f t="shared" si="3"/>
        <v>1</v>
      </c>
      <c r="AL27" s="335">
        <f t="shared" si="4"/>
        <v>3</v>
      </c>
    </row>
    <row r="28" spans="1:38" s="24" customFormat="1" ht="23.1" customHeight="1">
      <c r="A28" s="343">
        <v>22</v>
      </c>
      <c r="B28" s="344" t="s">
        <v>1168</v>
      </c>
      <c r="C28" s="345" t="s">
        <v>1169</v>
      </c>
      <c r="D28" s="346" t="s">
        <v>79</v>
      </c>
      <c r="E28" s="133"/>
      <c r="F28" s="133" t="s">
        <v>6</v>
      </c>
      <c r="G28" s="133"/>
      <c r="H28" s="133"/>
      <c r="I28" s="133"/>
      <c r="J28" s="133"/>
      <c r="K28" s="133"/>
      <c r="L28" s="133"/>
      <c r="M28" s="133" t="s">
        <v>6</v>
      </c>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8">
        <f t="shared" si="2"/>
        <v>2</v>
      </c>
      <c r="AK28" s="309">
        <f t="shared" si="3"/>
        <v>0</v>
      </c>
      <c r="AL28" s="335">
        <f t="shared" si="4"/>
        <v>0</v>
      </c>
    </row>
    <row r="29" spans="1:38" s="24" customFormat="1" ht="23.1" customHeight="1">
      <c r="A29" s="343">
        <v>23</v>
      </c>
      <c r="B29" s="344" t="s">
        <v>1170</v>
      </c>
      <c r="C29" s="345" t="s">
        <v>926</v>
      </c>
      <c r="D29" s="346" t="s">
        <v>1171</v>
      </c>
      <c r="E29" s="132"/>
      <c r="F29" s="133"/>
      <c r="G29" s="133"/>
      <c r="H29" s="133"/>
      <c r="I29" s="133"/>
      <c r="J29" s="133"/>
      <c r="K29" s="133"/>
      <c r="L29" s="133"/>
      <c r="M29" s="133"/>
      <c r="N29" s="133"/>
      <c r="O29" s="133"/>
      <c r="P29" s="133"/>
      <c r="Q29" s="133"/>
      <c r="R29" s="133"/>
      <c r="S29" s="133"/>
      <c r="T29" s="133" t="s">
        <v>8</v>
      </c>
      <c r="U29" s="133"/>
      <c r="V29" s="133"/>
      <c r="W29" s="133"/>
      <c r="X29" s="133"/>
      <c r="Y29" s="133"/>
      <c r="Z29" s="133"/>
      <c r="AA29" s="133"/>
      <c r="AB29" s="133"/>
      <c r="AC29" s="133"/>
      <c r="AD29" s="133"/>
      <c r="AE29" s="133"/>
      <c r="AF29" s="133"/>
      <c r="AG29" s="133"/>
      <c r="AH29" s="133"/>
      <c r="AI29" s="133"/>
      <c r="AJ29" s="18">
        <f t="shared" si="2"/>
        <v>0</v>
      </c>
      <c r="AK29" s="309">
        <f t="shared" si="3"/>
        <v>0</v>
      </c>
      <c r="AL29" s="335">
        <f t="shared" si="4"/>
        <v>1</v>
      </c>
    </row>
    <row r="30" spans="1:38" s="24" customFormat="1" ht="23.1" customHeight="1">
      <c r="A30" s="343">
        <v>24</v>
      </c>
      <c r="B30" s="344" t="s">
        <v>1172</v>
      </c>
      <c r="C30" s="345" t="s">
        <v>1173</v>
      </c>
      <c r="D30" s="346" t="s">
        <v>178</v>
      </c>
      <c r="E30" s="132"/>
      <c r="F30" s="133"/>
      <c r="G30" s="133"/>
      <c r="H30" s="133"/>
      <c r="I30" s="133"/>
      <c r="J30" s="133"/>
      <c r="K30" s="133"/>
      <c r="L30" s="133"/>
      <c r="M30" s="133"/>
      <c r="N30" s="133"/>
      <c r="O30" s="133"/>
      <c r="P30" s="133"/>
      <c r="Q30" s="133"/>
      <c r="R30" s="133"/>
      <c r="S30" s="133"/>
      <c r="T30" s="133" t="s">
        <v>6</v>
      </c>
      <c r="U30" s="133"/>
      <c r="V30" s="133"/>
      <c r="W30" s="133"/>
      <c r="X30" s="133"/>
      <c r="Y30" s="133"/>
      <c r="Z30" s="133"/>
      <c r="AA30" s="133"/>
      <c r="AB30" s="133"/>
      <c r="AC30" s="133"/>
      <c r="AD30" s="133"/>
      <c r="AE30" s="133"/>
      <c r="AF30" s="133"/>
      <c r="AG30" s="133"/>
      <c r="AH30" s="133"/>
      <c r="AI30" s="133"/>
      <c r="AJ30" s="18">
        <f t="shared" si="2"/>
        <v>1</v>
      </c>
      <c r="AK30" s="309">
        <f t="shared" si="3"/>
        <v>0</v>
      </c>
      <c r="AL30" s="335">
        <f t="shared" si="4"/>
        <v>0</v>
      </c>
    </row>
    <row r="31" spans="1:38" s="24" customFormat="1" ht="23.1" customHeight="1">
      <c r="A31" s="343">
        <v>25</v>
      </c>
      <c r="B31" s="344" t="s">
        <v>1174</v>
      </c>
      <c r="C31" s="345" t="s">
        <v>1175</v>
      </c>
      <c r="D31" s="346" t="s">
        <v>889</v>
      </c>
      <c r="E31" s="132" t="s">
        <v>6</v>
      </c>
      <c r="F31" s="133" t="s">
        <v>6</v>
      </c>
      <c r="G31" s="133"/>
      <c r="H31" s="133"/>
      <c r="I31" s="133"/>
      <c r="J31" s="133"/>
      <c r="K31" s="133"/>
      <c r="L31" s="133"/>
      <c r="M31" s="133" t="s">
        <v>8</v>
      </c>
      <c r="N31" s="133"/>
      <c r="O31" s="133"/>
      <c r="P31" s="133"/>
      <c r="Q31" s="133"/>
      <c r="R31" s="133" t="s">
        <v>8</v>
      </c>
      <c r="S31" s="133" t="s">
        <v>8</v>
      </c>
      <c r="T31" s="133" t="s">
        <v>6</v>
      </c>
      <c r="U31" s="133"/>
      <c r="V31" s="133"/>
      <c r="W31" s="133"/>
      <c r="X31" s="133"/>
      <c r="Y31" s="133"/>
      <c r="Z31" s="133"/>
      <c r="AA31" s="133"/>
      <c r="AB31" s="133"/>
      <c r="AC31" s="133"/>
      <c r="AD31" s="133"/>
      <c r="AE31" s="133"/>
      <c r="AF31" s="133"/>
      <c r="AG31" s="133"/>
      <c r="AH31" s="133"/>
      <c r="AI31" s="133"/>
      <c r="AJ31" s="18">
        <f t="shared" si="2"/>
        <v>3</v>
      </c>
      <c r="AK31" s="309">
        <f t="shared" si="3"/>
        <v>0</v>
      </c>
      <c r="AL31" s="335">
        <f t="shared" si="4"/>
        <v>3</v>
      </c>
    </row>
    <row r="32" spans="1:38" s="24" customFormat="1" ht="23.1" customHeight="1">
      <c r="A32" s="343">
        <v>26</v>
      </c>
      <c r="B32" s="344" t="s">
        <v>1176</v>
      </c>
      <c r="C32" s="345" t="s">
        <v>498</v>
      </c>
      <c r="D32" s="346" t="s">
        <v>67</v>
      </c>
      <c r="E32" s="132"/>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8">
        <f t="shared" si="2"/>
        <v>0</v>
      </c>
      <c r="AK32" s="309">
        <f t="shared" si="3"/>
        <v>0</v>
      </c>
      <c r="AL32" s="335">
        <f t="shared" si="4"/>
        <v>0</v>
      </c>
    </row>
    <row r="33" spans="1:39" s="24" customFormat="1" ht="23.1" customHeight="1">
      <c r="A33" s="343">
        <v>27</v>
      </c>
      <c r="B33" s="344" t="s">
        <v>1177</v>
      </c>
      <c r="C33" s="345" t="s">
        <v>1178</v>
      </c>
      <c r="D33" s="346" t="s">
        <v>368</v>
      </c>
      <c r="E33" s="132" t="s">
        <v>2657</v>
      </c>
      <c r="F33" s="133" t="s">
        <v>2657</v>
      </c>
      <c r="G33" s="133"/>
      <c r="H33" s="133"/>
      <c r="I33" s="133" t="s">
        <v>6</v>
      </c>
      <c r="J33" s="133" t="s">
        <v>6</v>
      </c>
      <c r="K33" s="133" t="s">
        <v>6</v>
      </c>
      <c r="L33" s="133" t="s">
        <v>2657</v>
      </c>
      <c r="M33" s="133" t="s">
        <v>2657</v>
      </c>
      <c r="N33" s="133"/>
      <c r="O33" s="133"/>
      <c r="P33" s="133" t="s">
        <v>6</v>
      </c>
      <c r="Q33" s="133" t="s">
        <v>6</v>
      </c>
      <c r="R33" s="133" t="s">
        <v>6</v>
      </c>
      <c r="S33" s="133" t="s">
        <v>6</v>
      </c>
      <c r="T33" s="133" t="s">
        <v>2657</v>
      </c>
      <c r="U33" s="133"/>
      <c r="V33" s="133"/>
      <c r="W33" s="133" t="s">
        <v>6</v>
      </c>
      <c r="X33" s="133"/>
      <c r="Y33" s="133"/>
      <c r="Z33" s="133"/>
      <c r="AA33" s="133"/>
      <c r="AB33" s="133"/>
      <c r="AC33" s="133"/>
      <c r="AD33" s="133"/>
      <c r="AE33" s="133"/>
      <c r="AF33" s="133"/>
      <c r="AG33" s="133"/>
      <c r="AH33" s="133"/>
      <c r="AI33" s="133"/>
      <c r="AJ33" s="18">
        <f t="shared" si="2"/>
        <v>18</v>
      </c>
      <c r="AK33" s="309">
        <f t="shared" si="3"/>
        <v>0</v>
      </c>
      <c r="AL33" s="335">
        <f t="shared" si="4"/>
        <v>0</v>
      </c>
    </row>
    <row r="34" spans="1:39" s="24" customFormat="1" ht="23.1" customHeight="1">
      <c r="A34" s="343">
        <v>28</v>
      </c>
      <c r="B34" s="344" t="s">
        <v>1179</v>
      </c>
      <c r="C34" s="345" t="s">
        <v>1180</v>
      </c>
      <c r="D34" s="346" t="s">
        <v>368</v>
      </c>
      <c r="E34" s="132"/>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8">
        <f t="shared" si="2"/>
        <v>0</v>
      </c>
      <c r="AK34" s="309">
        <f t="shared" si="3"/>
        <v>0</v>
      </c>
      <c r="AL34" s="335">
        <f t="shared" si="4"/>
        <v>0</v>
      </c>
    </row>
    <row r="35" spans="1:39" s="24" customFormat="1" ht="23.1" customHeight="1">
      <c r="A35" s="343">
        <v>29</v>
      </c>
      <c r="B35" s="344" t="s">
        <v>1181</v>
      </c>
      <c r="C35" s="345" t="s">
        <v>1182</v>
      </c>
      <c r="D35" s="346" t="s">
        <v>899</v>
      </c>
      <c r="E35" s="132"/>
      <c r="F35" s="133"/>
      <c r="G35" s="133"/>
      <c r="H35" s="133"/>
      <c r="I35" s="133"/>
      <c r="J35" s="133"/>
      <c r="K35" s="133"/>
      <c r="L35" s="133"/>
      <c r="M35" s="133"/>
      <c r="N35" s="133"/>
      <c r="O35" s="133"/>
      <c r="P35" s="133"/>
      <c r="Q35" s="133"/>
      <c r="R35" s="133"/>
      <c r="S35" s="133" t="s">
        <v>7</v>
      </c>
      <c r="T35" s="133"/>
      <c r="U35" s="133"/>
      <c r="V35" s="133"/>
      <c r="W35" s="133"/>
      <c r="X35" s="133"/>
      <c r="Y35" s="133"/>
      <c r="Z35" s="133"/>
      <c r="AA35" s="133"/>
      <c r="AB35" s="133"/>
      <c r="AC35" s="133"/>
      <c r="AD35" s="133"/>
      <c r="AE35" s="133"/>
      <c r="AF35" s="133"/>
      <c r="AG35" s="133"/>
      <c r="AH35" s="133"/>
      <c r="AI35" s="133"/>
      <c r="AJ35" s="18">
        <f t="shared" si="2"/>
        <v>0</v>
      </c>
      <c r="AK35" s="309">
        <f t="shared" si="3"/>
        <v>1</v>
      </c>
      <c r="AL35" s="335">
        <f t="shared" si="4"/>
        <v>0</v>
      </c>
    </row>
    <row r="36" spans="1:39" s="24" customFormat="1" ht="23.1" customHeight="1">
      <c r="A36" s="343">
        <v>30</v>
      </c>
      <c r="B36" s="344" t="s">
        <v>1183</v>
      </c>
      <c r="C36" s="345" t="s">
        <v>1184</v>
      </c>
      <c r="D36" s="346" t="s">
        <v>899</v>
      </c>
      <c r="E36" s="132"/>
      <c r="F36" s="133"/>
      <c r="G36" s="133"/>
      <c r="H36" s="133"/>
      <c r="I36" s="133"/>
      <c r="J36" s="133"/>
      <c r="K36" s="133"/>
      <c r="L36" s="133"/>
      <c r="M36" s="133" t="s">
        <v>6</v>
      </c>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8">
        <f t="shared" si="2"/>
        <v>1</v>
      </c>
      <c r="AK36" s="309">
        <f t="shared" si="3"/>
        <v>0</v>
      </c>
      <c r="AL36" s="335">
        <f t="shared" si="4"/>
        <v>0</v>
      </c>
    </row>
    <row r="37" spans="1:39" s="24" customFormat="1" ht="23.1" customHeight="1">
      <c r="A37" s="343">
        <v>31</v>
      </c>
      <c r="B37" s="344" t="s">
        <v>1185</v>
      </c>
      <c r="C37" s="345" t="s">
        <v>16</v>
      </c>
      <c r="D37" s="346" t="s">
        <v>59</v>
      </c>
      <c r="E37" s="132"/>
      <c r="F37" s="133"/>
      <c r="G37" s="133"/>
      <c r="H37" s="133"/>
      <c r="I37" s="133"/>
      <c r="J37" s="133"/>
      <c r="K37" s="133"/>
      <c r="L37" s="85"/>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8">
        <f t="shared" si="2"/>
        <v>0</v>
      </c>
      <c r="AK37" s="309">
        <f t="shared" si="3"/>
        <v>0</v>
      </c>
      <c r="AL37" s="335">
        <f t="shared" si="4"/>
        <v>0</v>
      </c>
    </row>
    <row r="38" spans="1:39" s="24" customFormat="1" ht="23.1" customHeight="1">
      <c r="A38" s="343">
        <v>32</v>
      </c>
      <c r="B38" s="344" t="s">
        <v>1186</v>
      </c>
      <c r="C38" s="345" t="s">
        <v>1187</v>
      </c>
      <c r="D38" s="346" t="s">
        <v>1188</v>
      </c>
      <c r="E38" s="132" t="s">
        <v>6</v>
      </c>
      <c r="F38" s="133"/>
      <c r="G38" s="133"/>
      <c r="H38" s="133"/>
      <c r="I38" s="133"/>
      <c r="J38" s="133"/>
      <c r="K38" s="133"/>
      <c r="L38" s="133"/>
      <c r="M38" s="133" t="s">
        <v>8</v>
      </c>
      <c r="N38" s="133"/>
      <c r="O38" s="133"/>
      <c r="P38" s="133"/>
      <c r="Q38" s="133"/>
      <c r="R38" s="133"/>
      <c r="S38" s="133" t="s">
        <v>8</v>
      </c>
      <c r="T38" s="133" t="s">
        <v>8</v>
      </c>
      <c r="U38" s="133"/>
      <c r="V38" s="133"/>
      <c r="W38" s="133"/>
      <c r="X38" s="133"/>
      <c r="Y38" s="133"/>
      <c r="Z38" s="133"/>
      <c r="AA38" s="133"/>
      <c r="AB38" s="133"/>
      <c r="AC38" s="133"/>
      <c r="AD38" s="133"/>
      <c r="AE38" s="133"/>
      <c r="AF38" s="133"/>
      <c r="AG38" s="133"/>
      <c r="AH38" s="133"/>
      <c r="AI38" s="133"/>
      <c r="AJ38" s="18">
        <f t="shared" si="2"/>
        <v>1</v>
      </c>
      <c r="AK38" s="309">
        <f t="shared" si="3"/>
        <v>0</v>
      </c>
      <c r="AL38" s="335">
        <f t="shared" si="4"/>
        <v>3</v>
      </c>
    </row>
    <row r="39" spans="1:39" s="24" customFormat="1" ht="23.1" customHeight="1">
      <c r="A39" s="343">
        <v>33</v>
      </c>
      <c r="B39" s="344" t="s">
        <v>1189</v>
      </c>
      <c r="C39" s="345" t="s">
        <v>1190</v>
      </c>
      <c r="D39" s="346" t="s">
        <v>1188</v>
      </c>
      <c r="E39" s="132"/>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8">
        <f t="shared" si="2"/>
        <v>0</v>
      </c>
      <c r="AK39" s="309">
        <f t="shared" si="3"/>
        <v>0</v>
      </c>
      <c r="AL39" s="335">
        <f t="shared" si="4"/>
        <v>0</v>
      </c>
    </row>
    <row r="40" spans="1:39" s="24" customFormat="1" ht="23.1" customHeight="1">
      <c r="A40" s="343">
        <v>34</v>
      </c>
      <c r="B40" s="344" t="s">
        <v>1191</v>
      </c>
      <c r="C40" s="345" t="s">
        <v>1192</v>
      </c>
      <c r="D40" s="346" t="s">
        <v>89</v>
      </c>
      <c r="E40" s="132" t="s">
        <v>6</v>
      </c>
      <c r="F40" s="133" t="s">
        <v>6</v>
      </c>
      <c r="G40" s="133"/>
      <c r="H40" s="133"/>
      <c r="I40" s="133"/>
      <c r="J40" s="133"/>
      <c r="K40" s="133" t="s">
        <v>6</v>
      </c>
      <c r="L40" s="133"/>
      <c r="M40" s="133" t="s">
        <v>6</v>
      </c>
      <c r="N40" s="133"/>
      <c r="O40" s="133"/>
      <c r="P40" s="133"/>
      <c r="Q40" s="133" t="s">
        <v>6</v>
      </c>
      <c r="R40" s="133"/>
      <c r="S40" s="133"/>
      <c r="T40" s="133"/>
      <c r="U40" s="133"/>
      <c r="V40" s="133"/>
      <c r="W40" s="133"/>
      <c r="X40" s="133"/>
      <c r="Y40" s="133"/>
      <c r="Z40" s="133"/>
      <c r="AA40" s="133"/>
      <c r="AB40" s="133"/>
      <c r="AC40" s="133"/>
      <c r="AD40" s="133"/>
      <c r="AE40" s="133"/>
      <c r="AF40" s="133"/>
      <c r="AG40" s="133"/>
      <c r="AH40" s="133"/>
      <c r="AI40" s="133"/>
      <c r="AJ40" s="18">
        <f t="shared" si="2"/>
        <v>5</v>
      </c>
      <c r="AK40" s="309">
        <f t="shared" si="3"/>
        <v>0</v>
      </c>
      <c r="AL40" s="335">
        <f t="shared" si="4"/>
        <v>0</v>
      </c>
    </row>
    <row r="41" spans="1:39" s="24" customFormat="1" ht="23.1" customHeight="1">
      <c r="A41" s="343">
        <v>35</v>
      </c>
      <c r="B41" s="344" t="s">
        <v>1193</v>
      </c>
      <c r="C41" s="345" t="s">
        <v>1194</v>
      </c>
      <c r="D41" s="346" t="s">
        <v>89</v>
      </c>
      <c r="E41" s="132"/>
      <c r="F41" s="133"/>
      <c r="G41" s="133"/>
      <c r="H41" s="133"/>
      <c r="I41" s="133"/>
      <c r="J41" s="133"/>
      <c r="K41" s="133"/>
      <c r="L41" s="133"/>
      <c r="M41" s="133"/>
      <c r="N41" s="133"/>
      <c r="O41" s="133"/>
      <c r="P41" s="133"/>
      <c r="Q41" s="133"/>
      <c r="R41" s="133"/>
      <c r="S41" s="133" t="s">
        <v>8</v>
      </c>
      <c r="T41" s="133"/>
      <c r="U41" s="133"/>
      <c r="V41" s="133"/>
      <c r="W41" s="133"/>
      <c r="X41" s="133"/>
      <c r="Y41" s="133"/>
      <c r="Z41" s="133"/>
      <c r="AA41" s="133"/>
      <c r="AB41" s="133"/>
      <c r="AC41" s="133"/>
      <c r="AD41" s="133"/>
      <c r="AE41" s="133"/>
      <c r="AF41" s="133"/>
      <c r="AG41" s="133"/>
      <c r="AH41" s="133"/>
      <c r="AI41" s="133"/>
      <c r="AJ41" s="18">
        <f t="shared" si="2"/>
        <v>0</v>
      </c>
      <c r="AK41" s="309">
        <f t="shared" si="3"/>
        <v>0</v>
      </c>
      <c r="AL41" s="335">
        <f t="shared" si="4"/>
        <v>1</v>
      </c>
    </row>
    <row r="42" spans="1:39" s="24" customFormat="1" ht="23.1" customHeight="1">
      <c r="A42" s="417" t="s">
        <v>10</v>
      </c>
      <c r="B42" s="417"/>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18">
        <f>SUM(AJ7:AJ41)</f>
        <v>81</v>
      </c>
      <c r="AK42" s="18">
        <f>SUM(AK7:AK41)</f>
        <v>5</v>
      </c>
      <c r="AL42" s="18">
        <f>SUM(AL7:AL41)</f>
        <v>24</v>
      </c>
      <c r="AM42" s="23"/>
    </row>
    <row r="43" spans="1:39" s="24" customFormat="1" ht="23.1" customHeight="1">
      <c r="A43" s="418" t="s">
        <v>2599</v>
      </c>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20"/>
    </row>
    <row r="44" spans="1:39">
      <c r="C44" s="141"/>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row r="45" spans="1:39">
      <c r="C45" s="414"/>
      <c r="D45" s="414"/>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row>
    <row r="46" spans="1:39">
      <c r="C46" s="414"/>
      <c r="D46" s="414"/>
      <c r="E46" s="414"/>
      <c r="F46" s="414"/>
      <c r="G46" s="414"/>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row>
    <row r="47" spans="1:39">
      <c r="C47" s="414"/>
      <c r="D47" s="414"/>
      <c r="E47" s="414"/>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row>
    <row r="48" spans="1:39">
      <c r="C48" s="414"/>
      <c r="D48" s="414"/>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row>
  </sheetData>
  <mergeCells count="21">
    <mergeCell ref="C48:D48"/>
    <mergeCell ref="C47:E47"/>
    <mergeCell ref="A43:AL43"/>
    <mergeCell ref="C45:D45"/>
    <mergeCell ref="C46:G46"/>
    <mergeCell ref="A1:P1"/>
    <mergeCell ref="Q1:AL1"/>
    <mergeCell ref="A2:P2"/>
    <mergeCell ref="Q2:AL2"/>
    <mergeCell ref="A3:AL3"/>
    <mergeCell ref="AL5:AL6"/>
    <mergeCell ref="A5:A6"/>
    <mergeCell ref="B5:B6"/>
    <mergeCell ref="C5:D6"/>
    <mergeCell ref="AJ5:AJ6"/>
    <mergeCell ref="AK5:AK6"/>
    <mergeCell ref="A42:AI42"/>
    <mergeCell ref="I4:L4"/>
    <mergeCell ref="M4:N4"/>
    <mergeCell ref="O4:Q4"/>
    <mergeCell ref="R4:T4"/>
  </mergeCells>
  <conditionalFormatting sqref="E37:K37 M37:AI37 E38:AI41 E6:AI36">
    <cfRule type="expression" dxfId="121" priority="2">
      <formula>IF(E$6="CN",1,0)</formula>
    </cfRule>
  </conditionalFormatting>
  <conditionalFormatting sqref="L37">
    <cfRule type="expression" dxfId="120"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topLeftCell="A4" workbookViewId="0">
      <selection activeCell="S14" sqref="S14"/>
    </sheetView>
  </sheetViews>
  <sheetFormatPr defaultColWidth="9.33203125" defaultRowHeight="18"/>
  <cols>
    <col min="1" max="1" width="8.6640625" style="23" customWidth="1"/>
    <col min="2" max="2" width="18.33203125" style="23" customWidth="1"/>
    <col min="3" max="3" width="23.1640625" style="23" customWidth="1"/>
    <col min="4" max="4" width="10.5" style="23" customWidth="1"/>
    <col min="5" max="35" width="4" style="23" customWidth="1"/>
    <col min="36" max="38" width="5.6640625" style="23" customWidth="1"/>
    <col min="39" max="16384" width="9.33203125" style="23"/>
  </cols>
  <sheetData>
    <row r="1" spans="1:3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3" customHeight="1">
      <c r="A3" s="432" t="s">
        <v>1195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c r="A7" s="146">
        <v>1</v>
      </c>
      <c r="B7" s="172" t="s">
        <v>1196</v>
      </c>
      <c r="C7" s="173" t="s">
        <v>1197</v>
      </c>
      <c r="D7" s="157" t="s">
        <v>1198</v>
      </c>
      <c r="E7" s="147"/>
      <c r="F7" s="95"/>
      <c r="G7" s="95"/>
      <c r="H7" s="95"/>
      <c r="I7" s="95"/>
      <c r="J7" s="95"/>
      <c r="K7" s="95"/>
      <c r="L7" s="95"/>
      <c r="M7" s="95" t="s">
        <v>7</v>
      </c>
      <c r="N7" s="95"/>
      <c r="O7" s="95"/>
      <c r="P7" s="95"/>
      <c r="Q7" s="95"/>
      <c r="R7" s="95"/>
      <c r="S7" s="95"/>
      <c r="T7" s="95"/>
      <c r="U7" s="95"/>
      <c r="V7" s="95"/>
      <c r="W7" s="95"/>
      <c r="X7" s="95"/>
      <c r="Y7" s="95"/>
      <c r="Z7" s="95"/>
      <c r="AA7" s="95"/>
      <c r="AB7" s="95"/>
      <c r="AC7" s="94"/>
      <c r="AD7" s="95"/>
      <c r="AE7" s="95"/>
      <c r="AF7" s="95"/>
      <c r="AG7" s="95"/>
      <c r="AH7" s="95"/>
      <c r="AI7" s="95"/>
      <c r="AJ7" s="18">
        <f>COUNTIF(E7:AI7,"K")+2*COUNTIF(E7:AI7,"2K")+COUNTIF(E7:AI7,"TK")+COUNTIF(E7:AI7,"KT")+COUNTIF(E7:AI7,"PK")+COUNTIF(E7:AI7,"KP")+2*COUNTIF(E7:AI7,"K2")</f>
        <v>0</v>
      </c>
      <c r="AK7" s="309">
        <f>COUNTIF(F7:AJ7,"P")+2*COUNTIF(F7:AJ7,"2P")+COUNTIF(F7:AJ7,"TP")+COUNTIF(F7:AJ7,"PT")+COUNTIF(F7:AJ7,"PK")+COUNTIF(F7:AJ7,"KP")+2*COUNTIF(F7:AJ7,"P2")</f>
        <v>1</v>
      </c>
      <c r="AL7" s="335">
        <f>COUNTIF(E7:AI7,"T")+2*COUNTIF(E7:AI7,"2T")+2*COUNTIF(E7:AI7,"T2")+COUNTIF(E7:AI7,"PT")+COUNTIF(E7:AI7,"TP")+COUNTIF(E7:AI7,"TK")+COUNTIF(E7:AI7,"KT")</f>
        <v>0</v>
      </c>
    </row>
    <row r="8" spans="1:38" s="24" customFormat="1">
      <c r="A8" s="146">
        <v>2</v>
      </c>
      <c r="B8" s="172" t="s">
        <v>1199</v>
      </c>
      <c r="C8" s="173" t="s">
        <v>1200</v>
      </c>
      <c r="D8" s="157" t="s">
        <v>1201</v>
      </c>
      <c r="E8" s="147"/>
      <c r="F8" s="95"/>
      <c r="G8" s="95" t="s">
        <v>6</v>
      </c>
      <c r="H8" s="95"/>
      <c r="I8" s="95" t="s">
        <v>6</v>
      </c>
      <c r="J8" s="95"/>
      <c r="K8" s="95"/>
      <c r="L8" s="95"/>
      <c r="M8" s="95"/>
      <c r="N8" s="95"/>
      <c r="O8" s="95"/>
      <c r="P8" s="95"/>
      <c r="Q8" s="95"/>
      <c r="R8" s="95" t="s">
        <v>6</v>
      </c>
      <c r="S8" s="95"/>
      <c r="T8" s="95"/>
      <c r="U8" s="95"/>
      <c r="V8" s="95"/>
      <c r="W8" s="95"/>
      <c r="X8" s="95"/>
      <c r="Y8" s="95"/>
      <c r="Z8" s="95"/>
      <c r="AA8" s="95"/>
      <c r="AB8" s="95"/>
      <c r="AC8" s="94"/>
      <c r="AD8" s="95"/>
      <c r="AE8" s="95"/>
      <c r="AF8" s="95"/>
      <c r="AG8" s="95"/>
      <c r="AH8" s="95"/>
      <c r="AI8" s="95"/>
      <c r="AJ8" s="18">
        <f t="shared" ref="AJ8:AJ27" si="2">COUNTIF(E8:AI8,"K")+2*COUNTIF(E8:AI8,"2K")+COUNTIF(E8:AI8,"TK")+COUNTIF(E8:AI8,"KT")+COUNTIF(E8:AI8,"PK")+COUNTIF(E8:AI8,"KP")+2*COUNTIF(E8:AI8,"K2")</f>
        <v>3</v>
      </c>
      <c r="AK8" s="309">
        <f t="shared" ref="AK8:AK27" si="3">COUNTIF(F8:AJ8,"P")+2*COUNTIF(F8:AJ8,"2P")+COUNTIF(F8:AJ8,"TP")+COUNTIF(F8:AJ8,"PT")+COUNTIF(F8:AJ8,"PK")+COUNTIF(F8:AJ8,"KP")+2*COUNTIF(F8:AJ8,"P2")</f>
        <v>0</v>
      </c>
      <c r="AL8" s="335">
        <f t="shared" ref="AL8:AL27" si="4">COUNTIF(E8:AI8,"T")+2*COUNTIF(E8:AI8,"2T")+2*COUNTIF(E8:AI8,"T2")+COUNTIF(E8:AI8,"PT")+COUNTIF(E8:AI8,"TP")+COUNTIF(E8:AI8,"TK")+COUNTIF(E8:AI8,"KT")</f>
        <v>0</v>
      </c>
    </row>
    <row r="9" spans="1:38" s="24" customFormat="1">
      <c r="A9" s="146">
        <v>3</v>
      </c>
      <c r="B9" s="172" t="s">
        <v>1202</v>
      </c>
      <c r="C9" s="173" t="s">
        <v>1203</v>
      </c>
      <c r="D9" s="157" t="s">
        <v>134</v>
      </c>
      <c r="E9" s="147"/>
      <c r="F9" s="95"/>
      <c r="G9" s="95"/>
      <c r="H9" s="95"/>
      <c r="I9" s="95"/>
      <c r="J9" s="95"/>
      <c r="K9" s="95"/>
      <c r="L9" s="95"/>
      <c r="M9" s="95"/>
      <c r="N9" s="95"/>
      <c r="O9" s="95"/>
      <c r="P9" s="95"/>
      <c r="Q9" s="95"/>
      <c r="R9" s="95"/>
      <c r="S9" s="95"/>
      <c r="T9" s="95"/>
      <c r="U9" s="95"/>
      <c r="V9" s="95"/>
      <c r="W9" s="95"/>
      <c r="X9" s="95"/>
      <c r="Y9" s="95"/>
      <c r="Z9" s="95"/>
      <c r="AA9" s="95"/>
      <c r="AB9" s="95"/>
      <c r="AC9" s="94"/>
      <c r="AD9" s="95"/>
      <c r="AE9" s="95"/>
      <c r="AF9" s="95"/>
      <c r="AG9" s="95"/>
      <c r="AH9" s="95"/>
      <c r="AI9" s="95"/>
      <c r="AJ9" s="18">
        <f t="shared" si="2"/>
        <v>0</v>
      </c>
      <c r="AK9" s="309">
        <f t="shared" si="3"/>
        <v>0</v>
      </c>
      <c r="AL9" s="335">
        <f t="shared" si="4"/>
        <v>0</v>
      </c>
    </row>
    <row r="10" spans="1:38" s="24" customFormat="1">
      <c r="A10" s="146">
        <v>4</v>
      </c>
      <c r="B10" s="172" t="s">
        <v>1204</v>
      </c>
      <c r="C10" s="173" t="s">
        <v>1205</v>
      </c>
      <c r="D10" s="157" t="s">
        <v>50</v>
      </c>
      <c r="E10" s="147"/>
      <c r="F10" s="95"/>
      <c r="G10" s="95"/>
      <c r="H10" s="95"/>
      <c r="I10" s="95"/>
      <c r="J10" s="95"/>
      <c r="K10" s="95"/>
      <c r="L10" s="95"/>
      <c r="M10" s="95"/>
      <c r="N10" s="95"/>
      <c r="O10" s="95"/>
      <c r="P10" s="95"/>
      <c r="Q10" s="95"/>
      <c r="R10" s="95"/>
      <c r="S10" s="95"/>
      <c r="T10" s="95"/>
      <c r="U10" s="95"/>
      <c r="V10" s="95"/>
      <c r="W10" s="95"/>
      <c r="X10" s="95"/>
      <c r="Y10" s="95"/>
      <c r="Z10" s="95"/>
      <c r="AA10" s="95"/>
      <c r="AB10" s="95"/>
      <c r="AC10" s="94"/>
      <c r="AD10" s="95"/>
      <c r="AE10" s="95"/>
      <c r="AF10" s="95"/>
      <c r="AG10" s="95"/>
      <c r="AH10" s="95"/>
      <c r="AI10" s="95"/>
      <c r="AJ10" s="18">
        <f t="shared" si="2"/>
        <v>0</v>
      </c>
      <c r="AK10" s="309">
        <f t="shared" si="3"/>
        <v>0</v>
      </c>
      <c r="AL10" s="335">
        <f t="shared" si="4"/>
        <v>0</v>
      </c>
    </row>
    <row r="11" spans="1:38" s="24" customFormat="1">
      <c r="A11" s="146">
        <v>5</v>
      </c>
      <c r="B11" s="172" t="s">
        <v>1206</v>
      </c>
      <c r="C11" s="173" t="s">
        <v>80</v>
      </c>
      <c r="D11" s="157" t="s">
        <v>70</v>
      </c>
      <c r="E11" s="147"/>
      <c r="F11" s="95"/>
      <c r="G11" s="95"/>
      <c r="H11" s="95"/>
      <c r="I11" s="95"/>
      <c r="J11" s="95"/>
      <c r="K11" s="95"/>
      <c r="L11" s="95"/>
      <c r="M11" s="95"/>
      <c r="N11" s="95"/>
      <c r="O11" s="95"/>
      <c r="P11" s="95" t="s">
        <v>7</v>
      </c>
      <c r="Q11" s="95"/>
      <c r="R11" s="95"/>
      <c r="S11" s="95"/>
      <c r="T11" s="95"/>
      <c r="U11" s="95"/>
      <c r="V11" s="95"/>
      <c r="W11" s="95"/>
      <c r="X11" s="95"/>
      <c r="Y11" s="95"/>
      <c r="Z11" s="95"/>
      <c r="AA11" s="95"/>
      <c r="AB11" s="95"/>
      <c r="AC11" s="94"/>
      <c r="AD11" s="95"/>
      <c r="AE11" s="95"/>
      <c r="AF11" s="95"/>
      <c r="AG11" s="95"/>
      <c r="AH11" s="95"/>
      <c r="AI11" s="95"/>
      <c r="AJ11" s="18">
        <f t="shared" si="2"/>
        <v>0</v>
      </c>
      <c r="AK11" s="309">
        <f t="shared" si="3"/>
        <v>1</v>
      </c>
      <c r="AL11" s="335">
        <f t="shared" si="4"/>
        <v>0</v>
      </c>
    </row>
    <row r="12" spans="1:38" s="24" customFormat="1">
      <c r="A12" s="146">
        <v>6</v>
      </c>
      <c r="B12" s="174" t="s">
        <v>1207</v>
      </c>
      <c r="C12" s="175" t="s">
        <v>1208</v>
      </c>
      <c r="D12" s="176" t="s">
        <v>92</v>
      </c>
      <c r="E12" s="147"/>
      <c r="F12" s="95"/>
      <c r="G12" s="95"/>
      <c r="H12" s="95"/>
      <c r="I12" s="95"/>
      <c r="J12" s="95"/>
      <c r="K12" s="95"/>
      <c r="L12" s="95"/>
      <c r="M12" s="95"/>
      <c r="N12" s="95"/>
      <c r="O12" s="95"/>
      <c r="P12" s="95"/>
      <c r="Q12" s="95"/>
      <c r="R12" s="95"/>
      <c r="S12" s="95"/>
      <c r="T12" s="95"/>
      <c r="U12" s="95"/>
      <c r="V12" s="95"/>
      <c r="W12" s="95"/>
      <c r="X12" s="95"/>
      <c r="Y12" s="95"/>
      <c r="Z12" s="95"/>
      <c r="AA12" s="95"/>
      <c r="AB12" s="95"/>
      <c r="AC12" s="94"/>
      <c r="AD12" s="95"/>
      <c r="AE12" s="95"/>
      <c r="AF12" s="95"/>
      <c r="AG12" s="95"/>
      <c r="AH12" s="95"/>
      <c r="AI12" s="95"/>
      <c r="AJ12" s="18">
        <f t="shared" si="2"/>
        <v>0</v>
      </c>
      <c r="AK12" s="309">
        <f t="shared" si="3"/>
        <v>0</v>
      </c>
      <c r="AL12" s="335">
        <f t="shared" si="4"/>
        <v>0</v>
      </c>
    </row>
    <row r="13" spans="1:38" s="178" customFormat="1">
      <c r="A13" s="146">
        <v>7</v>
      </c>
      <c r="B13" s="172" t="s">
        <v>1209</v>
      </c>
      <c r="C13" s="173" t="s">
        <v>1210</v>
      </c>
      <c r="D13" s="157" t="s">
        <v>1211</v>
      </c>
      <c r="E13" s="117"/>
      <c r="F13" s="118"/>
      <c r="G13" s="118"/>
      <c r="H13" s="118"/>
      <c r="I13" s="118"/>
      <c r="J13" s="118"/>
      <c r="K13" s="118"/>
      <c r="L13" s="118"/>
      <c r="M13" s="118"/>
      <c r="N13" s="118"/>
      <c r="O13" s="118"/>
      <c r="P13" s="118" t="s">
        <v>7</v>
      </c>
      <c r="Q13" s="118"/>
      <c r="R13" s="118"/>
      <c r="S13" s="118" t="s">
        <v>7</v>
      </c>
      <c r="T13" s="118"/>
      <c r="U13" s="118"/>
      <c r="V13" s="118"/>
      <c r="W13" s="118"/>
      <c r="X13" s="118"/>
      <c r="Y13" s="118"/>
      <c r="Z13" s="118"/>
      <c r="AA13" s="118"/>
      <c r="AB13" s="118"/>
      <c r="AC13" s="94"/>
      <c r="AD13" s="118"/>
      <c r="AE13" s="118"/>
      <c r="AF13" s="118"/>
      <c r="AG13" s="118"/>
      <c r="AH13" s="118"/>
      <c r="AI13" s="118"/>
      <c r="AJ13" s="18">
        <f t="shared" si="2"/>
        <v>0</v>
      </c>
      <c r="AK13" s="309">
        <f t="shared" si="3"/>
        <v>2</v>
      </c>
      <c r="AL13" s="335">
        <f t="shared" si="4"/>
        <v>0</v>
      </c>
    </row>
    <row r="14" spans="1:38" s="24" customFormat="1">
      <c r="A14" s="146">
        <v>8</v>
      </c>
      <c r="B14" s="172" t="s">
        <v>1212</v>
      </c>
      <c r="C14" s="173" t="s">
        <v>1213</v>
      </c>
      <c r="D14" s="157" t="s">
        <v>85</v>
      </c>
      <c r="E14" s="147"/>
      <c r="F14" s="95"/>
      <c r="G14" s="95"/>
      <c r="H14" s="95"/>
      <c r="I14" s="95"/>
      <c r="J14" s="95"/>
      <c r="K14" s="95"/>
      <c r="L14" s="95"/>
      <c r="M14" s="95"/>
      <c r="N14" s="95"/>
      <c r="O14" s="95"/>
      <c r="P14" s="95" t="s">
        <v>7</v>
      </c>
      <c r="Q14" s="95"/>
      <c r="R14" s="95"/>
      <c r="S14" s="95" t="s">
        <v>7</v>
      </c>
      <c r="T14" s="95"/>
      <c r="U14" s="95"/>
      <c r="V14" s="95"/>
      <c r="W14" s="95"/>
      <c r="X14" s="95"/>
      <c r="Y14" s="95"/>
      <c r="Z14" s="95"/>
      <c r="AA14" s="95"/>
      <c r="AB14" s="95"/>
      <c r="AC14" s="94"/>
      <c r="AD14" s="95"/>
      <c r="AE14" s="95"/>
      <c r="AF14" s="95"/>
      <c r="AG14" s="95"/>
      <c r="AH14" s="95"/>
      <c r="AI14" s="95"/>
      <c r="AJ14" s="18">
        <f t="shared" si="2"/>
        <v>0</v>
      </c>
      <c r="AK14" s="309">
        <f t="shared" si="3"/>
        <v>2</v>
      </c>
      <c r="AL14" s="335">
        <f t="shared" si="4"/>
        <v>0</v>
      </c>
    </row>
    <row r="15" spans="1:38" s="24" customFormat="1">
      <c r="A15" s="146">
        <v>9</v>
      </c>
      <c r="B15" s="172" t="s">
        <v>1214</v>
      </c>
      <c r="C15" s="173" t="s">
        <v>1215</v>
      </c>
      <c r="D15" s="157" t="s">
        <v>85</v>
      </c>
      <c r="E15" s="147"/>
      <c r="F15" s="95"/>
      <c r="G15" s="95"/>
      <c r="H15" s="95"/>
      <c r="I15" s="95"/>
      <c r="J15" s="95"/>
      <c r="K15" s="95"/>
      <c r="L15" s="95"/>
      <c r="M15" s="95"/>
      <c r="N15" s="95"/>
      <c r="O15" s="95"/>
      <c r="P15" s="95"/>
      <c r="Q15" s="95"/>
      <c r="R15" s="95"/>
      <c r="S15" s="95"/>
      <c r="T15" s="95"/>
      <c r="U15" s="95"/>
      <c r="V15" s="95"/>
      <c r="W15" s="95"/>
      <c r="X15" s="95"/>
      <c r="Y15" s="95"/>
      <c r="Z15" s="95"/>
      <c r="AA15" s="95"/>
      <c r="AB15" s="95"/>
      <c r="AC15" s="94"/>
      <c r="AD15" s="95"/>
      <c r="AE15" s="95"/>
      <c r="AF15" s="95"/>
      <c r="AG15" s="95"/>
      <c r="AH15" s="95"/>
      <c r="AI15" s="95"/>
      <c r="AJ15" s="18">
        <f t="shared" si="2"/>
        <v>0</v>
      </c>
      <c r="AK15" s="309">
        <f t="shared" si="3"/>
        <v>0</v>
      </c>
      <c r="AL15" s="335">
        <f t="shared" si="4"/>
        <v>0</v>
      </c>
    </row>
    <row r="16" spans="1:38" s="24" customFormat="1">
      <c r="A16" s="146">
        <v>10</v>
      </c>
      <c r="B16" s="172" t="s">
        <v>1216</v>
      </c>
      <c r="C16" s="173" t="s">
        <v>1217</v>
      </c>
      <c r="D16" s="157" t="s">
        <v>103</v>
      </c>
      <c r="E16" s="147"/>
      <c r="F16" s="95"/>
      <c r="G16" s="95"/>
      <c r="H16" s="95"/>
      <c r="I16" s="95"/>
      <c r="J16" s="95"/>
      <c r="K16" s="95"/>
      <c r="L16" s="95"/>
      <c r="M16" s="95"/>
      <c r="N16" s="95"/>
      <c r="O16" s="95"/>
      <c r="P16" s="95"/>
      <c r="Q16" s="95"/>
      <c r="R16" s="95"/>
      <c r="S16" s="95"/>
      <c r="T16" s="95"/>
      <c r="U16" s="95"/>
      <c r="V16" s="133"/>
      <c r="W16" s="95"/>
      <c r="X16" s="95"/>
      <c r="Y16" s="95"/>
      <c r="Z16" s="95"/>
      <c r="AA16" s="95"/>
      <c r="AB16" s="95"/>
      <c r="AC16" s="94"/>
      <c r="AD16" s="95"/>
      <c r="AE16" s="95"/>
      <c r="AF16" s="95"/>
      <c r="AG16" s="95"/>
      <c r="AH16" s="95"/>
      <c r="AI16" s="95"/>
      <c r="AJ16" s="18">
        <f t="shared" si="2"/>
        <v>0</v>
      </c>
      <c r="AK16" s="309">
        <f t="shared" si="3"/>
        <v>0</v>
      </c>
      <c r="AL16" s="335">
        <f t="shared" si="4"/>
        <v>0</v>
      </c>
    </row>
    <row r="17" spans="1:39" s="24" customFormat="1">
      <c r="A17" s="146">
        <v>11</v>
      </c>
      <c r="B17" s="172" t="s">
        <v>1218</v>
      </c>
      <c r="C17" s="173" t="s">
        <v>1219</v>
      </c>
      <c r="D17" s="157" t="s">
        <v>87</v>
      </c>
      <c r="E17" s="147"/>
      <c r="F17" s="95"/>
      <c r="G17" s="95"/>
      <c r="H17" s="95"/>
      <c r="I17" s="95"/>
      <c r="J17" s="95"/>
      <c r="K17" s="95"/>
      <c r="L17" s="95"/>
      <c r="M17" s="95"/>
      <c r="N17" s="95"/>
      <c r="O17" s="95"/>
      <c r="P17" s="87"/>
      <c r="Q17" s="87"/>
      <c r="R17" s="95"/>
      <c r="S17" s="87"/>
      <c r="T17" s="87"/>
      <c r="U17" s="87"/>
      <c r="V17" s="133"/>
      <c r="W17" s="87"/>
      <c r="X17" s="87"/>
      <c r="Y17" s="95"/>
      <c r="Z17" s="87"/>
      <c r="AA17" s="87"/>
      <c r="AB17" s="87"/>
      <c r="AC17" s="133"/>
      <c r="AD17" s="87"/>
      <c r="AE17" s="87"/>
      <c r="AF17" s="95"/>
      <c r="AG17" s="87"/>
      <c r="AH17" s="87"/>
      <c r="AI17" s="87"/>
      <c r="AJ17" s="18">
        <f t="shared" si="2"/>
        <v>0</v>
      </c>
      <c r="AK17" s="309">
        <f t="shared" si="3"/>
        <v>0</v>
      </c>
      <c r="AL17" s="335">
        <f t="shared" si="4"/>
        <v>0</v>
      </c>
    </row>
    <row r="18" spans="1:39" s="24" customFormat="1" ht="21" customHeight="1">
      <c r="A18" s="146">
        <v>12</v>
      </c>
      <c r="B18" s="172" t="s">
        <v>1220</v>
      </c>
      <c r="C18" s="173" t="s">
        <v>1221</v>
      </c>
      <c r="D18" s="157" t="s">
        <v>87</v>
      </c>
      <c r="E18" s="148"/>
      <c r="F18" s="95"/>
      <c r="G18" s="148"/>
      <c r="H18" s="148"/>
      <c r="I18" s="148"/>
      <c r="J18" s="148"/>
      <c r="K18" s="148"/>
      <c r="L18" s="148"/>
      <c r="M18" s="148"/>
      <c r="N18" s="148"/>
      <c r="O18" s="148"/>
      <c r="P18" s="148"/>
      <c r="Q18" s="148"/>
      <c r="R18" s="148"/>
      <c r="S18" s="148"/>
      <c r="T18" s="148"/>
      <c r="U18" s="148"/>
      <c r="V18" s="148"/>
      <c r="W18" s="148"/>
      <c r="X18" s="148"/>
      <c r="Y18" s="148"/>
      <c r="Z18" s="148"/>
      <c r="AA18" s="148"/>
      <c r="AB18" s="148"/>
      <c r="AC18" s="94"/>
      <c r="AD18" s="148"/>
      <c r="AE18" s="148"/>
      <c r="AF18" s="148"/>
      <c r="AG18" s="148"/>
      <c r="AH18" s="148"/>
      <c r="AI18" s="148"/>
      <c r="AJ18" s="18">
        <f t="shared" si="2"/>
        <v>0</v>
      </c>
      <c r="AK18" s="309">
        <f t="shared" si="3"/>
        <v>0</v>
      </c>
      <c r="AL18" s="335">
        <f t="shared" si="4"/>
        <v>0</v>
      </c>
    </row>
    <row r="19" spans="1:39" s="24" customFormat="1" ht="21" customHeight="1">
      <c r="A19" s="146">
        <v>13</v>
      </c>
      <c r="B19" s="172" t="s">
        <v>1222</v>
      </c>
      <c r="C19" s="173" t="s">
        <v>1223</v>
      </c>
      <c r="D19" s="157" t="s">
        <v>79</v>
      </c>
      <c r="E19" s="147"/>
      <c r="F19" s="95"/>
      <c r="G19" s="95"/>
      <c r="H19" s="95"/>
      <c r="I19" s="95"/>
      <c r="J19" s="95"/>
      <c r="K19" s="95"/>
      <c r="L19" s="95"/>
      <c r="M19" s="95"/>
      <c r="N19" s="95"/>
      <c r="O19" s="95"/>
      <c r="P19" s="95"/>
      <c r="Q19" s="95"/>
      <c r="R19" s="95"/>
      <c r="S19" s="95"/>
      <c r="T19" s="95"/>
      <c r="U19" s="95"/>
      <c r="V19" s="95"/>
      <c r="W19" s="95"/>
      <c r="X19" s="95"/>
      <c r="Y19" s="95"/>
      <c r="Z19" s="95"/>
      <c r="AA19" s="95"/>
      <c r="AB19" s="95"/>
      <c r="AC19" s="94"/>
      <c r="AD19" s="95"/>
      <c r="AE19" s="95"/>
      <c r="AF19" s="95"/>
      <c r="AG19" s="95"/>
      <c r="AH19" s="95"/>
      <c r="AI19" s="95"/>
      <c r="AJ19" s="18">
        <f t="shared" si="2"/>
        <v>0</v>
      </c>
      <c r="AK19" s="309">
        <f t="shared" si="3"/>
        <v>0</v>
      </c>
      <c r="AL19" s="335">
        <f t="shared" si="4"/>
        <v>0</v>
      </c>
    </row>
    <row r="20" spans="1:39" s="24" customFormat="1" ht="21" customHeight="1">
      <c r="A20" s="146">
        <v>14</v>
      </c>
      <c r="B20" s="172" t="s">
        <v>1224</v>
      </c>
      <c r="C20" s="173" t="s">
        <v>1225</v>
      </c>
      <c r="D20" s="157" t="s">
        <v>1011</v>
      </c>
      <c r="E20" s="147"/>
      <c r="F20" s="95"/>
      <c r="G20" s="95"/>
      <c r="H20" s="95"/>
      <c r="I20" s="95"/>
      <c r="J20" s="95"/>
      <c r="K20" s="95" t="s">
        <v>7</v>
      </c>
      <c r="L20" s="95"/>
      <c r="M20" s="95"/>
      <c r="N20" s="95"/>
      <c r="O20" s="95"/>
      <c r="P20" s="95"/>
      <c r="Q20" s="95"/>
      <c r="R20" s="95"/>
      <c r="S20" s="95"/>
      <c r="T20" s="95"/>
      <c r="U20" s="95"/>
      <c r="V20" s="95"/>
      <c r="W20" s="95"/>
      <c r="X20" s="95"/>
      <c r="Y20" s="95"/>
      <c r="Z20" s="95"/>
      <c r="AA20" s="95"/>
      <c r="AB20" s="95"/>
      <c r="AC20" s="94"/>
      <c r="AD20" s="95"/>
      <c r="AE20" s="95"/>
      <c r="AF20" s="95"/>
      <c r="AG20" s="95"/>
      <c r="AH20" s="95"/>
      <c r="AI20" s="95"/>
      <c r="AJ20" s="18">
        <f t="shared" si="2"/>
        <v>0</v>
      </c>
      <c r="AK20" s="309">
        <f t="shared" si="3"/>
        <v>1</v>
      </c>
      <c r="AL20" s="335">
        <f t="shared" si="4"/>
        <v>0</v>
      </c>
    </row>
    <row r="21" spans="1:39" s="24" customFormat="1" ht="21" customHeight="1">
      <c r="A21" s="146">
        <v>15</v>
      </c>
      <c r="B21" s="172" t="s">
        <v>1226</v>
      </c>
      <c r="C21" s="173" t="s">
        <v>1227</v>
      </c>
      <c r="D21" s="157" t="s">
        <v>1228</v>
      </c>
      <c r="E21" s="147"/>
      <c r="F21" s="95"/>
      <c r="G21" s="95"/>
      <c r="H21" s="95"/>
      <c r="I21" s="95"/>
      <c r="J21" s="95"/>
      <c r="K21" s="95"/>
      <c r="L21" s="95"/>
      <c r="M21" s="95" t="s">
        <v>7</v>
      </c>
      <c r="N21" s="95"/>
      <c r="O21" s="95"/>
      <c r="P21" s="95"/>
      <c r="Q21" s="95"/>
      <c r="R21" s="95"/>
      <c r="S21" s="95"/>
      <c r="T21" s="95"/>
      <c r="U21" s="95"/>
      <c r="V21" s="95"/>
      <c r="W21" s="95"/>
      <c r="X21" s="95"/>
      <c r="Y21" s="95"/>
      <c r="Z21" s="95"/>
      <c r="AA21" s="95"/>
      <c r="AB21" s="95"/>
      <c r="AC21" s="94"/>
      <c r="AD21" s="95"/>
      <c r="AE21" s="95"/>
      <c r="AF21" s="95"/>
      <c r="AG21" s="95"/>
      <c r="AH21" s="95"/>
      <c r="AI21" s="95"/>
      <c r="AJ21" s="18">
        <f t="shared" si="2"/>
        <v>0</v>
      </c>
      <c r="AK21" s="309">
        <f t="shared" si="3"/>
        <v>1</v>
      </c>
      <c r="AL21" s="335">
        <f t="shared" si="4"/>
        <v>0</v>
      </c>
    </row>
    <row r="22" spans="1:39" s="24" customFormat="1" ht="21" customHeight="1">
      <c r="A22" s="146">
        <v>16</v>
      </c>
      <c r="B22" s="172" t="s">
        <v>1229</v>
      </c>
      <c r="C22" s="173" t="s">
        <v>926</v>
      </c>
      <c r="D22" s="157" t="s">
        <v>280</v>
      </c>
      <c r="E22" s="147"/>
      <c r="F22" s="95"/>
      <c r="G22" s="95"/>
      <c r="H22" s="95"/>
      <c r="I22" s="95"/>
      <c r="J22" s="95"/>
      <c r="K22" s="95"/>
      <c r="L22" s="95"/>
      <c r="M22" s="95"/>
      <c r="N22" s="95"/>
      <c r="O22" s="95"/>
      <c r="P22" s="95"/>
      <c r="Q22" s="95"/>
      <c r="R22" s="95"/>
      <c r="S22" s="95"/>
      <c r="T22" s="95"/>
      <c r="U22" s="95"/>
      <c r="V22" s="95"/>
      <c r="W22" s="95"/>
      <c r="X22" s="95"/>
      <c r="Y22" s="95"/>
      <c r="Z22" s="95"/>
      <c r="AA22" s="95"/>
      <c r="AB22" s="95"/>
      <c r="AC22" s="94"/>
      <c r="AD22" s="95"/>
      <c r="AE22" s="95"/>
      <c r="AF22" s="95"/>
      <c r="AG22" s="95"/>
      <c r="AH22" s="95"/>
      <c r="AI22" s="95"/>
      <c r="AJ22" s="18">
        <f t="shared" si="2"/>
        <v>0</v>
      </c>
      <c r="AK22" s="309">
        <f t="shared" si="3"/>
        <v>0</v>
      </c>
      <c r="AL22" s="335">
        <f t="shared" si="4"/>
        <v>0</v>
      </c>
    </row>
    <row r="23" spans="1:39" s="24" customFormat="1" ht="21" customHeight="1">
      <c r="A23" s="146">
        <v>17</v>
      </c>
      <c r="B23" s="172" t="s">
        <v>1231</v>
      </c>
      <c r="C23" s="173" t="s">
        <v>1232</v>
      </c>
      <c r="D23" s="157" t="s">
        <v>672</v>
      </c>
      <c r="E23" s="147"/>
      <c r="F23" s="95"/>
      <c r="G23" s="95"/>
      <c r="H23" s="95"/>
      <c r="I23" s="95"/>
      <c r="J23" s="95"/>
      <c r="K23" s="95"/>
      <c r="L23" s="95"/>
      <c r="M23" s="95"/>
      <c r="N23" s="95"/>
      <c r="O23" s="95"/>
      <c r="P23" s="95" t="s">
        <v>7</v>
      </c>
      <c r="Q23" s="95"/>
      <c r="R23" s="95"/>
      <c r="S23" s="95"/>
      <c r="T23" s="95"/>
      <c r="U23" s="95"/>
      <c r="V23" s="95"/>
      <c r="W23" s="95"/>
      <c r="X23" s="95"/>
      <c r="Y23" s="95"/>
      <c r="Z23" s="95"/>
      <c r="AA23" s="95"/>
      <c r="AB23" s="95"/>
      <c r="AC23" s="94"/>
      <c r="AD23" s="95"/>
      <c r="AE23" s="95"/>
      <c r="AF23" s="95"/>
      <c r="AG23" s="95"/>
      <c r="AH23" s="95"/>
      <c r="AI23" s="95"/>
      <c r="AJ23" s="18">
        <f t="shared" si="2"/>
        <v>0</v>
      </c>
      <c r="AK23" s="309">
        <f t="shared" si="3"/>
        <v>1</v>
      </c>
      <c r="AL23" s="335">
        <f t="shared" si="4"/>
        <v>0</v>
      </c>
    </row>
    <row r="24" spans="1:39" s="24" customFormat="1" ht="21" customHeight="1">
      <c r="A24" s="146">
        <v>18</v>
      </c>
      <c r="B24" s="172" t="s">
        <v>1233</v>
      </c>
      <c r="C24" s="173" t="s">
        <v>38</v>
      </c>
      <c r="D24" s="157" t="s">
        <v>81</v>
      </c>
      <c r="E24" s="95"/>
      <c r="F24" s="95"/>
      <c r="G24" s="95"/>
      <c r="H24" s="95"/>
      <c r="I24" s="95"/>
      <c r="J24" s="95"/>
      <c r="K24" s="95"/>
      <c r="L24" s="95"/>
      <c r="M24" s="95"/>
      <c r="N24" s="95"/>
      <c r="O24" s="95"/>
      <c r="P24" s="95"/>
      <c r="Q24" s="95"/>
      <c r="R24" s="95"/>
      <c r="S24" s="95"/>
      <c r="T24" s="95"/>
      <c r="U24" s="95"/>
      <c r="V24" s="95"/>
      <c r="W24" s="95"/>
      <c r="X24" s="95"/>
      <c r="Y24" s="95"/>
      <c r="Z24" s="95"/>
      <c r="AA24" s="95"/>
      <c r="AB24" s="95"/>
      <c r="AC24" s="94"/>
      <c r="AD24" s="95"/>
      <c r="AE24" s="95"/>
      <c r="AF24" s="95"/>
      <c r="AG24" s="95"/>
      <c r="AH24" s="95"/>
      <c r="AI24" s="95"/>
      <c r="AJ24" s="18">
        <f t="shared" si="2"/>
        <v>0</v>
      </c>
      <c r="AK24" s="309">
        <f t="shared" si="3"/>
        <v>0</v>
      </c>
      <c r="AL24" s="335">
        <f t="shared" si="4"/>
        <v>0</v>
      </c>
    </row>
    <row r="25" spans="1:39" s="24" customFormat="1" ht="21" customHeight="1">
      <c r="A25" s="146">
        <v>19</v>
      </c>
      <c r="B25" s="172" t="s">
        <v>1234</v>
      </c>
      <c r="C25" s="173" t="s">
        <v>1235</v>
      </c>
      <c r="D25" s="157" t="s">
        <v>107</v>
      </c>
      <c r="E25" s="147"/>
      <c r="F25" s="95"/>
      <c r="G25" s="95"/>
      <c r="H25" s="95"/>
      <c r="I25" s="95"/>
      <c r="J25" s="95"/>
      <c r="K25" s="95"/>
      <c r="L25" s="95"/>
      <c r="M25" s="95"/>
      <c r="N25" s="95"/>
      <c r="O25" s="95"/>
      <c r="P25" s="347"/>
      <c r="Q25" s="347"/>
      <c r="R25" s="95"/>
      <c r="S25" s="347"/>
      <c r="T25" s="347"/>
      <c r="U25" s="347"/>
      <c r="V25" s="133"/>
      <c r="W25" s="347"/>
      <c r="X25" s="347"/>
      <c r="Y25" s="95"/>
      <c r="Z25" s="347"/>
      <c r="AA25" s="347"/>
      <c r="AB25" s="347"/>
      <c r="AC25" s="133"/>
      <c r="AD25" s="347"/>
      <c r="AE25" s="347"/>
      <c r="AF25" s="95"/>
      <c r="AG25" s="347"/>
      <c r="AH25" s="347"/>
      <c r="AI25" s="347"/>
      <c r="AJ25" s="18">
        <f t="shared" si="2"/>
        <v>0</v>
      </c>
      <c r="AK25" s="309">
        <f t="shared" si="3"/>
        <v>0</v>
      </c>
      <c r="AL25" s="335">
        <f t="shared" si="4"/>
        <v>0</v>
      </c>
    </row>
    <row r="26" spans="1:39" s="166" customFormat="1" ht="21" customHeight="1">
      <c r="A26" s="146">
        <v>20</v>
      </c>
      <c r="B26" s="172" t="s">
        <v>1236</v>
      </c>
      <c r="C26" s="173" t="s">
        <v>1232</v>
      </c>
      <c r="D26" s="157" t="s">
        <v>89</v>
      </c>
      <c r="E26" s="134"/>
      <c r="F26" s="135"/>
      <c r="G26" s="135"/>
      <c r="H26" s="135"/>
      <c r="I26" s="135"/>
      <c r="J26" s="135"/>
      <c r="K26" s="135"/>
      <c r="L26" s="135"/>
      <c r="M26" s="135"/>
      <c r="N26" s="135"/>
      <c r="O26" s="135"/>
      <c r="P26" s="135" t="s">
        <v>7</v>
      </c>
      <c r="Q26" s="135"/>
      <c r="R26" s="135"/>
      <c r="S26" s="135"/>
      <c r="T26" s="135"/>
      <c r="U26" s="135"/>
      <c r="V26" s="135"/>
      <c r="W26" s="135"/>
      <c r="X26" s="135"/>
      <c r="Y26" s="135"/>
      <c r="Z26" s="135"/>
      <c r="AA26" s="135"/>
      <c r="AB26" s="135"/>
      <c r="AC26" s="94"/>
      <c r="AD26" s="135"/>
      <c r="AE26" s="135"/>
      <c r="AF26" s="135"/>
      <c r="AG26" s="135"/>
      <c r="AH26" s="135"/>
      <c r="AI26" s="135"/>
      <c r="AJ26" s="18">
        <f t="shared" si="2"/>
        <v>0</v>
      </c>
      <c r="AK26" s="309">
        <f t="shared" si="3"/>
        <v>1</v>
      </c>
      <c r="AL26" s="335">
        <f t="shared" si="4"/>
        <v>0</v>
      </c>
    </row>
    <row r="27" spans="1:39" s="178" customFormat="1" ht="21" customHeight="1">
      <c r="A27" s="146">
        <v>21</v>
      </c>
      <c r="B27" s="172" t="s">
        <v>1237</v>
      </c>
      <c r="C27" s="173" t="s">
        <v>202</v>
      </c>
      <c r="D27" s="157" t="s">
        <v>1238</v>
      </c>
      <c r="E27" s="117"/>
      <c r="F27" s="118"/>
      <c r="G27" s="118" t="s">
        <v>6</v>
      </c>
      <c r="H27" s="118"/>
      <c r="I27" s="118" t="s">
        <v>7</v>
      </c>
      <c r="J27" s="118"/>
      <c r="K27" s="118"/>
      <c r="L27" s="118"/>
      <c r="M27" s="118"/>
      <c r="N27" s="118"/>
      <c r="O27" s="118"/>
      <c r="P27" s="118"/>
      <c r="Q27" s="118"/>
      <c r="R27" s="118"/>
      <c r="S27" s="118"/>
      <c r="T27" s="118"/>
      <c r="U27" s="118"/>
      <c r="V27" s="118"/>
      <c r="W27" s="118"/>
      <c r="X27" s="118"/>
      <c r="Y27" s="118"/>
      <c r="Z27" s="118"/>
      <c r="AA27" s="118"/>
      <c r="AB27" s="118"/>
      <c r="AC27" s="94"/>
      <c r="AD27" s="118"/>
      <c r="AE27" s="118"/>
      <c r="AF27" s="118"/>
      <c r="AG27" s="118"/>
      <c r="AH27" s="118"/>
      <c r="AI27" s="118"/>
      <c r="AJ27" s="18">
        <f t="shared" si="2"/>
        <v>1</v>
      </c>
      <c r="AK27" s="309">
        <f t="shared" si="3"/>
        <v>1</v>
      </c>
      <c r="AL27" s="335">
        <f t="shared" si="4"/>
        <v>0</v>
      </c>
    </row>
    <row r="28" spans="1:39" s="24" customFormat="1" ht="21" customHeight="1">
      <c r="A28" s="417" t="s">
        <v>10</v>
      </c>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18">
        <f>SUM(AJ7:AJ27)</f>
        <v>4</v>
      </c>
      <c r="AK28" s="18">
        <f>SUM(AK7:AK27)</f>
        <v>11</v>
      </c>
      <c r="AL28" s="18">
        <f>SUM(AL7:AL27)</f>
        <v>0</v>
      </c>
      <c r="AM28" s="23"/>
    </row>
    <row r="29" spans="1:39" s="24" customFormat="1" ht="21" customHeight="1">
      <c r="A29" s="418" t="s">
        <v>2599</v>
      </c>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20"/>
    </row>
    <row r="30" spans="1:39">
      <c r="C30" s="414"/>
      <c r="D30" s="414"/>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39">
      <c r="C31" s="414"/>
      <c r="D31" s="414"/>
      <c r="E31" s="414"/>
      <c r="F31" s="414"/>
      <c r="G31" s="414"/>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39">
      <c r="C32" s="414"/>
      <c r="D32" s="414"/>
      <c r="E32" s="414"/>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3:38">
      <c r="C33" s="414"/>
      <c r="D33" s="414"/>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sheetData>
  <mergeCells count="21">
    <mergeCell ref="C33:D33"/>
    <mergeCell ref="C30:D30"/>
    <mergeCell ref="C31:G31"/>
    <mergeCell ref="A28:AI28"/>
    <mergeCell ref="C32:E32"/>
    <mergeCell ref="AJ5:AJ6"/>
    <mergeCell ref="AK5:AK6"/>
    <mergeCell ref="A29:AL29"/>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6 E18:AI24 E17:P17 E26:AI27 E25:P25">
    <cfRule type="expression" dxfId="117" priority="11">
      <formula>IF(E$6="CN",1,0)</formula>
    </cfRule>
  </conditionalFormatting>
  <conditionalFormatting sqref="R17">
    <cfRule type="expression" dxfId="116" priority="10">
      <formula>IF(R$6="CN",1,0)</formula>
    </cfRule>
  </conditionalFormatting>
  <conditionalFormatting sqref="Y17">
    <cfRule type="expression" dxfId="115" priority="9">
      <formula>IF(Y$6="CN",1,0)</formula>
    </cfRule>
  </conditionalFormatting>
  <conditionalFormatting sqref="AF17">
    <cfRule type="expression" dxfId="114" priority="8">
      <formula>IF(AF$6="CN",1,0)</formula>
    </cfRule>
  </conditionalFormatting>
  <conditionalFormatting sqref="R25">
    <cfRule type="expression" dxfId="113" priority="7">
      <formula>IF(R$6="CN",1,0)</formula>
    </cfRule>
  </conditionalFormatting>
  <conditionalFormatting sqref="Y25">
    <cfRule type="expression" dxfId="112" priority="6">
      <formula>IF(Y$6="CN",1,0)</formula>
    </cfRule>
  </conditionalFormatting>
  <conditionalFormatting sqref="AF25">
    <cfRule type="expression" dxfId="111" priority="5">
      <formula>IF(AF$6="CN",1,0)</formula>
    </cfRule>
  </conditionalFormatting>
  <conditionalFormatting sqref="V17">
    <cfRule type="expression" dxfId="110" priority="4">
      <formula>IF(V$6="CN",1,0)</formula>
    </cfRule>
  </conditionalFormatting>
  <conditionalFormatting sqref="AC17">
    <cfRule type="expression" dxfId="109" priority="3">
      <formula>IF(AC$6="CN",1,0)</formula>
    </cfRule>
  </conditionalFormatting>
  <conditionalFormatting sqref="V25">
    <cfRule type="expression" dxfId="108" priority="2">
      <formula>IF(V$6="CN",1,0)</formula>
    </cfRule>
  </conditionalFormatting>
  <conditionalFormatting sqref="AC25">
    <cfRule type="expression" dxfId="107" priority="1">
      <formula>IF(AC$6="CN",1,0)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1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6"/>
  <sheetViews>
    <sheetView topLeftCell="A3" workbookViewId="0">
      <selection activeCell="U17" sqref="U17"/>
    </sheetView>
  </sheetViews>
  <sheetFormatPr defaultColWidth="9.33203125" defaultRowHeight="18"/>
  <cols>
    <col min="1" max="1" width="6.83203125" style="23" customWidth="1"/>
    <col min="2" max="2" width="15.5" style="23" customWidth="1"/>
    <col min="3" max="3" width="24.83203125" style="23" customWidth="1"/>
    <col min="4" max="4" width="9.5" style="23" customWidth="1"/>
    <col min="5" max="35" width="4" style="23" customWidth="1"/>
    <col min="36" max="38" width="7" style="23" customWidth="1"/>
    <col min="39" max="16384" width="9.33203125" style="23"/>
  </cols>
  <sheetData>
    <row r="1" spans="1:3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2.25" customHeight="1">
      <c r="A3" s="432" t="s">
        <v>1239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ht="21" customHeight="1">
      <c r="A7" s="121">
        <v>1</v>
      </c>
      <c r="B7" s="121" t="s">
        <v>1240</v>
      </c>
      <c r="C7" s="122" t="s">
        <v>570</v>
      </c>
      <c r="D7" s="128" t="s">
        <v>19</v>
      </c>
      <c r="E7" s="96"/>
      <c r="F7" s="95"/>
      <c r="G7" s="95"/>
      <c r="H7" s="95"/>
      <c r="I7" s="95"/>
      <c r="J7" s="95"/>
      <c r="K7" s="95"/>
      <c r="L7" s="95"/>
      <c r="M7" s="95"/>
      <c r="N7" s="95"/>
      <c r="O7" s="95"/>
      <c r="P7" s="95"/>
      <c r="Q7" s="95"/>
      <c r="R7" s="95"/>
      <c r="S7" s="95"/>
      <c r="T7" s="95"/>
      <c r="U7" s="95" t="s">
        <v>7</v>
      </c>
      <c r="V7" s="95"/>
      <c r="W7" s="95"/>
      <c r="X7" s="95"/>
      <c r="Y7" s="95"/>
      <c r="Z7" s="95"/>
      <c r="AA7" s="95"/>
      <c r="AB7" s="95"/>
      <c r="AC7" s="95"/>
      <c r="AD7" s="95"/>
      <c r="AE7" s="95"/>
      <c r="AF7" s="95"/>
      <c r="AG7" s="95"/>
      <c r="AH7" s="95"/>
      <c r="AI7" s="95"/>
      <c r="AJ7" s="18">
        <f>COUNTIF(E7:AI7,"K")+2*COUNTIF(E7:AI7,"2K")+COUNTIF(E7:AI7,"TK")+COUNTIF(E7:AI7,"KT")+COUNTIF(E7:AI7,"PK")+COUNTIF(E7:AI7,"KP")+2*COUNTIF(E7:AI7,"K2")</f>
        <v>0</v>
      </c>
      <c r="AK7" s="309">
        <f>COUNTIF(F7:AJ7,"P")+2*COUNTIF(F7:AJ7,"2P")+COUNTIF(F7:AJ7,"TP")+COUNTIF(F7:AJ7,"PT")+COUNTIF(F7:AJ7,"PK")+COUNTIF(F7:AJ7,"KP")+2*COUNTIF(F7:AJ7,"P2")</f>
        <v>1</v>
      </c>
      <c r="AL7" s="335">
        <f>COUNTIF(E7:AI7,"T")+2*COUNTIF(E7:AI7,"2T")+2*COUNTIF(E7:AI7,"T2")+COUNTIF(E7:AI7,"PT")+COUNTIF(E7:AI7,"TP")+COUNTIF(E7:AI7,"TK")+COUNTIF(E7:AI7,"KT")</f>
        <v>0</v>
      </c>
    </row>
    <row r="8" spans="1:38" s="24" customFormat="1" ht="21" customHeight="1">
      <c r="A8" s="121">
        <v>2</v>
      </c>
      <c r="B8" s="121" t="s">
        <v>1241</v>
      </c>
      <c r="C8" s="122" t="s">
        <v>1242</v>
      </c>
      <c r="D8" s="128" t="s">
        <v>1243</v>
      </c>
      <c r="E8" s="96"/>
      <c r="F8" s="95"/>
      <c r="G8" s="95"/>
      <c r="H8" s="95"/>
      <c r="I8" s="95"/>
      <c r="J8" s="95"/>
      <c r="K8" s="95"/>
      <c r="L8" s="95"/>
      <c r="M8" s="95"/>
      <c r="N8" s="95"/>
      <c r="O8" s="95"/>
      <c r="P8" s="95"/>
      <c r="Q8" s="95"/>
      <c r="R8" s="95"/>
      <c r="S8" s="95"/>
      <c r="T8" s="95"/>
      <c r="U8" s="95" t="s">
        <v>7</v>
      </c>
      <c r="V8" s="95"/>
      <c r="W8" s="95"/>
      <c r="X8" s="95"/>
      <c r="Y8" s="95"/>
      <c r="Z8" s="95"/>
      <c r="AA8" s="95"/>
      <c r="AB8" s="95"/>
      <c r="AC8" s="95"/>
      <c r="AD8" s="95"/>
      <c r="AE8" s="95"/>
      <c r="AF8" s="95"/>
      <c r="AG8" s="95"/>
      <c r="AH8" s="95"/>
      <c r="AI8" s="95"/>
      <c r="AJ8" s="18">
        <f t="shared" ref="AJ8:AJ28" si="2">COUNTIF(E8:AI8,"K")+2*COUNTIF(E8:AI8,"2K")+COUNTIF(E8:AI8,"TK")+COUNTIF(E8:AI8,"KT")+COUNTIF(E8:AI8,"PK")+COUNTIF(E8:AI8,"KP")+2*COUNTIF(E8:AI8,"K2")</f>
        <v>0</v>
      </c>
      <c r="AK8" s="309">
        <f t="shared" ref="AK8:AK28" si="3">COUNTIF(F8:AJ8,"P")+2*COUNTIF(F8:AJ8,"2P")+COUNTIF(F8:AJ8,"TP")+COUNTIF(F8:AJ8,"PT")+COUNTIF(F8:AJ8,"PK")+COUNTIF(F8:AJ8,"KP")+2*COUNTIF(F8:AJ8,"P2")</f>
        <v>1</v>
      </c>
      <c r="AL8" s="335">
        <f t="shared" ref="AL8:AL28" si="4">COUNTIF(E8:AI8,"T")+2*COUNTIF(E8:AI8,"2T")+2*COUNTIF(E8:AI8,"T2")+COUNTIF(E8:AI8,"PT")+COUNTIF(E8:AI8,"TP")+COUNTIF(E8:AI8,"TK")+COUNTIF(E8:AI8,"KT")</f>
        <v>0</v>
      </c>
    </row>
    <row r="9" spans="1:38" s="24" customFormat="1" ht="21" customHeight="1">
      <c r="A9" s="121">
        <v>3</v>
      </c>
      <c r="B9" s="121" t="s">
        <v>1244</v>
      </c>
      <c r="C9" s="122" t="s">
        <v>1245</v>
      </c>
      <c r="D9" s="128" t="s">
        <v>876</v>
      </c>
      <c r="E9" s="96"/>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18">
        <f t="shared" si="2"/>
        <v>0</v>
      </c>
      <c r="AK9" s="309">
        <f t="shared" si="3"/>
        <v>0</v>
      </c>
      <c r="AL9" s="335">
        <f t="shared" si="4"/>
        <v>0</v>
      </c>
    </row>
    <row r="10" spans="1:38" s="24" customFormat="1" ht="21" customHeight="1">
      <c r="A10" s="121">
        <v>4</v>
      </c>
      <c r="B10" s="121" t="s">
        <v>1246</v>
      </c>
      <c r="C10" s="180" t="s">
        <v>1247</v>
      </c>
      <c r="D10" s="181" t="s">
        <v>14</v>
      </c>
      <c r="E10" s="96"/>
      <c r="F10" s="95"/>
      <c r="G10" s="95"/>
      <c r="H10" s="95"/>
      <c r="I10" s="95"/>
      <c r="J10" s="95" t="s">
        <v>7</v>
      </c>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18">
        <f t="shared" si="2"/>
        <v>0</v>
      </c>
      <c r="AK10" s="309">
        <f t="shared" si="3"/>
        <v>1</v>
      </c>
      <c r="AL10" s="335">
        <f t="shared" si="4"/>
        <v>0</v>
      </c>
    </row>
    <row r="11" spans="1:38" s="24" customFormat="1" ht="21" customHeight="1">
      <c r="A11" s="121">
        <v>5</v>
      </c>
      <c r="B11" s="182" t="s">
        <v>1248</v>
      </c>
      <c r="C11" s="183" t="s">
        <v>1249</v>
      </c>
      <c r="D11" s="184" t="s">
        <v>108</v>
      </c>
      <c r="E11" s="96"/>
      <c r="F11" s="95"/>
      <c r="G11" s="95"/>
      <c r="H11" s="95"/>
      <c r="I11" s="95"/>
      <c r="J11" s="95"/>
      <c r="K11" s="95"/>
      <c r="L11" s="95"/>
      <c r="M11" s="95"/>
      <c r="N11" s="95"/>
      <c r="O11" s="95"/>
      <c r="P11" s="95"/>
      <c r="Q11" s="95"/>
      <c r="R11" s="95" t="s">
        <v>7</v>
      </c>
      <c r="S11" s="95"/>
      <c r="T11" s="95" t="s">
        <v>7</v>
      </c>
      <c r="U11" s="95" t="s">
        <v>7</v>
      </c>
      <c r="V11" s="95"/>
      <c r="W11" s="95"/>
      <c r="X11" s="95"/>
      <c r="Y11" s="95"/>
      <c r="Z11" s="95"/>
      <c r="AA11" s="95"/>
      <c r="AB11" s="95"/>
      <c r="AC11" s="95"/>
      <c r="AD11" s="95"/>
      <c r="AE11" s="95"/>
      <c r="AF11" s="95"/>
      <c r="AG11" s="95"/>
      <c r="AH11" s="95"/>
      <c r="AI11" s="95"/>
      <c r="AJ11" s="18">
        <f t="shared" si="2"/>
        <v>0</v>
      </c>
      <c r="AK11" s="309">
        <f t="shared" si="3"/>
        <v>3</v>
      </c>
      <c r="AL11" s="335">
        <f t="shared" si="4"/>
        <v>0</v>
      </c>
    </row>
    <row r="12" spans="1:38" s="24" customFormat="1" ht="21" customHeight="1">
      <c r="A12" s="121">
        <v>6</v>
      </c>
      <c r="B12" s="174" t="s">
        <v>1250</v>
      </c>
      <c r="C12" s="175" t="s">
        <v>1038</v>
      </c>
      <c r="D12" s="176" t="s">
        <v>20</v>
      </c>
      <c r="E12" s="95"/>
      <c r="F12" s="95"/>
      <c r="G12" s="95"/>
      <c r="H12" s="95"/>
      <c r="I12" s="95"/>
      <c r="J12" s="95"/>
      <c r="K12" s="95"/>
      <c r="L12" s="95"/>
      <c r="M12" s="95"/>
      <c r="N12" s="95"/>
      <c r="O12" s="95"/>
      <c r="P12" s="95"/>
      <c r="Q12" s="95"/>
      <c r="R12" s="95"/>
      <c r="S12" s="95"/>
      <c r="T12" s="95"/>
      <c r="U12" s="95" t="s">
        <v>7</v>
      </c>
      <c r="V12" s="95"/>
      <c r="W12" s="95"/>
      <c r="X12" s="95"/>
      <c r="Y12" s="95"/>
      <c r="Z12" s="95"/>
      <c r="AA12" s="95"/>
      <c r="AB12" s="95"/>
      <c r="AC12" s="95"/>
      <c r="AD12" s="95"/>
      <c r="AE12" s="95"/>
      <c r="AF12" s="95"/>
      <c r="AG12" s="95"/>
      <c r="AH12" s="95"/>
      <c r="AI12" s="95"/>
      <c r="AJ12" s="18">
        <f t="shared" si="2"/>
        <v>0</v>
      </c>
      <c r="AK12" s="309">
        <f t="shared" si="3"/>
        <v>1</v>
      </c>
      <c r="AL12" s="335">
        <f t="shared" si="4"/>
        <v>0</v>
      </c>
    </row>
    <row r="13" spans="1:38" s="24" customFormat="1" ht="21" customHeight="1">
      <c r="A13" s="121">
        <v>7</v>
      </c>
      <c r="B13" s="121" t="s">
        <v>1251</v>
      </c>
      <c r="C13" s="122" t="s">
        <v>1252</v>
      </c>
      <c r="D13" s="128" t="s">
        <v>642</v>
      </c>
      <c r="E13" s="95"/>
      <c r="F13" s="95"/>
      <c r="G13" s="95"/>
      <c r="H13" s="95"/>
      <c r="I13" s="95"/>
      <c r="J13" s="95"/>
      <c r="K13" s="95"/>
      <c r="L13" s="95"/>
      <c r="M13" s="95"/>
      <c r="N13" s="95"/>
      <c r="O13" s="95"/>
      <c r="P13" s="95"/>
      <c r="Q13" s="95" t="s">
        <v>7</v>
      </c>
      <c r="R13" s="95"/>
      <c r="S13" s="95"/>
      <c r="T13" s="95"/>
      <c r="U13" s="95"/>
      <c r="V13" s="95"/>
      <c r="W13" s="95"/>
      <c r="X13" s="95"/>
      <c r="Y13" s="95"/>
      <c r="Z13" s="95"/>
      <c r="AA13" s="95"/>
      <c r="AB13" s="95"/>
      <c r="AC13" s="95"/>
      <c r="AD13" s="95"/>
      <c r="AE13" s="95"/>
      <c r="AF13" s="95"/>
      <c r="AG13" s="95"/>
      <c r="AH13" s="95"/>
      <c r="AI13" s="95"/>
      <c r="AJ13" s="18">
        <f t="shared" si="2"/>
        <v>0</v>
      </c>
      <c r="AK13" s="309">
        <f t="shared" si="3"/>
        <v>1</v>
      </c>
      <c r="AL13" s="335">
        <f t="shared" si="4"/>
        <v>0</v>
      </c>
    </row>
    <row r="14" spans="1:38" s="24" customFormat="1" ht="21" customHeight="1">
      <c r="A14" s="121">
        <v>8</v>
      </c>
      <c r="B14" s="121" t="s">
        <v>1253</v>
      </c>
      <c r="C14" s="122" t="s">
        <v>1254</v>
      </c>
      <c r="D14" s="128" t="s">
        <v>1255</v>
      </c>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18">
        <f t="shared" si="2"/>
        <v>0</v>
      </c>
      <c r="AK14" s="309">
        <f t="shared" si="3"/>
        <v>0</v>
      </c>
      <c r="AL14" s="335">
        <f t="shared" si="4"/>
        <v>0</v>
      </c>
    </row>
    <row r="15" spans="1:38" s="24" customFormat="1" ht="21" customHeight="1">
      <c r="A15" s="121">
        <v>9</v>
      </c>
      <c r="B15" s="121" t="s">
        <v>1256</v>
      </c>
      <c r="C15" s="122" t="s">
        <v>1257</v>
      </c>
      <c r="D15" s="128" t="s">
        <v>87</v>
      </c>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18">
        <f t="shared" si="2"/>
        <v>0</v>
      </c>
      <c r="AK15" s="309">
        <f t="shared" si="3"/>
        <v>0</v>
      </c>
      <c r="AL15" s="335">
        <f t="shared" si="4"/>
        <v>0</v>
      </c>
    </row>
    <row r="16" spans="1:38" s="24" customFormat="1" ht="21" customHeight="1">
      <c r="A16" s="121">
        <v>10</v>
      </c>
      <c r="B16" s="121" t="s">
        <v>1258</v>
      </c>
      <c r="C16" s="122" t="s">
        <v>908</v>
      </c>
      <c r="D16" s="128" t="s">
        <v>87</v>
      </c>
      <c r="E16" s="95"/>
      <c r="F16" s="95"/>
      <c r="G16" s="95"/>
      <c r="H16" s="95"/>
      <c r="I16" s="95"/>
      <c r="J16" s="95"/>
      <c r="K16" s="95"/>
      <c r="L16" s="95"/>
      <c r="M16" s="95"/>
      <c r="N16" s="95"/>
      <c r="O16" s="95"/>
      <c r="P16" s="95"/>
      <c r="Q16" s="95"/>
      <c r="R16" s="95"/>
      <c r="S16" s="95"/>
      <c r="T16" s="95"/>
      <c r="U16" s="95" t="s">
        <v>6</v>
      </c>
      <c r="V16" s="95"/>
      <c r="W16" s="95"/>
      <c r="X16" s="95"/>
      <c r="Y16" s="95"/>
      <c r="Z16" s="95"/>
      <c r="AA16" s="95"/>
      <c r="AB16" s="95"/>
      <c r="AC16" s="95"/>
      <c r="AD16" s="95"/>
      <c r="AE16" s="95"/>
      <c r="AF16" s="95"/>
      <c r="AG16" s="95"/>
      <c r="AH16" s="95"/>
      <c r="AI16" s="95"/>
      <c r="AJ16" s="18">
        <f t="shared" si="2"/>
        <v>1</v>
      </c>
      <c r="AK16" s="309">
        <f t="shared" si="3"/>
        <v>0</v>
      </c>
      <c r="AL16" s="335">
        <f t="shared" si="4"/>
        <v>0</v>
      </c>
    </row>
    <row r="17" spans="1:39" s="24" customFormat="1" ht="21" customHeight="1">
      <c r="A17" s="121">
        <v>11</v>
      </c>
      <c r="B17" s="121" t="s">
        <v>1259</v>
      </c>
      <c r="C17" s="122" t="s">
        <v>1260</v>
      </c>
      <c r="D17" s="128" t="s">
        <v>21</v>
      </c>
      <c r="E17" s="95"/>
      <c r="F17" s="95"/>
      <c r="G17" s="95"/>
      <c r="H17" s="95"/>
      <c r="I17" s="95"/>
      <c r="J17" s="95"/>
      <c r="K17" s="95"/>
      <c r="L17" s="95"/>
      <c r="M17" s="95" t="s">
        <v>7</v>
      </c>
      <c r="N17" s="95" t="s">
        <v>7</v>
      </c>
      <c r="O17" s="95"/>
      <c r="P17" s="95"/>
      <c r="Q17" s="95"/>
      <c r="R17" s="95"/>
      <c r="S17" s="95"/>
      <c r="T17" s="95"/>
      <c r="U17" s="95"/>
      <c r="V17" s="95"/>
      <c r="W17" s="95"/>
      <c r="X17" s="95"/>
      <c r="Y17" s="95"/>
      <c r="Z17" s="95"/>
      <c r="AA17" s="95"/>
      <c r="AB17" s="95"/>
      <c r="AC17" s="95"/>
      <c r="AD17" s="95"/>
      <c r="AE17" s="95"/>
      <c r="AF17" s="95"/>
      <c r="AG17" s="95"/>
      <c r="AH17" s="95"/>
      <c r="AI17" s="95"/>
      <c r="AJ17" s="18">
        <f t="shared" si="2"/>
        <v>0</v>
      </c>
      <c r="AK17" s="309">
        <f t="shared" si="3"/>
        <v>2</v>
      </c>
      <c r="AL17" s="335">
        <f t="shared" si="4"/>
        <v>0</v>
      </c>
    </row>
    <row r="18" spans="1:39" s="24" customFormat="1" ht="21" customHeight="1">
      <c r="A18" s="121">
        <v>12</v>
      </c>
      <c r="B18" s="121" t="s">
        <v>1261</v>
      </c>
      <c r="C18" s="122" t="s">
        <v>1262</v>
      </c>
      <c r="D18" s="128" t="s">
        <v>1263</v>
      </c>
      <c r="E18" s="95"/>
      <c r="F18" s="95"/>
      <c r="G18" s="95"/>
      <c r="H18" s="95"/>
      <c r="I18" s="95"/>
      <c r="J18" s="95"/>
      <c r="K18" s="95"/>
      <c r="L18" s="95"/>
      <c r="M18" s="95"/>
      <c r="N18" s="95"/>
      <c r="O18" s="95"/>
      <c r="P18" s="95"/>
      <c r="Q18" s="95" t="s">
        <v>7</v>
      </c>
      <c r="R18" s="95"/>
      <c r="S18" s="95"/>
      <c r="T18" s="95"/>
      <c r="U18" s="95"/>
      <c r="V18" s="95"/>
      <c r="W18" s="95"/>
      <c r="X18" s="95"/>
      <c r="Y18" s="95"/>
      <c r="Z18" s="95"/>
      <c r="AA18" s="95"/>
      <c r="AB18" s="95"/>
      <c r="AC18" s="95"/>
      <c r="AD18" s="95"/>
      <c r="AE18" s="95"/>
      <c r="AF18" s="95"/>
      <c r="AG18" s="95"/>
      <c r="AH18" s="95"/>
      <c r="AI18" s="95"/>
      <c r="AJ18" s="18">
        <f t="shared" si="2"/>
        <v>0</v>
      </c>
      <c r="AK18" s="309">
        <f t="shared" si="3"/>
        <v>1</v>
      </c>
      <c r="AL18" s="335">
        <f t="shared" si="4"/>
        <v>0</v>
      </c>
    </row>
    <row r="19" spans="1:39" s="24" customFormat="1" ht="21" customHeight="1">
      <c r="A19" s="121">
        <v>13</v>
      </c>
      <c r="B19" s="121" t="s">
        <v>1264</v>
      </c>
      <c r="C19" s="122" t="s">
        <v>1178</v>
      </c>
      <c r="D19" s="128" t="s">
        <v>45</v>
      </c>
      <c r="E19" s="95"/>
      <c r="F19" s="96"/>
      <c r="G19" s="96"/>
      <c r="H19" s="95"/>
      <c r="I19" s="96"/>
      <c r="J19" s="96"/>
      <c r="K19" s="96"/>
      <c r="L19" s="96"/>
      <c r="M19" s="96"/>
      <c r="N19" s="96" t="s">
        <v>7</v>
      </c>
      <c r="O19" s="96"/>
      <c r="P19" s="96"/>
      <c r="Q19" s="96"/>
      <c r="R19" s="96"/>
      <c r="S19" s="96"/>
      <c r="T19" s="96"/>
      <c r="U19" s="96"/>
      <c r="V19" s="96"/>
      <c r="W19" s="96"/>
      <c r="X19" s="96"/>
      <c r="Y19" s="96"/>
      <c r="Z19" s="96"/>
      <c r="AA19" s="96"/>
      <c r="AB19" s="96"/>
      <c r="AC19" s="96"/>
      <c r="AD19" s="96"/>
      <c r="AE19" s="96"/>
      <c r="AF19" s="96"/>
      <c r="AG19" s="96"/>
      <c r="AH19" s="96"/>
      <c r="AI19" s="96"/>
      <c r="AJ19" s="18">
        <f t="shared" si="2"/>
        <v>0</v>
      </c>
      <c r="AK19" s="309">
        <f t="shared" si="3"/>
        <v>1</v>
      </c>
      <c r="AL19" s="335">
        <f t="shared" si="4"/>
        <v>0</v>
      </c>
    </row>
    <row r="20" spans="1:39" s="24" customFormat="1" ht="21" customHeight="1">
      <c r="A20" s="121">
        <v>14</v>
      </c>
      <c r="B20" s="121" t="s">
        <v>1265</v>
      </c>
      <c r="C20" s="122" t="s">
        <v>91</v>
      </c>
      <c r="D20" s="128" t="s">
        <v>22</v>
      </c>
      <c r="E20" s="95"/>
      <c r="F20" s="95"/>
      <c r="G20" s="95"/>
      <c r="H20" s="95"/>
      <c r="I20" s="95"/>
      <c r="J20" s="95"/>
      <c r="K20" s="95"/>
      <c r="L20" s="95"/>
      <c r="M20" s="95"/>
      <c r="N20" s="95" t="s">
        <v>7</v>
      </c>
      <c r="O20" s="95"/>
      <c r="P20" s="95"/>
      <c r="Q20" s="95"/>
      <c r="R20" s="95"/>
      <c r="S20" s="95"/>
      <c r="T20" s="95"/>
      <c r="U20" s="95"/>
      <c r="V20" s="95"/>
      <c r="W20" s="95"/>
      <c r="X20" s="95"/>
      <c r="Y20" s="95"/>
      <c r="Z20" s="95"/>
      <c r="AA20" s="95"/>
      <c r="AB20" s="95"/>
      <c r="AC20" s="95"/>
      <c r="AD20" s="95"/>
      <c r="AE20" s="95"/>
      <c r="AF20" s="95"/>
      <c r="AG20" s="95"/>
      <c r="AH20" s="95"/>
      <c r="AI20" s="95"/>
      <c r="AJ20" s="18">
        <f t="shared" si="2"/>
        <v>0</v>
      </c>
      <c r="AK20" s="309">
        <f t="shared" si="3"/>
        <v>1</v>
      </c>
      <c r="AL20" s="335">
        <f t="shared" si="4"/>
        <v>0</v>
      </c>
    </row>
    <row r="21" spans="1:39" s="24" customFormat="1" ht="21" customHeight="1">
      <c r="A21" s="121">
        <v>15</v>
      </c>
      <c r="B21" s="121" t="s">
        <v>1266</v>
      </c>
      <c r="C21" s="122" t="s">
        <v>1267</v>
      </c>
      <c r="D21" s="128" t="s">
        <v>889</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18">
        <f t="shared" si="2"/>
        <v>0</v>
      </c>
      <c r="AK21" s="309">
        <f t="shared" si="3"/>
        <v>0</v>
      </c>
      <c r="AL21" s="335">
        <f t="shared" si="4"/>
        <v>0</v>
      </c>
    </row>
    <row r="22" spans="1:39" s="24" customFormat="1" ht="21" customHeight="1">
      <c r="A22" s="121">
        <v>16</v>
      </c>
      <c r="B22" s="121" t="s">
        <v>1268</v>
      </c>
      <c r="C22" s="122" t="s">
        <v>1269</v>
      </c>
      <c r="D22" s="128" t="s">
        <v>889</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18">
        <f t="shared" si="2"/>
        <v>0</v>
      </c>
      <c r="AK22" s="309">
        <f t="shared" si="3"/>
        <v>0</v>
      </c>
      <c r="AL22" s="335">
        <f t="shared" si="4"/>
        <v>0</v>
      </c>
    </row>
    <row r="23" spans="1:39" s="24" customFormat="1" ht="21" customHeight="1">
      <c r="A23" s="121">
        <v>17</v>
      </c>
      <c r="B23" s="121" t="s">
        <v>1270</v>
      </c>
      <c r="C23" s="122" t="s">
        <v>1271</v>
      </c>
      <c r="D23" s="128" t="s">
        <v>889</v>
      </c>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18">
        <f t="shared" si="2"/>
        <v>0</v>
      </c>
      <c r="AK23" s="309">
        <f t="shared" si="3"/>
        <v>0</v>
      </c>
      <c r="AL23" s="335">
        <f t="shared" si="4"/>
        <v>0</v>
      </c>
    </row>
    <row r="24" spans="1:39" s="24" customFormat="1" ht="21" customHeight="1">
      <c r="A24" s="121">
        <v>18</v>
      </c>
      <c r="B24" s="121" t="s">
        <v>1272</v>
      </c>
      <c r="C24" s="122" t="s">
        <v>1273</v>
      </c>
      <c r="D24" s="128" t="s">
        <v>368</v>
      </c>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18">
        <f t="shared" si="2"/>
        <v>0</v>
      </c>
      <c r="AK24" s="309">
        <f t="shared" si="3"/>
        <v>0</v>
      </c>
      <c r="AL24" s="335">
        <f t="shared" si="4"/>
        <v>0</v>
      </c>
    </row>
    <row r="25" spans="1:39" s="24" customFormat="1" ht="21" customHeight="1">
      <c r="A25" s="121">
        <v>19</v>
      </c>
      <c r="B25" s="121" t="s">
        <v>1274</v>
      </c>
      <c r="C25" s="122" t="s">
        <v>1275</v>
      </c>
      <c r="D25" s="128" t="s">
        <v>107</v>
      </c>
      <c r="E25" s="95"/>
      <c r="F25" s="95"/>
      <c r="G25" s="95"/>
      <c r="H25" s="95"/>
      <c r="I25" s="95"/>
      <c r="J25" s="95" t="s">
        <v>7</v>
      </c>
      <c r="K25" s="95"/>
      <c r="L25" s="95"/>
      <c r="M25" s="95"/>
      <c r="N25" s="95" t="s">
        <v>7</v>
      </c>
      <c r="O25" s="95"/>
      <c r="P25" s="95"/>
      <c r="Q25" s="95"/>
      <c r="R25" s="95"/>
      <c r="S25" s="95"/>
      <c r="T25" s="95"/>
      <c r="U25" s="95" t="s">
        <v>7</v>
      </c>
      <c r="V25" s="95"/>
      <c r="W25" s="95"/>
      <c r="X25" s="95"/>
      <c r="Y25" s="95"/>
      <c r="Z25" s="95"/>
      <c r="AA25" s="95"/>
      <c r="AB25" s="95"/>
      <c r="AC25" s="95"/>
      <c r="AD25" s="95"/>
      <c r="AE25" s="95"/>
      <c r="AF25" s="95"/>
      <c r="AG25" s="95"/>
      <c r="AH25" s="95"/>
      <c r="AI25" s="95"/>
      <c r="AJ25" s="18">
        <f t="shared" si="2"/>
        <v>0</v>
      </c>
      <c r="AK25" s="309">
        <f t="shared" si="3"/>
        <v>3</v>
      </c>
      <c r="AL25" s="335">
        <f t="shared" si="4"/>
        <v>0</v>
      </c>
    </row>
    <row r="26" spans="1:39" s="24" customFormat="1" ht="21" customHeight="1">
      <c r="A26" s="121">
        <v>20</v>
      </c>
      <c r="B26" s="121" t="s">
        <v>1276</v>
      </c>
      <c r="C26" s="122" t="s">
        <v>1277</v>
      </c>
      <c r="D26" s="128" t="s">
        <v>1278</v>
      </c>
      <c r="E26" s="95"/>
      <c r="F26" s="95"/>
      <c r="G26" s="95"/>
      <c r="H26" s="95"/>
      <c r="I26" s="95"/>
      <c r="J26" s="95"/>
      <c r="K26" s="95"/>
      <c r="L26" s="95"/>
      <c r="M26" s="95"/>
      <c r="N26" s="95" t="s">
        <v>7</v>
      </c>
      <c r="O26" s="95"/>
      <c r="P26" s="95"/>
      <c r="Q26" s="95"/>
      <c r="R26" s="95"/>
      <c r="S26" s="95"/>
      <c r="T26" s="95"/>
      <c r="U26" s="95"/>
      <c r="V26" s="95"/>
      <c r="W26" s="95"/>
      <c r="X26" s="95"/>
      <c r="Y26" s="95"/>
      <c r="Z26" s="95"/>
      <c r="AA26" s="95"/>
      <c r="AB26" s="95"/>
      <c r="AC26" s="95"/>
      <c r="AD26" s="95"/>
      <c r="AE26" s="95"/>
      <c r="AF26" s="95"/>
      <c r="AG26" s="95"/>
      <c r="AH26" s="95"/>
      <c r="AI26" s="95"/>
      <c r="AJ26" s="18">
        <f t="shared" si="2"/>
        <v>0</v>
      </c>
      <c r="AK26" s="309">
        <f t="shared" si="3"/>
        <v>1</v>
      </c>
      <c r="AL26" s="335">
        <f t="shared" si="4"/>
        <v>0</v>
      </c>
    </row>
    <row r="27" spans="1:39" s="24" customFormat="1" ht="21" customHeight="1">
      <c r="A27" s="121">
        <v>21</v>
      </c>
      <c r="B27" s="121" t="s">
        <v>1279</v>
      </c>
      <c r="C27" s="122" t="s">
        <v>1280</v>
      </c>
      <c r="D27" s="128" t="s">
        <v>105</v>
      </c>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18">
        <f t="shared" si="2"/>
        <v>0</v>
      </c>
      <c r="AK27" s="309">
        <f t="shared" si="3"/>
        <v>0</v>
      </c>
      <c r="AL27" s="335">
        <f t="shared" si="4"/>
        <v>0</v>
      </c>
    </row>
    <row r="28" spans="1:39" s="24" customFormat="1" ht="21" customHeight="1">
      <c r="A28" s="121">
        <v>22</v>
      </c>
      <c r="B28" s="121" t="s">
        <v>1281</v>
      </c>
      <c r="C28" s="122" t="s">
        <v>1282</v>
      </c>
      <c r="D28" s="128" t="s">
        <v>1283</v>
      </c>
      <c r="E28" s="95"/>
      <c r="F28" s="95"/>
      <c r="G28" s="95"/>
      <c r="H28" s="95"/>
      <c r="I28" s="95"/>
      <c r="J28" s="95"/>
      <c r="K28" s="95"/>
      <c r="L28" s="95"/>
      <c r="M28" s="95"/>
      <c r="N28" s="95"/>
      <c r="O28" s="95"/>
      <c r="P28" s="95"/>
      <c r="Q28" s="95" t="s">
        <v>7</v>
      </c>
      <c r="R28" s="95"/>
      <c r="S28" s="95"/>
      <c r="T28" s="95"/>
      <c r="U28" s="95"/>
      <c r="V28" s="95"/>
      <c r="W28" s="95"/>
      <c r="X28" s="95"/>
      <c r="Y28" s="95"/>
      <c r="Z28" s="95"/>
      <c r="AA28" s="95"/>
      <c r="AB28" s="95"/>
      <c r="AC28" s="95"/>
      <c r="AD28" s="95"/>
      <c r="AE28" s="95"/>
      <c r="AF28" s="95"/>
      <c r="AG28" s="95"/>
      <c r="AH28" s="95"/>
      <c r="AI28" s="95"/>
      <c r="AJ28" s="18">
        <f t="shared" si="2"/>
        <v>0</v>
      </c>
      <c r="AK28" s="309">
        <f t="shared" si="3"/>
        <v>1</v>
      </c>
      <c r="AL28" s="335">
        <f t="shared" si="4"/>
        <v>0</v>
      </c>
    </row>
    <row r="29" spans="1:39" s="24" customFormat="1" ht="21" customHeight="1">
      <c r="A29" s="417" t="s">
        <v>10</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18">
        <f>SUM(AJ7:AJ28)</f>
        <v>1</v>
      </c>
      <c r="AK29" s="18">
        <f>SUM(AK7:AK28)</f>
        <v>18</v>
      </c>
      <c r="AL29" s="18">
        <f>SUM(AL7:AL28)</f>
        <v>0</v>
      </c>
      <c r="AM29" s="23"/>
    </row>
    <row r="30" spans="1:39" s="24" customFormat="1" ht="21" customHeight="1">
      <c r="A30" s="418" t="s">
        <v>2599</v>
      </c>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20"/>
    </row>
    <row r="31" spans="1:39">
      <c r="C31" s="141"/>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39">
      <c r="C32" s="141"/>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3:38">
      <c r="C33" s="414"/>
      <c r="D33" s="414"/>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4" spans="3:38">
      <c r="C34" s="414"/>
      <c r="D34" s="414"/>
      <c r="E34" s="414"/>
      <c r="F34" s="414"/>
      <c r="G34" s="414"/>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row>
    <row r="35" spans="3:38">
      <c r="C35" s="414"/>
      <c r="D35" s="414"/>
      <c r="E35" s="414"/>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3:38">
      <c r="C36" s="414"/>
      <c r="D36" s="414"/>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sheetData>
  <mergeCells count="21">
    <mergeCell ref="C36:D36"/>
    <mergeCell ref="C35:E35"/>
    <mergeCell ref="A30:AL30"/>
    <mergeCell ref="C33:D33"/>
    <mergeCell ref="C34:G34"/>
    <mergeCell ref="A1:P1"/>
    <mergeCell ref="Q1:AL1"/>
    <mergeCell ref="A2:P2"/>
    <mergeCell ref="Q2:AL2"/>
    <mergeCell ref="A3:AL3"/>
    <mergeCell ref="AL5:AL6"/>
    <mergeCell ref="A5:A6"/>
    <mergeCell ref="B5:B6"/>
    <mergeCell ref="C5:D6"/>
    <mergeCell ref="AJ5:AJ6"/>
    <mergeCell ref="AK5:AK6"/>
    <mergeCell ref="A29:AI29"/>
    <mergeCell ref="I4:L4"/>
    <mergeCell ref="M4:N4"/>
    <mergeCell ref="O4:Q4"/>
    <mergeCell ref="R4:T4"/>
  </mergeCells>
  <conditionalFormatting sqref="E6:AI28">
    <cfRule type="expression" dxfId="10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AA15" sqref="AA15"/>
    </sheetView>
  </sheetViews>
  <sheetFormatPr defaultColWidth="9.33203125" defaultRowHeight="18"/>
  <cols>
    <col min="1" max="1" width="8.6640625" style="23" customWidth="1"/>
    <col min="2" max="2" width="19.5" style="23" customWidth="1"/>
    <col min="3" max="3" width="22.1640625" style="23" customWidth="1"/>
    <col min="4" max="4" width="8.6640625" style="23" customWidth="1"/>
    <col min="5" max="35" width="4" style="23" customWidth="1"/>
    <col min="36" max="38" width="6.66406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8.5" customHeight="1">
      <c r="A3" s="432" t="s">
        <v>1284</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121">
        <v>1</v>
      </c>
      <c r="B7" s="121" t="s">
        <v>1285</v>
      </c>
      <c r="C7" s="122" t="s">
        <v>1286</v>
      </c>
      <c r="D7" s="123" t="s">
        <v>61</v>
      </c>
      <c r="E7" s="147"/>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c r="AM7" s="25"/>
      <c r="AN7" s="26"/>
      <c r="AO7" s="140"/>
    </row>
    <row r="8" spans="1:41" s="24" customFormat="1">
      <c r="A8" s="121">
        <v>2</v>
      </c>
      <c r="B8" s="121" t="s">
        <v>1287</v>
      </c>
      <c r="C8" s="122" t="s">
        <v>1288</v>
      </c>
      <c r="D8" s="123" t="s">
        <v>70</v>
      </c>
      <c r="E8" s="147"/>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18">
        <f t="shared" ref="AJ8:AJ22" si="2">COUNTIF(E8:AI8,"K")+2*COUNTIF(E8:AI8,"2K")+COUNTIF(E8:AI8,"TK")+COUNTIF(E8:AI8,"KT")+COUNTIF(E8:AI8,"PK")+COUNTIF(E8:AI8,"KP")+2*COUNTIF(E8:AI8,"K2")</f>
        <v>0</v>
      </c>
      <c r="AK8" s="309">
        <f t="shared" ref="AK8:AK22" si="3">COUNTIF(F8:AJ8,"P")+2*COUNTIF(F8:AJ8,"2P")+COUNTIF(F8:AJ8,"TP")+COUNTIF(F8:AJ8,"PT")+COUNTIF(F8:AJ8,"PK")+COUNTIF(F8:AJ8,"KP")+2*COUNTIF(F8:AJ8,"P2")</f>
        <v>0</v>
      </c>
      <c r="AL8" s="335">
        <f t="shared" ref="AL8:AL22" si="4">COUNTIF(E8:AI8,"T")+2*COUNTIF(E8:AI8,"2T")+2*COUNTIF(E8:AI8,"T2")+COUNTIF(E8:AI8,"PT")+COUNTIF(E8:AI8,"TP")+COUNTIF(E8:AI8,"TK")+COUNTIF(E8:AI8,"KT")</f>
        <v>0</v>
      </c>
      <c r="AM8" s="140"/>
      <c r="AN8" s="140"/>
      <c r="AO8" s="140"/>
    </row>
    <row r="9" spans="1:41" s="24" customFormat="1">
      <c r="A9" s="121">
        <v>3</v>
      </c>
      <c r="B9" s="121" t="s">
        <v>1289</v>
      </c>
      <c r="C9" s="122" t="s">
        <v>1290</v>
      </c>
      <c r="D9" s="123" t="s">
        <v>876</v>
      </c>
      <c r="E9" s="147"/>
      <c r="F9" s="95" t="s">
        <v>8</v>
      </c>
      <c r="G9" s="95" t="s">
        <v>7</v>
      </c>
      <c r="H9" s="95"/>
      <c r="I9" s="95"/>
      <c r="J9" s="95"/>
      <c r="K9" s="95" t="s">
        <v>7</v>
      </c>
      <c r="L9" s="95"/>
      <c r="M9" s="95"/>
      <c r="N9" s="95"/>
      <c r="O9" s="95"/>
      <c r="P9" s="95"/>
      <c r="Q9" s="95"/>
      <c r="R9" s="95" t="s">
        <v>7</v>
      </c>
      <c r="S9" s="95"/>
      <c r="T9" s="95"/>
      <c r="U9" s="95"/>
      <c r="V9" s="95"/>
      <c r="W9" s="95"/>
      <c r="X9" s="95"/>
      <c r="Y9" s="95"/>
      <c r="Z9" s="95"/>
      <c r="AA9" s="95"/>
      <c r="AB9" s="95"/>
      <c r="AC9" s="95"/>
      <c r="AD9" s="95"/>
      <c r="AE9" s="95"/>
      <c r="AF9" s="95"/>
      <c r="AG9" s="95"/>
      <c r="AH9" s="95"/>
      <c r="AI9" s="95"/>
      <c r="AJ9" s="18">
        <f t="shared" si="2"/>
        <v>0</v>
      </c>
      <c r="AK9" s="309">
        <f t="shared" si="3"/>
        <v>3</v>
      </c>
      <c r="AL9" s="335">
        <f t="shared" si="4"/>
        <v>1</v>
      </c>
      <c r="AM9" s="140"/>
      <c r="AN9" s="140"/>
      <c r="AO9" s="140"/>
    </row>
    <row r="10" spans="1:41" s="24" customFormat="1">
      <c r="A10" s="121">
        <v>4</v>
      </c>
      <c r="B10" s="121" t="s">
        <v>1291</v>
      </c>
      <c r="C10" s="122" t="s">
        <v>1292</v>
      </c>
      <c r="D10" s="123" t="s">
        <v>122</v>
      </c>
      <c r="E10" s="147"/>
      <c r="F10" s="95"/>
      <c r="G10" s="95"/>
      <c r="H10" s="95"/>
      <c r="I10" s="95"/>
      <c r="J10" s="95"/>
      <c r="K10" s="95" t="s">
        <v>7</v>
      </c>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18">
        <f t="shared" si="2"/>
        <v>0</v>
      </c>
      <c r="AK10" s="309">
        <f t="shared" si="3"/>
        <v>1</v>
      </c>
      <c r="AL10" s="335">
        <f t="shared" si="4"/>
        <v>0</v>
      </c>
      <c r="AM10" s="140"/>
      <c r="AN10" s="140"/>
      <c r="AO10" s="140"/>
    </row>
    <row r="11" spans="1:41" s="24" customFormat="1">
      <c r="A11" s="121">
        <v>5</v>
      </c>
      <c r="B11" s="121" t="s">
        <v>1293</v>
      </c>
      <c r="C11" s="122" t="s">
        <v>1294</v>
      </c>
      <c r="D11" s="123" t="s">
        <v>85</v>
      </c>
      <c r="E11" s="147"/>
      <c r="F11" s="95"/>
      <c r="G11" s="95"/>
      <c r="H11" s="95"/>
      <c r="I11" s="95"/>
      <c r="J11" s="95"/>
      <c r="K11" s="95"/>
      <c r="L11" s="95"/>
      <c r="M11" s="95" t="s">
        <v>6</v>
      </c>
      <c r="N11" s="95"/>
      <c r="O11" s="95"/>
      <c r="P11" s="95"/>
      <c r="Q11" s="95"/>
      <c r="R11" s="95"/>
      <c r="S11" s="95"/>
      <c r="T11" s="95"/>
      <c r="U11" s="95"/>
      <c r="V11" s="95"/>
      <c r="W11" s="95"/>
      <c r="X11" s="95"/>
      <c r="Y11" s="95"/>
      <c r="Z11" s="95"/>
      <c r="AA11" s="95"/>
      <c r="AB11" s="95"/>
      <c r="AC11" s="95"/>
      <c r="AD11" s="95"/>
      <c r="AE11" s="95"/>
      <c r="AF11" s="95"/>
      <c r="AG11" s="95"/>
      <c r="AH11" s="95"/>
      <c r="AI11" s="95"/>
      <c r="AJ11" s="18">
        <f t="shared" si="2"/>
        <v>1</v>
      </c>
      <c r="AK11" s="309">
        <f t="shared" si="3"/>
        <v>0</v>
      </c>
      <c r="AL11" s="335">
        <f t="shared" si="4"/>
        <v>0</v>
      </c>
      <c r="AM11" s="140"/>
      <c r="AN11" s="140"/>
      <c r="AO11" s="140"/>
    </row>
    <row r="12" spans="1:41" s="24" customFormat="1">
      <c r="A12" s="121">
        <v>6</v>
      </c>
      <c r="B12" s="121" t="s">
        <v>1295</v>
      </c>
      <c r="C12" s="122" t="s">
        <v>976</v>
      </c>
      <c r="D12" s="123" t="s">
        <v>86</v>
      </c>
      <c r="E12" s="95" t="s">
        <v>7</v>
      </c>
      <c r="F12" s="95" t="s">
        <v>7</v>
      </c>
      <c r="G12" s="95" t="s">
        <v>7</v>
      </c>
      <c r="H12" s="95"/>
      <c r="I12" s="95"/>
      <c r="J12" s="95"/>
      <c r="K12" s="95" t="s">
        <v>7</v>
      </c>
      <c r="L12" s="95"/>
      <c r="M12" s="95"/>
      <c r="N12" s="95"/>
      <c r="O12" s="95"/>
      <c r="P12" s="95"/>
      <c r="Q12" s="95"/>
      <c r="R12" s="95" t="s">
        <v>7</v>
      </c>
      <c r="S12" s="95"/>
      <c r="T12" s="95" t="s">
        <v>7</v>
      </c>
      <c r="U12" s="95"/>
      <c r="V12" s="95"/>
      <c r="W12" s="95"/>
      <c r="X12" s="95"/>
      <c r="Y12" s="95"/>
      <c r="Z12" s="95"/>
      <c r="AA12" s="95"/>
      <c r="AB12" s="95"/>
      <c r="AC12" s="95"/>
      <c r="AD12" s="95"/>
      <c r="AE12" s="95"/>
      <c r="AF12" s="95"/>
      <c r="AG12" s="95"/>
      <c r="AH12" s="95"/>
      <c r="AI12" s="95"/>
      <c r="AJ12" s="18">
        <f t="shared" si="2"/>
        <v>0</v>
      </c>
      <c r="AK12" s="309">
        <f t="shared" si="3"/>
        <v>5</v>
      </c>
      <c r="AL12" s="335">
        <f t="shared" si="4"/>
        <v>0</v>
      </c>
      <c r="AM12" s="140"/>
      <c r="AN12" s="140"/>
      <c r="AO12" s="140"/>
    </row>
    <row r="13" spans="1:41" s="24" customFormat="1">
      <c r="A13" s="121">
        <v>7</v>
      </c>
      <c r="B13" s="121" t="s">
        <v>1296</v>
      </c>
      <c r="C13" s="122" t="s">
        <v>1297</v>
      </c>
      <c r="D13" s="123" t="s">
        <v>103</v>
      </c>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18">
        <f t="shared" si="2"/>
        <v>0</v>
      </c>
      <c r="AK13" s="309">
        <f t="shared" si="3"/>
        <v>0</v>
      </c>
      <c r="AL13" s="335">
        <f t="shared" si="4"/>
        <v>0</v>
      </c>
      <c r="AM13" s="140"/>
      <c r="AN13" s="140"/>
      <c r="AO13" s="140"/>
    </row>
    <row r="14" spans="1:41" s="24" customFormat="1">
      <c r="A14" s="121">
        <v>8</v>
      </c>
      <c r="B14" s="121" t="s">
        <v>1298</v>
      </c>
      <c r="C14" s="122" t="s">
        <v>1299</v>
      </c>
      <c r="D14" s="123" t="s">
        <v>1300</v>
      </c>
      <c r="E14" s="95"/>
      <c r="F14" s="95"/>
      <c r="G14" s="95" t="s">
        <v>6</v>
      </c>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18">
        <f t="shared" si="2"/>
        <v>1</v>
      </c>
      <c r="AK14" s="309">
        <f t="shared" si="3"/>
        <v>0</v>
      </c>
      <c r="AL14" s="335">
        <f t="shared" si="4"/>
        <v>0</v>
      </c>
      <c r="AM14" s="140"/>
      <c r="AN14" s="140"/>
      <c r="AO14" s="140"/>
    </row>
    <row r="15" spans="1:41" s="24" customFormat="1">
      <c r="A15" s="121">
        <v>9</v>
      </c>
      <c r="B15" s="121" t="s">
        <v>1301</v>
      </c>
      <c r="C15" s="122" t="s">
        <v>1302</v>
      </c>
      <c r="D15" s="123" t="s">
        <v>967</v>
      </c>
      <c r="E15" s="95"/>
      <c r="F15" s="95"/>
      <c r="G15" s="95" t="s">
        <v>7</v>
      </c>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18">
        <f t="shared" si="2"/>
        <v>0</v>
      </c>
      <c r="AK15" s="309">
        <f t="shared" si="3"/>
        <v>1</v>
      </c>
      <c r="AL15" s="335">
        <f t="shared" si="4"/>
        <v>0</v>
      </c>
      <c r="AM15" s="140"/>
      <c r="AN15" s="140"/>
      <c r="AO15" s="140"/>
    </row>
    <row r="16" spans="1:41" s="24" customFormat="1">
      <c r="A16" s="121">
        <v>10</v>
      </c>
      <c r="B16" s="121" t="s">
        <v>1303</v>
      </c>
      <c r="C16" s="122" t="s">
        <v>1304</v>
      </c>
      <c r="D16" s="123" t="s">
        <v>1305</v>
      </c>
      <c r="E16" s="95"/>
      <c r="F16" s="95"/>
      <c r="G16" s="95" t="s">
        <v>6</v>
      </c>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18">
        <f t="shared" si="2"/>
        <v>1</v>
      </c>
      <c r="AK16" s="309">
        <f t="shared" si="3"/>
        <v>0</v>
      </c>
      <c r="AL16" s="335">
        <f t="shared" si="4"/>
        <v>0</v>
      </c>
      <c r="AM16" s="140"/>
      <c r="AN16" s="140"/>
      <c r="AO16" s="140"/>
    </row>
    <row r="17" spans="1:41" s="24" customFormat="1">
      <c r="A17" s="121">
        <v>11</v>
      </c>
      <c r="B17" s="121" t="s">
        <v>1306</v>
      </c>
      <c r="C17" s="122" t="s">
        <v>1307</v>
      </c>
      <c r="D17" s="123" t="s">
        <v>178</v>
      </c>
      <c r="E17" s="95"/>
      <c r="F17" s="95"/>
      <c r="G17" s="95" t="s">
        <v>6</v>
      </c>
      <c r="H17" s="95"/>
      <c r="I17" s="95"/>
      <c r="J17" s="95"/>
      <c r="K17" s="95"/>
      <c r="L17" s="95"/>
      <c r="M17" s="95" t="s">
        <v>6</v>
      </c>
      <c r="N17" s="95"/>
      <c r="O17" s="95"/>
      <c r="P17" s="95"/>
      <c r="Q17" s="95"/>
      <c r="R17" s="95"/>
      <c r="S17" s="95"/>
      <c r="T17" s="95"/>
      <c r="U17" s="95"/>
      <c r="V17" s="95"/>
      <c r="W17" s="95"/>
      <c r="X17" s="95"/>
      <c r="Y17" s="95"/>
      <c r="Z17" s="95"/>
      <c r="AA17" s="95"/>
      <c r="AB17" s="95"/>
      <c r="AC17" s="95"/>
      <c r="AD17" s="95"/>
      <c r="AE17" s="95"/>
      <c r="AF17" s="95"/>
      <c r="AG17" s="95"/>
      <c r="AH17" s="95"/>
      <c r="AI17" s="95"/>
      <c r="AJ17" s="18">
        <f t="shared" si="2"/>
        <v>2</v>
      </c>
      <c r="AK17" s="309">
        <f t="shared" si="3"/>
        <v>0</v>
      </c>
      <c r="AL17" s="335">
        <f t="shared" si="4"/>
        <v>0</v>
      </c>
      <c r="AM17" s="140"/>
      <c r="AN17" s="140"/>
      <c r="AO17" s="140"/>
    </row>
    <row r="18" spans="1:41" s="24" customFormat="1" ht="21" customHeight="1">
      <c r="A18" s="121">
        <v>12</v>
      </c>
      <c r="B18" s="121">
        <v>1910050011</v>
      </c>
      <c r="C18" s="122" t="s">
        <v>2652</v>
      </c>
      <c r="D18" s="123" t="s">
        <v>178</v>
      </c>
      <c r="E18" s="95"/>
      <c r="F18" s="148"/>
      <c r="G18" s="148" t="s">
        <v>6</v>
      </c>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8">
        <f t="shared" si="2"/>
        <v>1</v>
      </c>
      <c r="AK18" s="309">
        <f t="shared" si="3"/>
        <v>0</v>
      </c>
      <c r="AL18" s="335">
        <f t="shared" si="4"/>
        <v>0</v>
      </c>
      <c r="AM18" s="140"/>
      <c r="AN18" s="140"/>
      <c r="AO18" s="140"/>
    </row>
    <row r="19" spans="1:41" s="24" customFormat="1" ht="21" customHeight="1">
      <c r="A19" s="121">
        <v>13</v>
      </c>
      <c r="B19" s="121" t="s">
        <v>1309</v>
      </c>
      <c r="C19" s="122" t="s">
        <v>1310</v>
      </c>
      <c r="D19" s="123" t="s">
        <v>17</v>
      </c>
      <c r="E19" s="95" t="s">
        <v>7</v>
      </c>
      <c r="F19" s="95"/>
      <c r="G19" s="95" t="s">
        <v>6</v>
      </c>
      <c r="H19" s="95"/>
      <c r="I19" s="95"/>
      <c r="J19" s="95"/>
      <c r="K19" s="95" t="s">
        <v>7</v>
      </c>
      <c r="L19" s="95" t="s">
        <v>7</v>
      </c>
      <c r="M19" s="95"/>
      <c r="N19" s="95"/>
      <c r="O19" s="95"/>
      <c r="P19" s="95"/>
      <c r="Q19" s="95"/>
      <c r="R19" s="95"/>
      <c r="S19" s="95"/>
      <c r="T19" s="95"/>
      <c r="U19" s="95"/>
      <c r="V19" s="95"/>
      <c r="W19" s="95"/>
      <c r="X19" s="95"/>
      <c r="Y19" s="95"/>
      <c r="Z19" s="95"/>
      <c r="AA19" s="95"/>
      <c r="AB19" s="95"/>
      <c r="AC19" s="95"/>
      <c r="AD19" s="95"/>
      <c r="AE19" s="95"/>
      <c r="AF19" s="95"/>
      <c r="AG19" s="95"/>
      <c r="AH19" s="95"/>
      <c r="AI19" s="95"/>
      <c r="AJ19" s="18">
        <f t="shared" si="2"/>
        <v>1</v>
      </c>
      <c r="AK19" s="309">
        <f t="shared" si="3"/>
        <v>2</v>
      </c>
      <c r="AL19" s="335">
        <f t="shared" si="4"/>
        <v>0</v>
      </c>
      <c r="AM19" s="415"/>
      <c r="AN19" s="416"/>
      <c r="AO19" s="140"/>
    </row>
    <row r="20" spans="1:41" s="24" customFormat="1" ht="21" customHeight="1">
      <c r="A20" s="121"/>
      <c r="B20" s="121" t="s">
        <v>1311</v>
      </c>
      <c r="C20" s="122" t="s">
        <v>1312</v>
      </c>
      <c r="D20" s="123" t="s">
        <v>81</v>
      </c>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337"/>
      <c r="AK20" s="336"/>
      <c r="AL20" s="336"/>
      <c r="AM20" s="140"/>
      <c r="AN20" s="140"/>
      <c r="AO20" s="140"/>
    </row>
    <row r="21" spans="1:41" s="24" customFormat="1" ht="21" customHeight="1">
      <c r="A21" s="121">
        <v>14</v>
      </c>
      <c r="B21" s="121" t="s">
        <v>1313</v>
      </c>
      <c r="C21" s="122" t="s">
        <v>1054</v>
      </c>
      <c r="D21" s="123" t="s">
        <v>1314</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18">
        <f t="shared" si="2"/>
        <v>0</v>
      </c>
      <c r="AK21" s="309">
        <f t="shared" si="3"/>
        <v>0</v>
      </c>
      <c r="AL21" s="335">
        <f t="shared" si="4"/>
        <v>0</v>
      </c>
      <c r="AM21" s="140"/>
      <c r="AN21" s="140"/>
      <c r="AO21" s="140"/>
    </row>
    <row r="22" spans="1:41" s="24" customFormat="1" ht="21" customHeight="1">
      <c r="A22" s="121">
        <v>15</v>
      </c>
      <c r="B22" s="121">
        <v>1910050010</v>
      </c>
      <c r="C22" s="122" t="s">
        <v>2653</v>
      </c>
      <c r="D22" s="123" t="s">
        <v>90</v>
      </c>
      <c r="E22" s="95"/>
      <c r="F22" s="95"/>
      <c r="G22" s="95" t="s">
        <v>6</v>
      </c>
      <c r="H22" s="95"/>
      <c r="I22" s="95"/>
      <c r="J22" s="95"/>
      <c r="K22" s="95" t="s">
        <v>7</v>
      </c>
      <c r="L22" s="95"/>
      <c r="M22" s="95" t="s">
        <v>6</v>
      </c>
      <c r="N22" s="95"/>
      <c r="O22" s="95"/>
      <c r="P22" s="95"/>
      <c r="Q22" s="95"/>
      <c r="R22" s="95"/>
      <c r="S22" s="95"/>
      <c r="T22" s="95"/>
      <c r="U22" s="95"/>
      <c r="V22" s="95"/>
      <c r="W22" s="95"/>
      <c r="X22" s="95"/>
      <c r="Y22" s="95"/>
      <c r="Z22" s="95"/>
      <c r="AA22" s="95"/>
      <c r="AB22" s="95"/>
      <c r="AC22" s="95"/>
      <c r="AD22" s="95"/>
      <c r="AE22" s="95"/>
      <c r="AF22" s="95"/>
      <c r="AG22" s="95"/>
      <c r="AH22" s="95"/>
      <c r="AI22" s="95"/>
      <c r="AJ22" s="18">
        <f t="shared" si="2"/>
        <v>2</v>
      </c>
      <c r="AK22" s="309">
        <f t="shared" si="3"/>
        <v>1</v>
      </c>
      <c r="AL22" s="335">
        <f t="shared" si="4"/>
        <v>0</v>
      </c>
      <c r="AM22" s="140"/>
      <c r="AN22" s="140"/>
      <c r="AO22" s="140"/>
    </row>
    <row r="23" spans="1:41">
      <c r="A23" s="417" t="s">
        <v>10</v>
      </c>
      <c r="B23" s="417"/>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18">
        <f>SUM(AJ7:AJ22)</f>
        <v>9</v>
      </c>
      <c r="AK23" s="18">
        <f>SUM(AK7:AK22)</f>
        <v>13</v>
      </c>
      <c r="AL23" s="18">
        <f>SUM(AL7:AL22)</f>
        <v>1</v>
      </c>
    </row>
    <row r="24" spans="1:41">
      <c r="A24" s="418" t="s">
        <v>2599</v>
      </c>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20"/>
    </row>
    <row r="25" spans="1:41">
      <c r="C25" s="414"/>
      <c r="D25" s="414"/>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row>
    <row r="26" spans="1:41">
      <c r="C26" s="414"/>
      <c r="D26" s="414"/>
      <c r="E26" s="414"/>
      <c r="F26" s="414"/>
      <c r="G26" s="414"/>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row>
    <row r="27" spans="1:41">
      <c r="C27" s="414"/>
      <c r="D27" s="414"/>
      <c r="E27" s="414"/>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row>
    <row r="28" spans="1:41">
      <c r="C28" s="414"/>
      <c r="D28" s="414"/>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row>
  </sheetData>
  <mergeCells count="22">
    <mergeCell ref="C28:D28"/>
    <mergeCell ref="C25:D25"/>
    <mergeCell ref="C26:G26"/>
    <mergeCell ref="AM19:AN19"/>
    <mergeCell ref="A23:AI23"/>
    <mergeCell ref="C27:E27"/>
    <mergeCell ref="AJ5:AJ6"/>
    <mergeCell ref="A24:AL24"/>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2">
    <cfRule type="expression" dxfId="101" priority="2">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5" workbookViewId="0">
      <selection activeCell="U23" sqref="U23"/>
    </sheetView>
  </sheetViews>
  <sheetFormatPr defaultColWidth="9.33203125" defaultRowHeight="15.75"/>
  <cols>
    <col min="1" max="1" width="7.1640625" style="154" customWidth="1"/>
    <col min="2" max="2" width="17.1640625" style="155" customWidth="1"/>
    <col min="3" max="3" width="25.5" style="154" customWidth="1"/>
    <col min="4" max="4" width="9" style="154" customWidth="1"/>
    <col min="5" max="35" width="4" style="154" customWidth="1"/>
    <col min="36" max="38" width="6.6640625" style="154" customWidth="1"/>
    <col min="39" max="39" width="10.83203125" style="154" customWidth="1"/>
    <col min="40" max="40" width="12.1640625" style="154" customWidth="1"/>
    <col min="41" max="41" width="10.83203125" style="154" customWidth="1"/>
    <col min="42" max="16384" width="9.33203125" style="154"/>
  </cols>
  <sheetData>
    <row r="1" spans="1:41" ht="20.25"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ht="20.25"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2.5">
      <c r="A3" s="432" t="s">
        <v>1315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55" customFormat="1" ht="21" customHeight="1">
      <c r="A7" s="121">
        <v>1</v>
      </c>
      <c r="B7" s="121" t="s">
        <v>1316</v>
      </c>
      <c r="C7" s="122" t="s">
        <v>1317</v>
      </c>
      <c r="D7" s="123" t="s">
        <v>1098</v>
      </c>
      <c r="E7" s="147"/>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c r="AM7" s="158"/>
      <c r="AN7" s="159"/>
      <c r="AO7" s="139"/>
    </row>
    <row r="8" spans="1:41" s="155" customFormat="1" ht="21" customHeight="1">
      <c r="A8" s="121">
        <v>2</v>
      </c>
      <c r="B8" s="121" t="s">
        <v>1318</v>
      </c>
      <c r="C8" s="122" t="s">
        <v>1319</v>
      </c>
      <c r="D8" s="123" t="s">
        <v>61</v>
      </c>
      <c r="E8" s="147"/>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8">
        <f t="shared" ref="AJ8:AJ30" si="2">COUNTIF(E8:AI8,"K")+2*COUNTIF(E8:AI8,"2K")+COUNTIF(E8:AI8,"TK")+COUNTIF(E8:AI8,"KT")+COUNTIF(E8:AI8,"PK")+COUNTIF(E8:AI8,"KP")+2*COUNTIF(E8:AI8,"K2")</f>
        <v>0</v>
      </c>
      <c r="AK8" s="309">
        <f t="shared" ref="AK8:AK30" si="3">COUNTIF(F8:AJ8,"P")+2*COUNTIF(F8:AJ8,"2P")+COUNTIF(F8:AJ8,"TP")+COUNTIF(F8:AJ8,"PT")+COUNTIF(F8:AJ8,"PK")+COUNTIF(F8:AJ8,"KP")+2*COUNTIF(F8:AJ8,"P2")</f>
        <v>0</v>
      </c>
      <c r="AL8" s="335">
        <f t="shared" ref="AL8:AL30" si="4">COUNTIF(E8:AI8,"T")+2*COUNTIF(E8:AI8,"2T")+2*COUNTIF(E8:AI8,"T2")+COUNTIF(E8:AI8,"PT")+COUNTIF(E8:AI8,"TP")+COUNTIF(E8:AI8,"TK")+COUNTIF(E8:AI8,"KT")</f>
        <v>0</v>
      </c>
      <c r="AM8" s="139"/>
      <c r="AN8" s="139"/>
      <c r="AO8" s="139"/>
    </row>
    <row r="9" spans="1:41" s="155" customFormat="1" ht="21" customHeight="1">
      <c r="A9" s="121">
        <v>3</v>
      </c>
      <c r="B9" s="121" t="s">
        <v>1320</v>
      </c>
      <c r="C9" s="122" t="s">
        <v>1321</v>
      </c>
      <c r="D9" s="123" t="s">
        <v>39</v>
      </c>
      <c r="E9" s="147"/>
      <c r="F9" s="109"/>
      <c r="G9" s="109"/>
      <c r="H9" s="109"/>
      <c r="I9" s="109" t="s">
        <v>6</v>
      </c>
      <c r="J9" s="109"/>
      <c r="K9" s="109"/>
      <c r="L9" s="109" t="s">
        <v>6</v>
      </c>
      <c r="M9" s="109"/>
      <c r="N9" s="109"/>
      <c r="O9" s="109"/>
      <c r="P9" s="109"/>
      <c r="Q9" s="109"/>
      <c r="R9" s="109"/>
      <c r="S9" s="109"/>
      <c r="T9" s="109"/>
      <c r="U9" s="109"/>
      <c r="V9" s="109"/>
      <c r="W9" s="109"/>
      <c r="X9" s="109"/>
      <c r="Y9" s="109"/>
      <c r="Z9" s="109"/>
      <c r="AA9" s="109"/>
      <c r="AB9" s="109"/>
      <c r="AC9" s="109"/>
      <c r="AD9" s="109"/>
      <c r="AE9" s="109"/>
      <c r="AF9" s="109"/>
      <c r="AG9" s="109"/>
      <c r="AH9" s="109"/>
      <c r="AI9" s="109"/>
      <c r="AJ9" s="18">
        <f t="shared" si="2"/>
        <v>2</v>
      </c>
      <c r="AK9" s="309">
        <f t="shared" si="3"/>
        <v>0</v>
      </c>
      <c r="AL9" s="335">
        <f t="shared" si="4"/>
        <v>0</v>
      </c>
      <c r="AM9" s="139"/>
      <c r="AN9" s="139"/>
      <c r="AO9" s="139"/>
    </row>
    <row r="10" spans="1:41" s="155" customFormat="1" ht="21" customHeight="1">
      <c r="A10" s="121">
        <v>4</v>
      </c>
      <c r="B10" s="121" t="s">
        <v>1322</v>
      </c>
      <c r="C10" s="122" t="s">
        <v>1323</v>
      </c>
      <c r="D10" s="123" t="s">
        <v>943</v>
      </c>
      <c r="E10" s="147"/>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8">
        <f t="shared" si="2"/>
        <v>0</v>
      </c>
      <c r="AK10" s="309">
        <f t="shared" si="3"/>
        <v>0</v>
      </c>
      <c r="AL10" s="335">
        <f t="shared" si="4"/>
        <v>0</v>
      </c>
      <c r="AM10" s="139"/>
      <c r="AN10" s="139"/>
      <c r="AO10" s="139"/>
    </row>
    <row r="11" spans="1:41" s="155" customFormat="1" ht="21" customHeight="1">
      <c r="A11" s="121">
        <v>5</v>
      </c>
      <c r="B11" s="121" t="s">
        <v>1324</v>
      </c>
      <c r="C11" s="122" t="s">
        <v>1325</v>
      </c>
      <c r="D11" s="123" t="s">
        <v>136</v>
      </c>
      <c r="E11" s="147"/>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8">
        <f t="shared" si="2"/>
        <v>0</v>
      </c>
      <c r="AK11" s="309">
        <f t="shared" si="3"/>
        <v>0</v>
      </c>
      <c r="AL11" s="335">
        <f t="shared" si="4"/>
        <v>0</v>
      </c>
      <c r="AM11" s="139"/>
      <c r="AN11" s="139"/>
      <c r="AO11" s="139"/>
    </row>
    <row r="12" spans="1:41" s="155" customFormat="1" ht="21" customHeight="1">
      <c r="A12" s="121">
        <v>6</v>
      </c>
      <c r="B12" s="121" t="s">
        <v>1326</v>
      </c>
      <c r="C12" s="122" t="s">
        <v>1327</v>
      </c>
      <c r="D12" s="123" t="s">
        <v>117</v>
      </c>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8">
        <f t="shared" si="2"/>
        <v>0</v>
      </c>
      <c r="AK12" s="309">
        <f t="shared" si="3"/>
        <v>0</v>
      </c>
      <c r="AL12" s="335">
        <f t="shared" si="4"/>
        <v>0</v>
      </c>
      <c r="AM12" s="139"/>
      <c r="AN12" s="139"/>
      <c r="AO12" s="139"/>
    </row>
    <row r="13" spans="1:41" s="155" customFormat="1" ht="21" customHeight="1">
      <c r="A13" s="121">
        <v>7</v>
      </c>
      <c r="B13" s="121" t="s">
        <v>1328</v>
      </c>
      <c r="C13" s="122" t="s">
        <v>1329</v>
      </c>
      <c r="D13" s="123" t="s">
        <v>41</v>
      </c>
      <c r="E13" s="109"/>
      <c r="F13" s="109"/>
      <c r="G13" s="109"/>
      <c r="H13" s="109"/>
      <c r="I13" s="109"/>
      <c r="J13" s="109"/>
      <c r="K13" s="109"/>
      <c r="L13" s="109"/>
      <c r="M13" s="109"/>
      <c r="N13" s="109"/>
      <c r="O13" s="109"/>
      <c r="P13" s="109"/>
      <c r="Q13" s="109" t="s">
        <v>6</v>
      </c>
      <c r="R13" s="109"/>
      <c r="S13" s="109"/>
      <c r="T13" s="109"/>
      <c r="U13" s="109"/>
      <c r="V13" s="109"/>
      <c r="W13" s="109"/>
      <c r="X13" s="109"/>
      <c r="Y13" s="109"/>
      <c r="Z13" s="109"/>
      <c r="AA13" s="109"/>
      <c r="AB13" s="109"/>
      <c r="AC13" s="109"/>
      <c r="AD13" s="109"/>
      <c r="AE13" s="109"/>
      <c r="AF13" s="109"/>
      <c r="AG13" s="109"/>
      <c r="AH13" s="109"/>
      <c r="AI13" s="109"/>
      <c r="AJ13" s="18">
        <f t="shared" si="2"/>
        <v>1</v>
      </c>
      <c r="AK13" s="309">
        <f t="shared" si="3"/>
        <v>0</v>
      </c>
      <c r="AL13" s="335">
        <f t="shared" si="4"/>
        <v>0</v>
      </c>
      <c r="AM13" s="139"/>
      <c r="AN13" s="139"/>
      <c r="AO13" s="139"/>
    </row>
    <row r="14" spans="1:41" s="155" customFormat="1" ht="21" customHeight="1">
      <c r="A14" s="121">
        <v>8</v>
      </c>
      <c r="B14" s="121" t="s">
        <v>1330</v>
      </c>
      <c r="C14" s="122" t="s">
        <v>1331</v>
      </c>
      <c r="D14" s="123" t="s">
        <v>32</v>
      </c>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8">
        <f t="shared" si="2"/>
        <v>0</v>
      </c>
      <c r="AK14" s="309">
        <f t="shared" si="3"/>
        <v>0</v>
      </c>
      <c r="AL14" s="335">
        <f t="shared" si="4"/>
        <v>0</v>
      </c>
      <c r="AM14" s="139"/>
      <c r="AN14" s="139"/>
      <c r="AO14" s="139"/>
    </row>
    <row r="15" spans="1:41" s="155" customFormat="1" ht="21" customHeight="1">
      <c r="A15" s="121">
        <v>9</v>
      </c>
      <c r="B15" s="121" t="s">
        <v>1332</v>
      </c>
      <c r="C15" s="122" t="s">
        <v>1333</v>
      </c>
      <c r="D15" s="123" t="s">
        <v>85</v>
      </c>
      <c r="E15" s="109" t="s">
        <v>6</v>
      </c>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8">
        <f t="shared" si="2"/>
        <v>1</v>
      </c>
      <c r="AK15" s="309">
        <f t="shared" si="3"/>
        <v>0</v>
      </c>
      <c r="AL15" s="335">
        <f t="shared" si="4"/>
        <v>0</v>
      </c>
      <c r="AM15" s="139"/>
      <c r="AN15" s="139"/>
      <c r="AO15" s="139"/>
    </row>
    <row r="16" spans="1:41" s="155" customFormat="1" ht="21" customHeight="1">
      <c r="A16" s="121">
        <v>10</v>
      </c>
      <c r="B16" s="121" t="s">
        <v>1334</v>
      </c>
      <c r="C16" s="122" t="s">
        <v>920</v>
      </c>
      <c r="D16" s="123" t="s">
        <v>86</v>
      </c>
      <c r="E16" s="109" t="s">
        <v>6</v>
      </c>
      <c r="F16" s="109"/>
      <c r="G16" s="109"/>
      <c r="H16" s="109"/>
      <c r="I16" s="109"/>
      <c r="J16" s="109"/>
      <c r="K16" s="109"/>
      <c r="L16" s="109"/>
      <c r="M16" s="109"/>
      <c r="N16" s="109"/>
      <c r="O16" s="109"/>
      <c r="P16" s="109"/>
      <c r="Q16" s="109" t="s">
        <v>6</v>
      </c>
      <c r="R16" s="109"/>
      <c r="S16" s="109"/>
      <c r="T16" s="109"/>
      <c r="U16" s="109" t="s">
        <v>6</v>
      </c>
      <c r="V16" s="109"/>
      <c r="W16" s="109"/>
      <c r="X16" s="109"/>
      <c r="Y16" s="109"/>
      <c r="Z16" s="109"/>
      <c r="AA16" s="109"/>
      <c r="AB16" s="109"/>
      <c r="AC16" s="109"/>
      <c r="AD16" s="109"/>
      <c r="AE16" s="109"/>
      <c r="AF16" s="109"/>
      <c r="AG16" s="109"/>
      <c r="AH16" s="109"/>
      <c r="AI16" s="109"/>
      <c r="AJ16" s="18">
        <f t="shared" si="2"/>
        <v>3</v>
      </c>
      <c r="AK16" s="309">
        <f t="shared" si="3"/>
        <v>0</v>
      </c>
      <c r="AL16" s="335">
        <f t="shared" si="4"/>
        <v>0</v>
      </c>
      <c r="AM16" s="139"/>
      <c r="AN16" s="139"/>
      <c r="AO16" s="139"/>
    </row>
    <row r="17" spans="1:41" s="155" customFormat="1" ht="21" customHeight="1">
      <c r="A17" s="121">
        <v>11</v>
      </c>
      <c r="B17" s="121" t="s">
        <v>1335</v>
      </c>
      <c r="C17" s="122" t="s">
        <v>1336</v>
      </c>
      <c r="D17" s="123" t="s">
        <v>28</v>
      </c>
      <c r="E17" s="109"/>
      <c r="F17" s="109"/>
      <c r="G17" s="109"/>
      <c r="H17" s="109"/>
      <c r="I17" s="109" t="s">
        <v>6</v>
      </c>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8">
        <f t="shared" si="2"/>
        <v>1</v>
      </c>
      <c r="AK17" s="309">
        <f t="shared" si="3"/>
        <v>0</v>
      </c>
      <c r="AL17" s="335">
        <f t="shared" si="4"/>
        <v>0</v>
      </c>
      <c r="AM17" s="139"/>
      <c r="AN17" s="139"/>
      <c r="AO17" s="139"/>
    </row>
    <row r="18" spans="1:41" s="155" customFormat="1" ht="21" customHeight="1">
      <c r="A18" s="121">
        <v>12</v>
      </c>
      <c r="B18" s="121" t="s">
        <v>1337</v>
      </c>
      <c r="C18" s="122" t="s">
        <v>285</v>
      </c>
      <c r="D18" s="123" t="s">
        <v>103</v>
      </c>
      <c r="E18" s="109"/>
      <c r="F18" s="147"/>
      <c r="G18" s="147"/>
      <c r="H18" s="147"/>
      <c r="I18" s="147" t="s">
        <v>6</v>
      </c>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8">
        <f t="shared" si="2"/>
        <v>1</v>
      </c>
      <c r="AK18" s="309">
        <f t="shared" si="3"/>
        <v>0</v>
      </c>
      <c r="AL18" s="335">
        <f t="shared" si="4"/>
        <v>0</v>
      </c>
      <c r="AM18" s="139"/>
      <c r="AN18" s="139"/>
      <c r="AO18" s="139"/>
    </row>
    <row r="19" spans="1:41" s="155" customFormat="1" ht="21" customHeight="1">
      <c r="A19" s="121">
        <v>13</v>
      </c>
      <c r="B19" s="121" t="s">
        <v>1338</v>
      </c>
      <c r="C19" s="122" t="s">
        <v>1339</v>
      </c>
      <c r="D19" s="123" t="s">
        <v>103</v>
      </c>
      <c r="E19" s="109" t="s">
        <v>6</v>
      </c>
      <c r="F19" s="109"/>
      <c r="G19" s="109"/>
      <c r="H19" s="109"/>
      <c r="I19" s="109" t="s">
        <v>6</v>
      </c>
      <c r="J19" s="109" t="s">
        <v>6</v>
      </c>
      <c r="K19" s="109" t="s">
        <v>6</v>
      </c>
      <c r="L19" s="109" t="s">
        <v>6</v>
      </c>
      <c r="M19" s="109"/>
      <c r="N19" s="109"/>
      <c r="O19" s="109"/>
      <c r="P19" s="109" t="s">
        <v>6</v>
      </c>
      <c r="Q19" s="109" t="s">
        <v>6</v>
      </c>
      <c r="R19" s="109" t="s">
        <v>6</v>
      </c>
      <c r="S19" s="109"/>
      <c r="T19" s="109"/>
      <c r="U19" s="109"/>
      <c r="V19" s="109"/>
      <c r="W19" s="109"/>
      <c r="X19" s="109"/>
      <c r="Y19" s="109"/>
      <c r="Z19" s="109"/>
      <c r="AA19" s="109"/>
      <c r="AB19" s="109"/>
      <c r="AC19" s="109"/>
      <c r="AD19" s="109"/>
      <c r="AE19" s="109"/>
      <c r="AF19" s="109"/>
      <c r="AG19" s="109"/>
      <c r="AH19" s="109"/>
      <c r="AI19" s="109"/>
      <c r="AJ19" s="18">
        <f t="shared" si="2"/>
        <v>8</v>
      </c>
      <c r="AK19" s="309">
        <f t="shared" si="3"/>
        <v>0</v>
      </c>
      <c r="AL19" s="335">
        <f t="shared" si="4"/>
        <v>0</v>
      </c>
      <c r="AM19" s="444"/>
      <c r="AN19" s="425"/>
      <c r="AO19" s="139"/>
    </row>
    <row r="20" spans="1:41" s="155" customFormat="1" ht="21" customHeight="1">
      <c r="A20" s="121">
        <v>14</v>
      </c>
      <c r="B20" s="121" t="s">
        <v>1340</v>
      </c>
      <c r="C20" s="122" t="s">
        <v>964</v>
      </c>
      <c r="D20" s="123" t="s">
        <v>796</v>
      </c>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8">
        <f t="shared" si="2"/>
        <v>0</v>
      </c>
      <c r="AK20" s="309">
        <f t="shared" si="3"/>
        <v>0</v>
      </c>
      <c r="AL20" s="335">
        <f t="shared" si="4"/>
        <v>0</v>
      </c>
      <c r="AM20" s="139"/>
      <c r="AN20" s="139"/>
      <c r="AO20" s="139"/>
    </row>
    <row r="21" spans="1:41" s="155" customFormat="1" ht="21" customHeight="1">
      <c r="A21" s="121">
        <v>15</v>
      </c>
      <c r="B21" s="121" t="s">
        <v>1341</v>
      </c>
      <c r="C21" s="122" t="s">
        <v>1342</v>
      </c>
      <c r="D21" s="123" t="s">
        <v>78</v>
      </c>
      <c r="E21" s="109"/>
      <c r="F21" s="109"/>
      <c r="G21" s="109"/>
      <c r="H21" s="109"/>
      <c r="I21" s="109" t="s">
        <v>6</v>
      </c>
      <c r="J21" s="109"/>
      <c r="K21" s="109"/>
      <c r="L21" s="109" t="s">
        <v>6</v>
      </c>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8">
        <f t="shared" si="2"/>
        <v>2</v>
      </c>
      <c r="AK21" s="309">
        <f t="shared" si="3"/>
        <v>0</v>
      </c>
      <c r="AL21" s="335">
        <f t="shared" si="4"/>
        <v>0</v>
      </c>
      <c r="AM21" s="139"/>
      <c r="AN21" s="139"/>
      <c r="AO21" s="139"/>
    </row>
    <row r="22" spans="1:41" s="155" customFormat="1" ht="21" customHeight="1">
      <c r="A22" s="121">
        <v>16</v>
      </c>
      <c r="B22" s="121" t="s">
        <v>1343</v>
      </c>
      <c r="C22" s="122" t="s">
        <v>1344</v>
      </c>
      <c r="D22" s="123" t="s">
        <v>79</v>
      </c>
      <c r="E22" s="109"/>
      <c r="F22" s="109"/>
      <c r="G22" s="109"/>
      <c r="H22" s="109"/>
      <c r="I22" s="109"/>
      <c r="J22" s="109"/>
      <c r="K22" s="109"/>
      <c r="L22" s="109"/>
      <c r="M22" s="109"/>
      <c r="N22" s="109"/>
      <c r="O22" s="109"/>
      <c r="P22" s="109" t="s">
        <v>6</v>
      </c>
      <c r="Q22" s="109" t="s">
        <v>7</v>
      </c>
      <c r="R22" s="109" t="s">
        <v>7</v>
      </c>
      <c r="S22" s="109"/>
      <c r="T22" s="109"/>
      <c r="U22" s="109" t="s">
        <v>7</v>
      </c>
      <c r="V22" s="109"/>
      <c r="W22" s="109"/>
      <c r="X22" s="109"/>
      <c r="Y22" s="109"/>
      <c r="Z22" s="109"/>
      <c r="AA22" s="109"/>
      <c r="AB22" s="109"/>
      <c r="AC22" s="109"/>
      <c r="AD22" s="109"/>
      <c r="AE22" s="109"/>
      <c r="AF22" s="109"/>
      <c r="AG22" s="109"/>
      <c r="AH22" s="109"/>
      <c r="AI22" s="109"/>
      <c r="AJ22" s="18">
        <f t="shared" si="2"/>
        <v>1</v>
      </c>
      <c r="AK22" s="309">
        <f t="shared" si="3"/>
        <v>3</v>
      </c>
      <c r="AL22" s="335">
        <f t="shared" si="4"/>
        <v>0</v>
      </c>
      <c r="AM22" s="139"/>
      <c r="AN22" s="139"/>
      <c r="AO22" s="139"/>
    </row>
    <row r="23" spans="1:41" s="155" customFormat="1" ht="21" customHeight="1">
      <c r="A23" s="121">
        <v>17</v>
      </c>
      <c r="B23" s="121" t="s">
        <v>1345</v>
      </c>
      <c r="C23" s="122" t="s">
        <v>1346</v>
      </c>
      <c r="D23" s="123" t="s">
        <v>839</v>
      </c>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8">
        <f t="shared" si="2"/>
        <v>0</v>
      </c>
      <c r="AK23" s="309">
        <f t="shared" si="3"/>
        <v>0</v>
      </c>
      <c r="AL23" s="335">
        <f t="shared" si="4"/>
        <v>0</v>
      </c>
      <c r="AM23" s="139"/>
      <c r="AN23" s="139"/>
      <c r="AO23" s="139"/>
    </row>
    <row r="24" spans="1:41" s="155" customFormat="1" ht="21" customHeight="1">
      <c r="A24" s="121">
        <v>18</v>
      </c>
      <c r="B24" s="121" t="s">
        <v>1347</v>
      </c>
      <c r="C24" s="122" t="s">
        <v>76</v>
      </c>
      <c r="D24" s="123" t="s">
        <v>889</v>
      </c>
      <c r="E24" s="109"/>
      <c r="F24" s="109"/>
      <c r="G24" s="109"/>
      <c r="H24" s="109"/>
      <c r="I24" s="109" t="s">
        <v>7</v>
      </c>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8">
        <f t="shared" si="2"/>
        <v>0</v>
      </c>
      <c r="AK24" s="309">
        <f t="shared" si="3"/>
        <v>1</v>
      </c>
      <c r="AL24" s="335">
        <f t="shared" si="4"/>
        <v>0</v>
      </c>
      <c r="AM24" s="139"/>
      <c r="AN24" s="139"/>
      <c r="AO24" s="139"/>
    </row>
    <row r="25" spans="1:41" s="155" customFormat="1" ht="21" customHeight="1">
      <c r="A25" s="121">
        <v>19</v>
      </c>
      <c r="B25" s="121" t="s">
        <v>1348</v>
      </c>
      <c r="C25" s="122" t="s">
        <v>97</v>
      </c>
      <c r="D25" s="123" t="s">
        <v>84</v>
      </c>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8">
        <f t="shared" si="2"/>
        <v>0</v>
      </c>
      <c r="AK25" s="309">
        <f t="shared" si="3"/>
        <v>0</v>
      </c>
      <c r="AL25" s="335">
        <f t="shared" si="4"/>
        <v>0</v>
      </c>
      <c r="AM25" s="139"/>
      <c r="AN25" s="139"/>
      <c r="AO25" s="139"/>
    </row>
    <row r="26" spans="1:41" s="155" customFormat="1" ht="21" customHeight="1">
      <c r="A26" s="121">
        <v>20</v>
      </c>
      <c r="B26" s="121" t="s">
        <v>1349</v>
      </c>
      <c r="C26" s="122" t="s">
        <v>1350</v>
      </c>
      <c r="D26" s="123" t="s">
        <v>104</v>
      </c>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8">
        <f t="shared" si="2"/>
        <v>0</v>
      </c>
      <c r="AK26" s="309">
        <f t="shared" si="3"/>
        <v>0</v>
      </c>
      <c r="AL26" s="335">
        <f t="shared" si="4"/>
        <v>0</v>
      </c>
      <c r="AM26" s="139"/>
      <c r="AN26" s="139"/>
      <c r="AO26" s="139"/>
    </row>
    <row r="27" spans="1:41" s="155" customFormat="1" ht="21" customHeight="1">
      <c r="A27" s="121">
        <v>21</v>
      </c>
      <c r="B27" s="121" t="s">
        <v>1351</v>
      </c>
      <c r="C27" s="122" t="s">
        <v>1352</v>
      </c>
      <c r="D27" s="123" t="s">
        <v>1188</v>
      </c>
      <c r="E27" s="109"/>
      <c r="F27" s="109"/>
      <c r="G27" s="109"/>
      <c r="H27" s="109"/>
      <c r="I27" s="109"/>
      <c r="J27" s="109"/>
      <c r="K27" s="109"/>
      <c r="L27" s="109"/>
      <c r="M27" s="109"/>
      <c r="N27" s="109"/>
      <c r="O27" s="109"/>
      <c r="P27" s="109" t="s">
        <v>6</v>
      </c>
      <c r="Q27" s="109"/>
      <c r="R27" s="109"/>
      <c r="S27" s="109"/>
      <c r="T27" s="109"/>
      <c r="U27" s="109"/>
      <c r="V27" s="109"/>
      <c r="W27" s="109"/>
      <c r="X27" s="109"/>
      <c r="Y27" s="109"/>
      <c r="Z27" s="109"/>
      <c r="AA27" s="109"/>
      <c r="AB27" s="109"/>
      <c r="AC27" s="109"/>
      <c r="AD27" s="109"/>
      <c r="AE27" s="109"/>
      <c r="AF27" s="109"/>
      <c r="AG27" s="109"/>
      <c r="AH27" s="109"/>
      <c r="AI27" s="109"/>
      <c r="AJ27" s="18">
        <f t="shared" si="2"/>
        <v>1</v>
      </c>
      <c r="AK27" s="309">
        <f t="shared" si="3"/>
        <v>0</v>
      </c>
      <c r="AL27" s="335">
        <f t="shared" si="4"/>
        <v>0</v>
      </c>
      <c r="AM27" s="139"/>
      <c r="AN27" s="139"/>
      <c r="AO27" s="139"/>
    </row>
    <row r="28" spans="1:41" s="155" customFormat="1" ht="21" customHeight="1">
      <c r="A28" s="121">
        <v>22</v>
      </c>
      <c r="B28" s="121" t="s">
        <v>1353</v>
      </c>
      <c r="C28" s="122" t="s">
        <v>1354</v>
      </c>
      <c r="D28" s="123" t="s">
        <v>1188</v>
      </c>
      <c r="E28" s="147" t="s">
        <v>7</v>
      </c>
      <c r="F28" s="109"/>
      <c r="G28" s="109"/>
      <c r="H28" s="109"/>
      <c r="I28" s="109"/>
      <c r="J28" s="109"/>
      <c r="K28" s="109"/>
      <c r="L28" s="109"/>
      <c r="M28" s="109"/>
      <c r="N28" s="109"/>
      <c r="O28" s="109"/>
      <c r="P28" s="109"/>
      <c r="Q28" s="109" t="s">
        <v>6</v>
      </c>
      <c r="R28" s="109"/>
      <c r="S28" s="109"/>
      <c r="T28" s="109"/>
      <c r="U28" s="109"/>
      <c r="V28" s="109"/>
      <c r="W28" s="109"/>
      <c r="X28" s="109"/>
      <c r="Y28" s="109"/>
      <c r="Z28" s="109"/>
      <c r="AA28" s="109"/>
      <c r="AB28" s="109"/>
      <c r="AC28" s="109"/>
      <c r="AD28" s="109"/>
      <c r="AE28" s="109"/>
      <c r="AF28" s="109"/>
      <c r="AG28" s="109"/>
      <c r="AH28" s="109"/>
      <c r="AI28" s="109"/>
      <c r="AJ28" s="18">
        <f t="shared" si="2"/>
        <v>1</v>
      </c>
      <c r="AK28" s="309">
        <f t="shared" si="3"/>
        <v>0</v>
      </c>
      <c r="AL28" s="335">
        <f t="shared" si="4"/>
        <v>0</v>
      </c>
      <c r="AM28" s="139"/>
      <c r="AN28" s="139"/>
      <c r="AO28" s="139"/>
    </row>
    <row r="29" spans="1:41" s="155" customFormat="1" ht="21" customHeight="1">
      <c r="A29" s="121">
        <v>23</v>
      </c>
      <c r="B29" s="121" t="s">
        <v>1355</v>
      </c>
      <c r="C29" s="122" t="s">
        <v>1356</v>
      </c>
      <c r="D29" s="123" t="s">
        <v>89</v>
      </c>
      <c r="E29" s="147"/>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8">
        <f t="shared" si="2"/>
        <v>0</v>
      </c>
      <c r="AK29" s="309">
        <f t="shared" si="3"/>
        <v>0</v>
      </c>
      <c r="AL29" s="335">
        <f t="shared" si="4"/>
        <v>0</v>
      </c>
      <c r="AM29" s="139"/>
      <c r="AN29" s="139"/>
      <c r="AO29" s="139"/>
    </row>
    <row r="30" spans="1:41" s="155" customFormat="1" ht="21" customHeight="1">
      <c r="A30" s="121">
        <v>24</v>
      </c>
      <c r="B30" s="121" t="s">
        <v>1357</v>
      </c>
      <c r="C30" s="122" t="s">
        <v>1358</v>
      </c>
      <c r="D30" s="123" t="s">
        <v>89</v>
      </c>
      <c r="E30" s="147"/>
      <c r="F30" s="109"/>
      <c r="G30" s="109"/>
      <c r="H30" s="109"/>
      <c r="I30" s="109"/>
      <c r="J30" s="109"/>
      <c r="K30" s="109" t="s">
        <v>6</v>
      </c>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8">
        <f t="shared" si="2"/>
        <v>1</v>
      </c>
      <c r="AK30" s="309">
        <f t="shared" si="3"/>
        <v>0</v>
      </c>
      <c r="AL30" s="335">
        <f t="shared" si="4"/>
        <v>0</v>
      </c>
      <c r="AM30" s="139"/>
      <c r="AN30" s="139"/>
      <c r="AO30" s="139"/>
    </row>
    <row r="31" spans="1:41" s="155" customFormat="1" ht="21" customHeight="1">
      <c r="A31" s="417" t="s">
        <v>10</v>
      </c>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18">
        <f>SUM(AJ7:AJ30)</f>
        <v>23</v>
      </c>
      <c r="AK31" s="18">
        <f>SUM(AK7:AK30)</f>
        <v>4</v>
      </c>
      <c r="AL31" s="18">
        <f>SUM(AL7:AL30)</f>
        <v>0</v>
      </c>
      <c r="AM31" s="154"/>
      <c r="AN31" s="154"/>
      <c r="AO31" s="154"/>
    </row>
    <row r="32" spans="1:41" s="24" customFormat="1" ht="21" customHeight="1">
      <c r="A32" s="418" t="s">
        <v>2599</v>
      </c>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20"/>
      <c r="AM32" s="311"/>
      <c r="AN32" s="311"/>
    </row>
    <row r="33" spans="3:38">
      <c r="C33" s="141"/>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4" spans="3:38">
      <c r="C34" s="141"/>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row>
    <row r="35" spans="3:38">
      <c r="C35" s="414"/>
      <c r="D35" s="414"/>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3:38">
      <c r="C36" s="414"/>
      <c r="D36" s="414"/>
      <c r="E36" s="414"/>
      <c r="F36" s="414"/>
      <c r="G36" s="414"/>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row r="37" spans="3:38">
      <c r="C37" s="414"/>
      <c r="D37" s="414"/>
      <c r="E37" s="414"/>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row>
    <row r="38" spans="3:38">
      <c r="C38" s="414"/>
      <c r="D38" s="414"/>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row>
  </sheetData>
  <mergeCells count="22">
    <mergeCell ref="C38:D38"/>
    <mergeCell ref="C35:D35"/>
    <mergeCell ref="C36:G36"/>
    <mergeCell ref="AM19:AN19"/>
    <mergeCell ref="A31:AI31"/>
    <mergeCell ref="C37:E37"/>
    <mergeCell ref="AJ5:AJ6"/>
    <mergeCell ref="A32:AL32"/>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4" workbookViewId="0">
      <selection activeCell="M10" sqref="M10"/>
    </sheetView>
  </sheetViews>
  <sheetFormatPr defaultColWidth="9.33203125" defaultRowHeight="18"/>
  <cols>
    <col min="1" max="1" width="7.83203125" style="23" customWidth="1"/>
    <col min="2" max="2" width="18" style="23" customWidth="1"/>
    <col min="3" max="3" width="23.1640625" style="23" customWidth="1"/>
    <col min="4" max="4" width="8.6640625" style="23" customWidth="1"/>
    <col min="5" max="35" width="4" style="23" customWidth="1"/>
    <col min="36" max="38" width="6.66406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41.25" customHeight="1">
      <c r="A3" s="432" t="s">
        <v>1359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187">
        <v>1</v>
      </c>
      <c r="B7" s="78" t="s">
        <v>1360</v>
      </c>
      <c r="C7" s="79" t="s">
        <v>80</v>
      </c>
      <c r="D7" s="80" t="s">
        <v>19</v>
      </c>
      <c r="E7" s="97"/>
      <c r="F7" s="98"/>
      <c r="G7" s="98"/>
      <c r="H7" s="99"/>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c r="AM7" s="25"/>
      <c r="AN7" s="26"/>
      <c r="AO7" s="140"/>
    </row>
    <row r="8" spans="1:41" s="24" customFormat="1">
      <c r="A8" s="187">
        <v>2</v>
      </c>
      <c r="B8" s="78" t="s">
        <v>1361</v>
      </c>
      <c r="C8" s="79" t="s">
        <v>38</v>
      </c>
      <c r="D8" s="80" t="s">
        <v>39</v>
      </c>
      <c r="E8" s="97"/>
      <c r="F8" s="98"/>
      <c r="G8" s="98"/>
      <c r="H8" s="99"/>
      <c r="I8" s="98"/>
      <c r="J8" s="98"/>
      <c r="K8" s="98"/>
      <c r="L8" s="98"/>
      <c r="M8" s="98"/>
      <c r="N8" s="98"/>
      <c r="O8" s="98"/>
      <c r="P8" s="98"/>
      <c r="Q8" s="98"/>
      <c r="R8" s="98"/>
      <c r="S8" s="98" t="s">
        <v>8</v>
      </c>
      <c r="T8" s="98"/>
      <c r="U8" s="98"/>
      <c r="V8" s="98"/>
      <c r="W8" s="98"/>
      <c r="X8" s="98"/>
      <c r="Y8" s="98"/>
      <c r="Z8" s="98"/>
      <c r="AA8" s="98"/>
      <c r="AB8" s="98"/>
      <c r="AC8" s="98"/>
      <c r="AD8" s="98"/>
      <c r="AE8" s="98"/>
      <c r="AF8" s="98"/>
      <c r="AG8" s="98"/>
      <c r="AH8" s="98"/>
      <c r="AI8" s="98"/>
      <c r="AJ8" s="18">
        <f t="shared" ref="AJ8:AJ29" si="2">COUNTIF(E8:AI8,"K")+2*COUNTIF(E8:AI8,"2K")+COUNTIF(E8:AI8,"TK")+COUNTIF(E8:AI8,"KT")+COUNTIF(E8:AI8,"PK")+COUNTIF(E8:AI8,"KP")+2*COUNTIF(E8:AI8,"K2")</f>
        <v>0</v>
      </c>
      <c r="AK8" s="309">
        <f t="shared" ref="AK8:AK29" si="3">COUNTIF(F8:AJ8,"P")+2*COUNTIF(F8:AJ8,"2P")+COUNTIF(F8:AJ8,"TP")+COUNTIF(F8:AJ8,"PT")+COUNTIF(F8:AJ8,"PK")+COUNTIF(F8:AJ8,"KP")+2*COUNTIF(F8:AJ8,"P2")</f>
        <v>0</v>
      </c>
      <c r="AL8" s="335">
        <f t="shared" ref="AL8:AL29" si="4">COUNTIF(E8:AI8,"T")+2*COUNTIF(E8:AI8,"2T")+2*COUNTIF(E8:AI8,"T2")+COUNTIF(E8:AI8,"PT")+COUNTIF(E8:AI8,"TP")+COUNTIF(E8:AI8,"TK")+COUNTIF(E8:AI8,"KT")</f>
        <v>1</v>
      </c>
      <c r="AM8" s="140"/>
      <c r="AN8" s="140"/>
      <c r="AO8" s="140"/>
    </row>
    <row r="9" spans="1:41" s="24" customFormat="1">
      <c r="A9" s="187">
        <v>3</v>
      </c>
      <c r="B9" s="78" t="s">
        <v>1362</v>
      </c>
      <c r="C9" s="79" t="s">
        <v>1363</v>
      </c>
      <c r="D9" s="80" t="s">
        <v>117</v>
      </c>
      <c r="E9" s="97"/>
      <c r="F9" s="98"/>
      <c r="G9" s="98"/>
      <c r="H9" s="99"/>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18">
        <f t="shared" si="2"/>
        <v>0</v>
      </c>
      <c r="AK9" s="309">
        <f t="shared" si="3"/>
        <v>0</v>
      </c>
      <c r="AL9" s="335">
        <f t="shared" si="4"/>
        <v>0</v>
      </c>
      <c r="AM9" s="140"/>
      <c r="AN9" s="140"/>
      <c r="AO9" s="140"/>
    </row>
    <row r="10" spans="1:41" s="24" customFormat="1">
      <c r="A10" s="187">
        <v>4</v>
      </c>
      <c r="B10" s="78" t="s">
        <v>1364</v>
      </c>
      <c r="C10" s="79" t="s">
        <v>1365</v>
      </c>
      <c r="D10" s="80" t="s">
        <v>41</v>
      </c>
      <c r="E10" s="97"/>
      <c r="F10" s="98"/>
      <c r="G10" s="98"/>
      <c r="H10" s="99"/>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18">
        <f t="shared" si="2"/>
        <v>0</v>
      </c>
      <c r="AK10" s="309">
        <f t="shared" si="3"/>
        <v>0</v>
      </c>
      <c r="AL10" s="335">
        <f t="shared" si="4"/>
        <v>0</v>
      </c>
      <c r="AM10" s="140"/>
      <c r="AN10" s="140"/>
      <c r="AO10" s="140"/>
    </row>
    <row r="11" spans="1:41" s="32" customFormat="1">
      <c r="A11" s="187">
        <v>5</v>
      </c>
      <c r="B11" s="78" t="s">
        <v>1366</v>
      </c>
      <c r="C11" s="79" t="s">
        <v>1367</v>
      </c>
      <c r="D11" s="80" t="s">
        <v>92</v>
      </c>
      <c r="E11" s="188" t="s">
        <v>6</v>
      </c>
      <c r="F11" s="100"/>
      <c r="G11" s="100"/>
      <c r="H11" s="99"/>
      <c r="I11" s="189"/>
      <c r="J11" s="189"/>
      <c r="K11" s="189" t="s">
        <v>7</v>
      </c>
      <c r="L11" s="189"/>
      <c r="M11" s="189"/>
      <c r="N11" s="189"/>
      <c r="O11" s="189"/>
      <c r="P11" s="189"/>
      <c r="Q11" s="189"/>
      <c r="R11" s="189" t="s">
        <v>6</v>
      </c>
      <c r="S11" s="189"/>
      <c r="T11" s="189" t="s">
        <v>7</v>
      </c>
      <c r="U11" s="189"/>
      <c r="V11" s="189"/>
      <c r="W11" s="189"/>
      <c r="X11" s="189"/>
      <c r="Y11" s="189"/>
      <c r="Z11" s="189"/>
      <c r="AA11" s="189"/>
      <c r="AB11" s="189"/>
      <c r="AC11" s="189"/>
      <c r="AD11" s="189"/>
      <c r="AE11" s="189"/>
      <c r="AF11" s="189"/>
      <c r="AG11" s="189"/>
      <c r="AH11" s="189"/>
      <c r="AI11" s="189"/>
      <c r="AJ11" s="18">
        <f t="shared" si="2"/>
        <v>2</v>
      </c>
      <c r="AK11" s="309">
        <f t="shared" si="3"/>
        <v>2</v>
      </c>
      <c r="AL11" s="335">
        <f t="shared" si="4"/>
        <v>0</v>
      </c>
      <c r="AM11" s="31"/>
      <c r="AN11" s="31"/>
      <c r="AO11" s="31"/>
    </row>
    <row r="12" spans="1:41" s="24" customFormat="1">
      <c r="A12" s="187">
        <v>6</v>
      </c>
      <c r="B12" s="78" t="s">
        <v>1368</v>
      </c>
      <c r="C12" s="79" t="s">
        <v>1369</v>
      </c>
      <c r="D12" s="80" t="s">
        <v>210</v>
      </c>
      <c r="E12" s="98"/>
      <c r="F12" s="98"/>
      <c r="G12" s="98"/>
      <c r="H12" s="99"/>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18">
        <f t="shared" si="2"/>
        <v>0</v>
      </c>
      <c r="AK12" s="309">
        <f t="shared" si="3"/>
        <v>0</v>
      </c>
      <c r="AL12" s="335">
        <f t="shared" si="4"/>
        <v>0</v>
      </c>
      <c r="AM12" s="140"/>
      <c r="AN12" s="140"/>
      <c r="AO12" s="140"/>
    </row>
    <row r="13" spans="1:41" s="24" customFormat="1">
      <c r="A13" s="187">
        <v>7</v>
      </c>
      <c r="B13" s="78" t="s">
        <v>1370</v>
      </c>
      <c r="C13" s="79" t="s">
        <v>16</v>
      </c>
      <c r="D13" s="80" t="s">
        <v>1371</v>
      </c>
      <c r="E13" s="98"/>
      <c r="F13" s="98"/>
      <c r="G13" s="98"/>
      <c r="H13" s="99"/>
      <c r="I13" s="98"/>
      <c r="J13" s="98"/>
      <c r="K13" s="98" t="s">
        <v>6</v>
      </c>
      <c r="L13" s="98"/>
      <c r="M13" s="98" t="s">
        <v>7</v>
      </c>
      <c r="N13" s="98"/>
      <c r="O13" s="98"/>
      <c r="P13" s="98"/>
      <c r="Q13" s="98"/>
      <c r="R13" s="98" t="s">
        <v>6</v>
      </c>
      <c r="S13" s="98"/>
      <c r="T13" s="98"/>
      <c r="U13" s="98"/>
      <c r="V13" s="98"/>
      <c r="W13" s="98"/>
      <c r="X13" s="98"/>
      <c r="Y13" s="98"/>
      <c r="Z13" s="98"/>
      <c r="AA13" s="98"/>
      <c r="AB13" s="98"/>
      <c r="AC13" s="98"/>
      <c r="AD13" s="98"/>
      <c r="AE13" s="98"/>
      <c r="AF13" s="98"/>
      <c r="AG13" s="98"/>
      <c r="AH13" s="98"/>
      <c r="AI13" s="98"/>
      <c r="AJ13" s="18">
        <f t="shared" si="2"/>
        <v>2</v>
      </c>
      <c r="AK13" s="309">
        <f t="shared" si="3"/>
        <v>1</v>
      </c>
      <c r="AL13" s="335">
        <f t="shared" si="4"/>
        <v>0</v>
      </c>
      <c r="AM13" s="140"/>
      <c r="AN13" s="140"/>
      <c r="AO13" s="140"/>
    </row>
    <row r="14" spans="1:41" s="24" customFormat="1">
      <c r="A14" s="187">
        <v>8</v>
      </c>
      <c r="B14" s="78" t="s">
        <v>1372</v>
      </c>
      <c r="C14" s="79" t="s">
        <v>1373</v>
      </c>
      <c r="D14" s="80" t="s">
        <v>52</v>
      </c>
      <c r="E14" s="98"/>
      <c r="F14" s="98"/>
      <c r="G14" s="98"/>
      <c r="H14" s="99"/>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18">
        <f t="shared" si="2"/>
        <v>0</v>
      </c>
      <c r="AK14" s="309">
        <f t="shared" si="3"/>
        <v>0</v>
      </c>
      <c r="AL14" s="335">
        <f t="shared" si="4"/>
        <v>0</v>
      </c>
      <c r="AM14" s="140"/>
      <c r="AN14" s="140"/>
      <c r="AO14" s="140"/>
    </row>
    <row r="15" spans="1:41" s="24" customFormat="1">
      <c r="A15" s="187">
        <v>9</v>
      </c>
      <c r="B15" s="78" t="s">
        <v>1374</v>
      </c>
      <c r="C15" s="79" t="s">
        <v>249</v>
      </c>
      <c r="D15" s="80" t="s">
        <v>53</v>
      </c>
      <c r="E15" s="98"/>
      <c r="F15" s="98"/>
      <c r="G15" s="98"/>
      <c r="H15" s="99"/>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18">
        <f t="shared" si="2"/>
        <v>0</v>
      </c>
      <c r="AK15" s="309">
        <f t="shared" si="3"/>
        <v>0</v>
      </c>
      <c r="AL15" s="335">
        <f t="shared" si="4"/>
        <v>0</v>
      </c>
      <c r="AM15" s="140"/>
      <c r="AN15" s="140"/>
      <c r="AO15" s="140"/>
    </row>
    <row r="16" spans="1:41" s="24" customFormat="1">
      <c r="A16" s="187">
        <v>10</v>
      </c>
      <c r="B16" s="78" t="s">
        <v>1375</v>
      </c>
      <c r="C16" s="79" t="s">
        <v>1376</v>
      </c>
      <c r="D16" s="80" t="s">
        <v>642</v>
      </c>
      <c r="E16" s="98"/>
      <c r="F16" s="98"/>
      <c r="G16" s="98"/>
      <c r="H16" s="99"/>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18">
        <f t="shared" si="2"/>
        <v>0</v>
      </c>
      <c r="AK16" s="309">
        <f t="shared" si="3"/>
        <v>0</v>
      </c>
      <c r="AL16" s="335">
        <f t="shared" si="4"/>
        <v>0</v>
      </c>
      <c r="AM16" s="140"/>
      <c r="AN16" s="140"/>
      <c r="AO16" s="140"/>
    </row>
    <row r="17" spans="1:41" s="24" customFormat="1">
      <c r="A17" s="187">
        <v>11</v>
      </c>
      <c r="B17" s="78" t="s">
        <v>1377</v>
      </c>
      <c r="C17" s="79" t="s">
        <v>745</v>
      </c>
      <c r="D17" s="80" t="s">
        <v>42</v>
      </c>
      <c r="E17" s="98" t="s">
        <v>8</v>
      </c>
      <c r="F17" s="98"/>
      <c r="G17" s="98"/>
      <c r="H17" s="99"/>
      <c r="I17" s="98"/>
      <c r="J17" s="98" t="s">
        <v>8</v>
      </c>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09">
        <f t="shared" si="3"/>
        <v>0</v>
      </c>
      <c r="AL17" s="335">
        <f t="shared" si="4"/>
        <v>2</v>
      </c>
      <c r="AM17" s="140"/>
      <c r="AN17" s="140"/>
      <c r="AO17" s="140"/>
    </row>
    <row r="18" spans="1:41" s="24" customFormat="1" ht="21" customHeight="1">
      <c r="A18" s="187">
        <v>12</v>
      </c>
      <c r="B18" s="78" t="s">
        <v>1378</v>
      </c>
      <c r="C18" s="79" t="s">
        <v>1379</v>
      </c>
      <c r="D18" s="80" t="s">
        <v>103</v>
      </c>
      <c r="E18" s="98"/>
      <c r="F18" s="143"/>
      <c r="G18" s="143"/>
      <c r="H18" s="99"/>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8">
        <f t="shared" si="2"/>
        <v>0</v>
      </c>
      <c r="AK18" s="309">
        <f t="shared" si="3"/>
        <v>0</v>
      </c>
      <c r="AL18" s="335">
        <f t="shared" si="4"/>
        <v>0</v>
      </c>
      <c r="AM18" s="140"/>
      <c r="AN18" s="140"/>
      <c r="AO18" s="140"/>
    </row>
    <row r="19" spans="1:41" s="24" customFormat="1" ht="21" customHeight="1">
      <c r="A19" s="187">
        <v>13</v>
      </c>
      <c r="B19" s="78" t="s">
        <v>1380</v>
      </c>
      <c r="C19" s="79" t="s">
        <v>1381</v>
      </c>
      <c r="D19" s="80" t="s">
        <v>87</v>
      </c>
      <c r="E19" s="98"/>
      <c r="F19" s="98"/>
      <c r="G19" s="98"/>
      <c r="H19" s="99"/>
      <c r="I19" s="98"/>
      <c r="J19" s="98"/>
      <c r="K19" s="98"/>
      <c r="L19" s="98"/>
      <c r="M19" s="98"/>
      <c r="N19" s="98"/>
      <c r="O19" s="98"/>
      <c r="P19" s="98"/>
      <c r="Q19" s="98"/>
      <c r="R19" s="98"/>
      <c r="S19" s="98" t="s">
        <v>8</v>
      </c>
      <c r="T19" s="98"/>
      <c r="U19" s="98"/>
      <c r="V19" s="98"/>
      <c r="W19" s="98"/>
      <c r="X19" s="98"/>
      <c r="Y19" s="98"/>
      <c r="Z19" s="98"/>
      <c r="AA19" s="98"/>
      <c r="AB19" s="98"/>
      <c r="AC19" s="98"/>
      <c r="AD19" s="98"/>
      <c r="AE19" s="98"/>
      <c r="AF19" s="98"/>
      <c r="AG19" s="98"/>
      <c r="AH19" s="98"/>
      <c r="AI19" s="98"/>
      <c r="AJ19" s="18">
        <f t="shared" si="2"/>
        <v>0</v>
      </c>
      <c r="AK19" s="309">
        <f t="shared" si="3"/>
        <v>0</v>
      </c>
      <c r="AL19" s="335">
        <f t="shared" si="4"/>
        <v>1</v>
      </c>
      <c r="AM19" s="415"/>
      <c r="AN19" s="416"/>
      <c r="AO19" s="140"/>
    </row>
    <row r="20" spans="1:41" s="24" customFormat="1" ht="21" customHeight="1">
      <c r="A20" s="187">
        <v>14</v>
      </c>
      <c r="B20" s="78" t="s">
        <v>1382</v>
      </c>
      <c r="C20" s="79" t="s">
        <v>1383</v>
      </c>
      <c r="D20" s="80" t="s">
        <v>967</v>
      </c>
      <c r="E20" s="98"/>
      <c r="F20" s="98"/>
      <c r="G20" s="98"/>
      <c r="H20" s="99"/>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8">
        <f t="shared" si="2"/>
        <v>0</v>
      </c>
      <c r="AK20" s="309">
        <f t="shared" si="3"/>
        <v>0</v>
      </c>
      <c r="AL20" s="335">
        <f t="shared" si="4"/>
        <v>0</v>
      </c>
      <c r="AM20" s="140"/>
      <c r="AN20" s="140"/>
      <c r="AO20" s="140"/>
    </row>
    <row r="21" spans="1:41" s="24" customFormat="1" ht="21" customHeight="1">
      <c r="A21" s="187">
        <v>15</v>
      </c>
      <c r="B21" s="78" t="s">
        <v>1384</v>
      </c>
      <c r="C21" s="79" t="s">
        <v>1385</v>
      </c>
      <c r="D21" s="80" t="s">
        <v>55</v>
      </c>
      <c r="E21" s="98" t="s">
        <v>6</v>
      </c>
      <c r="F21" s="98" t="s">
        <v>6</v>
      </c>
      <c r="G21" s="98"/>
      <c r="H21" s="99"/>
      <c r="I21" s="98"/>
      <c r="J21" s="98"/>
      <c r="K21" s="98"/>
      <c r="L21" s="98" t="s">
        <v>6</v>
      </c>
      <c r="M21" s="98" t="s">
        <v>7</v>
      </c>
      <c r="N21" s="98"/>
      <c r="O21" s="98"/>
      <c r="P21" s="98"/>
      <c r="Q21" s="98" t="s">
        <v>7</v>
      </c>
      <c r="R21" s="98" t="s">
        <v>6</v>
      </c>
      <c r="S21" s="98" t="s">
        <v>6</v>
      </c>
      <c r="T21" s="98" t="s">
        <v>7</v>
      </c>
      <c r="U21" s="98"/>
      <c r="V21" s="98"/>
      <c r="W21" s="98"/>
      <c r="X21" s="98"/>
      <c r="Y21" s="98"/>
      <c r="Z21" s="98"/>
      <c r="AA21" s="98"/>
      <c r="AB21" s="98"/>
      <c r="AC21" s="98"/>
      <c r="AD21" s="98"/>
      <c r="AE21" s="98"/>
      <c r="AF21" s="98"/>
      <c r="AG21" s="98"/>
      <c r="AH21" s="98"/>
      <c r="AI21" s="98"/>
      <c r="AJ21" s="18">
        <f t="shared" si="2"/>
        <v>5</v>
      </c>
      <c r="AK21" s="309">
        <f t="shared" si="3"/>
        <v>3</v>
      </c>
      <c r="AL21" s="335">
        <f t="shared" si="4"/>
        <v>0</v>
      </c>
      <c r="AM21" s="140"/>
      <c r="AN21" s="140"/>
      <c r="AO21" s="140"/>
    </row>
    <row r="22" spans="1:41" s="24" customFormat="1" ht="21" customHeight="1">
      <c r="A22" s="187">
        <v>16</v>
      </c>
      <c r="B22" s="78" t="s">
        <v>1386</v>
      </c>
      <c r="C22" s="79" t="s">
        <v>76</v>
      </c>
      <c r="D22" s="80" t="s">
        <v>615</v>
      </c>
      <c r="E22" s="98" t="s">
        <v>6</v>
      </c>
      <c r="F22" s="98"/>
      <c r="G22" s="98"/>
      <c r="H22" s="99"/>
      <c r="I22" s="98"/>
      <c r="J22" s="98"/>
      <c r="K22" s="98"/>
      <c r="L22" s="98"/>
      <c r="M22" s="98"/>
      <c r="N22" s="98"/>
      <c r="O22" s="98"/>
      <c r="P22" s="98"/>
      <c r="Q22" s="98"/>
      <c r="R22" s="98" t="s">
        <v>6</v>
      </c>
      <c r="S22" s="98"/>
      <c r="T22" s="98"/>
      <c r="U22" s="98"/>
      <c r="V22" s="98"/>
      <c r="W22" s="98"/>
      <c r="X22" s="98"/>
      <c r="Y22" s="98"/>
      <c r="Z22" s="98"/>
      <c r="AA22" s="98"/>
      <c r="AB22" s="98"/>
      <c r="AC22" s="98"/>
      <c r="AD22" s="98"/>
      <c r="AE22" s="98"/>
      <c r="AF22" s="98"/>
      <c r="AG22" s="98"/>
      <c r="AH22" s="98"/>
      <c r="AI22" s="98"/>
      <c r="AJ22" s="18">
        <f t="shared" si="2"/>
        <v>2</v>
      </c>
      <c r="AK22" s="309">
        <f t="shared" si="3"/>
        <v>0</v>
      </c>
      <c r="AL22" s="335">
        <f t="shared" si="4"/>
        <v>0</v>
      </c>
      <c r="AM22" s="140"/>
      <c r="AN22" s="140"/>
      <c r="AO22" s="140"/>
    </row>
    <row r="23" spans="1:41" s="24" customFormat="1" ht="21" customHeight="1">
      <c r="A23" s="187">
        <v>17</v>
      </c>
      <c r="B23" s="78" t="s">
        <v>1387</v>
      </c>
      <c r="C23" s="79" t="s">
        <v>307</v>
      </c>
      <c r="D23" s="80" t="s">
        <v>66</v>
      </c>
      <c r="E23" s="98" t="s">
        <v>8</v>
      </c>
      <c r="F23" s="98"/>
      <c r="G23" s="98"/>
      <c r="H23" s="99"/>
      <c r="I23" s="98"/>
      <c r="J23" s="98"/>
      <c r="K23" s="98" t="s">
        <v>6</v>
      </c>
      <c r="L23" s="98"/>
      <c r="M23" s="98" t="s">
        <v>7</v>
      </c>
      <c r="N23" s="98"/>
      <c r="O23" s="98"/>
      <c r="P23" s="98"/>
      <c r="Q23" s="98" t="s">
        <v>7</v>
      </c>
      <c r="R23" s="98" t="s">
        <v>6</v>
      </c>
      <c r="S23" s="98"/>
      <c r="T23" s="98"/>
      <c r="U23" s="98"/>
      <c r="V23" s="98"/>
      <c r="W23" s="98"/>
      <c r="X23" s="98"/>
      <c r="Y23" s="98"/>
      <c r="Z23" s="98"/>
      <c r="AA23" s="98"/>
      <c r="AB23" s="98"/>
      <c r="AC23" s="98"/>
      <c r="AD23" s="98"/>
      <c r="AE23" s="98"/>
      <c r="AF23" s="98"/>
      <c r="AG23" s="98"/>
      <c r="AH23" s="98"/>
      <c r="AI23" s="98"/>
      <c r="AJ23" s="18">
        <f t="shared" si="2"/>
        <v>2</v>
      </c>
      <c r="AK23" s="309">
        <f t="shared" si="3"/>
        <v>2</v>
      </c>
      <c r="AL23" s="335">
        <f t="shared" si="4"/>
        <v>1</v>
      </c>
      <c r="AM23" s="140"/>
      <c r="AN23" s="140"/>
      <c r="AO23" s="140"/>
    </row>
    <row r="24" spans="1:41" s="24" customFormat="1" ht="21" customHeight="1">
      <c r="A24" s="187">
        <v>18</v>
      </c>
      <c r="B24" s="78" t="s">
        <v>1388</v>
      </c>
      <c r="C24" s="79" t="s">
        <v>534</v>
      </c>
      <c r="D24" s="80" t="s">
        <v>67</v>
      </c>
      <c r="E24" s="98"/>
      <c r="F24" s="98"/>
      <c r="G24" s="98"/>
      <c r="H24" s="99"/>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09">
        <f t="shared" si="3"/>
        <v>0</v>
      </c>
      <c r="AL24" s="335">
        <f t="shared" si="4"/>
        <v>0</v>
      </c>
      <c r="AM24" s="140"/>
      <c r="AN24" s="140"/>
      <c r="AO24" s="140"/>
    </row>
    <row r="25" spans="1:41" s="24" customFormat="1" ht="21" customHeight="1">
      <c r="A25" s="187">
        <v>19</v>
      </c>
      <c r="B25" s="78" t="s">
        <v>1389</v>
      </c>
      <c r="C25" s="79" t="s">
        <v>1390</v>
      </c>
      <c r="D25" s="80" t="s">
        <v>368</v>
      </c>
      <c r="E25" s="98" t="s">
        <v>6</v>
      </c>
      <c r="F25" s="98" t="s">
        <v>6</v>
      </c>
      <c r="G25" s="98"/>
      <c r="H25" s="99"/>
      <c r="I25" s="98"/>
      <c r="J25" s="98"/>
      <c r="K25" s="98"/>
      <c r="L25" s="98" t="s">
        <v>6</v>
      </c>
      <c r="M25" s="98" t="s">
        <v>7</v>
      </c>
      <c r="N25" s="98"/>
      <c r="O25" s="98"/>
      <c r="P25" s="98"/>
      <c r="Q25" s="98"/>
      <c r="R25" s="98"/>
      <c r="S25" s="98" t="s">
        <v>6</v>
      </c>
      <c r="T25" s="98"/>
      <c r="U25" s="98"/>
      <c r="V25" s="98"/>
      <c r="W25" s="98"/>
      <c r="X25" s="98"/>
      <c r="Y25" s="98"/>
      <c r="Z25" s="98"/>
      <c r="AA25" s="98"/>
      <c r="AB25" s="98"/>
      <c r="AC25" s="98"/>
      <c r="AD25" s="98"/>
      <c r="AE25" s="98"/>
      <c r="AF25" s="98"/>
      <c r="AG25" s="98"/>
      <c r="AH25" s="98"/>
      <c r="AI25" s="98"/>
      <c r="AJ25" s="18">
        <f t="shared" si="2"/>
        <v>4</v>
      </c>
      <c r="AK25" s="309">
        <f t="shared" si="3"/>
        <v>1</v>
      </c>
      <c r="AL25" s="335">
        <f t="shared" si="4"/>
        <v>0</v>
      </c>
      <c r="AM25" s="140"/>
      <c r="AN25" s="140"/>
      <c r="AO25" s="140"/>
    </row>
    <row r="26" spans="1:41" s="24" customFormat="1" ht="21" customHeight="1">
      <c r="A26" s="187">
        <v>20</v>
      </c>
      <c r="B26" s="78" t="s">
        <v>1391</v>
      </c>
      <c r="C26" s="79" t="s">
        <v>1392</v>
      </c>
      <c r="D26" s="80" t="s">
        <v>104</v>
      </c>
      <c r="E26" s="98"/>
      <c r="F26" s="98"/>
      <c r="G26" s="98"/>
      <c r="H26" s="99"/>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18">
        <f t="shared" si="2"/>
        <v>0</v>
      </c>
      <c r="AK26" s="309">
        <f t="shared" si="3"/>
        <v>0</v>
      </c>
      <c r="AL26" s="335">
        <f t="shared" si="4"/>
        <v>0</v>
      </c>
      <c r="AM26" s="140"/>
      <c r="AN26" s="140"/>
      <c r="AO26" s="140"/>
    </row>
    <row r="27" spans="1:41" s="24" customFormat="1" ht="21" customHeight="1">
      <c r="A27" s="187">
        <v>21</v>
      </c>
      <c r="B27" s="78" t="s">
        <v>1393</v>
      </c>
      <c r="C27" s="79" t="s">
        <v>1394</v>
      </c>
      <c r="D27" s="80" t="s">
        <v>1395</v>
      </c>
      <c r="E27" s="97"/>
      <c r="F27" s="98"/>
      <c r="G27" s="98"/>
      <c r="H27" s="99"/>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18">
        <f t="shared" si="2"/>
        <v>0</v>
      </c>
      <c r="AK27" s="309">
        <f t="shared" si="3"/>
        <v>0</v>
      </c>
      <c r="AL27" s="335">
        <f t="shared" si="4"/>
        <v>0</v>
      </c>
      <c r="AM27" s="140"/>
      <c r="AN27" s="140"/>
      <c r="AO27" s="140"/>
    </row>
    <row r="28" spans="1:41" s="24" customFormat="1" ht="21" customHeight="1">
      <c r="A28" s="187">
        <v>22</v>
      </c>
      <c r="B28" s="78" t="s">
        <v>1396</v>
      </c>
      <c r="C28" s="79" t="s">
        <v>140</v>
      </c>
      <c r="D28" s="80" t="s">
        <v>125</v>
      </c>
      <c r="E28" s="97"/>
      <c r="F28" s="98"/>
      <c r="G28" s="98"/>
      <c r="H28" s="99"/>
      <c r="I28" s="98"/>
      <c r="J28" s="98"/>
      <c r="K28" s="98"/>
      <c r="L28" s="98"/>
      <c r="M28" s="98"/>
      <c r="N28" s="98"/>
      <c r="O28" s="98"/>
      <c r="P28" s="98"/>
      <c r="Q28" s="98"/>
      <c r="R28" s="98"/>
      <c r="S28" s="98" t="s">
        <v>6</v>
      </c>
      <c r="T28" s="98"/>
      <c r="U28" s="98"/>
      <c r="V28" s="98"/>
      <c r="W28" s="98"/>
      <c r="X28" s="98"/>
      <c r="Y28" s="98"/>
      <c r="Z28" s="98"/>
      <c r="AA28" s="98"/>
      <c r="AB28" s="98"/>
      <c r="AC28" s="98"/>
      <c r="AD28" s="98"/>
      <c r="AE28" s="98"/>
      <c r="AF28" s="98"/>
      <c r="AG28" s="98"/>
      <c r="AH28" s="98"/>
      <c r="AI28" s="98"/>
      <c r="AJ28" s="18">
        <f t="shared" si="2"/>
        <v>1</v>
      </c>
      <c r="AK28" s="309">
        <f t="shared" si="3"/>
        <v>0</v>
      </c>
      <c r="AL28" s="335">
        <f t="shared" si="4"/>
        <v>0</v>
      </c>
      <c r="AM28" s="140"/>
      <c r="AN28" s="140"/>
      <c r="AO28" s="140"/>
    </row>
    <row r="29" spans="1:41" s="24" customFormat="1" ht="21" customHeight="1">
      <c r="A29" s="187">
        <v>23</v>
      </c>
      <c r="B29" s="78" t="s">
        <v>1397</v>
      </c>
      <c r="C29" s="79" t="s">
        <v>1398</v>
      </c>
      <c r="D29" s="80" t="s">
        <v>1030</v>
      </c>
      <c r="E29" s="97"/>
      <c r="F29" s="98"/>
      <c r="G29" s="98"/>
      <c r="H29" s="99"/>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18">
        <f t="shared" si="2"/>
        <v>0</v>
      </c>
      <c r="AK29" s="309">
        <f t="shared" si="3"/>
        <v>0</v>
      </c>
      <c r="AL29" s="335">
        <f t="shared" si="4"/>
        <v>0</v>
      </c>
      <c r="AM29" s="140"/>
      <c r="AN29" s="140"/>
      <c r="AO29" s="140"/>
    </row>
    <row r="30" spans="1:41" s="24" customFormat="1" ht="21" customHeight="1">
      <c r="A30" s="440" t="s">
        <v>10</v>
      </c>
      <c r="B30" s="440"/>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313">
        <f>SUM(AJ7:AJ29)</f>
        <v>18</v>
      </c>
      <c r="AK30" s="144">
        <f>SUM(AK7:AK29)</f>
        <v>9</v>
      </c>
      <c r="AL30" s="144">
        <f>SUM(AL7:AL29)</f>
        <v>5</v>
      </c>
      <c r="AM30" s="23"/>
      <c r="AN30" s="23"/>
      <c r="AO30" s="23"/>
    </row>
    <row r="31" spans="1:41" s="24" customFormat="1" ht="21" customHeight="1">
      <c r="A31" s="418" t="s">
        <v>2599</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20"/>
      <c r="AM31" s="311"/>
      <c r="AN31" s="311"/>
    </row>
    <row r="32" spans="1:41">
      <c r="C32" s="414"/>
      <c r="D32" s="414"/>
      <c r="E32" s="414"/>
      <c r="F32" s="414"/>
      <c r="G32" s="414"/>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3:38">
      <c r="C33" s="414"/>
      <c r="D33" s="414"/>
      <c r="E33" s="414"/>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4" spans="3:38">
      <c r="C34" s="414"/>
      <c r="D34" s="414"/>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row>
  </sheetData>
  <mergeCells count="21">
    <mergeCell ref="C34:D34"/>
    <mergeCell ref="C32:G32"/>
    <mergeCell ref="AM19:AN19"/>
    <mergeCell ref="A30:AI30"/>
    <mergeCell ref="C33:E33"/>
    <mergeCell ref="AJ5:AJ6"/>
    <mergeCell ref="A31:AL31"/>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9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0"/>
  <sheetViews>
    <sheetView topLeftCell="A7" zoomScaleNormal="100" zoomScalePageLayoutView="55" workbookViewId="0">
      <selection activeCell="W19" sqref="W19"/>
    </sheetView>
  </sheetViews>
  <sheetFormatPr defaultColWidth="9.33203125" defaultRowHeight="18"/>
  <cols>
    <col min="1" max="1" width="6.5" style="23" customWidth="1"/>
    <col min="2" max="2" width="17.83203125" style="23" customWidth="1"/>
    <col min="3" max="3" width="24.5" style="23" customWidth="1"/>
    <col min="4" max="4" width="8.5" style="23" customWidth="1"/>
    <col min="5" max="5" width="3.83203125" style="23" customWidth="1"/>
    <col min="6" max="35" width="4" style="23" customWidth="1"/>
    <col min="36" max="38" width="6.83203125" style="23" customWidth="1"/>
    <col min="39" max="39" width="10.83203125" style="23" hidden="1" customWidth="1"/>
    <col min="40" max="40" width="12.1640625" style="23" hidden="1" customWidth="1"/>
    <col min="41" max="41" width="10.83203125" style="23" hidden="1" customWidth="1"/>
    <col min="42" max="44" width="0" style="23" hidden="1" customWidth="1"/>
    <col min="45" max="16384" width="9.33203125" style="23"/>
  </cols>
  <sheetData>
    <row r="1" spans="1:4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1.5" customHeight="1">
      <c r="A3" s="432" t="s">
        <v>849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319"/>
    </row>
    <row r="4" spans="1:41" ht="31.5" customHeight="1">
      <c r="B4" s="302"/>
      <c r="C4" s="302"/>
      <c r="D4" s="302"/>
      <c r="E4" s="302" t="s">
        <v>1669</v>
      </c>
      <c r="F4" s="302" t="s">
        <v>1669</v>
      </c>
      <c r="G4" s="302"/>
      <c r="H4" s="302"/>
      <c r="I4" s="421" t="s">
        <v>2592</v>
      </c>
      <c r="J4" s="421"/>
      <c r="K4" s="421"/>
      <c r="L4" s="421"/>
      <c r="M4" s="421">
        <v>4</v>
      </c>
      <c r="N4" s="421"/>
      <c r="O4" s="421" t="s">
        <v>2593</v>
      </c>
      <c r="P4" s="421"/>
      <c r="Q4" s="421"/>
      <c r="R4" s="421">
        <v>2021</v>
      </c>
      <c r="S4" s="421"/>
      <c r="T4" s="421"/>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 customHeight="1">
      <c r="A7" s="66">
        <v>1</v>
      </c>
      <c r="B7" s="78" t="s">
        <v>469</v>
      </c>
      <c r="C7" s="79" t="s">
        <v>127</v>
      </c>
      <c r="D7" s="80" t="s">
        <v>61</v>
      </c>
      <c r="E7" s="137"/>
      <c r="F7" s="137" t="s">
        <v>6</v>
      </c>
      <c r="G7" s="137"/>
      <c r="H7" s="137"/>
      <c r="I7" s="137" t="s">
        <v>6</v>
      </c>
      <c r="J7" s="137"/>
      <c r="K7" s="137" t="s">
        <v>6</v>
      </c>
      <c r="L7" s="137"/>
      <c r="M7" s="137" t="s">
        <v>6</v>
      </c>
      <c r="N7" s="137"/>
      <c r="O7" s="137"/>
      <c r="P7" s="310"/>
      <c r="Q7" s="137"/>
      <c r="R7" s="137"/>
      <c r="S7" s="137"/>
      <c r="T7" s="137"/>
      <c r="U7" s="137"/>
      <c r="V7" s="137"/>
      <c r="W7" s="137"/>
      <c r="X7" s="137"/>
      <c r="Y7" s="88"/>
      <c r="Z7" s="137"/>
      <c r="AA7" s="137"/>
      <c r="AB7" s="137"/>
      <c r="AC7" s="137"/>
      <c r="AD7" s="137"/>
      <c r="AE7" s="137"/>
      <c r="AF7" s="137"/>
      <c r="AG7" s="137"/>
      <c r="AH7" s="137"/>
      <c r="AI7" s="137"/>
      <c r="AJ7" s="18">
        <f>COUNTIF(E7:AI7,"K")+2*COUNTIF(E7:AI7,"2K")+COUNTIF(E7:AI7,"TK")+COUNTIF(E7:AI7,"KT")+COUNTIF(E7:AI7,"PK")+COUNTIF(E7:AI7,"KP")+2*COUNTIF(E7:AI7,"K2")</f>
        <v>4</v>
      </c>
      <c r="AK7" s="308">
        <f>COUNTIF(F7:AJ7,"P")+2*COUNTIF(F7:AJ7,"2P")+COUNTIF(F7:AJ7,"TP")+COUNTIF(F7:AJ7,"PT")+COUNTIF(F7:AJ7,"PK")+COUNTIF(F7:AJ7,"KP")+2*COUNTIF(F7:AJ7,"P2")</f>
        <v>0</v>
      </c>
      <c r="AL7" s="308">
        <f>COUNTIF(E7:AI7,"T")+2*COUNTIF(E7:AI7,"2T")+2*COUNTIF(E7:AI7,"T2")+COUNTIF(E7:AI7,"PT")+COUNTIF(E7:AI7,"TP")+COUNTIF(E7:AI7,"TK")+COUNTIF(E7:AI7,"KT")</f>
        <v>0</v>
      </c>
    </row>
    <row r="8" spans="1:41" s="24" customFormat="1" ht="21" customHeight="1">
      <c r="A8" s="4">
        <v>2</v>
      </c>
      <c r="B8" s="78" t="s">
        <v>470</v>
      </c>
      <c r="C8" s="79" t="s">
        <v>341</v>
      </c>
      <c r="D8" s="80" t="s">
        <v>82</v>
      </c>
      <c r="E8" s="86"/>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8">
        <f t="shared" ref="AJ8:AJ41" si="2">COUNTIF(E8:AI8,"K")+2*COUNTIF(E8:AI8,"2K")+COUNTIF(E8:AI8,"TK")+COUNTIF(E8:AI8,"KT")+COUNTIF(E8:AI8,"PK")+COUNTIF(E8:AI8,"KP")+2*COUNTIF(E8:AI8,"K2")</f>
        <v>0</v>
      </c>
      <c r="AK8" s="308">
        <f t="shared" ref="AK8:AK41" si="3">COUNTIF(F8:AJ8,"P")+2*COUNTIF(F8:AJ8,"2P")+COUNTIF(F8:AJ8,"TP")+COUNTIF(F8:AJ8,"PT")+COUNTIF(F8:AJ8,"PK")+COUNTIF(F8:AJ8,"KP")+2*COUNTIF(F8:AJ8,"P2")</f>
        <v>0</v>
      </c>
      <c r="AL8" s="335">
        <f t="shared" ref="AL8:AL41" si="4">COUNTIF(E8:AI8,"T")+2*COUNTIF(E8:AI8,"2T")+2*COUNTIF(E8:AI8,"T2")+COUNTIF(E8:AI8,"PT")+COUNTIF(E8:AI8,"TP")+COUNTIF(E8:AI8,"TK")+COUNTIF(E8:AI8,"KT")</f>
        <v>0</v>
      </c>
      <c r="AM8" s="25"/>
      <c r="AN8" s="26"/>
      <c r="AO8" s="27"/>
    </row>
    <row r="9" spans="1:41" s="24" customFormat="1" ht="21" customHeight="1">
      <c r="A9" s="66">
        <v>3</v>
      </c>
      <c r="B9" s="78" t="s">
        <v>471</v>
      </c>
      <c r="C9" s="79" t="s">
        <v>429</v>
      </c>
      <c r="D9" s="80" t="s">
        <v>82</v>
      </c>
      <c r="E9" s="86"/>
      <c r="F9" s="85"/>
      <c r="G9" s="85" t="s">
        <v>7</v>
      </c>
      <c r="H9" s="85"/>
      <c r="I9" s="85"/>
      <c r="J9" s="85"/>
      <c r="K9" s="85"/>
      <c r="L9" s="85"/>
      <c r="M9" s="85"/>
      <c r="N9" s="85"/>
      <c r="O9" s="85"/>
      <c r="P9" s="85"/>
      <c r="Q9" s="85"/>
      <c r="R9" s="85" t="s">
        <v>6</v>
      </c>
      <c r="S9" s="85"/>
      <c r="T9" s="85"/>
      <c r="U9" s="85"/>
      <c r="V9" s="85"/>
      <c r="W9" s="85" t="s">
        <v>6</v>
      </c>
      <c r="X9" s="85"/>
      <c r="Y9" s="85"/>
      <c r="Z9" s="85"/>
      <c r="AA9" s="85"/>
      <c r="AB9" s="85"/>
      <c r="AC9" s="85"/>
      <c r="AD9" s="85"/>
      <c r="AE9" s="85"/>
      <c r="AF9" s="85"/>
      <c r="AG9" s="85"/>
      <c r="AH9" s="85"/>
      <c r="AI9" s="85"/>
      <c r="AJ9" s="18">
        <f t="shared" si="2"/>
        <v>2</v>
      </c>
      <c r="AK9" s="308">
        <f t="shared" si="3"/>
        <v>1</v>
      </c>
      <c r="AL9" s="335">
        <f t="shared" si="4"/>
        <v>0</v>
      </c>
      <c r="AM9" s="27"/>
      <c r="AN9" s="27"/>
      <c r="AO9" s="27"/>
    </row>
    <row r="10" spans="1:41" s="24" customFormat="1" ht="21" customHeight="1">
      <c r="A10" s="4">
        <v>4</v>
      </c>
      <c r="B10" s="78" t="s">
        <v>472</v>
      </c>
      <c r="C10" s="79" t="s">
        <v>324</v>
      </c>
      <c r="D10" s="80" t="s">
        <v>113</v>
      </c>
      <c r="E10" s="86"/>
      <c r="F10" s="85"/>
      <c r="G10" s="85"/>
      <c r="H10" s="85"/>
      <c r="I10" s="85" t="s">
        <v>7</v>
      </c>
      <c r="J10" s="85"/>
      <c r="K10" s="85"/>
      <c r="L10" s="85" t="s">
        <v>6</v>
      </c>
      <c r="M10" s="85"/>
      <c r="N10" s="85"/>
      <c r="O10" s="85"/>
      <c r="P10" s="85"/>
      <c r="Q10" s="85" t="s">
        <v>6</v>
      </c>
      <c r="R10" s="85"/>
      <c r="S10" s="85"/>
      <c r="T10" s="85"/>
      <c r="U10" s="85"/>
      <c r="V10" s="85"/>
      <c r="W10" s="85" t="s">
        <v>7</v>
      </c>
      <c r="X10" s="85"/>
      <c r="Y10" s="85"/>
      <c r="Z10" s="85"/>
      <c r="AA10" s="85"/>
      <c r="AB10" s="85"/>
      <c r="AC10" s="85"/>
      <c r="AD10" s="85"/>
      <c r="AE10" s="85"/>
      <c r="AF10" s="85"/>
      <c r="AG10" s="85"/>
      <c r="AH10" s="85"/>
      <c r="AI10" s="85"/>
      <c r="AJ10" s="18">
        <f t="shared" si="2"/>
        <v>2</v>
      </c>
      <c r="AK10" s="308">
        <f t="shared" si="3"/>
        <v>2</v>
      </c>
      <c r="AL10" s="335">
        <f t="shared" si="4"/>
        <v>0</v>
      </c>
      <c r="AM10" s="27"/>
      <c r="AN10" s="27"/>
      <c r="AO10" s="27"/>
    </row>
    <row r="11" spans="1:41" s="24" customFormat="1" ht="21" customHeight="1">
      <c r="A11" s="66">
        <v>5</v>
      </c>
      <c r="B11" s="78" t="s">
        <v>473</v>
      </c>
      <c r="C11" s="79" t="s">
        <v>474</v>
      </c>
      <c r="D11" s="80" t="s">
        <v>39</v>
      </c>
      <c r="E11" s="86"/>
      <c r="F11" s="85" t="s">
        <v>8</v>
      </c>
      <c r="G11" s="85" t="s">
        <v>6</v>
      </c>
      <c r="H11" s="85"/>
      <c r="I11" s="85" t="s">
        <v>6</v>
      </c>
      <c r="J11" s="85" t="s">
        <v>6</v>
      </c>
      <c r="K11" s="85" t="s">
        <v>6</v>
      </c>
      <c r="L11" s="85" t="s">
        <v>6</v>
      </c>
      <c r="M11" s="85" t="s">
        <v>6</v>
      </c>
      <c r="N11" s="85" t="s">
        <v>6</v>
      </c>
      <c r="O11" s="85"/>
      <c r="P11" s="85" t="s">
        <v>6</v>
      </c>
      <c r="Q11" s="85" t="s">
        <v>6</v>
      </c>
      <c r="R11" s="85" t="s">
        <v>6</v>
      </c>
      <c r="S11" s="85" t="s">
        <v>6</v>
      </c>
      <c r="T11" s="85" t="s">
        <v>6</v>
      </c>
      <c r="U11" s="85" t="s">
        <v>6</v>
      </c>
      <c r="V11" s="85"/>
      <c r="W11" s="85" t="s">
        <v>6</v>
      </c>
      <c r="X11" s="85"/>
      <c r="Y11" s="85"/>
      <c r="Z11" s="85"/>
      <c r="AA11" s="85"/>
      <c r="AB11" s="85"/>
      <c r="AC11" s="85"/>
      <c r="AD11" s="85"/>
      <c r="AE11" s="85"/>
      <c r="AF11" s="85"/>
      <c r="AG11" s="85"/>
      <c r="AH11" s="85"/>
      <c r="AI11" s="85"/>
      <c r="AJ11" s="18">
        <f t="shared" si="2"/>
        <v>14</v>
      </c>
      <c r="AK11" s="308">
        <f t="shared" si="3"/>
        <v>0</v>
      </c>
      <c r="AL11" s="335">
        <f t="shared" si="4"/>
        <v>1</v>
      </c>
      <c r="AM11" s="27"/>
      <c r="AN11" s="27"/>
      <c r="AO11" s="27"/>
    </row>
    <row r="12" spans="1:41" s="24" customFormat="1" ht="21" customHeight="1">
      <c r="A12" s="4">
        <v>6</v>
      </c>
      <c r="B12" s="78" t="s">
        <v>475</v>
      </c>
      <c r="C12" s="79" t="s">
        <v>476</v>
      </c>
      <c r="D12" s="80" t="s">
        <v>40</v>
      </c>
      <c r="E12" s="86"/>
      <c r="F12" s="85"/>
      <c r="G12" s="85"/>
      <c r="H12" s="85"/>
      <c r="I12" s="85" t="s">
        <v>7</v>
      </c>
      <c r="J12" s="85" t="s">
        <v>6</v>
      </c>
      <c r="K12" s="85" t="s">
        <v>6</v>
      </c>
      <c r="L12" s="85" t="s">
        <v>7</v>
      </c>
      <c r="M12" s="85"/>
      <c r="N12" s="85"/>
      <c r="O12" s="85"/>
      <c r="P12" s="85"/>
      <c r="Q12" s="85"/>
      <c r="R12" s="85"/>
      <c r="S12" s="85"/>
      <c r="T12" s="85" t="s">
        <v>7</v>
      </c>
      <c r="U12" s="85"/>
      <c r="V12" s="85"/>
      <c r="W12" s="85" t="s">
        <v>6</v>
      </c>
      <c r="X12" s="85"/>
      <c r="Y12" s="85"/>
      <c r="Z12" s="85"/>
      <c r="AA12" s="85"/>
      <c r="AB12" s="85"/>
      <c r="AC12" s="85"/>
      <c r="AD12" s="85"/>
      <c r="AE12" s="85"/>
      <c r="AF12" s="85"/>
      <c r="AG12" s="85"/>
      <c r="AH12" s="85"/>
      <c r="AI12" s="85"/>
      <c r="AJ12" s="18">
        <f t="shared" si="2"/>
        <v>3</v>
      </c>
      <c r="AK12" s="308">
        <f t="shared" si="3"/>
        <v>3</v>
      </c>
      <c r="AL12" s="335">
        <f t="shared" si="4"/>
        <v>0</v>
      </c>
      <c r="AM12" s="27"/>
      <c r="AN12" s="27"/>
      <c r="AO12" s="27"/>
    </row>
    <row r="13" spans="1:41" s="24" customFormat="1" ht="21" customHeight="1">
      <c r="A13" s="66">
        <v>7</v>
      </c>
      <c r="B13" s="78" t="s">
        <v>477</v>
      </c>
      <c r="C13" s="79" t="s">
        <v>69</v>
      </c>
      <c r="D13" s="80" t="s">
        <v>40</v>
      </c>
      <c r="E13" s="86"/>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18">
        <f t="shared" si="2"/>
        <v>0</v>
      </c>
      <c r="AK13" s="308">
        <f t="shared" si="3"/>
        <v>0</v>
      </c>
      <c r="AL13" s="335">
        <f t="shared" si="4"/>
        <v>0</v>
      </c>
      <c r="AM13" s="27"/>
      <c r="AN13" s="27"/>
      <c r="AO13" s="27"/>
    </row>
    <row r="14" spans="1:41" s="24" customFormat="1" ht="21" customHeight="1">
      <c r="A14" s="4">
        <v>8</v>
      </c>
      <c r="B14" s="78">
        <v>2010110034</v>
      </c>
      <c r="C14" s="79" t="s">
        <v>35</v>
      </c>
      <c r="D14" s="80" t="s">
        <v>844</v>
      </c>
      <c r="E14" s="86"/>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8">
        <f t="shared" si="2"/>
        <v>0</v>
      </c>
      <c r="AK14" s="308">
        <f t="shared" si="3"/>
        <v>0</v>
      </c>
      <c r="AL14" s="335">
        <f t="shared" si="4"/>
        <v>0</v>
      </c>
      <c r="AM14" s="27"/>
      <c r="AN14" s="27"/>
      <c r="AO14" s="27"/>
    </row>
    <row r="15" spans="1:41" s="24" customFormat="1" ht="21" customHeight="1">
      <c r="A15" s="66">
        <v>9</v>
      </c>
      <c r="B15" s="78">
        <v>2010210004</v>
      </c>
      <c r="C15" s="79" t="s">
        <v>234</v>
      </c>
      <c r="D15" s="80" t="s">
        <v>50</v>
      </c>
      <c r="E15" s="86"/>
      <c r="F15" s="88"/>
      <c r="G15" s="88" t="s">
        <v>7</v>
      </c>
      <c r="H15" s="88"/>
      <c r="I15" s="88"/>
      <c r="J15" s="88"/>
      <c r="K15" s="88"/>
      <c r="L15" s="88"/>
      <c r="M15" s="88"/>
      <c r="N15" s="88"/>
      <c r="O15" s="88"/>
      <c r="P15" s="85"/>
      <c r="Q15" s="88"/>
      <c r="R15" s="88"/>
      <c r="S15" s="88"/>
      <c r="T15" s="88"/>
      <c r="U15" s="88"/>
      <c r="V15" s="85"/>
      <c r="W15" s="88"/>
      <c r="X15" s="88"/>
      <c r="Y15" s="88"/>
      <c r="Z15" s="88"/>
      <c r="AA15" s="88"/>
      <c r="AB15" s="88"/>
      <c r="AC15" s="88"/>
      <c r="AD15" s="88"/>
      <c r="AE15" s="88"/>
      <c r="AF15" s="88"/>
      <c r="AG15" s="88"/>
      <c r="AH15" s="88"/>
      <c r="AI15" s="88"/>
      <c r="AJ15" s="18">
        <f t="shared" si="2"/>
        <v>0</v>
      </c>
      <c r="AK15" s="308">
        <f t="shared" si="3"/>
        <v>1</v>
      </c>
      <c r="AL15" s="335">
        <f t="shared" si="4"/>
        <v>0</v>
      </c>
      <c r="AM15" s="27"/>
      <c r="AN15" s="27"/>
      <c r="AO15" s="27"/>
    </row>
    <row r="16" spans="1:41" s="24" customFormat="1" ht="21" customHeight="1">
      <c r="A16" s="4">
        <v>10</v>
      </c>
      <c r="B16" s="78" t="s">
        <v>479</v>
      </c>
      <c r="C16" s="79" t="s">
        <v>480</v>
      </c>
      <c r="D16" s="80" t="s">
        <v>14</v>
      </c>
      <c r="E16" s="86"/>
      <c r="F16" s="88"/>
      <c r="G16" s="88"/>
      <c r="H16" s="88"/>
      <c r="I16" s="88"/>
      <c r="J16" s="88"/>
      <c r="K16" s="88"/>
      <c r="L16" s="88"/>
      <c r="M16" s="88"/>
      <c r="N16" s="88"/>
      <c r="O16" s="88"/>
      <c r="P16" s="85"/>
      <c r="Q16" s="88"/>
      <c r="R16" s="88"/>
      <c r="S16" s="88"/>
      <c r="T16" s="88"/>
      <c r="U16" s="88"/>
      <c r="V16" s="85"/>
      <c r="W16" s="88"/>
      <c r="X16" s="88"/>
      <c r="Y16" s="88"/>
      <c r="Z16" s="88"/>
      <c r="AA16" s="88"/>
      <c r="AB16" s="88"/>
      <c r="AC16" s="88"/>
      <c r="AD16" s="88"/>
      <c r="AE16" s="88"/>
      <c r="AF16" s="88"/>
      <c r="AG16" s="88"/>
      <c r="AH16" s="88"/>
      <c r="AI16" s="88"/>
      <c r="AJ16" s="18">
        <f t="shared" si="2"/>
        <v>0</v>
      </c>
      <c r="AK16" s="308">
        <f t="shared" si="3"/>
        <v>0</v>
      </c>
      <c r="AL16" s="335">
        <f t="shared" si="4"/>
        <v>0</v>
      </c>
      <c r="AM16" s="27"/>
      <c r="AN16" s="27"/>
      <c r="AO16" s="27"/>
    </row>
    <row r="17" spans="1:131" s="24" customFormat="1" ht="21" customHeight="1">
      <c r="A17" s="66">
        <v>11</v>
      </c>
      <c r="B17" s="78" t="s">
        <v>481</v>
      </c>
      <c r="C17" s="79" t="s">
        <v>358</v>
      </c>
      <c r="D17" s="80" t="s">
        <v>14</v>
      </c>
      <c r="E17" s="86"/>
      <c r="F17" s="85"/>
      <c r="G17" s="85"/>
      <c r="H17" s="85"/>
      <c r="I17" s="85" t="s">
        <v>6</v>
      </c>
      <c r="J17" s="85"/>
      <c r="K17" s="85"/>
      <c r="L17" s="85"/>
      <c r="M17" s="85"/>
      <c r="N17" s="85"/>
      <c r="O17" s="85"/>
      <c r="P17" s="85"/>
      <c r="Q17" s="85"/>
      <c r="R17" s="85"/>
      <c r="S17" s="85"/>
      <c r="T17" s="85"/>
      <c r="U17" s="85"/>
      <c r="V17" s="85"/>
      <c r="W17" s="85" t="s">
        <v>8</v>
      </c>
      <c r="X17" s="85"/>
      <c r="Y17" s="85"/>
      <c r="Z17" s="85"/>
      <c r="AA17" s="85"/>
      <c r="AB17" s="85"/>
      <c r="AC17" s="85"/>
      <c r="AD17" s="85"/>
      <c r="AE17" s="85"/>
      <c r="AF17" s="85"/>
      <c r="AG17" s="85"/>
      <c r="AH17" s="85"/>
      <c r="AI17" s="85"/>
      <c r="AJ17" s="18">
        <f t="shared" si="2"/>
        <v>1</v>
      </c>
      <c r="AK17" s="308">
        <f t="shared" si="3"/>
        <v>0</v>
      </c>
      <c r="AL17" s="335">
        <f t="shared" si="4"/>
        <v>1</v>
      </c>
      <c r="AM17" s="27"/>
      <c r="AN17" s="27"/>
      <c r="AO17" s="27"/>
    </row>
    <row r="18" spans="1:131" s="45" customFormat="1" ht="21" customHeight="1">
      <c r="A18" s="4">
        <v>12</v>
      </c>
      <c r="B18" s="78" t="s">
        <v>483</v>
      </c>
      <c r="C18" s="79" t="s">
        <v>64</v>
      </c>
      <c r="D18" s="80" t="s">
        <v>41</v>
      </c>
      <c r="E18" s="89"/>
      <c r="F18" s="89"/>
      <c r="G18" s="89"/>
      <c r="H18" s="228"/>
      <c r="I18" s="228"/>
      <c r="J18" s="228"/>
      <c r="K18" s="228"/>
      <c r="L18" s="228"/>
      <c r="M18" s="228" t="s">
        <v>8</v>
      </c>
      <c r="N18" s="228" t="s">
        <v>6</v>
      </c>
      <c r="O18" s="228"/>
      <c r="P18" s="85"/>
      <c r="Q18" s="89"/>
      <c r="R18" s="89"/>
      <c r="S18" s="89"/>
      <c r="T18" s="89"/>
      <c r="U18" s="89" t="s">
        <v>6</v>
      </c>
      <c r="V18" s="85"/>
      <c r="W18" s="89"/>
      <c r="X18" s="89"/>
      <c r="Y18" s="89"/>
      <c r="Z18" s="89"/>
      <c r="AA18" s="89"/>
      <c r="AB18" s="89"/>
      <c r="AC18" s="89"/>
      <c r="AD18" s="89"/>
      <c r="AE18" s="89"/>
      <c r="AF18" s="89"/>
      <c r="AG18" s="89"/>
      <c r="AH18" s="89"/>
      <c r="AI18" s="89"/>
      <c r="AJ18" s="18">
        <f t="shared" si="2"/>
        <v>2</v>
      </c>
      <c r="AK18" s="308">
        <f t="shared" si="3"/>
        <v>0</v>
      </c>
      <c r="AL18" s="335">
        <f t="shared" si="4"/>
        <v>1</v>
      </c>
      <c r="AM18" s="59"/>
      <c r="AN18" s="59"/>
      <c r="AO18" s="59"/>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row>
    <row r="19" spans="1:131" s="24" customFormat="1" ht="21" customHeight="1">
      <c r="A19" s="66">
        <v>13</v>
      </c>
      <c r="B19" s="78" t="s">
        <v>484</v>
      </c>
      <c r="C19" s="79" t="s">
        <v>115</v>
      </c>
      <c r="D19" s="80" t="s">
        <v>41</v>
      </c>
      <c r="E19" s="86"/>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18">
        <f t="shared" si="2"/>
        <v>0</v>
      </c>
      <c r="AK19" s="308">
        <f t="shared" si="3"/>
        <v>0</v>
      </c>
      <c r="AL19" s="335">
        <f t="shared" si="4"/>
        <v>0</v>
      </c>
      <c r="AM19" s="415"/>
      <c r="AN19" s="416"/>
      <c r="AO19" s="27"/>
    </row>
    <row r="20" spans="1:131" s="24" customFormat="1" ht="21" customHeight="1">
      <c r="A20" s="4">
        <v>14</v>
      </c>
      <c r="B20" s="78" t="s">
        <v>485</v>
      </c>
      <c r="C20" s="79" t="s">
        <v>76</v>
      </c>
      <c r="D20" s="80" t="s">
        <v>92</v>
      </c>
      <c r="E20" s="338"/>
      <c r="F20" s="339" t="s">
        <v>7</v>
      </c>
      <c r="G20" s="339"/>
      <c r="H20" s="339"/>
      <c r="I20" s="339"/>
      <c r="J20" s="339" t="s">
        <v>6</v>
      </c>
      <c r="K20" s="339"/>
      <c r="L20" s="339"/>
      <c r="M20" s="339"/>
      <c r="N20" s="339"/>
      <c r="O20" s="339"/>
      <c r="P20" s="339" t="s">
        <v>7</v>
      </c>
      <c r="Q20" s="339"/>
      <c r="R20" s="339"/>
      <c r="S20" s="339"/>
      <c r="T20" s="339" t="s">
        <v>7</v>
      </c>
      <c r="U20" s="339"/>
      <c r="V20" s="339"/>
      <c r="W20" s="339"/>
      <c r="X20" s="339"/>
      <c r="Y20" s="339"/>
      <c r="Z20" s="339"/>
      <c r="AA20" s="339"/>
      <c r="AB20" s="339"/>
      <c r="AC20" s="339"/>
      <c r="AD20" s="339"/>
      <c r="AE20" s="339"/>
      <c r="AF20" s="339"/>
      <c r="AG20" s="339"/>
      <c r="AH20" s="339"/>
      <c r="AI20" s="339"/>
      <c r="AJ20" s="18">
        <f t="shared" si="2"/>
        <v>1</v>
      </c>
      <c r="AK20" s="308">
        <f t="shared" si="3"/>
        <v>3</v>
      </c>
      <c r="AL20" s="335">
        <f t="shared" si="4"/>
        <v>0</v>
      </c>
      <c r="AM20" s="27"/>
      <c r="AN20" s="27"/>
      <c r="AO20" s="27"/>
    </row>
    <row r="21" spans="1:131" s="24" customFormat="1" ht="21" customHeight="1">
      <c r="A21" s="66">
        <v>15</v>
      </c>
      <c r="B21" s="78" t="s">
        <v>486</v>
      </c>
      <c r="C21" s="79" t="s">
        <v>487</v>
      </c>
      <c r="D21" s="80" t="s">
        <v>92</v>
      </c>
      <c r="E21" s="338"/>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18">
        <f t="shared" si="2"/>
        <v>0</v>
      </c>
      <c r="AK21" s="308">
        <f t="shared" si="3"/>
        <v>0</v>
      </c>
      <c r="AL21" s="335">
        <f t="shared" si="4"/>
        <v>0</v>
      </c>
      <c r="AM21" s="27"/>
      <c r="AN21" s="27"/>
      <c r="AO21" s="27"/>
    </row>
    <row r="22" spans="1:131" s="24" customFormat="1" ht="21" customHeight="1">
      <c r="A22" s="4">
        <v>16</v>
      </c>
      <c r="B22" s="78">
        <v>2010110139</v>
      </c>
      <c r="C22" s="79" t="s">
        <v>845</v>
      </c>
      <c r="D22" s="80" t="s">
        <v>210</v>
      </c>
      <c r="E22" s="86"/>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18">
        <f t="shared" si="2"/>
        <v>0</v>
      </c>
      <c r="AK22" s="308">
        <f t="shared" si="3"/>
        <v>0</v>
      </c>
      <c r="AL22" s="335">
        <f t="shared" si="4"/>
        <v>0</v>
      </c>
      <c r="AM22" s="27"/>
      <c r="AN22" s="27"/>
      <c r="AO22" s="27"/>
    </row>
    <row r="23" spans="1:131" s="24" customFormat="1" ht="21" customHeight="1">
      <c r="A23" s="66">
        <v>17</v>
      </c>
      <c r="B23" s="78" t="s">
        <v>488</v>
      </c>
      <c r="C23" s="79" t="s">
        <v>95</v>
      </c>
      <c r="D23" s="80" t="s">
        <v>15</v>
      </c>
      <c r="E23" s="86"/>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18">
        <f t="shared" si="2"/>
        <v>0</v>
      </c>
      <c r="AK23" s="308">
        <f t="shared" si="3"/>
        <v>0</v>
      </c>
      <c r="AL23" s="335">
        <f t="shared" si="4"/>
        <v>0</v>
      </c>
      <c r="AM23" s="27"/>
      <c r="AN23" s="27"/>
      <c r="AO23" s="27"/>
    </row>
    <row r="24" spans="1:131" s="24" customFormat="1" ht="21" customHeight="1">
      <c r="A24" s="4">
        <v>18</v>
      </c>
      <c r="B24" s="78" t="s">
        <v>489</v>
      </c>
      <c r="C24" s="79" t="s">
        <v>490</v>
      </c>
      <c r="D24" s="80" t="s">
        <v>94</v>
      </c>
      <c r="E24" s="86"/>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18">
        <f t="shared" si="2"/>
        <v>0</v>
      </c>
      <c r="AK24" s="308">
        <f t="shared" si="3"/>
        <v>0</v>
      </c>
      <c r="AL24" s="335">
        <f t="shared" si="4"/>
        <v>0</v>
      </c>
      <c r="AM24" s="27"/>
      <c r="AN24" s="27"/>
      <c r="AO24" s="27"/>
    </row>
    <row r="25" spans="1:131" s="77" customFormat="1" ht="21" customHeight="1">
      <c r="A25" s="66">
        <v>19</v>
      </c>
      <c r="B25" s="78">
        <v>2010120042</v>
      </c>
      <c r="C25" s="79" t="s">
        <v>96</v>
      </c>
      <c r="D25" s="3" t="s">
        <v>20</v>
      </c>
      <c r="E25" s="86"/>
      <c r="F25" s="85"/>
      <c r="G25" s="85"/>
      <c r="H25" s="85"/>
      <c r="I25" s="85"/>
      <c r="J25" s="85" t="s">
        <v>8</v>
      </c>
      <c r="K25" s="85"/>
      <c r="L25" s="85"/>
      <c r="M25" s="85"/>
      <c r="N25" s="85"/>
      <c r="O25" s="92"/>
      <c r="P25" s="85"/>
      <c r="Q25" s="85"/>
      <c r="R25" s="85"/>
      <c r="S25" s="85"/>
      <c r="T25" s="85"/>
      <c r="U25" s="85" t="s">
        <v>6</v>
      </c>
      <c r="V25" s="85"/>
      <c r="W25" s="85"/>
      <c r="X25" s="85"/>
      <c r="Y25" s="85"/>
      <c r="Z25" s="85"/>
      <c r="AA25" s="85"/>
      <c r="AB25" s="85"/>
      <c r="AC25" s="85"/>
      <c r="AD25" s="85"/>
      <c r="AE25" s="85"/>
      <c r="AF25" s="85"/>
      <c r="AG25" s="85"/>
      <c r="AH25" s="85"/>
      <c r="AI25" s="85"/>
      <c r="AJ25" s="18">
        <f t="shared" si="2"/>
        <v>1</v>
      </c>
      <c r="AK25" s="308">
        <f t="shared" si="3"/>
        <v>0</v>
      </c>
      <c r="AL25" s="335">
        <f t="shared" si="4"/>
        <v>1</v>
      </c>
    </row>
    <row r="26" spans="1:131" s="24" customFormat="1" ht="21" customHeight="1">
      <c r="A26" s="4">
        <v>20</v>
      </c>
      <c r="B26" s="78" t="s">
        <v>491</v>
      </c>
      <c r="C26" s="79" t="s">
        <v>492</v>
      </c>
      <c r="D26" s="80" t="s">
        <v>52</v>
      </c>
      <c r="E26" s="86"/>
      <c r="F26" s="85"/>
      <c r="G26" s="85"/>
      <c r="H26" s="85"/>
      <c r="I26" s="85"/>
      <c r="J26" s="85"/>
      <c r="K26" s="85"/>
      <c r="L26" s="85"/>
      <c r="M26" s="85"/>
      <c r="N26" s="85"/>
      <c r="O26" s="85"/>
      <c r="P26" s="85"/>
      <c r="Q26" s="85"/>
      <c r="R26" s="85"/>
      <c r="S26" s="85"/>
      <c r="T26" s="85" t="s">
        <v>7</v>
      </c>
      <c r="U26" s="85"/>
      <c r="V26" s="85"/>
      <c r="W26" s="85"/>
      <c r="X26" s="85"/>
      <c r="Y26" s="85"/>
      <c r="Z26" s="85"/>
      <c r="AA26" s="85"/>
      <c r="AB26" s="85"/>
      <c r="AC26" s="85"/>
      <c r="AD26" s="85"/>
      <c r="AE26" s="85"/>
      <c r="AF26" s="85"/>
      <c r="AG26" s="85"/>
      <c r="AH26" s="85"/>
      <c r="AI26" s="85"/>
      <c r="AJ26" s="18">
        <f t="shared" si="2"/>
        <v>0</v>
      </c>
      <c r="AK26" s="308">
        <f t="shared" si="3"/>
        <v>1</v>
      </c>
      <c r="AL26" s="335">
        <f t="shared" si="4"/>
        <v>0</v>
      </c>
      <c r="AM26" s="27"/>
      <c r="AN26" s="27"/>
      <c r="AO26" s="27"/>
    </row>
    <row r="27" spans="1:131" s="24" customFormat="1" ht="21" customHeight="1">
      <c r="A27" s="66">
        <v>21</v>
      </c>
      <c r="B27" s="78" t="s">
        <v>493</v>
      </c>
      <c r="C27" s="79" t="s">
        <v>51</v>
      </c>
      <c r="D27" s="80" t="s">
        <v>52</v>
      </c>
      <c r="E27" s="86"/>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18">
        <f t="shared" si="2"/>
        <v>0</v>
      </c>
      <c r="AK27" s="308">
        <f t="shared" si="3"/>
        <v>0</v>
      </c>
      <c r="AL27" s="335">
        <f t="shared" si="4"/>
        <v>0</v>
      </c>
      <c r="AM27" s="27"/>
      <c r="AN27" s="27"/>
      <c r="AO27" s="27"/>
    </row>
    <row r="28" spans="1:131" s="24" customFormat="1" ht="21" customHeight="1">
      <c r="A28" s="4">
        <v>22</v>
      </c>
      <c r="B28" s="78" t="s">
        <v>496</v>
      </c>
      <c r="C28" s="79" t="s">
        <v>16</v>
      </c>
      <c r="D28" s="80" t="s">
        <v>28</v>
      </c>
      <c r="E28" s="86"/>
      <c r="F28" s="85" t="s">
        <v>6</v>
      </c>
      <c r="G28" s="85"/>
      <c r="H28" s="85"/>
      <c r="I28" s="85"/>
      <c r="J28" s="85"/>
      <c r="K28" s="85"/>
      <c r="L28" s="85"/>
      <c r="M28" s="85"/>
      <c r="N28" s="85"/>
      <c r="O28" s="85"/>
      <c r="P28" s="85"/>
      <c r="Q28" s="85"/>
      <c r="R28" s="85"/>
      <c r="S28" s="85"/>
      <c r="T28" s="85" t="s">
        <v>6</v>
      </c>
      <c r="U28" s="85"/>
      <c r="V28" s="85"/>
      <c r="W28" s="85"/>
      <c r="X28" s="85"/>
      <c r="Y28" s="85"/>
      <c r="Z28" s="85"/>
      <c r="AA28" s="85"/>
      <c r="AB28" s="85"/>
      <c r="AC28" s="85"/>
      <c r="AD28" s="85"/>
      <c r="AE28" s="85"/>
      <c r="AF28" s="85"/>
      <c r="AG28" s="85"/>
      <c r="AH28" s="85"/>
      <c r="AI28" s="85"/>
      <c r="AJ28" s="18">
        <f t="shared" si="2"/>
        <v>2</v>
      </c>
      <c r="AK28" s="308">
        <f t="shared" si="3"/>
        <v>0</v>
      </c>
      <c r="AL28" s="335">
        <f t="shared" si="4"/>
        <v>0</v>
      </c>
      <c r="AM28" s="27"/>
      <c r="AN28" s="27"/>
      <c r="AO28" s="27"/>
    </row>
    <row r="29" spans="1:131" s="24" customFormat="1" ht="21" customHeight="1">
      <c r="A29" s="66">
        <v>23</v>
      </c>
      <c r="B29" s="78" t="s">
        <v>497</v>
      </c>
      <c r="C29" s="79" t="s">
        <v>498</v>
      </c>
      <c r="D29" s="80" t="s">
        <v>451</v>
      </c>
      <c r="E29" s="86"/>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18">
        <f t="shared" si="2"/>
        <v>0</v>
      </c>
      <c r="AK29" s="308">
        <f t="shared" si="3"/>
        <v>0</v>
      </c>
      <c r="AL29" s="335">
        <f t="shared" si="4"/>
        <v>0</v>
      </c>
      <c r="AM29" s="27"/>
      <c r="AN29" s="27"/>
      <c r="AO29" s="27"/>
    </row>
    <row r="30" spans="1:131" s="24" customFormat="1" ht="21" customHeight="1">
      <c r="A30" s="4">
        <v>24</v>
      </c>
      <c r="B30" s="78" t="s">
        <v>499</v>
      </c>
      <c r="C30" s="79" t="s">
        <v>64</v>
      </c>
      <c r="D30" s="80" t="s">
        <v>55</v>
      </c>
      <c r="E30" s="86"/>
      <c r="F30" s="85"/>
      <c r="G30" s="85"/>
      <c r="H30" s="85"/>
      <c r="I30" s="85"/>
      <c r="J30" s="85"/>
      <c r="K30" s="85"/>
      <c r="L30" s="85"/>
      <c r="M30" s="85"/>
      <c r="N30" s="85" t="s">
        <v>7</v>
      </c>
      <c r="O30" s="85"/>
      <c r="P30" s="85"/>
      <c r="Q30" s="85"/>
      <c r="R30" s="85"/>
      <c r="S30" s="85"/>
      <c r="T30" s="85"/>
      <c r="U30" s="85"/>
      <c r="V30" s="85"/>
      <c r="W30" s="85"/>
      <c r="X30" s="85"/>
      <c r="Y30" s="85"/>
      <c r="Z30" s="85"/>
      <c r="AA30" s="85"/>
      <c r="AB30" s="85"/>
      <c r="AC30" s="85"/>
      <c r="AD30" s="85"/>
      <c r="AE30" s="85"/>
      <c r="AF30" s="85"/>
      <c r="AG30" s="85"/>
      <c r="AH30" s="85"/>
      <c r="AI30" s="85"/>
      <c r="AJ30" s="18">
        <f t="shared" si="2"/>
        <v>0</v>
      </c>
      <c r="AK30" s="308">
        <f t="shared" si="3"/>
        <v>1</v>
      </c>
      <c r="AL30" s="335">
        <f t="shared" si="4"/>
        <v>0</v>
      </c>
      <c r="AM30" s="27"/>
      <c r="AN30" s="27"/>
      <c r="AO30" s="27"/>
    </row>
    <row r="31" spans="1:131" s="24" customFormat="1" ht="21" customHeight="1">
      <c r="A31" s="66">
        <v>25</v>
      </c>
      <c r="B31" s="78" t="s">
        <v>500</v>
      </c>
      <c r="C31" s="79" t="s">
        <v>501</v>
      </c>
      <c r="D31" s="80" t="s">
        <v>78</v>
      </c>
      <c r="E31" s="86"/>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18">
        <f t="shared" si="2"/>
        <v>0</v>
      </c>
      <c r="AK31" s="308">
        <f t="shared" si="3"/>
        <v>0</v>
      </c>
      <c r="AL31" s="335">
        <f t="shared" si="4"/>
        <v>0</v>
      </c>
      <c r="AM31" s="27"/>
      <c r="AN31" s="27"/>
      <c r="AO31" s="27"/>
    </row>
    <row r="32" spans="1:131" s="24" customFormat="1" ht="21" customHeight="1">
      <c r="A32" s="4">
        <v>26</v>
      </c>
      <c r="B32" s="78" t="s">
        <v>502</v>
      </c>
      <c r="C32" s="79" t="s">
        <v>503</v>
      </c>
      <c r="D32" s="80" t="s">
        <v>43</v>
      </c>
      <c r="E32" s="86"/>
      <c r="F32" s="85"/>
      <c r="G32" s="85" t="s">
        <v>6</v>
      </c>
      <c r="H32" s="85"/>
      <c r="I32" s="85"/>
      <c r="J32" s="85"/>
      <c r="K32" s="85" t="s">
        <v>6</v>
      </c>
      <c r="L32" s="85"/>
      <c r="M32" s="85" t="s">
        <v>8</v>
      </c>
      <c r="N32" s="85" t="s">
        <v>6</v>
      </c>
      <c r="O32" s="85"/>
      <c r="P32" s="85"/>
      <c r="Q32" s="85"/>
      <c r="R32" s="85"/>
      <c r="S32" s="85"/>
      <c r="T32" s="85"/>
      <c r="U32" s="85"/>
      <c r="V32" s="85"/>
      <c r="W32" s="85"/>
      <c r="X32" s="85"/>
      <c r="Y32" s="85"/>
      <c r="Z32" s="85"/>
      <c r="AA32" s="85"/>
      <c r="AB32" s="85"/>
      <c r="AC32" s="85"/>
      <c r="AD32" s="85"/>
      <c r="AE32" s="85"/>
      <c r="AF32" s="85"/>
      <c r="AG32" s="85"/>
      <c r="AH32" s="85"/>
      <c r="AI32" s="85"/>
      <c r="AJ32" s="18">
        <f t="shared" si="2"/>
        <v>3</v>
      </c>
      <c r="AK32" s="308">
        <f t="shared" si="3"/>
        <v>0</v>
      </c>
      <c r="AL32" s="335">
        <f t="shared" si="4"/>
        <v>1</v>
      </c>
      <c r="AM32" s="27"/>
      <c r="AN32" s="27"/>
      <c r="AO32" s="27"/>
    </row>
    <row r="33" spans="1:44" s="24" customFormat="1" ht="21" customHeight="1">
      <c r="A33" s="66">
        <v>27</v>
      </c>
      <c r="B33" s="78" t="s">
        <v>504</v>
      </c>
      <c r="C33" s="79" t="s">
        <v>96</v>
      </c>
      <c r="D33" s="80" t="s">
        <v>45</v>
      </c>
      <c r="E33" s="86"/>
      <c r="F33" s="85"/>
      <c r="G33" s="85"/>
      <c r="H33" s="85"/>
      <c r="I33" s="85" t="s">
        <v>6</v>
      </c>
      <c r="J33" s="85"/>
      <c r="K33" s="85"/>
      <c r="L33" s="85"/>
      <c r="M33" s="85"/>
      <c r="N33" s="85"/>
      <c r="O33" s="85"/>
      <c r="P33" s="85"/>
      <c r="Q33" s="85"/>
      <c r="R33" s="85"/>
      <c r="S33" s="85"/>
      <c r="T33" s="85" t="s">
        <v>7</v>
      </c>
      <c r="U33" s="85"/>
      <c r="V33" s="85"/>
      <c r="W33" s="85"/>
      <c r="X33" s="85"/>
      <c r="Y33" s="85"/>
      <c r="Z33" s="85"/>
      <c r="AA33" s="85"/>
      <c r="AB33" s="85"/>
      <c r="AC33" s="85"/>
      <c r="AD33" s="85"/>
      <c r="AE33" s="85"/>
      <c r="AF33" s="85"/>
      <c r="AG33" s="85"/>
      <c r="AH33" s="85"/>
      <c r="AI33" s="85"/>
      <c r="AJ33" s="18">
        <f t="shared" si="2"/>
        <v>1</v>
      </c>
      <c r="AK33" s="308">
        <f t="shared" si="3"/>
        <v>1</v>
      </c>
      <c r="AL33" s="335">
        <f t="shared" si="4"/>
        <v>0</v>
      </c>
      <c r="AM33" s="27"/>
      <c r="AN33" s="27"/>
      <c r="AO33" s="27"/>
    </row>
    <row r="34" spans="1:44" s="24" customFormat="1" ht="21" customHeight="1">
      <c r="A34" s="4">
        <v>28</v>
      </c>
      <c r="B34" s="78" t="s">
        <v>505</v>
      </c>
      <c r="C34" s="79" t="s">
        <v>506</v>
      </c>
      <c r="D34" s="80" t="s">
        <v>178</v>
      </c>
      <c r="E34" s="86"/>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18">
        <f t="shared" si="2"/>
        <v>0</v>
      </c>
      <c r="AK34" s="308">
        <f t="shared" si="3"/>
        <v>0</v>
      </c>
      <c r="AL34" s="335">
        <f t="shared" si="4"/>
        <v>0</v>
      </c>
      <c r="AM34" s="27"/>
      <c r="AN34" s="27"/>
      <c r="AO34" s="27"/>
    </row>
    <row r="35" spans="1:44" s="32" customFormat="1" ht="21" customHeight="1">
      <c r="A35" s="66">
        <v>29</v>
      </c>
      <c r="B35" s="78" t="s">
        <v>507</v>
      </c>
      <c r="C35" s="79" t="s">
        <v>508</v>
      </c>
      <c r="D35" s="80" t="s">
        <v>509</v>
      </c>
      <c r="E35" s="86"/>
      <c r="F35" s="85"/>
      <c r="G35" s="85"/>
      <c r="H35" s="85"/>
      <c r="I35" s="85"/>
      <c r="J35" s="85"/>
      <c r="K35" s="85"/>
      <c r="L35" s="85"/>
      <c r="M35" s="85"/>
      <c r="N35" s="85" t="s">
        <v>6</v>
      </c>
      <c r="O35" s="85"/>
      <c r="P35" s="85"/>
      <c r="Q35" s="85"/>
      <c r="R35" s="85" t="s">
        <v>7</v>
      </c>
      <c r="S35" s="85"/>
      <c r="T35" s="85"/>
      <c r="U35" s="85"/>
      <c r="V35" s="85"/>
      <c r="W35" s="85"/>
      <c r="X35" s="85"/>
      <c r="Y35" s="85"/>
      <c r="Z35" s="85"/>
      <c r="AA35" s="85"/>
      <c r="AB35" s="85"/>
      <c r="AC35" s="85"/>
      <c r="AD35" s="85"/>
      <c r="AE35" s="85"/>
      <c r="AF35" s="85"/>
      <c r="AG35" s="85"/>
      <c r="AH35" s="85"/>
      <c r="AI35" s="85"/>
      <c r="AJ35" s="18">
        <f t="shared" si="2"/>
        <v>1</v>
      </c>
      <c r="AK35" s="308">
        <f t="shared" si="3"/>
        <v>1</v>
      </c>
      <c r="AL35" s="335">
        <f t="shared" si="4"/>
        <v>0</v>
      </c>
      <c r="AM35" s="31"/>
      <c r="AN35" s="31"/>
      <c r="AO35" s="31"/>
    </row>
    <row r="36" spans="1:44" s="32" customFormat="1" ht="21" customHeight="1">
      <c r="A36" s="4">
        <v>30</v>
      </c>
      <c r="B36" s="78" t="s">
        <v>510</v>
      </c>
      <c r="C36" s="79" t="s">
        <v>511</v>
      </c>
      <c r="D36" s="80" t="s">
        <v>99</v>
      </c>
      <c r="E36" s="86"/>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18">
        <f t="shared" si="2"/>
        <v>0</v>
      </c>
      <c r="AK36" s="308">
        <f t="shared" si="3"/>
        <v>0</v>
      </c>
      <c r="AL36" s="335">
        <f t="shared" si="4"/>
        <v>0</v>
      </c>
      <c r="AM36" s="31"/>
      <c r="AN36" s="31"/>
      <c r="AO36" s="31"/>
    </row>
    <row r="37" spans="1:44" s="24" customFormat="1" ht="21" customHeight="1">
      <c r="A37" s="66">
        <v>31</v>
      </c>
      <c r="B37" s="78" t="s">
        <v>512</v>
      </c>
      <c r="C37" s="79" t="s">
        <v>513</v>
      </c>
      <c r="D37" s="80" t="s">
        <v>46</v>
      </c>
      <c r="E37" s="86"/>
      <c r="F37" s="85"/>
      <c r="G37" s="85"/>
      <c r="H37" s="85"/>
      <c r="I37" s="85" t="s">
        <v>8</v>
      </c>
      <c r="J37" s="85"/>
      <c r="K37" s="85"/>
      <c r="L37" s="85"/>
      <c r="M37" s="85" t="s">
        <v>6</v>
      </c>
      <c r="N37" s="85" t="s">
        <v>8</v>
      </c>
      <c r="O37" s="85"/>
      <c r="P37" s="85"/>
      <c r="Q37" s="85"/>
      <c r="R37" s="85"/>
      <c r="S37" s="85"/>
      <c r="T37" s="85" t="s">
        <v>6</v>
      </c>
      <c r="U37" s="85"/>
      <c r="V37" s="85"/>
      <c r="W37" s="85"/>
      <c r="X37" s="85"/>
      <c r="Y37" s="85"/>
      <c r="Z37" s="85"/>
      <c r="AA37" s="85"/>
      <c r="AB37" s="85"/>
      <c r="AC37" s="85"/>
      <c r="AD37" s="85"/>
      <c r="AE37" s="85"/>
      <c r="AF37" s="85"/>
      <c r="AG37" s="85"/>
      <c r="AH37" s="85"/>
      <c r="AI37" s="85"/>
      <c r="AJ37" s="18">
        <f t="shared" si="2"/>
        <v>2</v>
      </c>
      <c r="AK37" s="308">
        <f t="shared" si="3"/>
        <v>0</v>
      </c>
      <c r="AL37" s="335">
        <f t="shared" si="4"/>
        <v>2</v>
      </c>
      <c r="AM37" s="27"/>
      <c r="AN37" s="27"/>
      <c r="AO37" s="27"/>
    </row>
    <row r="38" spans="1:44" s="24" customFormat="1" ht="21" customHeight="1">
      <c r="A38" s="4">
        <v>32</v>
      </c>
      <c r="B38" s="78" t="s">
        <v>514</v>
      </c>
      <c r="C38" s="79" t="s">
        <v>80</v>
      </c>
      <c r="D38" s="80" t="s">
        <v>81</v>
      </c>
      <c r="E38" s="93"/>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18">
        <f t="shared" si="2"/>
        <v>0</v>
      </c>
      <c r="AK38" s="308">
        <f t="shared" si="3"/>
        <v>0</v>
      </c>
      <c r="AL38" s="335">
        <f t="shared" si="4"/>
        <v>0</v>
      </c>
      <c r="AM38" s="27"/>
      <c r="AN38" s="27"/>
      <c r="AO38" s="27"/>
    </row>
    <row r="39" spans="1:44" s="24" customFormat="1" ht="21" customHeight="1">
      <c r="A39" s="66">
        <v>33</v>
      </c>
      <c r="B39" s="81" t="s">
        <v>515</v>
      </c>
      <c r="C39" s="82" t="s">
        <v>516</v>
      </c>
      <c r="D39" s="83" t="s">
        <v>107</v>
      </c>
      <c r="E39" s="86"/>
      <c r="F39" s="85"/>
      <c r="G39" s="85" t="s">
        <v>7</v>
      </c>
      <c r="H39" s="85"/>
      <c r="I39" s="85" t="s">
        <v>8</v>
      </c>
      <c r="J39" s="85"/>
      <c r="K39" s="85"/>
      <c r="L39" s="85"/>
      <c r="M39" s="85" t="s">
        <v>8</v>
      </c>
      <c r="N39" s="85" t="s">
        <v>6</v>
      </c>
      <c r="O39" s="85"/>
      <c r="P39" s="85"/>
      <c r="Q39" s="85"/>
      <c r="R39" s="85"/>
      <c r="S39" s="85"/>
      <c r="T39" s="85"/>
      <c r="U39" s="85"/>
      <c r="V39" s="85"/>
      <c r="W39" s="85"/>
      <c r="X39" s="85"/>
      <c r="Y39" s="85"/>
      <c r="Z39" s="85"/>
      <c r="AA39" s="85"/>
      <c r="AB39" s="85"/>
      <c r="AC39" s="85"/>
      <c r="AD39" s="85"/>
      <c r="AE39" s="85"/>
      <c r="AF39" s="85"/>
      <c r="AG39" s="85"/>
      <c r="AH39" s="85"/>
      <c r="AI39" s="85"/>
      <c r="AJ39" s="18">
        <f t="shared" si="2"/>
        <v>1</v>
      </c>
      <c r="AK39" s="308">
        <f t="shared" si="3"/>
        <v>1</v>
      </c>
      <c r="AL39" s="335">
        <f t="shared" si="4"/>
        <v>2</v>
      </c>
      <c r="AM39" s="27"/>
      <c r="AN39" s="27"/>
      <c r="AO39" s="27"/>
    </row>
    <row r="40" spans="1:44" s="24" customFormat="1" ht="21" customHeight="1">
      <c r="A40" s="4">
        <v>34</v>
      </c>
      <c r="B40" s="78" t="s">
        <v>804</v>
      </c>
      <c r="C40" s="79" t="s">
        <v>805</v>
      </c>
      <c r="D40" s="80" t="s">
        <v>59</v>
      </c>
      <c r="E40" s="86"/>
      <c r="F40" s="85"/>
      <c r="G40" s="85" t="s">
        <v>6</v>
      </c>
      <c r="H40" s="85"/>
      <c r="I40" s="85"/>
      <c r="J40" s="85"/>
      <c r="K40" s="85"/>
      <c r="L40" s="85"/>
      <c r="M40" s="85"/>
      <c r="N40" s="85"/>
      <c r="O40" s="85"/>
      <c r="P40" s="85"/>
      <c r="Q40" s="85"/>
      <c r="R40" s="85"/>
      <c r="S40" s="85"/>
      <c r="T40" s="85" t="s">
        <v>6</v>
      </c>
      <c r="U40" s="85"/>
      <c r="V40" s="85"/>
      <c r="W40" s="85"/>
      <c r="X40" s="85"/>
      <c r="Y40" s="85"/>
      <c r="Z40" s="85"/>
      <c r="AA40" s="85"/>
      <c r="AB40" s="85"/>
      <c r="AC40" s="85"/>
      <c r="AD40" s="85"/>
      <c r="AE40" s="85"/>
      <c r="AF40" s="85"/>
      <c r="AG40" s="85"/>
      <c r="AH40" s="85"/>
      <c r="AI40" s="85"/>
      <c r="AJ40" s="18">
        <f t="shared" si="2"/>
        <v>2</v>
      </c>
      <c r="AK40" s="308">
        <f t="shared" si="3"/>
        <v>0</v>
      </c>
      <c r="AL40" s="335">
        <f t="shared" si="4"/>
        <v>0</v>
      </c>
      <c r="AM40" s="27"/>
      <c r="AN40" s="12"/>
      <c r="AO40" s="12"/>
      <c r="AP40" s="23"/>
      <c r="AQ40" s="23"/>
      <c r="AR40" s="23"/>
    </row>
    <row r="41" spans="1:44" s="24" customFormat="1" ht="21" customHeight="1">
      <c r="A41" s="66">
        <v>35</v>
      </c>
      <c r="B41" s="78" t="s">
        <v>517</v>
      </c>
      <c r="C41" s="79" t="s">
        <v>518</v>
      </c>
      <c r="D41" s="80" t="s">
        <v>89</v>
      </c>
      <c r="E41" s="86"/>
      <c r="F41" s="85"/>
      <c r="G41" s="85" t="s">
        <v>6</v>
      </c>
      <c r="H41" s="85"/>
      <c r="I41" s="85" t="s">
        <v>8</v>
      </c>
      <c r="J41" s="85"/>
      <c r="K41" s="85"/>
      <c r="L41" s="85"/>
      <c r="M41" s="85" t="s">
        <v>8</v>
      </c>
      <c r="N41" s="85" t="s">
        <v>6</v>
      </c>
      <c r="O41" s="85"/>
      <c r="P41" s="85"/>
      <c r="Q41" s="85"/>
      <c r="R41" s="85"/>
      <c r="S41" s="85"/>
      <c r="T41" s="85"/>
      <c r="U41" s="85"/>
      <c r="V41" s="85"/>
      <c r="W41" s="85"/>
      <c r="X41" s="85"/>
      <c r="Y41" s="85"/>
      <c r="Z41" s="85"/>
      <c r="AA41" s="85"/>
      <c r="AB41" s="85"/>
      <c r="AC41" s="85"/>
      <c r="AD41" s="85"/>
      <c r="AE41" s="85"/>
      <c r="AF41" s="85"/>
      <c r="AG41" s="85"/>
      <c r="AH41" s="85"/>
      <c r="AI41" s="85"/>
      <c r="AJ41" s="18">
        <f t="shared" si="2"/>
        <v>2</v>
      </c>
      <c r="AK41" s="308">
        <f t="shared" si="3"/>
        <v>0</v>
      </c>
      <c r="AL41" s="335">
        <f t="shared" si="4"/>
        <v>2</v>
      </c>
      <c r="AM41" s="27"/>
      <c r="AN41" s="27"/>
      <c r="AO41" s="27"/>
    </row>
    <row r="42" spans="1:44" s="24" customFormat="1" ht="21" customHeight="1">
      <c r="A42" s="417" t="s">
        <v>10</v>
      </c>
      <c r="B42" s="417"/>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18">
        <f>SUM(AJ8:AJ41)</f>
        <v>40</v>
      </c>
      <c r="AK42" s="18">
        <f>SUM(AK8:AK41)</f>
        <v>15</v>
      </c>
      <c r="AL42" s="18">
        <f>SUM(AL8:AL41)</f>
        <v>11</v>
      </c>
      <c r="AM42" s="28" t="s">
        <v>11</v>
      </c>
      <c r="AN42" s="28" t="s">
        <v>12</v>
      </c>
      <c r="AO42" s="28" t="s">
        <v>13</v>
      </c>
      <c r="AP42" s="27"/>
      <c r="AQ42" s="27"/>
    </row>
    <row r="43" spans="1:44" s="24" customFormat="1" ht="21" customHeight="1">
      <c r="A43" s="418" t="s">
        <v>2599</v>
      </c>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20"/>
      <c r="AM43" s="145"/>
      <c r="AN43" s="145"/>
      <c r="AO43" s="145"/>
      <c r="AP43" s="311"/>
      <c r="AQ43" s="311"/>
    </row>
    <row r="44" spans="1:44">
      <c r="A44" s="12"/>
      <c r="B44" s="12"/>
      <c r="C44" s="414"/>
      <c r="D44" s="414"/>
      <c r="H44" s="29"/>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row r="45" spans="1:44">
      <c r="C45" s="22"/>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row>
    <row r="46" spans="1:44">
      <c r="C46" s="22"/>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row>
    <row r="47" spans="1:44">
      <c r="C47" s="414"/>
      <c r="D47" s="414"/>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row>
    <row r="48" spans="1:44">
      <c r="C48" s="414"/>
      <c r="D48" s="414"/>
      <c r="E48" s="414"/>
      <c r="F48" s="414"/>
      <c r="G48" s="414"/>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row>
    <row r="49" spans="3:38">
      <c r="C49" s="414"/>
      <c r="D49" s="414"/>
      <c r="E49" s="414"/>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row>
    <row r="50" spans="3:38">
      <c r="C50" s="414"/>
      <c r="D50" s="414"/>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19:AN19"/>
    <mergeCell ref="A42:AI42"/>
    <mergeCell ref="A43:AL43"/>
    <mergeCell ref="I4:L4"/>
    <mergeCell ref="AJ5:AJ6"/>
    <mergeCell ref="C49:E49"/>
    <mergeCell ref="C50:D50"/>
    <mergeCell ref="C48:G48"/>
    <mergeCell ref="C47:D47"/>
    <mergeCell ref="C44:D44"/>
  </mergeCells>
  <conditionalFormatting sqref="E6:AI20">
    <cfRule type="expression" dxfId="196" priority="2">
      <formula>IF(E$6="CN",1,0)</formula>
    </cfRule>
  </conditionalFormatting>
  <conditionalFormatting sqref="E6:AI41">
    <cfRule type="expression" dxfId="195"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U15" sqref="U15"/>
    </sheetView>
  </sheetViews>
  <sheetFormatPr defaultColWidth="9.33203125" defaultRowHeight="18"/>
  <cols>
    <col min="1" max="1" width="7.83203125" style="23" customWidth="1"/>
    <col min="2" max="2" width="17.1640625" style="23" customWidth="1"/>
    <col min="3" max="3" width="24.1640625" style="23" customWidth="1"/>
    <col min="4" max="4" width="8.6640625" style="23" customWidth="1"/>
    <col min="5" max="35" width="4" style="23" customWidth="1"/>
    <col min="36" max="38" width="6.66406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2.5">
      <c r="A3" s="432" t="s">
        <v>1400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121">
        <v>1</v>
      </c>
      <c r="B7" s="121" t="s">
        <v>1401</v>
      </c>
      <c r="C7" s="122" t="s">
        <v>121</v>
      </c>
      <c r="D7" s="123" t="s">
        <v>37</v>
      </c>
      <c r="E7" s="190"/>
      <c r="F7" s="98" t="s">
        <v>7</v>
      </c>
      <c r="G7" s="98"/>
      <c r="H7" s="98"/>
      <c r="I7" s="98"/>
      <c r="J7" s="98" t="s">
        <v>6</v>
      </c>
      <c r="K7" s="98"/>
      <c r="L7" s="98"/>
      <c r="M7" s="98" t="s">
        <v>7</v>
      </c>
      <c r="N7" s="98"/>
      <c r="O7" s="98"/>
      <c r="P7" s="98"/>
      <c r="Q7" s="98"/>
      <c r="R7" s="98"/>
      <c r="S7" s="98"/>
      <c r="T7" s="98" t="s">
        <v>6</v>
      </c>
      <c r="U7" s="98"/>
      <c r="V7" s="98"/>
      <c r="W7" s="98"/>
      <c r="X7" s="98"/>
      <c r="Y7" s="98"/>
      <c r="Z7" s="98"/>
      <c r="AA7" s="98"/>
      <c r="AB7" s="98"/>
      <c r="AC7" s="98"/>
      <c r="AD7" s="98"/>
      <c r="AE7" s="98"/>
      <c r="AF7" s="98"/>
      <c r="AG7" s="98"/>
      <c r="AH7" s="98"/>
      <c r="AI7" s="98"/>
      <c r="AJ7" s="18">
        <f>COUNTIF(E7:AI7,"K")+2*COUNTIF(E7:AI7,"2K")+COUNTIF(E7:AI7,"TK")+COUNTIF(E7:AI7,"KT")+COUNTIF(E7:AI7,"PK")+COUNTIF(E7:AI7,"KP")+2*COUNTIF(E7:AI7,"K2")</f>
        <v>2</v>
      </c>
      <c r="AK7" s="309">
        <f>COUNTIF(F7:AJ7,"P")+2*COUNTIF(F7:AJ7,"2P")+COUNTIF(F7:AJ7,"TP")+COUNTIF(F7:AJ7,"PT")+COUNTIF(F7:AJ7,"PK")+COUNTIF(F7:AJ7,"KP")+2*COUNTIF(F7:AJ7,"P2")</f>
        <v>2</v>
      </c>
      <c r="AL7" s="335">
        <f>COUNTIF(E7:AI7,"T")+2*COUNTIF(E7:AI7,"2T")+2*COUNTIF(E7:AI7,"T2")+COUNTIF(E7:AI7,"PT")+COUNTIF(E7:AI7,"TP")+COUNTIF(E7:AI7,"TK")+COUNTIF(E7:AI7,"KT")</f>
        <v>0</v>
      </c>
      <c r="AM7" s="25"/>
      <c r="AN7" s="26"/>
      <c r="AO7" s="140"/>
    </row>
    <row r="8" spans="1:41" s="24" customFormat="1">
      <c r="A8" s="121">
        <v>2</v>
      </c>
      <c r="B8" s="121" t="s">
        <v>1402</v>
      </c>
      <c r="C8" s="122" t="s">
        <v>1403</v>
      </c>
      <c r="D8" s="123" t="s">
        <v>37</v>
      </c>
      <c r="E8" s="190" t="s">
        <v>7</v>
      </c>
      <c r="F8" s="98"/>
      <c r="G8" s="98"/>
      <c r="H8" s="98"/>
      <c r="I8" s="98"/>
      <c r="J8" s="98" t="s">
        <v>6</v>
      </c>
      <c r="K8" s="98"/>
      <c r="L8" s="98"/>
      <c r="M8" s="98"/>
      <c r="N8" s="98"/>
      <c r="O8" s="98"/>
      <c r="P8" s="98"/>
      <c r="Q8" s="98" t="s">
        <v>7</v>
      </c>
      <c r="R8" s="98"/>
      <c r="S8" s="98"/>
      <c r="T8" s="98" t="s">
        <v>6</v>
      </c>
      <c r="U8" s="98"/>
      <c r="V8" s="98"/>
      <c r="W8" s="98"/>
      <c r="X8" s="98"/>
      <c r="Y8" s="98"/>
      <c r="Z8" s="98"/>
      <c r="AA8" s="98"/>
      <c r="AB8" s="98"/>
      <c r="AC8" s="98"/>
      <c r="AD8" s="98"/>
      <c r="AE8" s="98"/>
      <c r="AF8" s="98"/>
      <c r="AG8" s="98"/>
      <c r="AH8" s="98"/>
      <c r="AI8" s="98"/>
      <c r="AJ8" s="18">
        <f t="shared" ref="AJ8:AJ25" si="2">COUNTIF(E8:AI8,"K")+2*COUNTIF(E8:AI8,"2K")+COUNTIF(E8:AI8,"TK")+COUNTIF(E8:AI8,"KT")+COUNTIF(E8:AI8,"PK")+COUNTIF(E8:AI8,"KP")+2*COUNTIF(E8:AI8,"K2")</f>
        <v>2</v>
      </c>
      <c r="AK8" s="309">
        <f t="shared" ref="AK8:AK25" si="3">COUNTIF(F8:AJ8,"P")+2*COUNTIF(F8:AJ8,"2P")+COUNTIF(F8:AJ8,"TP")+COUNTIF(F8:AJ8,"PT")+COUNTIF(F8:AJ8,"PK")+COUNTIF(F8:AJ8,"KP")+2*COUNTIF(F8:AJ8,"P2")</f>
        <v>1</v>
      </c>
      <c r="AL8" s="335">
        <f t="shared" ref="AL8:AL25" si="4">COUNTIF(E8:AI8,"T")+2*COUNTIF(E8:AI8,"2T")+2*COUNTIF(E8:AI8,"T2")+COUNTIF(E8:AI8,"PT")+COUNTIF(E8:AI8,"TP")+COUNTIF(E8:AI8,"TK")+COUNTIF(E8:AI8,"KT")</f>
        <v>0</v>
      </c>
      <c r="AM8" s="140"/>
      <c r="AN8" s="140"/>
      <c r="AO8" s="140"/>
    </row>
    <row r="9" spans="1:41" s="24" customFormat="1">
      <c r="A9" s="121">
        <v>3</v>
      </c>
      <c r="B9" s="174" t="s">
        <v>1404</v>
      </c>
      <c r="C9" s="175" t="s">
        <v>31</v>
      </c>
      <c r="D9" s="176" t="s">
        <v>19</v>
      </c>
      <c r="E9" s="96"/>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18">
        <f t="shared" si="2"/>
        <v>0</v>
      </c>
      <c r="AK9" s="309">
        <f t="shared" si="3"/>
        <v>0</v>
      </c>
      <c r="AL9" s="335">
        <f t="shared" si="4"/>
        <v>0</v>
      </c>
      <c r="AM9" s="140"/>
      <c r="AN9" s="140"/>
      <c r="AO9" s="140"/>
    </row>
    <row r="10" spans="1:41" s="24" customFormat="1">
      <c r="A10" s="121">
        <v>4</v>
      </c>
      <c r="B10" s="121" t="s">
        <v>1405</v>
      </c>
      <c r="C10" s="122" t="s">
        <v>1406</v>
      </c>
      <c r="D10" s="123" t="s">
        <v>1407</v>
      </c>
      <c r="E10" s="190"/>
      <c r="F10" s="98"/>
      <c r="G10" s="98"/>
      <c r="H10" s="98"/>
      <c r="I10" s="98"/>
      <c r="J10" s="98" t="s">
        <v>6</v>
      </c>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18">
        <f t="shared" si="2"/>
        <v>1</v>
      </c>
      <c r="AK10" s="309">
        <f t="shared" si="3"/>
        <v>0</v>
      </c>
      <c r="AL10" s="335">
        <f t="shared" si="4"/>
        <v>0</v>
      </c>
      <c r="AM10" s="140"/>
      <c r="AN10" s="140"/>
      <c r="AO10" s="140"/>
    </row>
    <row r="11" spans="1:41" s="24" customFormat="1">
      <c r="A11" s="121">
        <v>5</v>
      </c>
      <c r="B11" s="121" t="s">
        <v>1408</v>
      </c>
      <c r="C11" s="122" t="s">
        <v>1069</v>
      </c>
      <c r="D11" s="123" t="s">
        <v>39</v>
      </c>
      <c r="E11" s="190" t="s">
        <v>7</v>
      </c>
      <c r="F11" s="98"/>
      <c r="G11" s="98"/>
      <c r="H11" s="98"/>
      <c r="I11" s="98"/>
      <c r="J11" s="98"/>
      <c r="K11" s="98"/>
      <c r="L11" s="98"/>
      <c r="M11" s="98" t="s">
        <v>7</v>
      </c>
      <c r="N11" s="98"/>
      <c r="O11" s="98"/>
      <c r="P11" s="98"/>
      <c r="Q11" s="98"/>
      <c r="R11" s="98"/>
      <c r="S11" s="98"/>
      <c r="T11" s="98"/>
      <c r="U11" s="98"/>
      <c r="V11" s="98"/>
      <c r="W11" s="98"/>
      <c r="X11" s="98"/>
      <c r="Y11" s="98"/>
      <c r="Z11" s="98"/>
      <c r="AA11" s="98"/>
      <c r="AB11" s="98"/>
      <c r="AC11" s="98"/>
      <c r="AD11" s="98"/>
      <c r="AE11" s="98"/>
      <c r="AF11" s="98"/>
      <c r="AG11" s="98"/>
      <c r="AH11" s="98"/>
      <c r="AI11" s="98"/>
      <c r="AJ11" s="18">
        <f t="shared" si="2"/>
        <v>0</v>
      </c>
      <c r="AK11" s="309">
        <f t="shared" si="3"/>
        <v>1</v>
      </c>
      <c r="AL11" s="335">
        <f t="shared" si="4"/>
        <v>0</v>
      </c>
      <c r="AM11" s="140"/>
      <c r="AN11" s="140"/>
      <c r="AO11" s="140"/>
    </row>
    <row r="12" spans="1:41" s="24" customFormat="1">
      <c r="A12" s="121">
        <v>6</v>
      </c>
      <c r="B12" s="121" t="s">
        <v>1409</v>
      </c>
      <c r="C12" s="122" t="s">
        <v>1410</v>
      </c>
      <c r="D12" s="123" t="s">
        <v>134</v>
      </c>
      <c r="E12" s="190"/>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18">
        <f t="shared" si="2"/>
        <v>0</v>
      </c>
      <c r="AK12" s="309">
        <f t="shared" si="3"/>
        <v>0</v>
      </c>
      <c r="AL12" s="335">
        <f t="shared" si="4"/>
        <v>0</v>
      </c>
      <c r="AM12" s="140"/>
      <c r="AN12" s="140"/>
      <c r="AO12" s="140"/>
    </row>
    <row r="13" spans="1:41" s="24" customFormat="1">
      <c r="A13" s="121">
        <v>7</v>
      </c>
      <c r="B13" s="121" t="s">
        <v>1411</v>
      </c>
      <c r="C13" s="122" t="s">
        <v>1412</v>
      </c>
      <c r="D13" s="123" t="s">
        <v>70</v>
      </c>
      <c r="E13" s="190"/>
      <c r="F13" s="98"/>
      <c r="G13" s="98"/>
      <c r="H13" s="98"/>
      <c r="I13" s="98"/>
      <c r="J13" s="98"/>
      <c r="K13" s="98"/>
      <c r="L13" s="98"/>
      <c r="M13" s="98"/>
      <c r="N13" s="98"/>
      <c r="O13" s="98"/>
      <c r="P13" s="98"/>
      <c r="Q13" s="98" t="s">
        <v>7</v>
      </c>
      <c r="R13" s="98"/>
      <c r="S13" s="98"/>
      <c r="T13" s="98"/>
      <c r="U13" s="98"/>
      <c r="V13" s="98"/>
      <c r="W13" s="98"/>
      <c r="X13" s="98"/>
      <c r="Y13" s="98"/>
      <c r="Z13" s="98"/>
      <c r="AA13" s="98"/>
      <c r="AB13" s="98"/>
      <c r="AC13" s="98"/>
      <c r="AD13" s="98"/>
      <c r="AE13" s="98"/>
      <c r="AF13" s="98"/>
      <c r="AG13" s="98"/>
      <c r="AH13" s="98"/>
      <c r="AI13" s="98"/>
      <c r="AJ13" s="18">
        <f t="shared" si="2"/>
        <v>0</v>
      </c>
      <c r="AK13" s="309">
        <f t="shared" si="3"/>
        <v>1</v>
      </c>
      <c r="AL13" s="335">
        <f t="shared" si="4"/>
        <v>0</v>
      </c>
      <c r="AM13" s="140"/>
      <c r="AN13" s="140"/>
      <c r="AO13" s="140"/>
    </row>
    <row r="14" spans="1:41" s="24" customFormat="1">
      <c r="A14" s="121">
        <v>8</v>
      </c>
      <c r="B14" s="121" t="s">
        <v>1413</v>
      </c>
      <c r="C14" s="122" t="s">
        <v>1414</v>
      </c>
      <c r="D14" s="123" t="s">
        <v>876</v>
      </c>
      <c r="E14" s="190"/>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18">
        <f t="shared" si="2"/>
        <v>0</v>
      </c>
      <c r="AK14" s="309">
        <f t="shared" si="3"/>
        <v>0</v>
      </c>
      <c r="AL14" s="335">
        <f t="shared" si="4"/>
        <v>0</v>
      </c>
      <c r="AM14" s="140"/>
      <c r="AN14" s="140"/>
      <c r="AO14" s="140"/>
    </row>
    <row r="15" spans="1:41" s="24" customFormat="1">
      <c r="A15" s="121">
        <v>9</v>
      </c>
      <c r="B15" s="121" t="s">
        <v>1415</v>
      </c>
      <c r="C15" s="122" t="s">
        <v>1416</v>
      </c>
      <c r="D15" s="123" t="s">
        <v>85</v>
      </c>
      <c r="E15" s="190"/>
      <c r="F15" s="98"/>
      <c r="G15" s="98"/>
      <c r="H15" s="98"/>
      <c r="I15" s="98"/>
      <c r="J15" s="98"/>
      <c r="K15" s="98"/>
      <c r="L15" s="98"/>
      <c r="M15" s="98" t="s">
        <v>7</v>
      </c>
      <c r="N15" s="98"/>
      <c r="O15" s="98"/>
      <c r="P15" s="98"/>
      <c r="Q15" s="98"/>
      <c r="R15" s="98"/>
      <c r="S15" s="98"/>
      <c r="T15" s="98"/>
      <c r="U15" s="98"/>
      <c r="V15" s="98"/>
      <c r="W15" s="98"/>
      <c r="X15" s="98"/>
      <c r="Y15" s="98"/>
      <c r="Z15" s="98"/>
      <c r="AA15" s="98"/>
      <c r="AB15" s="98"/>
      <c r="AC15" s="98"/>
      <c r="AD15" s="98"/>
      <c r="AE15" s="98"/>
      <c r="AF15" s="98"/>
      <c r="AG15" s="98"/>
      <c r="AH15" s="98"/>
      <c r="AI15" s="98"/>
      <c r="AJ15" s="18">
        <f t="shared" si="2"/>
        <v>0</v>
      </c>
      <c r="AK15" s="309">
        <f t="shared" si="3"/>
        <v>1</v>
      </c>
      <c r="AL15" s="335">
        <f t="shared" si="4"/>
        <v>0</v>
      </c>
      <c r="AM15" s="140"/>
      <c r="AN15" s="140"/>
      <c r="AO15" s="140"/>
    </row>
    <row r="16" spans="1:41" s="24" customFormat="1">
      <c r="A16" s="121">
        <v>10</v>
      </c>
      <c r="B16" s="121" t="s">
        <v>1417</v>
      </c>
      <c r="C16" s="122" t="s">
        <v>1418</v>
      </c>
      <c r="D16" s="123" t="s">
        <v>28</v>
      </c>
      <c r="E16" s="190" t="s">
        <v>7</v>
      </c>
      <c r="F16" s="98"/>
      <c r="G16" s="98"/>
      <c r="H16" s="98"/>
      <c r="I16" s="98"/>
      <c r="J16" s="98" t="s">
        <v>6</v>
      </c>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18">
        <f t="shared" si="2"/>
        <v>1</v>
      </c>
      <c r="AK16" s="309">
        <f t="shared" si="3"/>
        <v>0</v>
      </c>
      <c r="AL16" s="335">
        <f t="shared" si="4"/>
        <v>0</v>
      </c>
      <c r="AM16" s="140"/>
      <c r="AN16" s="140"/>
      <c r="AO16" s="140"/>
    </row>
    <row r="17" spans="1:41" s="24" customFormat="1">
      <c r="A17" s="121">
        <v>11</v>
      </c>
      <c r="B17" s="121" t="s">
        <v>1419</v>
      </c>
      <c r="C17" s="122" t="s">
        <v>1420</v>
      </c>
      <c r="D17" s="123" t="s">
        <v>103</v>
      </c>
      <c r="E17" s="190"/>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09">
        <f t="shared" si="3"/>
        <v>0</v>
      </c>
      <c r="AL17" s="335">
        <f t="shared" si="4"/>
        <v>0</v>
      </c>
      <c r="AM17" s="140"/>
      <c r="AN17" s="140"/>
      <c r="AO17" s="140"/>
    </row>
    <row r="18" spans="1:41" s="24" customFormat="1" ht="21" customHeight="1">
      <c r="A18" s="121">
        <v>12</v>
      </c>
      <c r="B18" s="121" t="s">
        <v>1421</v>
      </c>
      <c r="C18" s="122" t="s">
        <v>1422</v>
      </c>
      <c r="D18" s="123" t="s">
        <v>87</v>
      </c>
      <c r="E18" s="190"/>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18">
        <f t="shared" si="2"/>
        <v>0</v>
      </c>
      <c r="AK18" s="309">
        <f t="shared" si="3"/>
        <v>0</v>
      </c>
      <c r="AL18" s="335">
        <f t="shared" si="4"/>
        <v>0</v>
      </c>
      <c r="AM18" s="140"/>
      <c r="AN18" s="140"/>
      <c r="AO18" s="140"/>
    </row>
    <row r="19" spans="1:41" s="24" customFormat="1" ht="21" customHeight="1">
      <c r="A19" s="121">
        <v>13</v>
      </c>
      <c r="B19" s="121" t="s">
        <v>1423</v>
      </c>
      <c r="C19" s="122" t="s">
        <v>1424</v>
      </c>
      <c r="D19" s="123" t="s">
        <v>98</v>
      </c>
      <c r="E19" s="190"/>
      <c r="F19" s="98" t="s">
        <v>7</v>
      </c>
      <c r="G19" s="190"/>
      <c r="H19" s="190"/>
      <c r="I19" s="190"/>
      <c r="J19" s="190" t="s">
        <v>6</v>
      </c>
      <c r="K19" s="190"/>
      <c r="L19" s="190"/>
      <c r="M19" s="190" t="s">
        <v>7</v>
      </c>
      <c r="N19" s="190"/>
      <c r="O19" s="190"/>
      <c r="P19" s="190"/>
      <c r="Q19" s="190" t="s">
        <v>7</v>
      </c>
      <c r="R19" s="190"/>
      <c r="S19" s="190"/>
      <c r="T19" s="190"/>
      <c r="U19" s="190"/>
      <c r="V19" s="190"/>
      <c r="W19" s="190"/>
      <c r="X19" s="190"/>
      <c r="Y19" s="190"/>
      <c r="Z19" s="190"/>
      <c r="AA19" s="190"/>
      <c r="AB19" s="190"/>
      <c r="AC19" s="190"/>
      <c r="AD19" s="190"/>
      <c r="AE19" s="190"/>
      <c r="AF19" s="190"/>
      <c r="AG19" s="190"/>
      <c r="AH19" s="190"/>
      <c r="AI19" s="190"/>
      <c r="AJ19" s="18">
        <f t="shared" si="2"/>
        <v>1</v>
      </c>
      <c r="AK19" s="309">
        <f t="shared" si="3"/>
        <v>3</v>
      </c>
      <c r="AL19" s="335">
        <f t="shared" si="4"/>
        <v>0</v>
      </c>
      <c r="AM19" s="140"/>
      <c r="AN19" s="140"/>
      <c r="AO19" s="140"/>
    </row>
    <row r="20" spans="1:41" s="24" customFormat="1" ht="21" customHeight="1">
      <c r="A20" s="121">
        <v>14</v>
      </c>
      <c r="B20" s="121" t="s">
        <v>1425</v>
      </c>
      <c r="C20" s="122" t="s">
        <v>1426</v>
      </c>
      <c r="D20" s="123" t="s">
        <v>45</v>
      </c>
      <c r="E20" s="190"/>
      <c r="F20" s="98" t="s">
        <v>7</v>
      </c>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8">
        <f t="shared" si="2"/>
        <v>0</v>
      </c>
      <c r="AK20" s="309">
        <f t="shared" si="3"/>
        <v>1</v>
      </c>
      <c r="AL20" s="335">
        <f t="shared" si="4"/>
        <v>0</v>
      </c>
      <c r="AM20" s="415"/>
      <c r="AN20" s="416"/>
      <c r="AO20" s="140"/>
    </row>
    <row r="21" spans="1:41" s="24" customFormat="1" ht="21" customHeight="1">
      <c r="A21" s="121">
        <v>15</v>
      </c>
      <c r="B21" s="121" t="s">
        <v>1427</v>
      </c>
      <c r="C21" s="122" t="s">
        <v>1428</v>
      </c>
      <c r="D21" s="123" t="s">
        <v>839</v>
      </c>
      <c r="E21" s="190"/>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18">
        <f t="shared" si="2"/>
        <v>0</v>
      </c>
      <c r="AK21" s="309">
        <f t="shared" si="3"/>
        <v>0</v>
      </c>
      <c r="AL21" s="335">
        <f t="shared" si="4"/>
        <v>0</v>
      </c>
      <c r="AM21" s="140"/>
      <c r="AN21" s="140"/>
      <c r="AO21" s="140"/>
    </row>
    <row r="22" spans="1:41" s="24" customFormat="1" ht="21" customHeight="1">
      <c r="A22" s="121">
        <v>16</v>
      </c>
      <c r="B22" s="121" t="s">
        <v>1429</v>
      </c>
      <c r="C22" s="122" t="s">
        <v>1430</v>
      </c>
      <c r="D22" s="123" t="s">
        <v>889</v>
      </c>
      <c r="E22" s="190"/>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18">
        <f t="shared" si="2"/>
        <v>0</v>
      </c>
      <c r="AK22" s="309">
        <f t="shared" si="3"/>
        <v>0</v>
      </c>
      <c r="AL22" s="335">
        <f t="shared" si="4"/>
        <v>0</v>
      </c>
      <c r="AM22" s="140"/>
      <c r="AN22" s="140"/>
      <c r="AO22" s="140"/>
    </row>
    <row r="23" spans="1:41" s="24" customFormat="1" ht="21" customHeight="1">
      <c r="A23" s="121">
        <v>17</v>
      </c>
      <c r="B23" s="121" t="s">
        <v>1431</v>
      </c>
      <c r="C23" s="122" t="s">
        <v>1432</v>
      </c>
      <c r="D23" s="123" t="s">
        <v>672</v>
      </c>
      <c r="E23" s="190"/>
      <c r="F23" s="6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18">
        <f t="shared" si="2"/>
        <v>0</v>
      </c>
      <c r="AK23" s="309">
        <f t="shared" si="3"/>
        <v>0</v>
      </c>
      <c r="AL23" s="335">
        <f t="shared" si="4"/>
        <v>0</v>
      </c>
      <c r="AM23" s="140"/>
      <c r="AN23" s="140"/>
      <c r="AO23" s="140"/>
    </row>
    <row r="24" spans="1:41" s="24" customFormat="1" ht="21" customHeight="1">
      <c r="A24" s="121">
        <v>18</v>
      </c>
      <c r="B24" s="121" t="s">
        <v>1433</v>
      </c>
      <c r="C24" s="122" t="s">
        <v>1434</v>
      </c>
      <c r="D24" s="123" t="s">
        <v>899</v>
      </c>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09">
        <f t="shared" si="3"/>
        <v>0</v>
      </c>
      <c r="AL24" s="335">
        <f t="shared" si="4"/>
        <v>0</v>
      </c>
      <c r="AM24" s="140"/>
      <c r="AN24" s="140"/>
      <c r="AO24" s="140"/>
    </row>
    <row r="25" spans="1:41" s="24" customFormat="1" ht="21" customHeight="1">
      <c r="A25" s="121">
        <v>19</v>
      </c>
      <c r="B25" s="121">
        <v>1910040019</v>
      </c>
      <c r="C25" s="122" t="s">
        <v>16</v>
      </c>
      <c r="D25" s="123" t="s">
        <v>90</v>
      </c>
      <c r="E25" s="190"/>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18">
        <f t="shared" si="2"/>
        <v>0</v>
      </c>
      <c r="AK25" s="309">
        <f t="shared" si="3"/>
        <v>0</v>
      </c>
      <c r="AL25" s="335">
        <f t="shared" si="4"/>
        <v>0</v>
      </c>
      <c r="AM25" s="140"/>
      <c r="AN25" s="140"/>
      <c r="AO25" s="140"/>
    </row>
    <row r="26" spans="1:41" s="24" customFormat="1" ht="21" customHeight="1">
      <c r="A26" s="440" t="s">
        <v>10</v>
      </c>
      <c r="B26" s="440"/>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313">
        <f>SUM(AJ7:AJ25)</f>
        <v>7</v>
      </c>
      <c r="AK26" s="144">
        <f>SUM(AK7:AK25)</f>
        <v>10</v>
      </c>
      <c r="AL26" s="144">
        <f>SUM(AL7:AL25)</f>
        <v>0</v>
      </c>
      <c r="AM26" s="23"/>
      <c r="AN26" s="23"/>
      <c r="AO26" s="23"/>
    </row>
    <row r="27" spans="1:41" s="24" customFormat="1" ht="21" customHeight="1">
      <c r="A27" s="418" t="s">
        <v>2599</v>
      </c>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0"/>
      <c r="AM27" s="311"/>
      <c r="AN27" s="311"/>
    </row>
    <row r="28" spans="1:41">
      <c r="C28" s="141"/>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row>
    <row r="29" spans="1:41">
      <c r="C29" s="141"/>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row>
    <row r="30" spans="1:41">
      <c r="C30" s="414"/>
      <c r="D30" s="414"/>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41">
      <c r="C31" s="414"/>
      <c r="D31" s="414"/>
      <c r="E31" s="414"/>
      <c r="F31" s="414"/>
      <c r="G31" s="414"/>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41">
      <c r="C32" s="414"/>
      <c r="D32" s="414"/>
      <c r="E32" s="414"/>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3:38">
      <c r="C33" s="414"/>
      <c r="D33" s="414"/>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sheetData>
  <mergeCells count="22">
    <mergeCell ref="C33:D33"/>
    <mergeCell ref="C32:E32"/>
    <mergeCell ref="A27:AL27"/>
    <mergeCell ref="C30:D30"/>
    <mergeCell ref="C31:G31"/>
    <mergeCell ref="A1:P1"/>
    <mergeCell ref="Q1:AL1"/>
    <mergeCell ref="A2:P2"/>
    <mergeCell ref="Q2:AL2"/>
    <mergeCell ref="A3:AL3"/>
    <mergeCell ref="AM20:AN20"/>
    <mergeCell ref="A26:AI26"/>
    <mergeCell ref="I4:L4"/>
    <mergeCell ref="M4:N4"/>
    <mergeCell ref="O4:Q4"/>
    <mergeCell ref="R4:T4"/>
    <mergeCell ref="AL5:AL6"/>
    <mergeCell ref="A5:A6"/>
    <mergeCell ref="B5:B6"/>
    <mergeCell ref="C5:D6"/>
    <mergeCell ref="AJ5:AJ6"/>
    <mergeCell ref="AK5:AK6"/>
  </mergeCells>
  <conditionalFormatting sqref="E6:AI25">
    <cfRule type="expression" dxfId="9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topLeftCell="A6" workbookViewId="0">
      <selection activeCell="Y22" sqref="Y22"/>
    </sheetView>
  </sheetViews>
  <sheetFormatPr defaultColWidth="9.33203125" defaultRowHeight="18"/>
  <cols>
    <col min="1" max="1" width="8.6640625" style="23" customWidth="1"/>
    <col min="2" max="2" width="17.6640625" style="23" customWidth="1"/>
    <col min="3" max="3" width="24.6640625" style="23" customWidth="1"/>
    <col min="4" max="4" width="9.33203125" style="23" customWidth="1"/>
    <col min="5" max="35" width="4" style="23" customWidth="1"/>
    <col min="36" max="38" width="6.332031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3" customHeight="1">
      <c r="A3" s="432" t="s">
        <v>1435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26.2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78">
        <v>1</v>
      </c>
      <c r="B7" s="78" t="s">
        <v>1436</v>
      </c>
      <c r="C7" s="2" t="s">
        <v>745</v>
      </c>
      <c r="D7" s="3" t="s">
        <v>113</v>
      </c>
      <c r="E7" s="190"/>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c r="AM7" s="25"/>
      <c r="AN7" s="26"/>
      <c r="AO7" s="140"/>
    </row>
    <row r="8" spans="1:41" s="24" customFormat="1">
      <c r="A8" s="78">
        <v>2</v>
      </c>
      <c r="B8" s="78" t="s">
        <v>1437</v>
      </c>
      <c r="C8" s="2" t="s">
        <v>1438</v>
      </c>
      <c r="D8" s="3" t="s">
        <v>39</v>
      </c>
      <c r="E8" s="190"/>
      <c r="F8" s="98"/>
      <c r="G8" s="98"/>
      <c r="H8" s="98"/>
      <c r="I8" s="98" t="s">
        <v>7</v>
      </c>
      <c r="J8" s="98"/>
      <c r="K8" s="98" t="s">
        <v>6</v>
      </c>
      <c r="L8" s="98"/>
      <c r="M8" s="98"/>
      <c r="N8" s="98"/>
      <c r="O8" s="98"/>
      <c r="P8" s="98"/>
      <c r="Q8" s="98"/>
      <c r="R8" s="98"/>
      <c r="S8" s="98"/>
      <c r="T8" s="98" t="s">
        <v>7</v>
      </c>
      <c r="U8" s="98"/>
      <c r="V8" s="98"/>
      <c r="W8" s="98"/>
      <c r="X8" s="98"/>
      <c r="Y8" s="98"/>
      <c r="Z8" s="98"/>
      <c r="AA8" s="98"/>
      <c r="AB8" s="98"/>
      <c r="AC8" s="98"/>
      <c r="AD8" s="98"/>
      <c r="AE8" s="98"/>
      <c r="AF8" s="98"/>
      <c r="AG8" s="98"/>
      <c r="AH8" s="98"/>
      <c r="AI8" s="98"/>
      <c r="AJ8" s="18">
        <f t="shared" ref="AJ8:AJ25" si="2">COUNTIF(E8:AI8,"K")+2*COUNTIF(E8:AI8,"2K")+COUNTIF(E8:AI8,"TK")+COUNTIF(E8:AI8,"KT")+COUNTIF(E8:AI8,"PK")+COUNTIF(E8:AI8,"KP")+2*COUNTIF(E8:AI8,"K2")</f>
        <v>1</v>
      </c>
      <c r="AK8" s="309">
        <f t="shared" ref="AK8:AK25" si="3">COUNTIF(F8:AJ8,"P")+2*COUNTIF(F8:AJ8,"2P")+COUNTIF(F8:AJ8,"TP")+COUNTIF(F8:AJ8,"PT")+COUNTIF(F8:AJ8,"PK")+COUNTIF(F8:AJ8,"KP")+2*COUNTIF(F8:AJ8,"P2")</f>
        <v>2</v>
      </c>
      <c r="AL8" s="335">
        <f t="shared" ref="AL8:AL25" si="4">COUNTIF(E8:AI8,"T")+2*COUNTIF(E8:AI8,"2T")+2*COUNTIF(E8:AI8,"T2")+COUNTIF(E8:AI8,"PT")+COUNTIF(E8:AI8,"TP")+COUNTIF(E8:AI8,"TK")+COUNTIF(E8:AI8,"KT")</f>
        <v>0</v>
      </c>
      <c r="AM8" s="140"/>
      <c r="AN8" s="140"/>
      <c r="AO8" s="140"/>
    </row>
    <row r="9" spans="1:41" s="24" customFormat="1">
      <c r="A9" s="78">
        <v>3</v>
      </c>
      <c r="B9" s="78" t="s">
        <v>1439</v>
      </c>
      <c r="C9" s="2" t="s">
        <v>1440</v>
      </c>
      <c r="D9" s="3" t="s">
        <v>29</v>
      </c>
      <c r="E9" s="190"/>
      <c r="F9" s="98"/>
      <c r="G9" s="98" t="s">
        <v>6</v>
      </c>
      <c r="H9" s="98"/>
      <c r="I9" s="98" t="s">
        <v>7</v>
      </c>
      <c r="J9" s="98"/>
      <c r="K9" s="98"/>
      <c r="L9" s="98"/>
      <c r="M9" s="98"/>
      <c r="N9" s="98"/>
      <c r="O9" s="98"/>
      <c r="P9" s="98"/>
      <c r="Q9" s="98"/>
      <c r="R9" s="98"/>
      <c r="S9" s="98"/>
      <c r="T9" s="98" t="s">
        <v>7</v>
      </c>
      <c r="U9" s="98"/>
      <c r="V9" s="98"/>
      <c r="W9" s="98"/>
      <c r="X9" s="98"/>
      <c r="Y9" s="98"/>
      <c r="Z9" s="98"/>
      <c r="AA9" s="98"/>
      <c r="AB9" s="98"/>
      <c r="AC9" s="98"/>
      <c r="AD9" s="98"/>
      <c r="AE9" s="98"/>
      <c r="AF9" s="98"/>
      <c r="AG9" s="98"/>
      <c r="AH9" s="98"/>
      <c r="AI9" s="98"/>
      <c r="AJ9" s="18">
        <f t="shared" si="2"/>
        <v>1</v>
      </c>
      <c r="AK9" s="309">
        <f t="shared" si="3"/>
        <v>2</v>
      </c>
      <c r="AL9" s="335">
        <f t="shared" si="4"/>
        <v>0</v>
      </c>
      <c r="AM9" s="140"/>
      <c r="AN9" s="140"/>
      <c r="AO9" s="140"/>
    </row>
    <row r="10" spans="1:41" s="24" customFormat="1">
      <c r="A10" s="78">
        <v>4</v>
      </c>
      <c r="B10" s="78" t="s">
        <v>1441</v>
      </c>
      <c r="C10" s="2" t="s">
        <v>1442</v>
      </c>
      <c r="D10" s="3" t="s">
        <v>1443</v>
      </c>
      <c r="E10" s="190"/>
      <c r="F10" s="98"/>
      <c r="G10" s="98"/>
      <c r="H10" s="98"/>
      <c r="I10" s="98"/>
      <c r="J10" s="98"/>
      <c r="K10" s="98"/>
      <c r="L10" s="98"/>
      <c r="M10" s="98"/>
      <c r="N10" s="98"/>
      <c r="O10" s="98"/>
      <c r="P10" s="98"/>
      <c r="Q10" s="98"/>
      <c r="R10" s="98"/>
      <c r="S10" s="98"/>
      <c r="T10" s="98" t="s">
        <v>7</v>
      </c>
      <c r="U10" s="98"/>
      <c r="V10" s="98"/>
      <c r="W10" s="98"/>
      <c r="X10" s="98"/>
      <c r="Y10" s="98"/>
      <c r="Z10" s="98"/>
      <c r="AA10" s="98"/>
      <c r="AB10" s="98"/>
      <c r="AC10" s="98"/>
      <c r="AD10" s="98"/>
      <c r="AE10" s="98"/>
      <c r="AF10" s="98"/>
      <c r="AG10" s="98"/>
      <c r="AH10" s="98"/>
      <c r="AI10" s="98"/>
      <c r="AJ10" s="18">
        <f t="shared" si="2"/>
        <v>0</v>
      </c>
      <c r="AK10" s="309">
        <f t="shared" si="3"/>
        <v>1</v>
      </c>
      <c r="AL10" s="335">
        <f t="shared" si="4"/>
        <v>0</v>
      </c>
      <c r="AM10" s="140"/>
      <c r="AN10" s="140"/>
      <c r="AO10" s="140"/>
    </row>
    <row r="11" spans="1:41" s="24" customFormat="1">
      <c r="A11" s="78">
        <v>5</v>
      </c>
      <c r="B11" s="78" t="s">
        <v>1444</v>
      </c>
      <c r="C11" s="2" t="s">
        <v>1445</v>
      </c>
      <c r="D11" s="3" t="s">
        <v>30</v>
      </c>
      <c r="E11" s="190"/>
      <c r="F11" s="98"/>
      <c r="G11" s="98"/>
      <c r="H11" s="98"/>
      <c r="I11" s="98"/>
      <c r="J11" s="98"/>
      <c r="K11" s="98" t="s">
        <v>6</v>
      </c>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18">
        <f t="shared" si="2"/>
        <v>1</v>
      </c>
      <c r="AK11" s="309">
        <f t="shared" si="3"/>
        <v>0</v>
      </c>
      <c r="AL11" s="335">
        <f t="shared" si="4"/>
        <v>0</v>
      </c>
      <c r="AM11" s="140"/>
      <c r="AN11" s="140"/>
      <c r="AO11" s="140"/>
    </row>
    <row r="12" spans="1:41" s="24" customFormat="1">
      <c r="A12" s="78">
        <v>6</v>
      </c>
      <c r="B12" s="78" t="s">
        <v>1446</v>
      </c>
      <c r="C12" s="2" t="s">
        <v>1447</v>
      </c>
      <c r="D12" s="3" t="s">
        <v>1448</v>
      </c>
      <c r="E12" s="98"/>
      <c r="F12" s="98"/>
      <c r="G12" s="98" t="s">
        <v>6</v>
      </c>
      <c r="H12" s="98"/>
      <c r="I12" s="98"/>
      <c r="J12" s="98"/>
      <c r="K12" s="98"/>
      <c r="L12" s="98"/>
      <c r="M12" s="98"/>
      <c r="N12" s="98"/>
      <c r="O12" s="98"/>
      <c r="P12" s="98"/>
      <c r="Q12" s="98"/>
      <c r="R12" s="98"/>
      <c r="S12" s="98"/>
      <c r="T12" s="98" t="s">
        <v>7</v>
      </c>
      <c r="U12" s="98"/>
      <c r="V12" s="98"/>
      <c r="W12" s="98"/>
      <c r="X12" s="98"/>
      <c r="Y12" s="98"/>
      <c r="Z12" s="98"/>
      <c r="AA12" s="98"/>
      <c r="AB12" s="98"/>
      <c r="AC12" s="98"/>
      <c r="AD12" s="98"/>
      <c r="AE12" s="98"/>
      <c r="AF12" s="98"/>
      <c r="AG12" s="98"/>
      <c r="AH12" s="98"/>
      <c r="AI12" s="98"/>
      <c r="AJ12" s="18">
        <f t="shared" si="2"/>
        <v>1</v>
      </c>
      <c r="AK12" s="309">
        <f t="shared" si="3"/>
        <v>1</v>
      </c>
      <c r="AL12" s="335">
        <f t="shared" si="4"/>
        <v>0</v>
      </c>
      <c r="AM12" s="140"/>
      <c r="AN12" s="140"/>
      <c r="AO12" s="140"/>
    </row>
    <row r="13" spans="1:41" s="24" customFormat="1">
      <c r="A13" s="78">
        <v>7</v>
      </c>
      <c r="B13" s="78" t="s">
        <v>1449</v>
      </c>
      <c r="C13" s="2" t="s">
        <v>1450</v>
      </c>
      <c r="D13" s="3" t="s">
        <v>14</v>
      </c>
      <c r="E13" s="98"/>
      <c r="F13" s="98"/>
      <c r="G13" s="98"/>
      <c r="H13" s="98"/>
      <c r="I13" s="98" t="s">
        <v>7</v>
      </c>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18">
        <f t="shared" si="2"/>
        <v>0</v>
      </c>
      <c r="AK13" s="309">
        <f t="shared" si="3"/>
        <v>1</v>
      </c>
      <c r="AL13" s="335">
        <f t="shared" si="4"/>
        <v>0</v>
      </c>
      <c r="AM13" s="140"/>
      <c r="AN13" s="140"/>
      <c r="AO13" s="140"/>
    </row>
    <row r="14" spans="1:41" s="24" customFormat="1">
      <c r="A14" s="78">
        <v>8</v>
      </c>
      <c r="B14" s="78" t="s">
        <v>1451</v>
      </c>
      <c r="C14" s="2" t="s">
        <v>1452</v>
      </c>
      <c r="D14" s="3" t="s">
        <v>14</v>
      </c>
      <c r="E14" s="98"/>
      <c r="F14" s="98"/>
      <c r="G14" s="98"/>
      <c r="H14" s="98"/>
      <c r="I14" s="98" t="s">
        <v>7</v>
      </c>
      <c r="J14" s="98"/>
      <c r="K14" s="98"/>
      <c r="L14" s="98"/>
      <c r="M14" s="98"/>
      <c r="N14" s="98"/>
      <c r="O14" s="98"/>
      <c r="P14" s="98" t="s">
        <v>7</v>
      </c>
      <c r="Q14" s="98"/>
      <c r="R14" s="98" t="s">
        <v>6</v>
      </c>
      <c r="S14" s="98"/>
      <c r="T14" s="98"/>
      <c r="U14" s="98"/>
      <c r="V14" s="98"/>
      <c r="W14" s="98"/>
      <c r="X14" s="98"/>
      <c r="Y14" s="98"/>
      <c r="Z14" s="98"/>
      <c r="AA14" s="98"/>
      <c r="AB14" s="98"/>
      <c r="AC14" s="98"/>
      <c r="AD14" s="98"/>
      <c r="AE14" s="98"/>
      <c r="AF14" s="98"/>
      <c r="AG14" s="98"/>
      <c r="AH14" s="98"/>
      <c r="AI14" s="98"/>
      <c r="AJ14" s="18">
        <f t="shared" si="2"/>
        <v>1</v>
      </c>
      <c r="AK14" s="309">
        <f t="shared" si="3"/>
        <v>2</v>
      </c>
      <c r="AL14" s="335">
        <f t="shared" si="4"/>
        <v>0</v>
      </c>
      <c r="AM14" s="140"/>
      <c r="AN14" s="140"/>
      <c r="AO14" s="140"/>
    </row>
    <row r="15" spans="1:41" s="24" customFormat="1">
      <c r="A15" s="78">
        <v>9</v>
      </c>
      <c r="B15" s="78" t="s">
        <v>1453</v>
      </c>
      <c r="C15" s="2" t="s">
        <v>1454</v>
      </c>
      <c r="D15" s="3" t="s">
        <v>1371</v>
      </c>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18">
        <f t="shared" si="2"/>
        <v>0</v>
      </c>
      <c r="AK15" s="309">
        <f t="shared" si="3"/>
        <v>0</v>
      </c>
      <c r="AL15" s="335">
        <f t="shared" si="4"/>
        <v>0</v>
      </c>
      <c r="AM15" s="140"/>
      <c r="AN15" s="140"/>
      <c r="AO15" s="140"/>
    </row>
    <row r="16" spans="1:41" s="24" customFormat="1">
      <c r="A16" s="78">
        <v>10</v>
      </c>
      <c r="B16" s="78" t="s">
        <v>1455</v>
      </c>
      <c r="C16" s="2" t="s">
        <v>222</v>
      </c>
      <c r="D16" s="3" t="s">
        <v>1456</v>
      </c>
      <c r="E16" s="98"/>
      <c r="F16" s="98"/>
      <c r="G16" s="98"/>
      <c r="H16" s="98"/>
      <c r="I16" s="98" t="s">
        <v>7</v>
      </c>
      <c r="J16" s="98"/>
      <c r="K16" s="98"/>
      <c r="L16" s="98"/>
      <c r="M16" s="98"/>
      <c r="N16" s="98"/>
      <c r="O16" s="98"/>
      <c r="P16" s="98" t="s">
        <v>7</v>
      </c>
      <c r="Q16" s="98"/>
      <c r="R16" s="98" t="s">
        <v>6</v>
      </c>
      <c r="S16" s="98"/>
      <c r="T16" s="98"/>
      <c r="U16" s="98"/>
      <c r="V16" s="98"/>
      <c r="W16" s="98"/>
      <c r="X16" s="98"/>
      <c r="Y16" s="98"/>
      <c r="Z16" s="98"/>
      <c r="AA16" s="98"/>
      <c r="AB16" s="98"/>
      <c r="AC16" s="98"/>
      <c r="AD16" s="98"/>
      <c r="AE16" s="98"/>
      <c r="AF16" s="98"/>
      <c r="AG16" s="98"/>
      <c r="AH16" s="98"/>
      <c r="AI16" s="98"/>
      <c r="AJ16" s="18">
        <f t="shared" si="2"/>
        <v>1</v>
      </c>
      <c r="AK16" s="309">
        <f t="shared" si="3"/>
        <v>2</v>
      </c>
      <c r="AL16" s="335">
        <f t="shared" si="4"/>
        <v>0</v>
      </c>
      <c r="AM16" s="140"/>
      <c r="AN16" s="140"/>
      <c r="AO16" s="140"/>
    </row>
    <row r="17" spans="1:41" s="24" customFormat="1">
      <c r="A17" s="78">
        <v>11</v>
      </c>
      <c r="B17" s="78" t="s">
        <v>1457</v>
      </c>
      <c r="C17" s="2" t="s">
        <v>1458</v>
      </c>
      <c r="D17" s="3" t="s">
        <v>103</v>
      </c>
      <c r="E17" s="98"/>
      <c r="F17" s="98"/>
      <c r="G17" s="98" t="s">
        <v>6</v>
      </c>
      <c r="H17" s="98"/>
      <c r="I17" s="98"/>
      <c r="J17" s="98"/>
      <c r="K17" s="98"/>
      <c r="L17" s="98"/>
      <c r="M17" s="98"/>
      <c r="N17" s="98"/>
      <c r="O17" s="98"/>
      <c r="P17" s="98"/>
      <c r="Q17" s="98"/>
      <c r="R17" s="98"/>
      <c r="S17" s="98"/>
      <c r="T17" s="98" t="s">
        <v>7</v>
      </c>
      <c r="U17" s="98"/>
      <c r="V17" s="98"/>
      <c r="W17" s="98"/>
      <c r="X17" s="98"/>
      <c r="Y17" s="98"/>
      <c r="Z17" s="98"/>
      <c r="AA17" s="98"/>
      <c r="AB17" s="98"/>
      <c r="AC17" s="98"/>
      <c r="AD17" s="98"/>
      <c r="AE17" s="98"/>
      <c r="AF17" s="98"/>
      <c r="AG17" s="98"/>
      <c r="AH17" s="98"/>
      <c r="AI17" s="98"/>
      <c r="AJ17" s="18">
        <f t="shared" si="2"/>
        <v>1</v>
      </c>
      <c r="AK17" s="309">
        <f t="shared" si="3"/>
        <v>1</v>
      </c>
      <c r="AL17" s="335">
        <f t="shared" si="4"/>
        <v>0</v>
      </c>
      <c r="AM17" s="140"/>
      <c r="AN17" s="140"/>
      <c r="AO17" s="140"/>
    </row>
    <row r="18" spans="1:41" s="24" customFormat="1" ht="21" customHeight="1">
      <c r="A18" s="78">
        <v>12</v>
      </c>
      <c r="B18" s="78" t="s">
        <v>1459</v>
      </c>
      <c r="C18" s="2" t="s">
        <v>1426</v>
      </c>
      <c r="D18" s="3" t="s">
        <v>103</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18">
        <f t="shared" si="2"/>
        <v>0</v>
      </c>
      <c r="AK18" s="309">
        <f t="shared" si="3"/>
        <v>0</v>
      </c>
      <c r="AL18" s="335">
        <f t="shared" si="4"/>
        <v>0</v>
      </c>
      <c r="AM18" s="140"/>
      <c r="AN18" s="140"/>
      <c r="AO18" s="140"/>
    </row>
    <row r="19" spans="1:41" s="24" customFormat="1" ht="21" customHeight="1">
      <c r="A19" s="78">
        <v>13</v>
      </c>
      <c r="B19" s="78" t="s">
        <v>1460</v>
      </c>
      <c r="C19" s="2" t="s">
        <v>1461</v>
      </c>
      <c r="D19" s="3" t="s">
        <v>970</v>
      </c>
      <c r="E19" s="98"/>
      <c r="F19" s="190"/>
      <c r="G19" s="190" t="s">
        <v>6</v>
      </c>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8">
        <f t="shared" si="2"/>
        <v>1</v>
      </c>
      <c r="AK19" s="309">
        <f t="shared" si="3"/>
        <v>0</v>
      </c>
      <c r="AL19" s="335">
        <f t="shared" si="4"/>
        <v>0</v>
      </c>
      <c r="AM19" s="140"/>
      <c r="AN19" s="140"/>
      <c r="AO19" s="140"/>
    </row>
    <row r="20" spans="1:41" s="24" customFormat="1" ht="21" customHeight="1">
      <c r="A20" s="78">
        <v>14</v>
      </c>
      <c r="B20" s="78" t="s">
        <v>1462</v>
      </c>
      <c r="C20" s="2" t="s">
        <v>80</v>
      </c>
      <c r="D20" s="3" t="s">
        <v>98</v>
      </c>
      <c r="E20" s="98"/>
      <c r="F20" s="98"/>
      <c r="G20" s="98" t="s">
        <v>6</v>
      </c>
      <c r="H20" s="98"/>
      <c r="I20" s="98"/>
      <c r="J20" s="98"/>
      <c r="K20" s="98"/>
      <c r="L20" s="98"/>
      <c r="M20" s="98"/>
      <c r="N20" s="98"/>
      <c r="O20" s="98"/>
      <c r="P20" s="98"/>
      <c r="Q20" s="98"/>
      <c r="R20" s="98"/>
      <c r="S20" s="98"/>
      <c r="T20" s="98" t="s">
        <v>7</v>
      </c>
      <c r="U20" s="98"/>
      <c r="V20" s="98"/>
      <c r="W20" s="98"/>
      <c r="X20" s="98"/>
      <c r="Y20" s="98"/>
      <c r="Z20" s="98"/>
      <c r="AA20" s="98"/>
      <c r="AB20" s="98"/>
      <c r="AC20" s="98"/>
      <c r="AD20" s="98"/>
      <c r="AE20" s="98"/>
      <c r="AF20" s="98"/>
      <c r="AG20" s="98"/>
      <c r="AH20" s="98"/>
      <c r="AI20" s="98"/>
      <c r="AJ20" s="18">
        <f t="shared" si="2"/>
        <v>1</v>
      </c>
      <c r="AK20" s="309">
        <f t="shared" si="3"/>
        <v>1</v>
      </c>
      <c r="AL20" s="335">
        <f t="shared" si="4"/>
        <v>0</v>
      </c>
      <c r="AM20" s="415"/>
      <c r="AN20" s="416"/>
      <c r="AO20" s="140"/>
    </row>
    <row r="21" spans="1:41" s="24" customFormat="1" ht="21" customHeight="1">
      <c r="A21" s="78">
        <v>15</v>
      </c>
      <c r="B21" s="78" t="s">
        <v>1463</v>
      </c>
      <c r="C21" s="2" t="s">
        <v>1464</v>
      </c>
      <c r="D21" s="3" t="s">
        <v>889</v>
      </c>
      <c r="E21" s="98"/>
      <c r="F21" s="98"/>
      <c r="G21" s="98"/>
      <c r="H21" s="98"/>
      <c r="I21" s="98"/>
      <c r="J21" s="98"/>
      <c r="K21" s="98"/>
      <c r="L21" s="98"/>
      <c r="M21" s="98"/>
      <c r="N21" s="98"/>
      <c r="O21" s="98"/>
      <c r="P21" s="98"/>
      <c r="Q21" s="98"/>
      <c r="R21" s="98"/>
      <c r="S21" s="98"/>
      <c r="T21" s="98" t="s">
        <v>7</v>
      </c>
      <c r="U21" s="98"/>
      <c r="V21" s="98"/>
      <c r="W21" s="98"/>
      <c r="X21" s="98"/>
      <c r="Y21" s="98"/>
      <c r="Z21" s="98"/>
      <c r="AA21" s="98"/>
      <c r="AB21" s="98"/>
      <c r="AC21" s="98"/>
      <c r="AD21" s="98"/>
      <c r="AE21" s="98"/>
      <c r="AF21" s="98"/>
      <c r="AG21" s="98"/>
      <c r="AH21" s="98"/>
      <c r="AI21" s="98"/>
      <c r="AJ21" s="18">
        <f t="shared" si="2"/>
        <v>0</v>
      </c>
      <c r="AK21" s="309">
        <f t="shared" si="3"/>
        <v>1</v>
      </c>
      <c r="AL21" s="335">
        <f t="shared" si="4"/>
        <v>0</v>
      </c>
      <c r="AM21" s="140"/>
      <c r="AN21" s="140"/>
      <c r="AO21" s="140"/>
    </row>
    <row r="22" spans="1:41" s="24" customFormat="1" ht="21" customHeight="1">
      <c r="A22" s="78">
        <v>16</v>
      </c>
      <c r="B22" s="78" t="s">
        <v>1465</v>
      </c>
      <c r="C22" s="2" t="s">
        <v>97</v>
      </c>
      <c r="D22" s="3" t="s">
        <v>889</v>
      </c>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18">
        <f t="shared" si="2"/>
        <v>0</v>
      </c>
      <c r="AK22" s="309">
        <f t="shared" si="3"/>
        <v>0</v>
      </c>
      <c r="AL22" s="335">
        <f t="shared" si="4"/>
        <v>0</v>
      </c>
      <c r="AM22" s="140"/>
      <c r="AN22" s="140"/>
      <c r="AO22" s="140"/>
    </row>
    <row r="23" spans="1:41" s="24" customFormat="1" ht="21" customHeight="1">
      <c r="A23" s="78">
        <v>17</v>
      </c>
      <c r="B23" s="78" t="s">
        <v>1466</v>
      </c>
      <c r="C23" s="2" t="s">
        <v>1467</v>
      </c>
      <c r="D23" s="3" t="s">
        <v>1230</v>
      </c>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18">
        <f t="shared" si="2"/>
        <v>0</v>
      </c>
      <c r="AK23" s="309">
        <f t="shared" si="3"/>
        <v>0</v>
      </c>
      <c r="AL23" s="335">
        <f t="shared" si="4"/>
        <v>0</v>
      </c>
      <c r="AM23" s="140"/>
      <c r="AN23" s="140"/>
      <c r="AO23" s="140"/>
    </row>
    <row r="24" spans="1:41" s="24" customFormat="1" ht="21" customHeight="1">
      <c r="A24" s="78">
        <v>18</v>
      </c>
      <c r="B24" s="78" t="s">
        <v>1468</v>
      </c>
      <c r="C24" s="2" t="s">
        <v>1469</v>
      </c>
      <c r="D24" s="3" t="s">
        <v>896</v>
      </c>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09">
        <f t="shared" si="3"/>
        <v>0</v>
      </c>
      <c r="AL24" s="335">
        <f t="shared" si="4"/>
        <v>0</v>
      </c>
      <c r="AM24" s="140"/>
      <c r="AN24" s="140"/>
      <c r="AO24" s="140"/>
    </row>
    <row r="25" spans="1:41" s="24" customFormat="1" ht="21" customHeight="1">
      <c r="A25" s="78">
        <v>19</v>
      </c>
      <c r="B25" s="78" t="s">
        <v>1470</v>
      </c>
      <c r="C25" s="2" t="s">
        <v>355</v>
      </c>
      <c r="D25" s="3" t="s">
        <v>104</v>
      </c>
      <c r="E25" s="98"/>
      <c r="F25" s="98"/>
      <c r="G25" s="98"/>
      <c r="H25" s="98"/>
      <c r="I25" s="98"/>
      <c r="J25" s="98"/>
      <c r="K25" s="98"/>
      <c r="L25" s="98"/>
      <c r="M25" s="98"/>
      <c r="N25" s="98"/>
      <c r="O25" s="98"/>
      <c r="P25" s="98" t="s">
        <v>7</v>
      </c>
      <c r="Q25" s="98"/>
      <c r="R25" s="98" t="s">
        <v>6</v>
      </c>
      <c r="S25" s="98"/>
      <c r="T25" s="98"/>
      <c r="U25" s="98"/>
      <c r="V25" s="98"/>
      <c r="W25" s="98"/>
      <c r="X25" s="98"/>
      <c r="Y25" s="98"/>
      <c r="Z25" s="98"/>
      <c r="AA25" s="98"/>
      <c r="AB25" s="98"/>
      <c r="AC25" s="98"/>
      <c r="AD25" s="98"/>
      <c r="AE25" s="98"/>
      <c r="AF25" s="98"/>
      <c r="AG25" s="98"/>
      <c r="AH25" s="98"/>
      <c r="AI25" s="98"/>
      <c r="AJ25" s="18">
        <f t="shared" si="2"/>
        <v>1</v>
      </c>
      <c r="AK25" s="309">
        <f t="shared" si="3"/>
        <v>1</v>
      </c>
      <c r="AL25" s="335">
        <f t="shared" si="4"/>
        <v>0</v>
      </c>
      <c r="AM25" s="140"/>
      <c r="AN25" s="140"/>
      <c r="AO25" s="140"/>
    </row>
    <row r="26" spans="1:41" s="24" customFormat="1" ht="21" customHeight="1">
      <c r="A26" s="440" t="s">
        <v>10</v>
      </c>
      <c r="B26" s="440"/>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313">
        <f>SUM(AJ7:AJ25)</f>
        <v>10</v>
      </c>
      <c r="AK26" s="144">
        <f>SUM(AK7:AK25)</f>
        <v>15</v>
      </c>
      <c r="AL26" s="144">
        <f>SUM(AL7:AL25)</f>
        <v>0</v>
      </c>
      <c r="AM26" s="23"/>
      <c r="AN26" s="23"/>
      <c r="AO26" s="23"/>
    </row>
    <row r="27" spans="1:41" s="24" customFormat="1" ht="21" customHeight="1">
      <c r="A27" s="418" t="s">
        <v>2599</v>
      </c>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0"/>
      <c r="AM27" s="311"/>
      <c r="AN27" s="311"/>
    </row>
    <row r="28" spans="1:41">
      <c r="C28" s="141"/>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row>
    <row r="29" spans="1:41">
      <c r="C29" s="414"/>
      <c r="D29" s="414"/>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row>
    <row r="30" spans="1:41">
      <c r="C30" s="414"/>
      <c r="D30" s="414"/>
      <c r="E30" s="414"/>
      <c r="F30" s="414"/>
      <c r="G30" s="414"/>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41">
      <c r="C31" s="414"/>
      <c r="D31" s="414"/>
      <c r="E31" s="414"/>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41">
      <c r="C32" s="414"/>
      <c r="D32" s="414"/>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sheetData>
  <mergeCells count="22">
    <mergeCell ref="C32:D32"/>
    <mergeCell ref="C31:E31"/>
    <mergeCell ref="A27:AL27"/>
    <mergeCell ref="C29:D29"/>
    <mergeCell ref="C30:G30"/>
    <mergeCell ref="B5:B6"/>
    <mergeCell ref="C5:D6"/>
    <mergeCell ref="AJ5:AJ6"/>
    <mergeCell ref="AM20:AN20"/>
    <mergeCell ref="A26:AI26"/>
    <mergeCell ref="A5:A6"/>
    <mergeCell ref="I4:L4"/>
    <mergeCell ref="M4:N4"/>
    <mergeCell ref="O4:Q4"/>
    <mergeCell ref="R4:T4"/>
    <mergeCell ref="AL5:AL6"/>
    <mergeCell ref="AK5:AK6"/>
    <mergeCell ref="A1:P1"/>
    <mergeCell ref="Q1:AL1"/>
    <mergeCell ref="A2:P2"/>
    <mergeCell ref="Q2:AL2"/>
    <mergeCell ref="A3:AL3"/>
  </mergeCells>
  <conditionalFormatting sqref="E6:AI25">
    <cfRule type="expression" dxfId="8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6" workbookViewId="0">
      <selection activeCell="Z18" sqref="Z18"/>
    </sheetView>
  </sheetViews>
  <sheetFormatPr defaultColWidth="9.33203125" defaultRowHeight="18"/>
  <cols>
    <col min="1" max="1" width="8.6640625" style="23" customWidth="1"/>
    <col min="2" max="2" width="18.33203125" style="23" customWidth="1"/>
    <col min="3" max="3" width="24.33203125" style="23" customWidth="1"/>
    <col min="4" max="4" width="10.1640625" style="23" customWidth="1"/>
    <col min="5" max="35" width="4" style="23" customWidth="1"/>
    <col min="36" max="38" width="6"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2.5">
      <c r="A3" s="432" t="s">
        <v>1472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66">
        <v>1</v>
      </c>
      <c r="B7" s="78" t="s">
        <v>1473</v>
      </c>
      <c r="C7" s="2" t="s">
        <v>1474</v>
      </c>
      <c r="D7" s="3" t="s">
        <v>61</v>
      </c>
      <c r="E7" s="97"/>
      <c r="F7" s="98"/>
      <c r="G7" s="98"/>
      <c r="H7" s="99"/>
      <c r="I7" s="98"/>
      <c r="J7" s="98"/>
      <c r="K7" s="98"/>
      <c r="L7" s="98"/>
      <c r="M7" s="98"/>
      <c r="N7" s="98"/>
      <c r="O7" s="98"/>
      <c r="P7" s="98"/>
      <c r="Q7" s="98"/>
      <c r="R7" s="98" t="s">
        <v>6</v>
      </c>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1</v>
      </c>
      <c r="AK7" s="309">
        <f>COUNTIF(F7:AJ7,"P")+2*COUNTIF(F7:AJ7,"2P")+COUNTIF(F7:AJ7,"TP")+COUNTIF(F7:AJ7,"PT")+COUNTIF(F7:AJ7,"PK")+COUNTIF(F7:AJ7,"KP")+2*COUNTIF(F7:AJ7,"P2")</f>
        <v>0</v>
      </c>
      <c r="AL7" s="335">
        <f>COUNTIF(E7:AI7,"T")+2*COUNTIF(E7:AI7,"2T")+2*COUNTIF(E7:AI7,"T2")+COUNTIF(E7:AI7,"PT")+COUNTIF(E7:AI7,"TP")+COUNTIF(E7:AI7,"TK")+COUNTIF(E7:AI7,"KT")</f>
        <v>0</v>
      </c>
      <c r="AM7" s="25"/>
      <c r="AN7" s="26"/>
      <c r="AO7" s="140"/>
    </row>
    <row r="8" spans="1:41" s="24" customFormat="1">
      <c r="A8" s="66">
        <v>2</v>
      </c>
      <c r="B8" s="78" t="s">
        <v>1475</v>
      </c>
      <c r="C8" s="2" t="s">
        <v>1476</v>
      </c>
      <c r="D8" s="3" t="s">
        <v>1477</v>
      </c>
      <c r="E8" s="97"/>
      <c r="F8" s="98" t="s">
        <v>6</v>
      </c>
      <c r="G8" s="98" t="s">
        <v>6</v>
      </c>
      <c r="H8" s="99"/>
      <c r="I8" s="98"/>
      <c r="J8" s="98"/>
      <c r="K8" s="98" t="s">
        <v>6</v>
      </c>
      <c r="L8" s="98"/>
      <c r="M8" s="98"/>
      <c r="N8" s="98"/>
      <c r="O8" s="98"/>
      <c r="P8" s="98" t="s">
        <v>6</v>
      </c>
      <c r="Q8" s="98"/>
      <c r="R8" s="98" t="s">
        <v>6</v>
      </c>
      <c r="S8" s="98"/>
      <c r="T8" s="98" t="s">
        <v>7</v>
      </c>
      <c r="U8" s="98"/>
      <c r="V8" s="98"/>
      <c r="W8" s="98"/>
      <c r="X8" s="98"/>
      <c r="Y8" s="98"/>
      <c r="Z8" s="98"/>
      <c r="AA8" s="98"/>
      <c r="AB8" s="98"/>
      <c r="AC8" s="98"/>
      <c r="AD8" s="98"/>
      <c r="AE8" s="98"/>
      <c r="AF8" s="98"/>
      <c r="AG8" s="98"/>
      <c r="AH8" s="98"/>
      <c r="AI8" s="98"/>
      <c r="AJ8" s="18">
        <f t="shared" ref="AJ8:AJ32" si="2">COUNTIF(E8:AI8,"K")+2*COUNTIF(E8:AI8,"2K")+COUNTIF(E8:AI8,"TK")+COUNTIF(E8:AI8,"KT")+COUNTIF(E8:AI8,"PK")+COUNTIF(E8:AI8,"KP")+2*COUNTIF(E8:AI8,"K2")</f>
        <v>5</v>
      </c>
      <c r="AK8" s="309">
        <f t="shared" ref="AK8:AK32" si="3">COUNTIF(F8:AJ8,"P")+2*COUNTIF(F8:AJ8,"2P")+COUNTIF(F8:AJ8,"TP")+COUNTIF(F8:AJ8,"PT")+COUNTIF(F8:AJ8,"PK")+COUNTIF(F8:AJ8,"KP")+2*COUNTIF(F8:AJ8,"P2")</f>
        <v>1</v>
      </c>
      <c r="AL8" s="335">
        <f t="shared" ref="AL8:AL32" si="4">COUNTIF(E8:AI8,"T")+2*COUNTIF(E8:AI8,"2T")+2*COUNTIF(E8:AI8,"T2")+COUNTIF(E8:AI8,"PT")+COUNTIF(E8:AI8,"TP")+COUNTIF(E8:AI8,"TK")+COUNTIF(E8:AI8,"KT")</f>
        <v>0</v>
      </c>
      <c r="AM8" s="140"/>
      <c r="AN8" s="140"/>
      <c r="AO8" s="140"/>
    </row>
    <row r="9" spans="1:41" s="24" customFormat="1">
      <c r="A9" s="66">
        <v>3</v>
      </c>
      <c r="B9" s="78" t="s">
        <v>1478</v>
      </c>
      <c r="C9" s="2" t="s">
        <v>801</v>
      </c>
      <c r="D9" s="3" t="s">
        <v>70</v>
      </c>
      <c r="E9" s="97"/>
      <c r="F9" s="98"/>
      <c r="G9" s="98"/>
      <c r="H9" s="99"/>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18">
        <f t="shared" si="2"/>
        <v>0</v>
      </c>
      <c r="AK9" s="309">
        <f t="shared" si="3"/>
        <v>0</v>
      </c>
      <c r="AL9" s="335">
        <f t="shared" si="4"/>
        <v>0</v>
      </c>
      <c r="AM9" s="140"/>
      <c r="AN9" s="140"/>
      <c r="AO9" s="140"/>
    </row>
    <row r="10" spans="1:41" s="24" customFormat="1">
      <c r="A10" s="66">
        <v>4</v>
      </c>
      <c r="B10" s="78" t="s">
        <v>1479</v>
      </c>
      <c r="C10" s="2" t="s">
        <v>870</v>
      </c>
      <c r="D10" s="3" t="s">
        <v>70</v>
      </c>
      <c r="E10" s="97"/>
      <c r="F10" s="98" t="s">
        <v>8</v>
      </c>
      <c r="G10" s="98" t="s">
        <v>6</v>
      </c>
      <c r="H10" s="99"/>
      <c r="I10" s="98" t="s">
        <v>6</v>
      </c>
      <c r="J10" s="98"/>
      <c r="K10" s="98" t="s">
        <v>2663</v>
      </c>
      <c r="L10" s="98"/>
      <c r="M10" s="98" t="s">
        <v>8</v>
      </c>
      <c r="N10" s="98"/>
      <c r="O10" s="98"/>
      <c r="P10" s="98" t="s">
        <v>6</v>
      </c>
      <c r="Q10" s="98"/>
      <c r="R10" s="98" t="s">
        <v>6</v>
      </c>
      <c r="S10" s="98"/>
      <c r="T10" s="98" t="s">
        <v>6</v>
      </c>
      <c r="U10" s="98"/>
      <c r="V10" s="98"/>
      <c r="W10" s="98"/>
      <c r="X10" s="98"/>
      <c r="Y10" s="98"/>
      <c r="Z10" s="98"/>
      <c r="AA10" s="98"/>
      <c r="AB10" s="98"/>
      <c r="AC10" s="98"/>
      <c r="AD10" s="98"/>
      <c r="AE10" s="98"/>
      <c r="AF10" s="98"/>
      <c r="AG10" s="98"/>
      <c r="AH10" s="98"/>
      <c r="AI10" s="98"/>
      <c r="AJ10" s="18">
        <f t="shared" si="2"/>
        <v>5</v>
      </c>
      <c r="AK10" s="309">
        <f t="shared" si="3"/>
        <v>0</v>
      </c>
      <c r="AL10" s="335">
        <f t="shared" si="4"/>
        <v>2</v>
      </c>
      <c r="AM10" s="140"/>
      <c r="AN10" s="140"/>
      <c r="AO10" s="140"/>
    </row>
    <row r="11" spans="1:41" s="24" customFormat="1">
      <c r="A11" s="66">
        <v>5</v>
      </c>
      <c r="B11" s="78" t="s">
        <v>1480</v>
      </c>
      <c r="C11" s="2" t="s">
        <v>646</v>
      </c>
      <c r="D11" s="3" t="s">
        <v>70</v>
      </c>
      <c r="E11" s="97"/>
      <c r="F11" s="98"/>
      <c r="G11" s="98"/>
      <c r="H11" s="99"/>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18">
        <f t="shared" si="2"/>
        <v>0</v>
      </c>
      <c r="AK11" s="309">
        <f t="shared" si="3"/>
        <v>0</v>
      </c>
      <c r="AL11" s="335">
        <f t="shared" si="4"/>
        <v>0</v>
      </c>
      <c r="AM11" s="140"/>
      <c r="AN11" s="140"/>
      <c r="AO11" s="140"/>
    </row>
    <row r="12" spans="1:41" s="24" customFormat="1">
      <c r="A12" s="66">
        <v>6</v>
      </c>
      <c r="B12" s="78" t="s">
        <v>1481</v>
      </c>
      <c r="C12" s="2" t="s">
        <v>874</v>
      </c>
      <c r="D12" s="3" t="s">
        <v>50</v>
      </c>
      <c r="E12" s="98"/>
      <c r="F12" s="98" t="s">
        <v>7</v>
      </c>
      <c r="G12" s="98"/>
      <c r="H12" s="99"/>
      <c r="I12" s="98"/>
      <c r="J12" s="98"/>
      <c r="K12" s="98"/>
      <c r="L12" s="98"/>
      <c r="M12" s="98"/>
      <c r="N12" s="98"/>
      <c r="O12" s="98"/>
      <c r="P12" s="98"/>
      <c r="Q12" s="98"/>
      <c r="R12" s="98" t="s">
        <v>6</v>
      </c>
      <c r="S12" s="98"/>
      <c r="T12" s="98"/>
      <c r="U12" s="98"/>
      <c r="V12" s="98"/>
      <c r="W12" s="98"/>
      <c r="X12" s="98"/>
      <c r="Y12" s="98"/>
      <c r="Z12" s="98"/>
      <c r="AA12" s="98"/>
      <c r="AB12" s="98"/>
      <c r="AC12" s="98"/>
      <c r="AD12" s="98"/>
      <c r="AE12" s="98"/>
      <c r="AF12" s="98"/>
      <c r="AG12" s="98"/>
      <c r="AH12" s="98"/>
      <c r="AI12" s="98"/>
      <c r="AJ12" s="18">
        <f t="shared" si="2"/>
        <v>1</v>
      </c>
      <c r="AK12" s="309">
        <f t="shared" si="3"/>
        <v>1</v>
      </c>
      <c r="AL12" s="335">
        <f t="shared" si="4"/>
        <v>0</v>
      </c>
      <c r="AM12" s="140"/>
      <c r="AN12" s="140"/>
      <c r="AO12" s="140"/>
    </row>
    <row r="13" spans="1:41" s="24" customFormat="1">
      <c r="A13" s="66">
        <v>7</v>
      </c>
      <c r="B13" s="78" t="s">
        <v>1482</v>
      </c>
      <c r="C13" s="2" t="s">
        <v>622</v>
      </c>
      <c r="D13" s="3" t="s">
        <v>122</v>
      </c>
      <c r="E13" s="98"/>
      <c r="F13" s="98" t="s">
        <v>6</v>
      </c>
      <c r="G13" s="98" t="s">
        <v>6</v>
      </c>
      <c r="H13" s="99"/>
      <c r="I13" s="98"/>
      <c r="J13" s="98"/>
      <c r="K13" s="98"/>
      <c r="L13" s="98"/>
      <c r="M13" s="98"/>
      <c r="N13" s="98"/>
      <c r="O13" s="98"/>
      <c r="P13" s="98"/>
      <c r="Q13" s="98"/>
      <c r="R13" s="98" t="s">
        <v>6</v>
      </c>
      <c r="S13" s="98"/>
      <c r="T13" s="98"/>
      <c r="U13" s="98"/>
      <c r="V13" s="98"/>
      <c r="W13" s="98"/>
      <c r="X13" s="98"/>
      <c r="Y13" s="98"/>
      <c r="Z13" s="98"/>
      <c r="AA13" s="98"/>
      <c r="AB13" s="98"/>
      <c r="AC13" s="98"/>
      <c r="AD13" s="98"/>
      <c r="AE13" s="98"/>
      <c r="AF13" s="98"/>
      <c r="AG13" s="98"/>
      <c r="AH13" s="98"/>
      <c r="AI13" s="98"/>
      <c r="AJ13" s="18">
        <f t="shared" si="2"/>
        <v>3</v>
      </c>
      <c r="AK13" s="309">
        <f t="shared" si="3"/>
        <v>0</v>
      </c>
      <c r="AL13" s="335">
        <f t="shared" si="4"/>
        <v>0</v>
      </c>
      <c r="AM13" s="140"/>
      <c r="AN13" s="140"/>
      <c r="AO13" s="140"/>
    </row>
    <row r="14" spans="1:41" s="24" customFormat="1">
      <c r="A14" s="66">
        <v>8</v>
      </c>
      <c r="B14" s="78" t="s">
        <v>1483</v>
      </c>
      <c r="C14" s="2" t="s">
        <v>1484</v>
      </c>
      <c r="D14" s="3" t="s">
        <v>85</v>
      </c>
      <c r="E14" s="98"/>
      <c r="F14" s="98" t="s">
        <v>7</v>
      </c>
      <c r="G14" s="98"/>
      <c r="H14" s="99"/>
      <c r="I14" s="98"/>
      <c r="J14" s="98"/>
      <c r="K14" s="98" t="s">
        <v>6</v>
      </c>
      <c r="L14" s="98"/>
      <c r="M14" s="98"/>
      <c r="N14" s="98"/>
      <c r="O14" s="98"/>
      <c r="P14" s="98" t="s">
        <v>7</v>
      </c>
      <c r="Q14" s="98"/>
      <c r="R14" s="98"/>
      <c r="S14" s="98"/>
      <c r="T14" s="98" t="s">
        <v>7</v>
      </c>
      <c r="U14" s="98"/>
      <c r="V14" s="98"/>
      <c r="W14" s="98"/>
      <c r="X14" s="98"/>
      <c r="Y14" s="98"/>
      <c r="Z14" s="98"/>
      <c r="AA14" s="98"/>
      <c r="AB14" s="98"/>
      <c r="AC14" s="98"/>
      <c r="AD14" s="98"/>
      <c r="AE14" s="98"/>
      <c r="AF14" s="98"/>
      <c r="AG14" s="98"/>
      <c r="AH14" s="98"/>
      <c r="AI14" s="98"/>
      <c r="AJ14" s="18">
        <f t="shared" si="2"/>
        <v>1</v>
      </c>
      <c r="AK14" s="309">
        <f t="shared" si="3"/>
        <v>3</v>
      </c>
      <c r="AL14" s="335">
        <f t="shared" si="4"/>
        <v>0</v>
      </c>
      <c r="AM14" s="140"/>
      <c r="AN14" s="140"/>
      <c r="AO14" s="140"/>
    </row>
    <row r="15" spans="1:41" s="24" customFormat="1">
      <c r="A15" s="66">
        <v>9</v>
      </c>
      <c r="B15" s="78" t="s">
        <v>1485</v>
      </c>
      <c r="C15" s="2" t="s">
        <v>1486</v>
      </c>
      <c r="D15" s="3" t="s">
        <v>85</v>
      </c>
      <c r="E15" s="98"/>
      <c r="F15" s="98"/>
      <c r="G15" s="98"/>
      <c r="H15" s="99"/>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18">
        <f t="shared" si="2"/>
        <v>0</v>
      </c>
      <c r="AK15" s="309">
        <f t="shared" si="3"/>
        <v>0</v>
      </c>
      <c r="AL15" s="335">
        <f t="shared" si="4"/>
        <v>0</v>
      </c>
      <c r="AM15" s="140"/>
      <c r="AN15" s="140"/>
      <c r="AO15" s="140"/>
    </row>
    <row r="16" spans="1:41" s="24" customFormat="1">
      <c r="A16" s="66">
        <v>10</v>
      </c>
      <c r="B16" s="78" t="s">
        <v>1487</v>
      </c>
      <c r="C16" s="2" t="s">
        <v>1488</v>
      </c>
      <c r="D16" s="3" t="s">
        <v>1489</v>
      </c>
      <c r="E16" s="98"/>
      <c r="F16" s="98"/>
      <c r="G16" s="98"/>
      <c r="H16" s="99"/>
      <c r="I16" s="98"/>
      <c r="J16" s="98"/>
      <c r="K16" s="98" t="s">
        <v>6</v>
      </c>
      <c r="L16" s="98"/>
      <c r="M16" s="98" t="s">
        <v>8</v>
      </c>
      <c r="N16" s="98"/>
      <c r="O16" s="98"/>
      <c r="P16" s="98" t="s">
        <v>7</v>
      </c>
      <c r="Q16" s="98"/>
      <c r="R16" s="98"/>
      <c r="S16" s="98"/>
      <c r="T16" s="98"/>
      <c r="U16" s="98"/>
      <c r="V16" s="98"/>
      <c r="W16" s="98"/>
      <c r="X16" s="98"/>
      <c r="Y16" s="98"/>
      <c r="Z16" s="98"/>
      <c r="AA16" s="98"/>
      <c r="AB16" s="98"/>
      <c r="AC16" s="98"/>
      <c r="AD16" s="98"/>
      <c r="AE16" s="98"/>
      <c r="AF16" s="98"/>
      <c r="AG16" s="98"/>
      <c r="AH16" s="98"/>
      <c r="AI16" s="98"/>
      <c r="AJ16" s="18">
        <f t="shared" si="2"/>
        <v>1</v>
      </c>
      <c r="AK16" s="309">
        <f t="shared" si="3"/>
        <v>1</v>
      </c>
      <c r="AL16" s="335">
        <f t="shared" si="4"/>
        <v>1</v>
      </c>
      <c r="AM16" s="140"/>
      <c r="AN16" s="140"/>
      <c r="AO16" s="140"/>
    </row>
    <row r="17" spans="1:41" s="24" customFormat="1">
      <c r="A17" s="66">
        <v>11</v>
      </c>
      <c r="B17" s="81" t="s">
        <v>1490</v>
      </c>
      <c r="C17" s="82" t="s">
        <v>38</v>
      </c>
      <c r="D17" s="192" t="s">
        <v>28</v>
      </c>
      <c r="E17" s="95"/>
      <c r="F17" s="95" t="s">
        <v>7</v>
      </c>
      <c r="G17" s="95" t="s">
        <v>7</v>
      </c>
      <c r="H17" s="94"/>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18">
        <f t="shared" si="2"/>
        <v>0</v>
      </c>
      <c r="AK17" s="309">
        <f t="shared" si="3"/>
        <v>2</v>
      </c>
      <c r="AL17" s="335">
        <f t="shared" si="4"/>
        <v>0</v>
      </c>
      <c r="AM17" s="140"/>
      <c r="AN17" s="140"/>
      <c r="AO17" s="140"/>
    </row>
    <row r="18" spans="1:41" s="24" customFormat="1" ht="21" customHeight="1">
      <c r="A18" s="4">
        <v>12</v>
      </c>
      <c r="B18" s="146" t="s">
        <v>1491</v>
      </c>
      <c r="C18" s="2" t="s">
        <v>1492</v>
      </c>
      <c r="D18" s="3" t="s">
        <v>103</v>
      </c>
      <c r="E18" s="95"/>
      <c r="F18" s="95"/>
      <c r="G18" s="95"/>
      <c r="H18" s="94"/>
      <c r="I18" s="95"/>
      <c r="J18" s="95"/>
      <c r="K18" s="95"/>
      <c r="L18" s="95"/>
      <c r="M18" s="95"/>
      <c r="N18" s="95"/>
      <c r="O18" s="95"/>
      <c r="P18" s="95" t="s">
        <v>7</v>
      </c>
      <c r="Q18" s="95"/>
      <c r="R18" s="95"/>
      <c r="S18" s="95"/>
      <c r="T18" s="95"/>
      <c r="U18" s="95"/>
      <c r="V18" s="95"/>
      <c r="W18" s="95"/>
      <c r="X18" s="95"/>
      <c r="Y18" s="95"/>
      <c r="Z18" s="95"/>
      <c r="AA18" s="95"/>
      <c r="AB18" s="95"/>
      <c r="AC18" s="95"/>
      <c r="AD18" s="95"/>
      <c r="AE18" s="95"/>
      <c r="AF18" s="95"/>
      <c r="AG18" s="95"/>
      <c r="AH18" s="95"/>
      <c r="AI18" s="95"/>
      <c r="AJ18" s="18">
        <f t="shared" si="2"/>
        <v>0</v>
      </c>
      <c r="AK18" s="309">
        <f t="shared" si="3"/>
        <v>1</v>
      </c>
      <c r="AL18" s="335">
        <f t="shared" si="4"/>
        <v>0</v>
      </c>
      <c r="AM18" s="140"/>
      <c r="AN18" s="140"/>
      <c r="AO18" s="140"/>
    </row>
    <row r="19" spans="1:41" s="24" customFormat="1" ht="21" customHeight="1">
      <c r="A19" s="4">
        <v>13</v>
      </c>
      <c r="B19" s="146" t="s">
        <v>1493</v>
      </c>
      <c r="C19" s="2" t="s">
        <v>102</v>
      </c>
      <c r="D19" s="3" t="s">
        <v>87</v>
      </c>
      <c r="E19" s="95"/>
      <c r="F19" s="148"/>
      <c r="G19" s="148" t="s">
        <v>7</v>
      </c>
      <c r="H19" s="94"/>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8">
        <f t="shared" si="2"/>
        <v>0</v>
      </c>
      <c r="AK19" s="309">
        <f t="shared" si="3"/>
        <v>1</v>
      </c>
      <c r="AL19" s="335">
        <f t="shared" si="4"/>
        <v>0</v>
      </c>
      <c r="AM19" s="140"/>
      <c r="AN19" s="140"/>
      <c r="AO19" s="140"/>
    </row>
    <row r="20" spans="1:41" s="24" customFormat="1" ht="21" customHeight="1">
      <c r="A20" s="4">
        <v>14</v>
      </c>
      <c r="B20" s="146" t="s">
        <v>1494</v>
      </c>
      <c r="C20" s="2" t="s">
        <v>1495</v>
      </c>
      <c r="D20" s="3" t="s">
        <v>796</v>
      </c>
      <c r="E20" s="95"/>
      <c r="F20" s="95"/>
      <c r="G20" s="95"/>
      <c r="H20" s="94"/>
      <c r="I20" s="95"/>
      <c r="J20" s="95"/>
      <c r="K20" s="95" t="s">
        <v>6</v>
      </c>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18">
        <f t="shared" si="2"/>
        <v>1</v>
      </c>
      <c r="AK20" s="309">
        <f t="shared" si="3"/>
        <v>0</v>
      </c>
      <c r="AL20" s="335">
        <f t="shared" si="4"/>
        <v>0</v>
      </c>
      <c r="AM20" s="415"/>
      <c r="AN20" s="416"/>
      <c r="AO20" s="140"/>
    </row>
    <row r="21" spans="1:41" s="24" customFormat="1" ht="21" customHeight="1">
      <c r="A21" s="4">
        <v>15</v>
      </c>
      <c r="B21" s="146" t="s">
        <v>1496</v>
      </c>
      <c r="C21" s="2" t="s">
        <v>1497</v>
      </c>
      <c r="D21" s="3" t="s">
        <v>967</v>
      </c>
      <c r="E21" s="95"/>
      <c r="F21" s="95"/>
      <c r="G21" s="95"/>
      <c r="H21" s="94"/>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18">
        <f t="shared" si="2"/>
        <v>0</v>
      </c>
      <c r="AK21" s="309">
        <f t="shared" si="3"/>
        <v>0</v>
      </c>
      <c r="AL21" s="335">
        <f t="shared" si="4"/>
        <v>0</v>
      </c>
      <c r="AM21" s="140"/>
      <c r="AN21" s="140"/>
      <c r="AO21" s="140"/>
    </row>
    <row r="22" spans="1:41" s="24" customFormat="1" ht="21" customHeight="1">
      <c r="A22" s="4">
        <v>16</v>
      </c>
      <c r="B22" s="146" t="s">
        <v>1498</v>
      </c>
      <c r="C22" s="2" t="s">
        <v>1499</v>
      </c>
      <c r="D22" s="3" t="s">
        <v>78</v>
      </c>
      <c r="E22" s="95"/>
      <c r="F22" s="95"/>
      <c r="G22" s="95"/>
      <c r="H22" s="94"/>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18">
        <f t="shared" si="2"/>
        <v>0</v>
      </c>
      <c r="AK22" s="309">
        <f t="shared" si="3"/>
        <v>0</v>
      </c>
      <c r="AL22" s="335">
        <f t="shared" si="4"/>
        <v>0</v>
      </c>
      <c r="AM22" s="140"/>
      <c r="AN22" s="140"/>
      <c r="AO22" s="140"/>
    </row>
    <row r="23" spans="1:41" s="24" customFormat="1" ht="21" customHeight="1">
      <c r="A23" s="4">
        <v>17</v>
      </c>
      <c r="B23" s="146" t="s">
        <v>1500</v>
      </c>
      <c r="C23" s="2" t="s">
        <v>1501</v>
      </c>
      <c r="D23" s="3" t="s">
        <v>9</v>
      </c>
      <c r="E23" s="95"/>
      <c r="F23" s="95"/>
      <c r="G23" s="95"/>
      <c r="H23" s="94"/>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18">
        <f t="shared" si="2"/>
        <v>0</v>
      </c>
      <c r="AK23" s="309">
        <f t="shared" si="3"/>
        <v>0</v>
      </c>
      <c r="AL23" s="335">
        <f t="shared" si="4"/>
        <v>0</v>
      </c>
      <c r="AM23" s="140"/>
      <c r="AN23" s="140"/>
      <c r="AO23" s="140"/>
    </row>
    <row r="24" spans="1:41" s="24" customFormat="1" ht="21" customHeight="1">
      <c r="A24" s="4">
        <v>18</v>
      </c>
      <c r="B24" s="146" t="s">
        <v>1502</v>
      </c>
      <c r="C24" s="2" t="s">
        <v>1503</v>
      </c>
      <c r="D24" s="3" t="s">
        <v>44</v>
      </c>
      <c r="E24" s="95"/>
      <c r="F24" s="95"/>
      <c r="G24" s="95"/>
      <c r="H24" s="94"/>
      <c r="I24" s="95"/>
      <c r="J24" s="95"/>
      <c r="K24" s="95" t="s">
        <v>6</v>
      </c>
      <c r="L24" s="95"/>
      <c r="M24" s="95"/>
      <c r="N24" s="95"/>
      <c r="O24" s="95"/>
      <c r="P24" s="95" t="s">
        <v>7</v>
      </c>
      <c r="Q24" s="95"/>
      <c r="R24" s="95"/>
      <c r="S24" s="95"/>
      <c r="T24" s="95"/>
      <c r="U24" s="95"/>
      <c r="V24" s="95"/>
      <c r="W24" s="95"/>
      <c r="X24" s="95"/>
      <c r="Y24" s="95"/>
      <c r="Z24" s="95"/>
      <c r="AA24" s="95"/>
      <c r="AB24" s="95"/>
      <c r="AC24" s="95"/>
      <c r="AD24" s="95"/>
      <c r="AE24" s="95"/>
      <c r="AF24" s="95"/>
      <c r="AG24" s="95"/>
      <c r="AH24" s="95"/>
      <c r="AI24" s="95"/>
      <c r="AJ24" s="18">
        <f t="shared" si="2"/>
        <v>1</v>
      </c>
      <c r="AK24" s="309">
        <f t="shared" si="3"/>
        <v>1</v>
      </c>
      <c r="AL24" s="335">
        <f t="shared" si="4"/>
        <v>0</v>
      </c>
      <c r="AM24" s="140"/>
      <c r="AN24" s="140"/>
      <c r="AO24" s="140"/>
    </row>
    <row r="25" spans="1:41" s="24" customFormat="1" ht="21" customHeight="1">
      <c r="A25" s="4">
        <v>19</v>
      </c>
      <c r="B25" s="146" t="s">
        <v>1504</v>
      </c>
      <c r="C25" s="2" t="s">
        <v>1505</v>
      </c>
      <c r="D25" s="3" t="s">
        <v>178</v>
      </c>
      <c r="E25" s="95"/>
      <c r="F25" s="95"/>
      <c r="G25" s="95"/>
      <c r="H25" s="94"/>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18">
        <f t="shared" si="2"/>
        <v>0</v>
      </c>
      <c r="AK25" s="309">
        <f t="shared" si="3"/>
        <v>0</v>
      </c>
      <c r="AL25" s="335">
        <f t="shared" si="4"/>
        <v>0</v>
      </c>
      <c r="AM25" s="140"/>
      <c r="AN25" s="140"/>
      <c r="AO25" s="140"/>
    </row>
    <row r="26" spans="1:41" s="24" customFormat="1" ht="21" customHeight="1">
      <c r="A26" s="4">
        <v>20</v>
      </c>
      <c r="B26" s="146" t="s">
        <v>1506</v>
      </c>
      <c r="C26" s="2" t="s">
        <v>1507</v>
      </c>
      <c r="D26" s="3" t="s">
        <v>896</v>
      </c>
      <c r="E26" s="95"/>
      <c r="F26" s="95" t="s">
        <v>7</v>
      </c>
      <c r="G26" s="95"/>
      <c r="H26" s="94"/>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18">
        <f t="shared" si="2"/>
        <v>0</v>
      </c>
      <c r="AK26" s="309">
        <f t="shared" si="3"/>
        <v>1</v>
      </c>
      <c r="AL26" s="335">
        <f t="shared" si="4"/>
        <v>0</v>
      </c>
      <c r="AM26" s="140"/>
      <c r="AN26" s="140"/>
      <c r="AO26" s="140"/>
    </row>
    <row r="27" spans="1:41" s="24" customFormat="1" ht="21" customHeight="1">
      <c r="A27" s="4">
        <v>21</v>
      </c>
      <c r="B27" s="146" t="s">
        <v>1508</v>
      </c>
      <c r="C27" s="2" t="s">
        <v>1509</v>
      </c>
      <c r="D27" s="3" t="s">
        <v>899</v>
      </c>
      <c r="E27" s="95"/>
      <c r="F27" s="95"/>
      <c r="G27" s="95"/>
      <c r="H27" s="94"/>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18">
        <f t="shared" si="2"/>
        <v>0</v>
      </c>
      <c r="AK27" s="309">
        <f t="shared" si="3"/>
        <v>0</v>
      </c>
      <c r="AL27" s="335">
        <f t="shared" si="4"/>
        <v>0</v>
      </c>
      <c r="AM27" s="140"/>
      <c r="AN27" s="140"/>
      <c r="AO27" s="140"/>
    </row>
    <row r="28" spans="1:41" s="24" customFormat="1" ht="21" customHeight="1">
      <c r="A28" s="4">
        <v>22</v>
      </c>
      <c r="B28" s="146" t="s">
        <v>1510</v>
      </c>
      <c r="C28" s="2" t="s">
        <v>1511</v>
      </c>
      <c r="D28" s="3" t="s">
        <v>104</v>
      </c>
      <c r="E28" s="95"/>
      <c r="F28" s="95"/>
      <c r="G28" s="95"/>
      <c r="H28" s="94"/>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18">
        <f t="shared" si="2"/>
        <v>0</v>
      </c>
      <c r="AK28" s="309">
        <f t="shared" si="3"/>
        <v>0</v>
      </c>
      <c r="AL28" s="335">
        <f t="shared" si="4"/>
        <v>0</v>
      </c>
      <c r="AM28" s="140"/>
      <c r="AN28" s="140"/>
      <c r="AO28" s="140"/>
    </row>
    <row r="29" spans="1:41" s="24" customFormat="1" ht="21" customHeight="1">
      <c r="A29" s="4">
        <v>23</v>
      </c>
      <c r="B29" s="146" t="s">
        <v>1512</v>
      </c>
      <c r="C29" s="2" t="s">
        <v>1513</v>
      </c>
      <c r="D29" s="3" t="s">
        <v>1023</v>
      </c>
      <c r="E29" s="147"/>
      <c r="F29" s="95" t="s">
        <v>7</v>
      </c>
      <c r="G29" s="95" t="s">
        <v>6</v>
      </c>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18">
        <f t="shared" si="2"/>
        <v>1</v>
      </c>
      <c r="AK29" s="309">
        <f t="shared" si="3"/>
        <v>1</v>
      </c>
      <c r="AL29" s="335">
        <f t="shared" si="4"/>
        <v>0</v>
      </c>
      <c r="AM29" s="140"/>
      <c r="AN29" s="140"/>
      <c r="AO29" s="140"/>
    </row>
    <row r="30" spans="1:41" s="24" customFormat="1" ht="21" customHeight="1">
      <c r="A30" s="4">
        <v>24</v>
      </c>
      <c r="B30" s="146" t="s">
        <v>1514</v>
      </c>
      <c r="C30" s="2" t="s">
        <v>1515</v>
      </c>
      <c r="D30" s="3" t="s">
        <v>1188</v>
      </c>
      <c r="E30" s="147"/>
      <c r="F30" s="95" t="s">
        <v>7</v>
      </c>
      <c r="G30" s="95" t="s">
        <v>6</v>
      </c>
      <c r="H30" s="94"/>
      <c r="I30" s="95" t="s">
        <v>7</v>
      </c>
      <c r="J30" s="95"/>
      <c r="K30" s="95" t="s">
        <v>6</v>
      </c>
      <c r="L30" s="95"/>
      <c r="M30" s="95" t="s">
        <v>6</v>
      </c>
      <c r="N30" s="95"/>
      <c r="O30" s="95"/>
      <c r="P30" s="95" t="s">
        <v>6</v>
      </c>
      <c r="Q30" s="95"/>
      <c r="R30" s="95" t="s">
        <v>6</v>
      </c>
      <c r="S30" s="95"/>
      <c r="T30" s="95"/>
      <c r="U30" s="95"/>
      <c r="V30" s="95"/>
      <c r="W30" s="95"/>
      <c r="X30" s="95"/>
      <c r="Y30" s="95"/>
      <c r="Z30" s="95"/>
      <c r="AA30" s="95"/>
      <c r="AB30" s="95"/>
      <c r="AC30" s="95"/>
      <c r="AD30" s="95"/>
      <c r="AE30" s="95"/>
      <c r="AF30" s="95"/>
      <c r="AG30" s="95"/>
      <c r="AH30" s="95"/>
      <c r="AI30" s="95"/>
      <c r="AJ30" s="18">
        <f t="shared" si="2"/>
        <v>5</v>
      </c>
      <c r="AK30" s="309">
        <f t="shared" si="3"/>
        <v>2</v>
      </c>
      <c r="AL30" s="335">
        <f t="shared" si="4"/>
        <v>0</v>
      </c>
      <c r="AM30" s="140"/>
      <c r="AN30" s="140"/>
      <c r="AO30" s="140"/>
    </row>
    <row r="31" spans="1:41" s="24" customFormat="1" ht="21" customHeight="1">
      <c r="A31" s="4">
        <v>25</v>
      </c>
      <c r="B31" s="146" t="s">
        <v>1516</v>
      </c>
      <c r="C31" s="2" t="s">
        <v>1517</v>
      </c>
      <c r="D31" s="3" t="s">
        <v>105</v>
      </c>
      <c r="E31" s="147"/>
      <c r="F31" s="95"/>
      <c r="G31" s="95"/>
      <c r="H31" s="94"/>
      <c r="I31" s="95"/>
      <c r="J31" s="95"/>
      <c r="K31" s="95" t="s">
        <v>6</v>
      </c>
      <c r="L31" s="95"/>
      <c r="M31" s="95"/>
      <c r="N31" s="95"/>
      <c r="O31" s="95"/>
      <c r="P31" s="95"/>
      <c r="Q31" s="95"/>
      <c r="R31" s="95" t="s">
        <v>8</v>
      </c>
      <c r="S31" s="95"/>
      <c r="T31" s="95"/>
      <c r="U31" s="95"/>
      <c r="V31" s="95"/>
      <c r="W31" s="95"/>
      <c r="X31" s="95"/>
      <c r="Y31" s="95"/>
      <c r="Z31" s="95"/>
      <c r="AA31" s="95"/>
      <c r="AB31" s="95"/>
      <c r="AC31" s="95"/>
      <c r="AD31" s="95"/>
      <c r="AE31" s="95"/>
      <c r="AF31" s="95"/>
      <c r="AG31" s="95"/>
      <c r="AH31" s="95"/>
      <c r="AI31" s="95"/>
      <c r="AJ31" s="18">
        <f t="shared" si="2"/>
        <v>1</v>
      </c>
      <c r="AK31" s="309">
        <f t="shared" si="3"/>
        <v>0</v>
      </c>
      <c r="AL31" s="335">
        <f t="shared" si="4"/>
        <v>1</v>
      </c>
      <c r="AM31" s="140"/>
      <c r="AN31" s="140"/>
      <c r="AO31" s="140"/>
    </row>
    <row r="32" spans="1:41" s="24" customFormat="1" ht="21" customHeight="1">
      <c r="A32" s="4">
        <v>26</v>
      </c>
      <c r="B32" s="146" t="s">
        <v>1518</v>
      </c>
      <c r="C32" s="2" t="s">
        <v>1519</v>
      </c>
      <c r="D32" s="3" t="s">
        <v>1030</v>
      </c>
      <c r="E32" s="147"/>
      <c r="F32" s="95" t="s">
        <v>6</v>
      </c>
      <c r="G32" s="95" t="s">
        <v>6</v>
      </c>
      <c r="H32" s="94"/>
      <c r="I32" s="95" t="s">
        <v>6</v>
      </c>
      <c r="J32" s="95"/>
      <c r="K32" s="95" t="s">
        <v>6</v>
      </c>
      <c r="L32" s="95"/>
      <c r="M32" s="95"/>
      <c r="N32" s="95"/>
      <c r="O32" s="95"/>
      <c r="P32" s="95" t="s">
        <v>6</v>
      </c>
      <c r="Q32" s="95"/>
      <c r="R32" s="95" t="s">
        <v>6</v>
      </c>
      <c r="S32" s="95"/>
      <c r="T32" s="95" t="s">
        <v>7</v>
      </c>
      <c r="U32" s="95"/>
      <c r="V32" s="95"/>
      <c r="W32" s="95"/>
      <c r="X32" s="95"/>
      <c r="Y32" s="95"/>
      <c r="Z32" s="95"/>
      <c r="AA32" s="95"/>
      <c r="AB32" s="95"/>
      <c r="AC32" s="95"/>
      <c r="AD32" s="95"/>
      <c r="AE32" s="95"/>
      <c r="AF32" s="95"/>
      <c r="AG32" s="95"/>
      <c r="AH32" s="95"/>
      <c r="AI32" s="95"/>
      <c r="AJ32" s="18">
        <f t="shared" si="2"/>
        <v>6</v>
      </c>
      <c r="AK32" s="309">
        <f t="shared" si="3"/>
        <v>1</v>
      </c>
      <c r="AL32" s="335">
        <f t="shared" si="4"/>
        <v>0</v>
      </c>
      <c r="AM32" s="140"/>
      <c r="AN32" s="140"/>
      <c r="AO32" s="140"/>
    </row>
    <row r="33" spans="1:41" s="24" customFormat="1" ht="21" customHeight="1">
      <c r="A33" s="417" t="s">
        <v>10</v>
      </c>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18">
        <f>SUM(AJ7:AJ32)</f>
        <v>32</v>
      </c>
      <c r="AK33" s="18">
        <f>SUM(AK7:AK32)</f>
        <v>16</v>
      </c>
      <c r="AL33" s="18">
        <f>SUM(AL7:AL32)</f>
        <v>4</v>
      </c>
      <c r="AM33" s="23"/>
      <c r="AN33" s="23"/>
      <c r="AO33" s="23"/>
    </row>
    <row r="34" spans="1:41"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c r="AN34" s="311"/>
    </row>
    <row r="35" spans="1:41">
      <c r="C35" s="141"/>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1:41">
      <c r="C36" s="414"/>
      <c r="D36" s="414"/>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row r="37" spans="1:41">
      <c r="C37" s="414"/>
      <c r="D37" s="414"/>
      <c r="E37" s="414"/>
      <c r="F37" s="414"/>
      <c r="G37" s="414"/>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row>
    <row r="38" spans="1:41">
      <c r="C38" s="414"/>
      <c r="D38" s="414"/>
      <c r="E38" s="414"/>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row>
    <row r="39" spans="1:41">
      <c r="C39" s="414"/>
      <c r="D39" s="414"/>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sheetData>
  <mergeCells count="22">
    <mergeCell ref="C39:D39"/>
    <mergeCell ref="C38:E38"/>
    <mergeCell ref="A34:AL34"/>
    <mergeCell ref="C36:D36"/>
    <mergeCell ref="C37:G37"/>
    <mergeCell ref="A1:P1"/>
    <mergeCell ref="Q1:AL1"/>
    <mergeCell ref="A2:P2"/>
    <mergeCell ref="Q2:AL2"/>
    <mergeCell ref="A3:AL3"/>
    <mergeCell ref="AM20:AN20"/>
    <mergeCell ref="A33:AI33"/>
    <mergeCell ref="I4:L4"/>
    <mergeCell ref="M4:N4"/>
    <mergeCell ref="O4:Q4"/>
    <mergeCell ref="R4:T4"/>
    <mergeCell ref="AL5:AL6"/>
    <mergeCell ref="A5:A6"/>
    <mergeCell ref="B5:B6"/>
    <mergeCell ref="C5:D6"/>
    <mergeCell ref="AJ5:AJ6"/>
    <mergeCell ref="AK5:AK6"/>
  </mergeCells>
  <conditionalFormatting sqref="E6:AI32">
    <cfRule type="expression" dxfId="8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topLeftCell="A4" workbookViewId="0">
      <selection activeCell="W10" sqref="W10"/>
    </sheetView>
  </sheetViews>
  <sheetFormatPr defaultColWidth="9.33203125" defaultRowHeight="18"/>
  <cols>
    <col min="1" max="1" width="7.6640625" style="23" customWidth="1"/>
    <col min="2" max="2" width="16.83203125" style="23" customWidth="1"/>
    <col min="3" max="3" width="27.5" style="23" customWidth="1"/>
    <col min="4" max="4" width="9.1640625" style="23" customWidth="1"/>
    <col min="5" max="35" width="4" style="23" customWidth="1"/>
    <col min="36" max="38" width="5.832031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2.5">
      <c r="A3" s="432" t="s">
        <v>1554</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44">
        <v>1</v>
      </c>
      <c r="B7" s="38" t="s">
        <v>1555</v>
      </c>
      <c r="C7" s="70" t="s">
        <v>1556</v>
      </c>
      <c r="D7" s="71" t="s">
        <v>61</v>
      </c>
      <c r="E7" s="86"/>
      <c r="F7" s="85"/>
      <c r="G7" s="85" t="s">
        <v>7</v>
      </c>
      <c r="H7" s="87"/>
      <c r="I7" s="85"/>
      <c r="J7" s="85"/>
      <c r="K7" s="85"/>
      <c r="L7" s="85"/>
      <c r="M7" s="85"/>
      <c r="N7" s="85"/>
      <c r="O7" s="85"/>
      <c r="P7" s="85"/>
      <c r="Q7" s="85"/>
      <c r="R7" s="85"/>
      <c r="S7" s="85"/>
      <c r="T7" s="85"/>
      <c r="U7" s="85"/>
      <c r="V7" s="85"/>
      <c r="W7" s="85"/>
      <c r="X7" s="85"/>
      <c r="Y7" s="85"/>
      <c r="Z7" s="85"/>
      <c r="AA7" s="85"/>
      <c r="AB7" s="85"/>
      <c r="AC7" s="85"/>
      <c r="AD7" s="85"/>
      <c r="AE7" s="85"/>
      <c r="AF7" s="85"/>
      <c r="AG7" s="85"/>
      <c r="AH7" s="85"/>
      <c r="AI7" s="98"/>
      <c r="AJ7" s="18">
        <f>COUNTIF(E7:AI7,"K")+2*COUNTIF(E7:AI7,"2K")+COUNTIF(E7:AI7,"TK")+COUNTIF(E7:AI7,"KT")+COUNTIF(E7:AI7,"PK")+COUNTIF(E7:AI7,"KP")+2*COUNTIF(E7:AI7,"K2")</f>
        <v>0</v>
      </c>
      <c r="AK7" s="309">
        <f>COUNTIF(F7:AJ7,"P")+2*COUNTIF(F7:AJ7,"2P")+COUNTIF(F7:AJ7,"TP")+COUNTIF(F7:AJ7,"PT")+COUNTIF(F7:AJ7,"PK")+COUNTIF(F7:AJ7,"KP")+2*COUNTIF(F7:AJ7,"P2")</f>
        <v>1</v>
      </c>
      <c r="AL7" s="335">
        <f>COUNTIF(E7:AI7,"T")+2*COUNTIF(E7:AI7,"2T")+2*COUNTIF(E7:AI7,"T2")+COUNTIF(E7:AI7,"PT")+COUNTIF(E7:AI7,"TP")+COUNTIF(E7:AI7,"TK")+COUNTIF(E7:AI7,"KT")</f>
        <v>0</v>
      </c>
      <c r="AM7" s="25"/>
      <c r="AN7" s="26"/>
      <c r="AO7" s="150"/>
    </row>
    <row r="8" spans="1:41" s="24" customFormat="1">
      <c r="A8" s="44">
        <v>2</v>
      </c>
      <c r="B8" s="38" t="s">
        <v>1557</v>
      </c>
      <c r="C8" s="70" t="s">
        <v>1558</v>
      </c>
      <c r="D8" s="71" t="s">
        <v>378</v>
      </c>
      <c r="E8" s="86" t="s">
        <v>7</v>
      </c>
      <c r="F8" s="85" t="s">
        <v>7</v>
      </c>
      <c r="G8" s="85" t="s">
        <v>7</v>
      </c>
      <c r="H8" s="87"/>
      <c r="I8" s="85"/>
      <c r="J8" s="85"/>
      <c r="K8" s="85"/>
      <c r="L8" s="85"/>
      <c r="M8" s="85"/>
      <c r="N8" s="85"/>
      <c r="O8" s="85"/>
      <c r="P8" s="85"/>
      <c r="Q8" s="85"/>
      <c r="R8" s="85"/>
      <c r="S8" s="85"/>
      <c r="T8" s="85"/>
      <c r="U8" s="85"/>
      <c r="V8" s="85"/>
      <c r="W8" s="85"/>
      <c r="X8" s="85"/>
      <c r="Y8" s="85"/>
      <c r="Z8" s="85"/>
      <c r="AA8" s="85"/>
      <c r="AB8" s="85"/>
      <c r="AC8" s="85"/>
      <c r="AD8" s="85"/>
      <c r="AE8" s="85"/>
      <c r="AF8" s="85"/>
      <c r="AG8" s="85"/>
      <c r="AH8" s="85"/>
      <c r="AI8" s="98"/>
      <c r="AJ8" s="18">
        <f t="shared" ref="AJ8:AJ28" si="2">COUNTIF(E8:AI8,"K")+2*COUNTIF(E8:AI8,"2K")+COUNTIF(E8:AI8,"TK")+COUNTIF(E8:AI8,"KT")+COUNTIF(E8:AI8,"PK")+COUNTIF(E8:AI8,"KP")+2*COUNTIF(E8:AI8,"K2")</f>
        <v>0</v>
      </c>
      <c r="AK8" s="309">
        <f t="shared" ref="AK8:AK28" si="3">COUNTIF(F8:AJ8,"P")+2*COUNTIF(F8:AJ8,"2P")+COUNTIF(F8:AJ8,"TP")+COUNTIF(F8:AJ8,"PT")+COUNTIF(F8:AJ8,"PK")+COUNTIF(F8:AJ8,"KP")+2*COUNTIF(F8:AJ8,"P2")</f>
        <v>2</v>
      </c>
      <c r="AL8" s="335">
        <f t="shared" ref="AL8:AL28" si="4">COUNTIF(E8:AI8,"T")+2*COUNTIF(E8:AI8,"2T")+2*COUNTIF(E8:AI8,"T2")+COUNTIF(E8:AI8,"PT")+COUNTIF(E8:AI8,"TP")+COUNTIF(E8:AI8,"TK")+COUNTIF(E8:AI8,"KT")</f>
        <v>0</v>
      </c>
      <c r="AM8" s="150"/>
      <c r="AN8" s="150"/>
      <c r="AO8" s="150"/>
    </row>
    <row r="9" spans="1:41" s="24" customFormat="1">
      <c r="A9" s="44">
        <v>3</v>
      </c>
      <c r="B9" s="38" t="s">
        <v>1559</v>
      </c>
      <c r="C9" s="70" t="s">
        <v>1560</v>
      </c>
      <c r="D9" s="71" t="s">
        <v>1561</v>
      </c>
      <c r="E9" s="86"/>
      <c r="F9" s="85"/>
      <c r="G9" s="85"/>
      <c r="H9" s="87"/>
      <c r="I9" s="85"/>
      <c r="J9" s="85"/>
      <c r="K9" s="85"/>
      <c r="L9" s="85"/>
      <c r="M9" s="85"/>
      <c r="N9" s="85"/>
      <c r="O9" s="85"/>
      <c r="P9" s="85"/>
      <c r="Q9" s="85"/>
      <c r="R9" s="85"/>
      <c r="S9" s="85"/>
      <c r="T9" s="85"/>
      <c r="U9" s="85"/>
      <c r="V9" s="85"/>
      <c r="W9" s="85"/>
      <c r="X9" s="85"/>
      <c r="Y9" s="85"/>
      <c r="Z9" s="85"/>
      <c r="AA9" s="85"/>
      <c r="AB9" s="85"/>
      <c r="AC9" s="85"/>
      <c r="AD9" s="85"/>
      <c r="AE9" s="85"/>
      <c r="AF9" s="85"/>
      <c r="AG9" s="85"/>
      <c r="AH9" s="85"/>
      <c r="AI9" s="98"/>
      <c r="AJ9" s="18">
        <f t="shared" si="2"/>
        <v>0</v>
      </c>
      <c r="AK9" s="309">
        <f t="shared" si="3"/>
        <v>0</v>
      </c>
      <c r="AL9" s="335">
        <f t="shared" si="4"/>
        <v>0</v>
      </c>
      <c r="AM9" s="150"/>
      <c r="AN9" s="150"/>
      <c r="AO9" s="150"/>
    </row>
    <row r="10" spans="1:41" s="24" customFormat="1">
      <c r="A10" s="44">
        <v>4</v>
      </c>
      <c r="B10" s="38" t="s">
        <v>1562</v>
      </c>
      <c r="C10" s="70" t="s">
        <v>1563</v>
      </c>
      <c r="D10" s="71" t="s">
        <v>1564</v>
      </c>
      <c r="E10" s="85"/>
      <c r="F10" s="85"/>
      <c r="G10" s="87"/>
      <c r="H10" s="87"/>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98"/>
      <c r="AJ10" s="18">
        <f t="shared" si="2"/>
        <v>0</v>
      </c>
      <c r="AK10" s="309">
        <f t="shared" si="3"/>
        <v>0</v>
      </c>
      <c r="AL10" s="335">
        <f t="shared" si="4"/>
        <v>0</v>
      </c>
      <c r="AM10" s="150"/>
      <c r="AN10" s="150"/>
      <c r="AO10" s="150"/>
    </row>
    <row r="11" spans="1:41" s="24" customFormat="1">
      <c r="A11" s="44">
        <v>5</v>
      </c>
      <c r="B11" s="38" t="s">
        <v>1565</v>
      </c>
      <c r="C11" s="70" t="s">
        <v>1566</v>
      </c>
      <c r="D11" s="71" t="s">
        <v>15</v>
      </c>
      <c r="E11" s="200"/>
      <c r="F11" s="200"/>
      <c r="G11" s="87"/>
      <c r="H11" s="87"/>
      <c r="I11" s="200"/>
      <c r="J11" s="200"/>
      <c r="K11" s="200"/>
      <c r="L11" s="200"/>
      <c r="M11" s="200" t="s">
        <v>6</v>
      </c>
      <c r="N11" s="200"/>
      <c r="O11" s="200"/>
      <c r="P11" s="200" t="s">
        <v>6</v>
      </c>
      <c r="Q11" s="200"/>
      <c r="R11" s="200"/>
      <c r="S11" s="200"/>
      <c r="T11" s="200"/>
      <c r="U11" s="200"/>
      <c r="V11" s="200"/>
      <c r="W11" s="200" t="s">
        <v>7</v>
      </c>
      <c r="X11" s="200"/>
      <c r="Y11" s="200"/>
      <c r="Z11" s="200"/>
      <c r="AA11" s="200"/>
      <c r="AB11" s="200"/>
      <c r="AC11" s="200"/>
      <c r="AD11" s="200"/>
      <c r="AE11" s="200"/>
      <c r="AF11" s="200"/>
      <c r="AG11" s="200"/>
      <c r="AH11" s="85"/>
      <c r="AI11" s="201"/>
      <c r="AJ11" s="18">
        <f t="shared" si="2"/>
        <v>2</v>
      </c>
      <c r="AK11" s="309">
        <f t="shared" si="3"/>
        <v>1</v>
      </c>
      <c r="AL11" s="335">
        <f t="shared" si="4"/>
        <v>0</v>
      </c>
      <c r="AM11" s="150"/>
      <c r="AN11" s="150"/>
      <c r="AO11" s="150"/>
    </row>
    <row r="12" spans="1:41" s="24" customFormat="1">
      <c r="A12" s="44">
        <v>6</v>
      </c>
      <c r="B12" s="38" t="s">
        <v>1569</v>
      </c>
      <c r="C12" s="70" t="s">
        <v>1570</v>
      </c>
      <c r="D12" s="71" t="s">
        <v>1117</v>
      </c>
      <c r="E12" s="85"/>
      <c r="F12" s="85"/>
      <c r="G12" s="87"/>
      <c r="H12" s="87"/>
      <c r="I12" s="85"/>
      <c r="J12" s="85"/>
      <c r="K12" s="85"/>
      <c r="L12" s="85"/>
      <c r="M12" s="85"/>
      <c r="N12" s="85" t="s">
        <v>7</v>
      </c>
      <c r="O12" s="85"/>
      <c r="P12" s="85"/>
      <c r="Q12" s="85"/>
      <c r="R12" s="85"/>
      <c r="S12" s="85"/>
      <c r="T12" s="85"/>
      <c r="U12" s="85"/>
      <c r="V12" s="85"/>
      <c r="W12" s="85"/>
      <c r="X12" s="85"/>
      <c r="Y12" s="85"/>
      <c r="Z12" s="85"/>
      <c r="AA12" s="85"/>
      <c r="AB12" s="85"/>
      <c r="AC12" s="85"/>
      <c r="AD12" s="85"/>
      <c r="AE12" s="85"/>
      <c r="AF12" s="85"/>
      <c r="AG12" s="85"/>
      <c r="AH12" s="85"/>
      <c r="AI12" s="98"/>
      <c r="AJ12" s="18">
        <f t="shared" si="2"/>
        <v>0</v>
      </c>
      <c r="AK12" s="309">
        <f t="shared" si="3"/>
        <v>1</v>
      </c>
      <c r="AL12" s="335">
        <f t="shared" si="4"/>
        <v>0</v>
      </c>
      <c r="AM12" s="150"/>
      <c r="AN12" s="150"/>
      <c r="AO12" s="150"/>
    </row>
    <row r="13" spans="1:41" s="24" customFormat="1">
      <c r="A13" s="44">
        <v>7</v>
      </c>
      <c r="B13" s="38" t="s">
        <v>1571</v>
      </c>
      <c r="C13" s="70" t="s">
        <v>1572</v>
      </c>
      <c r="D13" s="71" t="s">
        <v>1117</v>
      </c>
      <c r="E13" s="85"/>
      <c r="F13" s="85"/>
      <c r="G13" s="87"/>
      <c r="H13" s="87"/>
      <c r="I13" s="85"/>
      <c r="J13" s="85"/>
      <c r="K13" s="85"/>
      <c r="L13" s="85"/>
      <c r="M13" s="85"/>
      <c r="N13" s="85" t="s">
        <v>7</v>
      </c>
      <c r="O13" s="85"/>
      <c r="P13" s="85"/>
      <c r="Q13" s="85"/>
      <c r="R13" s="85"/>
      <c r="S13" s="85"/>
      <c r="T13" s="85"/>
      <c r="U13" s="85"/>
      <c r="V13" s="85"/>
      <c r="W13" s="85"/>
      <c r="X13" s="85"/>
      <c r="Y13" s="85"/>
      <c r="Z13" s="85"/>
      <c r="AA13" s="85"/>
      <c r="AB13" s="85"/>
      <c r="AC13" s="85"/>
      <c r="AD13" s="85"/>
      <c r="AE13" s="85"/>
      <c r="AF13" s="85"/>
      <c r="AG13" s="85"/>
      <c r="AH13" s="85"/>
      <c r="AI13" s="98"/>
      <c r="AJ13" s="18">
        <f t="shared" si="2"/>
        <v>0</v>
      </c>
      <c r="AK13" s="309">
        <f t="shared" si="3"/>
        <v>1</v>
      </c>
      <c r="AL13" s="335">
        <f t="shared" si="4"/>
        <v>0</v>
      </c>
      <c r="AM13" s="150"/>
      <c r="AN13" s="150"/>
      <c r="AO13" s="150"/>
    </row>
    <row r="14" spans="1:41" s="24" customFormat="1">
      <c r="A14" s="44">
        <v>8</v>
      </c>
      <c r="B14" s="38" t="s">
        <v>1573</v>
      </c>
      <c r="C14" s="70" t="s">
        <v>1574</v>
      </c>
      <c r="D14" s="71" t="s">
        <v>85</v>
      </c>
      <c r="E14" s="85"/>
      <c r="F14" s="85"/>
      <c r="G14" s="87" t="s">
        <v>6</v>
      </c>
      <c r="H14" s="87"/>
      <c r="I14" s="85"/>
      <c r="J14" s="85"/>
      <c r="K14" s="85"/>
      <c r="L14" s="85"/>
      <c r="M14" s="85"/>
      <c r="N14" s="85" t="s">
        <v>7</v>
      </c>
      <c r="O14" s="85"/>
      <c r="P14" s="85"/>
      <c r="Q14" s="85"/>
      <c r="R14" s="85"/>
      <c r="S14" s="85"/>
      <c r="T14" s="85"/>
      <c r="U14" s="85"/>
      <c r="V14" s="85"/>
      <c r="W14" s="85"/>
      <c r="X14" s="85"/>
      <c r="Y14" s="85"/>
      <c r="Z14" s="85"/>
      <c r="AA14" s="85"/>
      <c r="AB14" s="85"/>
      <c r="AC14" s="85"/>
      <c r="AD14" s="85"/>
      <c r="AE14" s="85"/>
      <c r="AF14" s="85"/>
      <c r="AG14" s="85"/>
      <c r="AH14" s="85"/>
      <c r="AI14" s="98"/>
      <c r="AJ14" s="18">
        <f t="shared" si="2"/>
        <v>1</v>
      </c>
      <c r="AK14" s="309">
        <f t="shared" si="3"/>
        <v>1</v>
      </c>
      <c r="AL14" s="335">
        <f t="shared" si="4"/>
        <v>0</v>
      </c>
      <c r="AM14" s="150"/>
      <c r="AN14" s="150"/>
      <c r="AO14" s="150"/>
    </row>
    <row r="15" spans="1:41" s="24" customFormat="1">
      <c r="A15" s="44">
        <v>9</v>
      </c>
      <c r="B15" s="38" t="s">
        <v>1575</v>
      </c>
      <c r="C15" s="70" t="s">
        <v>1294</v>
      </c>
      <c r="D15" s="71" t="s">
        <v>85</v>
      </c>
      <c r="E15" s="85"/>
      <c r="F15" s="85"/>
      <c r="G15" s="87" t="s">
        <v>7</v>
      </c>
      <c r="H15" s="87"/>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98"/>
      <c r="AJ15" s="18">
        <f t="shared" si="2"/>
        <v>0</v>
      </c>
      <c r="AK15" s="309">
        <f t="shared" si="3"/>
        <v>1</v>
      </c>
      <c r="AL15" s="335">
        <f t="shared" si="4"/>
        <v>0</v>
      </c>
      <c r="AM15" s="150"/>
      <c r="AN15" s="150"/>
      <c r="AO15" s="150"/>
    </row>
    <row r="16" spans="1:41" s="24" customFormat="1">
      <c r="A16" s="44">
        <v>10</v>
      </c>
      <c r="B16" s="38" t="s">
        <v>1576</v>
      </c>
      <c r="C16" s="70" t="s">
        <v>1577</v>
      </c>
      <c r="D16" s="71" t="s">
        <v>86</v>
      </c>
      <c r="E16" s="101"/>
      <c r="F16" s="101"/>
      <c r="G16" s="87" t="s">
        <v>6</v>
      </c>
      <c r="H16" s="87"/>
      <c r="I16" s="101"/>
      <c r="J16" s="101"/>
      <c r="K16" s="101"/>
      <c r="L16" s="101"/>
      <c r="M16" s="101"/>
      <c r="N16" s="101"/>
      <c r="O16" s="101"/>
      <c r="P16" s="101"/>
      <c r="Q16" s="101"/>
      <c r="R16" s="101"/>
      <c r="S16" s="101"/>
      <c r="T16" s="101"/>
      <c r="U16" s="101"/>
      <c r="V16" s="101"/>
      <c r="W16" s="202"/>
      <c r="X16" s="101"/>
      <c r="Y16" s="101"/>
      <c r="Z16" s="101"/>
      <c r="AA16" s="101"/>
      <c r="AB16" s="101"/>
      <c r="AC16" s="101"/>
      <c r="AD16" s="101"/>
      <c r="AE16" s="101"/>
      <c r="AF16" s="101"/>
      <c r="AG16" s="101"/>
      <c r="AH16" s="101"/>
      <c r="AI16" s="143"/>
      <c r="AJ16" s="18">
        <f t="shared" si="2"/>
        <v>1</v>
      </c>
      <c r="AK16" s="309">
        <f t="shared" si="3"/>
        <v>0</v>
      </c>
      <c r="AL16" s="335">
        <f t="shared" si="4"/>
        <v>0</v>
      </c>
      <c r="AM16" s="150"/>
      <c r="AN16" s="150"/>
      <c r="AO16" s="150"/>
    </row>
    <row r="17" spans="1:41" s="24" customFormat="1" ht="21" customHeight="1">
      <c r="A17" s="44">
        <v>11</v>
      </c>
      <c r="B17" s="38" t="s">
        <v>1578</v>
      </c>
      <c r="C17" s="70" t="s">
        <v>1579</v>
      </c>
      <c r="D17" s="71" t="s">
        <v>86</v>
      </c>
      <c r="E17" s="98"/>
      <c r="F17" s="98"/>
      <c r="G17" s="98"/>
      <c r="H17" s="98"/>
      <c r="I17" s="98"/>
      <c r="J17" s="98"/>
      <c r="K17" s="98"/>
      <c r="L17" s="98"/>
      <c r="M17" s="98"/>
      <c r="N17" s="98"/>
      <c r="O17" s="98"/>
      <c r="P17" s="98"/>
      <c r="Q17" s="98"/>
      <c r="R17" s="98"/>
      <c r="S17" s="143"/>
      <c r="T17" s="98"/>
      <c r="U17" s="98"/>
      <c r="V17" s="98"/>
      <c r="W17" s="98"/>
      <c r="X17" s="98"/>
      <c r="Y17" s="98"/>
      <c r="Z17" s="98"/>
      <c r="AA17" s="98"/>
      <c r="AB17" s="98"/>
      <c r="AC17" s="98"/>
      <c r="AD17" s="98"/>
      <c r="AE17" s="98"/>
      <c r="AF17" s="98"/>
      <c r="AG17" s="98"/>
      <c r="AH17" s="98"/>
      <c r="AI17" s="98"/>
      <c r="AJ17" s="18">
        <f t="shared" si="2"/>
        <v>0</v>
      </c>
      <c r="AK17" s="309">
        <f t="shared" si="3"/>
        <v>0</v>
      </c>
      <c r="AL17" s="335">
        <f t="shared" si="4"/>
        <v>0</v>
      </c>
      <c r="AM17" s="415"/>
      <c r="AN17" s="416"/>
      <c r="AO17" s="150"/>
    </row>
    <row r="18" spans="1:41" s="24" customFormat="1" ht="21" customHeight="1">
      <c r="A18" s="44">
        <v>12</v>
      </c>
      <c r="B18" s="38" t="s">
        <v>1580</v>
      </c>
      <c r="C18" s="70" t="s">
        <v>745</v>
      </c>
      <c r="D18" s="71" t="s">
        <v>28</v>
      </c>
      <c r="E18" s="98"/>
      <c r="F18" s="98" t="s">
        <v>7</v>
      </c>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18">
        <f t="shared" si="2"/>
        <v>0</v>
      </c>
      <c r="AK18" s="309">
        <f t="shared" si="3"/>
        <v>1</v>
      </c>
      <c r="AL18" s="335">
        <f t="shared" si="4"/>
        <v>0</v>
      </c>
      <c r="AM18" s="150"/>
      <c r="AN18" s="150"/>
      <c r="AO18" s="150"/>
    </row>
    <row r="19" spans="1:41" s="24" customFormat="1" ht="21" customHeight="1">
      <c r="A19" s="44">
        <v>13</v>
      </c>
      <c r="B19" s="38" t="s">
        <v>1581</v>
      </c>
      <c r="C19" s="70" t="s">
        <v>1582</v>
      </c>
      <c r="D19" s="71" t="s">
        <v>967</v>
      </c>
      <c r="E19" s="98"/>
      <c r="F19" s="98"/>
      <c r="G19" s="98" t="s">
        <v>6</v>
      </c>
      <c r="H19" s="98"/>
      <c r="I19" s="98"/>
      <c r="J19" s="98"/>
      <c r="K19" s="98"/>
      <c r="L19" s="98"/>
      <c r="M19" s="98"/>
      <c r="N19" s="98"/>
      <c r="O19" s="98"/>
      <c r="P19" s="98"/>
      <c r="Q19" s="98"/>
      <c r="R19" s="98" t="s">
        <v>7</v>
      </c>
      <c r="S19" s="98"/>
      <c r="T19" s="98"/>
      <c r="U19" s="98"/>
      <c r="V19" s="98"/>
      <c r="W19" s="98"/>
      <c r="X19" s="98"/>
      <c r="Y19" s="98"/>
      <c r="Z19" s="98"/>
      <c r="AA19" s="98"/>
      <c r="AB19" s="98"/>
      <c r="AC19" s="98"/>
      <c r="AD19" s="98"/>
      <c r="AE19" s="98"/>
      <c r="AF19" s="98"/>
      <c r="AG19" s="98"/>
      <c r="AH19" s="98"/>
      <c r="AI19" s="98"/>
      <c r="AJ19" s="18">
        <f t="shared" si="2"/>
        <v>1</v>
      </c>
      <c r="AK19" s="309">
        <f t="shared" si="3"/>
        <v>1</v>
      </c>
      <c r="AL19" s="335">
        <f t="shared" si="4"/>
        <v>0</v>
      </c>
      <c r="AM19" s="150"/>
      <c r="AN19" s="150"/>
      <c r="AO19" s="150"/>
    </row>
    <row r="20" spans="1:41" s="24" customFormat="1" ht="21" customHeight="1">
      <c r="A20" s="44">
        <v>14</v>
      </c>
      <c r="B20" s="38" t="s">
        <v>1583</v>
      </c>
      <c r="C20" s="70" t="s">
        <v>1584</v>
      </c>
      <c r="D20" s="71" t="s">
        <v>970</v>
      </c>
      <c r="E20" s="98"/>
      <c r="F20" s="98"/>
      <c r="G20" s="98"/>
      <c r="H20" s="98"/>
      <c r="I20" s="98"/>
      <c r="J20" s="98"/>
      <c r="K20" s="98"/>
      <c r="L20" s="98"/>
      <c r="M20" s="98"/>
      <c r="N20" s="98" t="s">
        <v>7</v>
      </c>
      <c r="O20" s="98"/>
      <c r="P20" s="98"/>
      <c r="Q20" s="98"/>
      <c r="R20" s="98"/>
      <c r="S20" s="98"/>
      <c r="T20" s="98"/>
      <c r="U20" s="98"/>
      <c r="V20" s="98"/>
      <c r="W20" s="98"/>
      <c r="X20" s="98"/>
      <c r="Y20" s="98"/>
      <c r="Z20" s="98"/>
      <c r="AA20" s="98"/>
      <c r="AB20" s="98"/>
      <c r="AC20" s="98"/>
      <c r="AD20" s="98"/>
      <c r="AE20" s="98"/>
      <c r="AF20" s="98"/>
      <c r="AG20" s="98"/>
      <c r="AH20" s="98"/>
      <c r="AI20" s="98"/>
      <c r="AJ20" s="18">
        <f t="shared" si="2"/>
        <v>0</v>
      </c>
      <c r="AK20" s="309">
        <f t="shared" si="3"/>
        <v>1</v>
      </c>
      <c r="AL20" s="335">
        <f t="shared" si="4"/>
        <v>0</v>
      </c>
      <c r="AM20" s="150"/>
      <c r="AN20" s="150"/>
      <c r="AO20" s="150"/>
    </row>
    <row r="21" spans="1:41" s="24" customFormat="1" ht="21" customHeight="1">
      <c r="A21" s="44">
        <v>15</v>
      </c>
      <c r="B21" s="38" t="s">
        <v>1586</v>
      </c>
      <c r="C21" s="2" t="s">
        <v>102</v>
      </c>
      <c r="D21" s="71" t="s">
        <v>1585</v>
      </c>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18">
        <f t="shared" si="2"/>
        <v>0</v>
      </c>
      <c r="AK21" s="309">
        <f t="shared" si="3"/>
        <v>0</v>
      </c>
      <c r="AL21" s="335">
        <f t="shared" si="4"/>
        <v>0</v>
      </c>
      <c r="AM21" s="150"/>
      <c r="AN21" s="150"/>
      <c r="AO21" s="150"/>
    </row>
    <row r="22" spans="1:41" s="24" customFormat="1" ht="21" customHeight="1">
      <c r="A22" s="44">
        <v>16</v>
      </c>
      <c r="B22" s="38" t="s">
        <v>1589</v>
      </c>
      <c r="C22" s="70" t="s">
        <v>1590</v>
      </c>
      <c r="D22" s="71" t="s">
        <v>896</v>
      </c>
      <c r="E22" s="98" t="s">
        <v>6</v>
      </c>
      <c r="F22" s="98"/>
      <c r="G22" s="98"/>
      <c r="H22" s="98"/>
      <c r="I22" s="98"/>
      <c r="J22" s="98"/>
      <c r="K22" s="98"/>
      <c r="L22" s="98"/>
      <c r="M22" s="98"/>
      <c r="N22" s="98"/>
      <c r="O22" s="98"/>
      <c r="P22" s="98"/>
      <c r="Q22" s="98"/>
      <c r="R22" s="98"/>
      <c r="S22" s="98" t="s">
        <v>6</v>
      </c>
      <c r="T22" s="98"/>
      <c r="U22" s="98"/>
      <c r="V22" s="98"/>
      <c r="W22" s="98"/>
      <c r="X22" s="98"/>
      <c r="Y22" s="98"/>
      <c r="Z22" s="98"/>
      <c r="AA22" s="98"/>
      <c r="AB22" s="98"/>
      <c r="AC22" s="98"/>
      <c r="AD22" s="98"/>
      <c r="AE22" s="98"/>
      <c r="AF22" s="98"/>
      <c r="AG22" s="98"/>
      <c r="AH22" s="98"/>
      <c r="AI22" s="98"/>
      <c r="AJ22" s="18">
        <f t="shared" si="2"/>
        <v>2</v>
      </c>
      <c r="AK22" s="309">
        <f t="shared" si="3"/>
        <v>0</v>
      </c>
      <c r="AL22" s="335">
        <f t="shared" si="4"/>
        <v>0</v>
      </c>
      <c r="AM22" s="150"/>
      <c r="AN22" s="150"/>
      <c r="AO22" s="150"/>
    </row>
    <row r="23" spans="1:41" s="24" customFormat="1" ht="21" customHeight="1">
      <c r="A23" s="44">
        <v>17</v>
      </c>
      <c r="B23" s="38" t="s">
        <v>1591</v>
      </c>
      <c r="C23" s="70" t="s">
        <v>1592</v>
      </c>
      <c r="D23" s="71" t="s">
        <v>368</v>
      </c>
      <c r="E23" s="98"/>
      <c r="F23" s="98"/>
      <c r="G23" s="98" t="s">
        <v>6</v>
      </c>
      <c r="H23" s="98"/>
      <c r="I23" s="98"/>
      <c r="J23" s="98"/>
      <c r="K23" s="98"/>
      <c r="L23" s="98"/>
      <c r="M23" s="98"/>
      <c r="N23" s="98" t="s">
        <v>7</v>
      </c>
      <c r="O23" s="98"/>
      <c r="P23" s="98"/>
      <c r="Q23" s="98"/>
      <c r="R23" s="98"/>
      <c r="S23" s="98"/>
      <c r="T23" s="98"/>
      <c r="U23" s="98"/>
      <c r="V23" s="98"/>
      <c r="W23" s="98"/>
      <c r="X23" s="98"/>
      <c r="Y23" s="98"/>
      <c r="Z23" s="98"/>
      <c r="AA23" s="98"/>
      <c r="AB23" s="98"/>
      <c r="AC23" s="98"/>
      <c r="AD23" s="98"/>
      <c r="AE23" s="98"/>
      <c r="AF23" s="98"/>
      <c r="AG23" s="98"/>
      <c r="AH23" s="98"/>
      <c r="AI23" s="98"/>
      <c r="AJ23" s="18">
        <f t="shared" si="2"/>
        <v>1</v>
      </c>
      <c r="AK23" s="309">
        <f t="shared" si="3"/>
        <v>1</v>
      </c>
      <c r="AL23" s="335">
        <f t="shared" si="4"/>
        <v>0</v>
      </c>
      <c r="AM23" s="150"/>
      <c r="AN23" s="150"/>
      <c r="AO23" s="150"/>
    </row>
    <row r="24" spans="1:41" s="24" customFormat="1" ht="21" customHeight="1">
      <c r="A24" s="44">
        <v>18</v>
      </c>
      <c r="B24" s="38">
        <v>2010100031</v>
      </c>
      <c r="C24" s="70" t="s">
        <v>1593</v>
      </c>
      <c r="D24" s="71" t="s">
        <v>1188</v>
      </c>
      <c r="E24" s="98"/>
      <c r="F24" s="98" t="s">
        <v>7</v>
      </c>
      <c r="G24" s="98" t="s">
        <v>7</v>
      </c>
      <c r="H24" s="98"/>
      <c r="I24" s="98"/>
      <c r="J24" s="98"/>
      <c r="K24" s="98"/>
      <c r="L24" s="98"/>
      <c r="M24" s="98"/>
      <c r="N24" s="98"/>
      <c r="O24" s="98"/>
      <c r="P24" s="98"/>
      <c r="Q24" s="98"/>
      <c r="R24" s="98"/>
      <c r="S24" s="98"/>
      <c r="T24" s="98"/>
      <c r="U24" s="98"/>
      <c r="V24" s="98"/>
      <c r="W24" s="98" t="s">
        <v>7</v>
      </c>
      <c r="X24" s="98"/>
      <c r="Y24" s="98"/>
      <c r="Z24" s="98"/>
      <c r="AA24" s="98"/>
      <c r="AB24" s="98"/>
      <c r="AC24" s="98"/>
      <c r="AD24" s="98"/>
      <c r="AE24" s="98"/>
      <c r="AF24" s="98"/>
      <c r="AG24" s="98"/>
      <c r="AH24" s="98"/>
      <c r="AI24" s="98"/>
      <c r="AJ24" s="18">
        <f t="shared" si="2"/>
        <v>0</v>
      </c>
      <c r="AK24" s="309">
        <f t="shared" si="3"/>
        <v>3</v>
      </c>
      <c r="AL24" s="335">
        <f t="shared" si="4"/>
        <v>0</v>
      </c>
      <c r="AM24" s="150"/>
      <c r="AN24" s="150"/>
      <c r="AO24" s="150"/>
    </row>
    <row r="25" spans="1:41" s="24" customFormat="1" ht="21" customHeight="1">
      <c r="A25" s="44">
        <v>19</v>
      </c>
      <c r="B25" s="38" t="s">
        <v>1594</v>
      </c>
      <c r="C25" s="70" t="s">
        <v>1595</v>
      </c>
      <c r="D25" s="71" t="s">
        <v>1596</v>
      </c>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18">
        <f t="shared" si="2"/>
        <v>0</v>
      </c>
      <c r="AK25" s="309">
        <f t="shared" si="3"/>
        <v>0</v>
      </c>
      <c r="AL25" s="335">
        <f t="shared" si="4"/>
        <v>0</v>
      </c>
      <c r="AM25" s="150"/>
      <c r="AN25" s="150"/>
      <c r="AO25" s="150"/>
    </row>
    <row r="26" spans="1:41" s="24" customFormat="1" ht="21" customHeight="1">
      <c r="A26" s="44">
        <v>20</v>
      </c>
      <c r="B26" s="38" t="s">
        <v>1597</v>
      </c>
      <c r="C26" s="70" t="s">
        <v>1426</v>
      </c>
      <c r="D26" s="71" t="s">
        <v>1283</v>
      </c>
      <c r="E26" s="104"/>
      <c r="F26" s="98"/>
      <c r="G26" s="98"/>
      <c r="H26" s="98"/>
      <c r="I26" s="98"/>
      <c r="J26" s="98"/>
      <c r="K26" s="98"/>
      <c r="L26" s="98"/>
      <c r="M26" s="98"/>
      <c r="N26" s="98"/>
      <c r="O26" s="98"/>
      <c r="P26" s="98" t="s">
        <v>6</v>
      </c>
      <c r="Q26" s="98"/>
      <c r="R26" s="98"/>
      <c r="S26" s="98"/>
      <c r="T26" s="98"/>
      <c r="U26" s="98"/>
      <c r="V26" s="98"/>
      <c r="W26" s="98"/>
      <c r="X26" s="98"/>
      <c r="Y26" s="98"/>
      <c r="Z26" s="98"/>
      <c r="AA26" s="98"/>
      <c r="AB26" s="98"/>
      <c r="AC26" s="98"/>
      <c r="AD26" s="98"/>
      <c r="AE26" s="98"/>
      <c r="AF26" s="98"/>
      <c r="AG26" s="98"/>
      <c r="AH26" s="98"/>
      <c r="AI26" s="98"/>
      <c r="AJ26" s="18">
        <f t="shared" si="2"/>
        <v>1</v>
      </c>
      <c r="AK26" s="309">
        <f t="shared" si="3"/>
        <v>0</v>
      </c>
      <c r="AL26" s="335">
        <f t="shared" si="4"/>
        <v>0</v>
      </c>
      <c r="AM26" s="150"/>
      <c r="AN26" s="150"/>
      <c r="AO26" s="150"/>
    </row>
    <row r="27" spans="1:41" s="24" customFormat="1" ht="21" hidden="1" customHeight="1">
      <c r="A27" s="44">
        <v>24</v>
      </c>
      <c r="B27" s="38" t="s">
        <v>1587</v>
      </c>
      <c r="C27" s="70" t="s">
        <v>1588</v>
      </c>
      <c r="D27" s="71" t="s">
        <v>672</v>
      </c>
      <c r="E27" s="446" t="s">
        <v>2594</v>
      </c>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8"/>
      <c r="AJ27" s="18">
        <f t="shared" si="2"/>
        <v>0</v>
      </c>
      <c r="AK27" s="309">
        <f t="shared" si="3"/>
        <v>0</v>
      </c>
      <c r="AL27" s="335">
        <f t="shared" si="4"/>
        <v>0</v>
      </c>
      <c r="AM27" s="150"/>
      <c r="AN27" s="150"/>
      <c r="AO27" s="150"/>
    </row>
    <row r="28" spans="1:41" s="24" customFormat="1" hidden="1">
      <c r="A28" s="44">
        <v>25</v>
      </c>
      <c r="B28" s="38" t="s">
        <v>1567</v>
      </c>
      <c r="C28" s="70" t="s">
        <v>1568</v>
      </c>
      <c r="D28" s="71" t="s">
        <v>15</v>
      </c>
      <c r="E28" s="449"/>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1"/>
      <c r="AJ28" s="18">
        <f t="shared" si="2"/>
        <v>0</v>
      </c>
      <c r="AK28" s="309">
        <f t="shared" si="3"/>
        <v>0</v>
      </c>
      <c r="AL28" s="335">
        <f t="shared" si="4"/>
        <v>0</v>
      </c>
      <c r="AM28" s="150"/>
      <c r="AN28" s="150"/>
      <c r="AO28" s="150"/>
    </row>
    <row r="29" spans="1:41" s="24" customFormat="1" ht="21" customHeight="1">
      <c r="A29" s="445" t="s">
        <v>10</v>
      </c>
      <c r="B29" s="445"/>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144">
        <f>SUM(AJ7:AJ26)</f>
        <v>9</v>
      </c>
      <c r="AK29" s="144">
        <f>SUM(AK7:AK26)</f>
        <v>15</v>
      </c>
      <c r="AL29" s="144">
        <f>SUM(AL7:AL26)</f>
        <v>0</v>
      </c>
      <c r="AM29" s="23"/>
      <c r="AN29" s="23"/>
    </row>
    <row r="30" spans="1:41" s="24" customFormat="1" ht="21" customHeight="1">
      <c r="A30" s="418" t="s">
        <v>2599</v>
      </c>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20"/>
      <c r="AM30" s="311"/>
    </row>
    <row r="31" spans="1:41">
      <c r="C31" s="414"/>
      <c r="D31" s="414"/>
      <c r="E31" s="414"/>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41">
      <c r="C32" s="414"/>
      <c r="D32" s="414"/>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sheetData>
  <mergeCells count="21">
    <mergeCell ref="A1:P1"/>
    <mergeCell ref="Q1:AL1"/>
    <mergeCell ref="A2:P2"/>
    <mergeCell ref="Q2:AL2"/>
    <mergeCell ref="A3:AL3"/>
    <mergeCell ref="C32:D32"/>
    <mergeCell ref="C31:E31"/>
    <mergeCell ref="AM17:AN17"/>
    <mergeCell ref="A29:AI29"/>
    <mergeCell ref="I4:L4"/>
    <mergeCell ref="M4:N4"/>
    <mergeCell ref="O4:Q4"/>
    <mergeCell ref="R4:T4"/>
    <mergeCell ref="E27:AI28"/>
    <mergeCell ref="AL5:AL6"/>
    <mergeCell ref="A30:AL30"/>
    <mergeCell ref="A5:A6"/>
    <mergeCell ref="B5:B6"/>
    <mergeCell ref="C5:D6"/>
    <mergeCell ref="AJ5:AJ6"/>
    <mergeCell ref="AK5:AK6"/>
  </mergeCells>
  <conditionalFormatting sqref="E27 E6:AI11 E13:AI26 E12:K12 M12:AI12">
    <cfRule type="expression" dxfId="83" priority="3">
      <formula>IF(E$6="CN",1,0)</formula>
    </cfRule>
  </conditionalFormatting>
  <conditionalFormatting sqref="L12">
    <cfRule type="expression" dxfId="82" priority="2">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4"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topLeftCell="A3" workbookViewId="0">
      <selection activeCell="W25" sqref="W25"/>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3" customFormat="1" ht="1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1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22.5">
      <c r="A3" s="432" t="s">
        <v>1600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21" customHeight="1">
      <c r="A7" s="4">
        <v>1</v>
      </c>
      <c r="B7" s="78" t="s">
        <v>1601</v>
      </c>
      <c r="C7" s="79" t="s">
        <v>1399</v>
      </c>
      <c r="D7" s="80" t="s">
        <v>36</v>
      </c>
      <c r="E7" s="132"/>
      <c r="F7" s="133"/>
      <c r="G7" s="133"/>
      <c r="H7" s="133"/>
      <c r="I7" s="133"/>
      <c r="J7" s="133"/>
      <c r="K7" s="133"/>
      <c r="L7" s="133"/>
      <c r="M7" s="133"/>
      <c r="N7" s="133"/>
      <c r="O7" s="133"/>
      <c r="P7" s="179"/>
      <c r="Q7" s="133"/>
      <c r="R7" s="133"/>
      <c r="S7" s="133"/>
      <c r="T7" s="133"/>
      <c r="U7" s="133"/>
      <c r="V7" s="133"/>
      <c r="W7" s="133"/>
      <c r="X7" s="133"/>
      <c r="Y7" s="133"/>
      <c r="Z7" s="133"/>
      <c r="AA7" s="133"/>
      <c r="AB7" s="133"/>
      <c r="AC7" s="133"/>
      <c r="AD7" s="133"/>
      <c r="AE7" s="133"/>
      <c r="AF7" s="133"/>
      <c r="AG7" s="133"/>
      <c r="AH7" s="133"/>
      <c r="AI7" s="133"/>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c r="AM7" s="9"/>
      <c r="AN7" s="10"/>
      <c r="AO7" s="11"/>
    </row>
    <row r="8" spans="1:41" s="1" customFormat="1" ht="21" customHeight="1">
      <c r="A8" s="4">
        <v>2</v>
      </c>
      <c r="B8" s="78" t="s">
        <v>1602</v>
      </c>
      <c r="C8" s="79" t="s">
        <v>1603</v>
      </c>
      <c r="D8" s="80" t="s">
        <v>61</v>
      </c>
      <c r="E8" s="132"/>
      <c r="F8" s="133"/>
      <c r="G8" s="133"/>
      <c r="H8" s="133"/>
      <c r="I8" s="133"/>
      <c r="J8" s="133"/>
      <c r="K8" s="133"/>
      <c r="L8" s="85"/>
      <c r="M8" s="133"/>
      <c r="N8" s="133"/>
      <c r="O8" s="133"/>
      <c r="P8" s="179"/>
      <c r="Q8" s="133"/>
      <c r="R8" s="133"/>
      <c r="S8" s="133"/>
      <c r="T8" s="133"/>
      <c r="U8" s="133"/>
      <c r="V8" s="133"/>
      <c r="W8" s="133"/>
      <c r="X8" s="133"/>
      <c r="Y8" s="133"/>
      <c r="Z8" s="133"/>
      <c r="AA8" s="133"/>
      <c r="AB8" s="133"/>
      <c r="AC8" s="133"/>
      <c r="AD8" s="133"/>
      <c r="AE8" s="133"/>
      <c r="AF8" s="133"/>
      <c r="AG8" s="133"/>
      <c r="AH8" s="133"/>
      <c r="AI8" s="133"/>
      <c r="AJ8" s="18">
        <f t="shared" ref="AJ8:AJ33" si="2">COUNTIF(E8:AI8,"K")+2*COUNTIF(E8:AI8,"2K")+COUNTIF(E8:AI8,"TK")+COUNTIF(E8:AI8,"KT")+COUNTIF(E8:AI8,"PK")+COUNTIF(E8:AI8,"KP")+2*COUNTIF(E8:AI8,"K2")</f>
        <v>0</v>
      </c>
      <c r="AK8" s="309">
        <f t="shared" ref="AK8:AK33" si="3">COUNTIF(F8:AJ8,"P")+2*COUNTIF(F8:AJ8,"2P")+COUNTIF(F8:AJ8,"TP")+COUNTIF(F8:AJ8,"PT")+COUNTIF(F8:AJ8,"PK")+COUNTIF(F8:AJ8,"KP")+2*COUNTIF(F8:AJ8,"P2")</f>
        <v>0</v>
      </c>
      <c r="AL8" s="335">
        <f t="shared" ref="AL8:AL33" si="4">COUNTIF(E8:AI8,"T")+2*COUNTIF(E8:AI8,"2T")+2*COUNTIF(E8:AI8,"T2")+COUNTIF(E8:AI8,"PT")+COUNTIF(E8:AI8,"TP")+COUNTIF(E8:AI8,"TK")+COUNTIF(E8:AI8,"KT")</f>
        <v>0</v>
      </c>
      <c r="AM8" s="11"/>
      <c r="AN8" s="11"/>
      <c r="AO8" s="11"/>
    </row>
    <row r="9" spans="1:41" s="1" customFormat="1" ht="21" customHeight="1">
      <c r="A9" s="4">
        <v>3</v>
      </c>
      <c r="B9" s="78" t="s">
        <v>1604</v>
      </c>
      <c r="C9" s="79" t="s">
        <v>1605</v>
      </c>
      <c r="D9" s="80" t="s">
        <v>1443</v>
      </c>
      <c r="E9" s="132"/>
      <c r="F9" s="133"/>
      <c r="G9" s="133"/>
      <c r="H9" s="133"/>
      <c r="I9" s="133" t="s">
        <v>6</v>
      </c>
      <c r="J9" s="133"/>
      <c r="K9" s="133" t="s">
        <v>6</v>
      </c>
      <c r="L9" s="133"/>
      <c r="M9" s="133"/>
      <c r="N9" s="133"/>
      <c r="O9" s="133"/>
      <c r="P9" s="179"/>
      <c r="Q9" s="133"/>
      <c r="R9" s="133"/>
      <c r="S9" s="133"/>
      <c r="T9" s="133"/>
      <c r="U9" s="133"/>
      <c r="V9" s="133"/>
      <c r="W9" s="133"/>
      <c r="X9" s="133"/>
      <c r="Y9" s="133"/>
      <c r="Z9" s="133"/>
      <c r="AA9" s="133"/>
      <c r="AB9" s="133"/>
      <c r="AC9" s="133"/>
      <c r="AD9" s="133"/>
      <c r="AE9" s="133"/>
      <c r="AF9" s="133"/>
      <c r="AG9" s="133"/>
      <c r="AH9" s="133"/>
      <c r="AI9" s="133"/>
      <c r="AJ9" s="18">
        <f t="shared" si="2"/>
        <v>2</v>
      </c>
      <c r="AK9" s="309">
        <f t="shared" si="3"/>
        <v>0</v>
      </c>
      <c r="AL9" s="335">
        <f t="shared" si="4"/>
        <v>0</v>
      </c>
      <c r="AM9" s="11"/>
      <c r="AN9" s="11"/>
      <c r="AO9" s="11"/>
    </row>
    <row r="10" spans="1:41" s="1" customFormat="1" ht="21" customHeight="1">
      <c r="A10" s="4">
        <v>4</v>
      </c>
      <c r="B10" s="78" t="s">
        <v>1606</v>
      </c>
      <c r="C10" s="79" t="s">
        <v>1607</v>
      </c>
      <c r="D10" s="80" t="s">
        <v>33</v>
      </c>
      <c r="E10" s="132"/>
      <c r="F10" s="133"/>
      <c r="G10" s="133"/>
      <c r="H10" s="133"/>
      <c r="I10" s="133"/>
      <c r="J10" s="133"/>
      <c r="K10" s="133"/>
      <c r="L10" s="133"/>
      <c r="M10" s="133"/>
      <c r="N10" s="133"/>
      <c r="O10" s="133"/>
      <c r="P10" s="179"/>
      <c r="Q10" s="133"/>
      <c r="R10" s="133"/>
      <c r="S10" s="133" t="s">
        <v>8</v>
      </c>
      <c r="T10" s="133"/>
      <c r="U10" s="133"/>
      <c r="V10" s="133"/>
      <c r="W10" s="133"/>
      <c r="X10" s="133"/>
      <c r="Y10" s="133"/>
      <c r="Z10" s="133"/>
      <c r="AA10" s="133"/>
      <c r="AB10" s="133"/>
      <c r="AC10" s="133"/>
      <c r="AD10" s="133"/>
      <c r="AE10" s="133"/>
      <c r="AF10" s="133"/>
      <c r="AG10" s="133"/>
      <c r="AH10" s="133"/>
      <c r="AI10" s="133"/>
      <c r="AJ10" s="18">
        <f t="shared" si="2"/>
        <v>0</v>
      </c>
      <c r="AK10" s="309">
        <f t="shared" si="3"/>
        <v>0</v>
      </c>
      <c r="AL10" s="335">
        <f t="shared" si="4"/>
        <v>1</v>
      </c>
      <c r="AM10" s="11"/>
      <c r="AN10" s="11"/>
      <c r="AO10" s="11"/>
    </row>
    <row r="11" spans="1:41" s="1" customFormat="1" ht="21" customHeight="1">
      <c r="A11" s="4">
        <v>5</v>
      </c>
      <c r="B11" s="78" t="s">
        <v>1608</v>
      </c>
      <c r="C11" s="79" t="s">
        <v>1609</v>
      </c>
      <c r="D11" s="80" t="s">
        <v>1610</v>
      </c>
      <c r="E11" s="132"/>
      <c r="F11" s="133"/>
      <c r="G11" s="133"/>
      <c r="H11" s="133"/>
      <c r="I11" s="133"/>
      <c r="J11" s="133"/>
      <c r="K11" s="133"/>
      <c r="L11" s="133"/>
      <c r="M11" s="133"/>
      <c r="N11" s="133"/>
      <c r="O11" s="133"/>
      <c r="P11" s="179"/>
      <c r="Q11" s="133"/>
      <c r="R11" s="133"/>
      <c r="S11" s="133"/>
      <c r="T11" s="133"/>
      <c r="U11" s="133"/>
      <c r="V11" s="133"/>
      <c r="W11" s="133"/>
      <c r="X11" s="133"/>
      <c r="Y11" s="133"/>
      <c r="Z11" s="133"/>
      <c r="AA11" s="133"/>
      <c r="AB11" s="133"/>
      <c r="AC11" s="133"/>
      <c r="AD11" s="133"/>
      <c r="AE11" s="133"/>
      <c r="AF11" s="133"/>
      <c r="AG11" s="133"/>
      <c r="AH11" s="133"/>
      <c r="AI11" s="133"/>
      <c r="AJ11" s="18">
        <f t="shared" si="2"/>
        <v>0</v>
      </c>
      <c r="AK11" s="309">
        <f t="shared" si="3"/>
        <v>0</v>
      </c>
      <c r="AL11" s="335">
        <f t="shared" si="4"/>
        <v>0</v>
      </c>
      <c r="AM11" s="11"/>
      <c r="AN11" s="11"/>
      <c r="AO11" s="11"/>
    </row>
    <row r="12" spans="1:41" s="1" customFormat="1" ht="21" customHeight="1">
      <c r="A12" s="4">
        <v>6</v>
      </c>
      <c r="B12" s="78" t="s">
        <v>1611</v>
      </c>
      <c r="C12" s="79" t="s">
        <v>1403</v>
      </c>
      <c r="D12" s="80" t="s">
        <v>15</v>
      </c>
      <c r="E12" s="132"/>
      <c r="F12" s="133"/>
      <c r="G12" s="133"/>
      <c r="H12" s="133"/>
      <c r="I12" s="133"/>
      <c r="J12" s="133"/>
      <c r="K12" s="133"/>
      <c r="L12" s="133"/>
      <c r="M12" s="133"/>
      <c r="N12" s="133"/>
      <c r="O12" s="133"/>
      <c r="P12" s="179"/>
      <c r="Q12" s="133"/>
      <c r="R12" s="133"/>
      <c r="S12" s="133"/>
      <c r="T12" s="133"/>
      <c r="U12" s="133"/>
      <c r="V12" s="133"/>
      <c r="W12" s="133"/>
      <c r="X12" s="133"/>
      <c r="Y12" s="133"/>
      <c r="Z12" s="133"/>
      <c r="AA12" s="133"/>
      <c r="AB12" s="133"/>
      <c r="AC12" s="133"/>
      <c r="AD12" s="133"/>
      <c r="AE12" s="133"/>
      <c r="AF12" s="133"/>
      <c r="AG12" s="133"/>
      <c r="AH12" s="133"/>
      <c r="AI12" s="133"/>
      <c r="AJ12" s="18">
        <f t="shared" si="2"/>
        <v>0</v>
      </c>
      <c r="AK12" s="309">
        <f t="shared" si="3"/>
        <v>0</v>
      </c>
      <c r="AL12" s="335">
        <f t="shared" si="4"/>
        <v>0</v>
      </c>
      <c r="AM12" s="11"/>
      <c r="AN12" s="11"/>
      <c r="AO12" s="11"/>
    </row>
    <row r="13" spans="1:41" s="1" customFormat="1" ht="21" customHeight="1">
      <c r="A13" s="4">
        <v>7</v>
      </c>
      <c r="B13" s="78" t="s">
        <v>1612</v>
      </c>
      <c r="C13" s="79" t="s">
        <v>881</v>
      </c>
      <c r="D13" s="80" t="s">
        <v>15</v>
      </c>
      <c r="E13" s="204" t="s">
        <v>6</v>
      </c>
      <c r="F13" s="205"/>
      <c r="G13" s="205" t="s">
        <v>6</v>
      </c>
      <c r="H13" s="205"/>
      <c r="I13" s="205"/>
      <c r="J13" s="205"/>
      <c r="K13" s="205" t="s">
        <v>6</v>
      </c>
      <c r="L13" s="205"/>
      <c r="M13" s="205"/>
      <c r="N13" s="205" t="s">
        <v>6</v>
      </c>
      <c r="O13" s="205"/>
      <c r="P13" s="179"/>
      <c r="Q13" s="205"/>
      <c r="R13" s="205"/>
      <c r="S13" s="205"/>
      <c r="T13" s="205"/>
      <c r="U13" s="205" t="s">
        <v>6</v>
      </c>
      <c r="V13" s="205"/>
      <c r="W13" s="205" t="s">
        <v>6</v>
      </c>
      <c r="X13" s="205"/>
      <c r="Y13" s="205"/>
      <c r="Z13" s="205"/>
      <c r="AA13" s="205"/>
      <c r="AB13" s="205"/>
      <c r="AC13" s="205"/>
      <c r="AD13" s="205"/>
      <c r="AE13" s="205"/>
      <c r="AF13" s="205"/>
      <c r="AG13" s="205"/>
      <c r="AH13" s="133"/>
      <c r="AI13" s="205"/>
      <c r="AJ13" s="18">
        <f t="shared" si="2"/>
        <v>6</v>
      </c>
      <c r="AK13" s="309">
        <f t="shared" si="3"/>
        <v>0</v>
      </c>
      <c r="AL13" s="335">
        <f t="shared" si="4"/>
        <v>0</v>
      </c>
      <c r="AM13" s="11"/>
      <c r="AN13" s="11"/>
      <c r="AO13" s="11"/>
    </row>
    <row r="14" spans="1:41" s="1" customFormat="1" ht="21" customHeight="1">
      <c r="A14" s="4">
        <v>8</v>
      </c>
      <c r="B14" s="78" t="s">
        <v>1613</v>
      </c>
      <c r="C14" s="79" t="s">
        <v>764</v>
      </c>
      <c r="D14" s="80" t="s">
        <v>20</v>
      </c>
      <c r="E14" s="132"/>
      <c r="F14" s="133"/>
      <c r="G14" s="133"/>
      <c r="H14" s="133"/>
      <c r="I14" s="133"/>
      <c r="J14" s="133"/>
      <c r="K14" s="133"/>
      <c r="L14" s="133"/>
      <c r="M14" s="133"/>
      <c r="N14" s="133"/>
      <c r="O14" s="133"/>
      <c r="P14" s="179"/>
      <c r="Q14" s="133"/>
      <c r="R14" s="133"/>
      <c r="S14" s="133"/>
      <c r="T14" s="133"/>
      <c r="U14" s="133"/>
      <c r="V14" s="133"/>
      <c r="W14" s="133"/>
      <c r="X14" s="133"/>
      <c r="Y14" s="133"/>
      <c r="Z14" s="133"/>
      <c r="AA14" s="133"/>
      <c r="AB14" s="133"/>
      <c r="AC14" s="133"/>
      <c r="AD14" s="133"/>
      <c r="AE14" s="133"/>
      <c r="AF14" s="133"/>
      <c r="AG14" s="133"/>
      <c r="AH14" s="133"/>
      <c r="AI14" s="133"/>
      <c r="AJ14" s="18">
        <f t="shared" si="2"/>
        <v>0</v>
      </c>
      <c r="AK14" s="309">
        <f t="shared" si="3"/>
        <v>0</v>
      </c>
      <c r="AL14" s="335">
        <f t="shared" si="4"/>
        <v>0</v>
      </c>
      <c r="AM14" s="11"/>
      <c r="AN14" s="11"/>
      <c r="AO14" s="11"/>
    </row>
    <row r="15" spans="1:41" s="1" customFormat="1" ht="21" customHeight="1">
      <c r="A15" s="4">
        <v>9</v>
      </c>
      <c r="B15" s="78" t="s">
        <v>1614</v>
      </c>
      <c r="C15" s="79" t="s">
        <v>1615</v>
      </c>
      <c r="D15" s="80" t="s">
        <v>32</v>
      </c>
      <c r="E15" s="132"/>
      <c r="F15" s="133"/>
      <c r="G15" s="133"/>
      <c r="H15" s="133"/>
      <c r="I15" s="133"/>
      <c r="J15" s="133"/>
      <c r="K15" s="133"/>
      <c r="L15" s="133"/>
      <c r="M15" s="133"/>
      <c r="N15" s="133"/>
      <c r="O15" s="133"/>
      <c r="P15" s="179"/>
      <c r="Q15" s="133"/>
      <c r="R15" s="133"/>
      <c r="S15" s="133" t="s">
        <v>6</v>
      </c>
      <c r="T15" s="133"/>
      <c r="U15" s="133"/>
      <c r="V15" s="133"/>
      <c r="W15" s="133"/>
      <c r="X15" s="133"/>
      <c r="Y15" s="133"/>
      <c r="Z15" s="133"/>
      <c r="AA15" s="133"/>
      <c r="AB15" s="133"/>
      <c r="AC15" s="133"/>
      <c r="AD15" s="133"/>
      <c r="AE15" s="133"/>
      <c r="AF15" s="133"/>
      <c r="AG15" s="133"/>
      <c r="AH15" s="133"/>
      <c r="AI15" s="133"/>
      <c r="AJ15" s="18">
        <f t="shared" si="2"/>
        <v>1</v>
      </c>
      <c r="AK15" s="309">
        <f t="shared" si="3"/>
        <v>0</v>
      </c>
      <c r="AL15" s="335">
        <f t="shared" si="4"/>
        <v>0</v>
      </c>
      <c r="AM15" s="11"/>
      <c r="AN15" s="11"/>
      <c r="AO15" s="11"/>
    </row>
    <row r="16" spans="1:41" s="68" customFormat="1" ht="21" customHeight="1">
      <c r="A16" s="4">
        <v>10</v>
      </c>
      <c r="B16" s="78" t="s">
        <v>1616</v>
      </c>
      <c r="C16" s="79" t="s">
        <v>1617</v>
      </c>
      <c r="D16" s="80" t="s">
        <v>85</v>
      </c>
      <c r="E16" s="132"/>
      <c r="F16" s="133"/>
      <c r="G16" s="133"/>
      <c r="H16" s="133"/>
      <c r="I16" s="133"/>
      <c r="J16" s="133"/>
      <c r="K16" s="133"/>
      <c r="L16" s="133"/>
      <c r="M16" s="133"/>
      <c r="N16" s="133"/>
      <c r="O16" s="133"/>
      <c r="P16" s="179"/>
      <c r="Q16" s="133"/>
      <c r="R16" s="133" t="s">
        <v>6</v>
      </c>
      <c r="S16" s="133"/>
      <c r="T16" s="133"/>
      <c r="U16" s="133"/>
      <c r="V16" s="133"/>
      <c r="W16" s="133"/>
      <c r="X16" s="133"/>
      <c r="Y16" s="133"/>
      <c r="Z16" s="133"/>
      <c r="AA16" s="133"/>
      <c r="AB16" s="133"/>
      <c r="AC16" s="133"/>
      <c r="AD16" s="133"/>
      <c r="AE16" s="133"/>
      <c r="AF16" s="133"/>
      <c r="AG16" s="133"/>
      <c r="AH16" s="133"/>
      <c r="AI16" s="133"/>
      <c r="AJ16" s="18">
        <f t="shared" si="2"/>
        <v>1</v>
      </c>
      <c r="AK16" s="309">
        <f t="shared" si="3"/>
        <v>0</v>
      </c>
      <c r="AL16" s="335">
        <f t="shared" si="4"/>
        <v>0</v>
      </c>
      <c r="AM16" s="67"/>
      <c r="AN16" s="67"/>
      <c r="AO16" s="67"/>
    </row>
    <row r="17" spans="1:41" s="1" customFormat="1" ht="21" customHeight="1">
      <c r="A17" s="4">
        <v>11</v>
      </c>
      <c r="B17" s="78" t="s">
        <v>1618</v>
      </c>
      <c r="C17" s="79" t="s">
        <v>1619</v>
      </c>
      <c r="D17" s="80" t="s">
        <v>85</v>
      </c>
      <c r="E17" s="132"/>
      <c r="F17" s="133"/>
      <c r="G17" s="133"/>
      <c r="H17" s="133"/>
      <c r="I17" s="133"/>
      <c r="J17" s="133"/>
      <c r="K17" s="133"/>
      <c r="L17" s="133"/>
      <c r="M17" s="133"/>
      <c r="N17" s="133" t="s">
        <v>6</v>
      </c>
      <c r="O17" s="133"/>
      <c r="P17" s="179"/>
      <c r="Q17" s="133"/>
      <c r="R17" s="133"/>
      <c r="S17" s="133"/>
      <c r="T17" s="133"/>
      <c r="U17" s="133" t="s">
        <v>6</v>
      </c>
      <c r="V17" s="133"/>
      <c r="W17" s="133"/>
      <c r="X17" s="133"/>
      <c r="Y17" s="133"/>
      <c r="Z17" s="133"/>
      <c r="AA17" s="133"/>
      <c r="AB17" s="133"/>
      <c r="AC17" s="133"/>
      <c r="AD17" s="133"/>
      <c r="AE17" s="133"/>
      <c r="AF17" s="133"/>
      <c r="AG17" s="133"/>
      <c r="AH17" s="133"/>
      <c r="AI17" s="133"/>
      <c r="AJ17" s="18">
        <f t="shared" si="2"/>
        <v>2</v>
      </c>
      <c r="AK17" s="309">
        <f t="shared" si="3"/>
        <v>0</v>
      </c>
      <c r="AL17" s="335">
        <f t="shared" si="4"/>
        <v>0</v>
      </c>
      <c r="AM17" s="11"/>
      <c r="AN17" s="11"/>
      <c r="AO17" s="11"/>
    </row>
    <row r="18" spans="1:41" s="1" customFormat="1" ht="21" customHeight="1">
      <c r="A18" s="4">
        <v>12</v>
      </c>
      <c r="B18" s="78" t="s">
        <v>1620</v>
      </c>
      <c r="C18" s="79" t="s">
        <v>291</v>
      </c>
      <c r="D18" s="80" t="s">
        <v>1255</v>
      </c>
      <c r="E18" s="132"/>
      <c r="F18" s="133"/>
      <c r="G18" s="133"/>
      <c r="H18" s="133"/>
      <c r="I18" s="133"/>
      <c r="J18" s="133"/>
      <c r="K18" s="133"/>
      <c r="L18" s="85"/>
      <c r="M18" s="133"/>
      <c r="N18" s="133"/>
      <c r="O18" s="133"/>
      <c r="P18" s="179"/>
      <c r="Q18" s="133"/>
      <c r="R18" s="133"/>
      <c r="S18" s="133" t="s">
        <v>6</v>
      </c>
      <c r="T18" s="133"/>
      <c r="U18" s="133"/>
      <c r="V18" s="133"/>
      <c r="W18" s="133"/>
      <c r="X18" s="133"/>
      <c r="Y18" s="133"/>
      <c r="Z18" s="133"/>
      <c r="AA18" s="133"/>
      <c r="AB18" s="133"/>
      <c r="AC18" s="133"/>
      <c r="AD18" s="133"/>
      <c r="AE18" s="133"/>
      <c r="AF18" s="133"/>
      <c r="AG18" s="133"/>
      <c r="AH18" s="133"/>
      <c r="AI18" s="133"/>
      <c r="AJ18" s="18">
        <f t="shared" si="2"/>
        <v>1</v>
      </c>
      <c r="AK18" s="309">
        <f t="shared" si="3"/>
        <v>0</v>
      </c>
      <c r="AL18" s="335">
        <f t="shared" si="4"/>
        <v>0</v>
      </c>
      <c r="AM18" s="11"/>
      <c r="AN18" s="11"/>
      <c r="AO18" s="11"/>
    </row>
    <row r="19" spans="1:41" s="1" customFormat="1" ht="21" customHeight="1">
      <c r="A19" s="4">
        <v>13</v>
      </c>
      <c r="B19" s="78" t="s">
        <v>1621</v>
      </c>
      <c r="C19" s="79" t="s">
        <v>1399</v>
      </c>
      <c r="D19" s="80" t="s">
        <v>106</v>
      </c>
      <c r="E19" s="136"/>
      <c r="F19" s="136"/>
      <c r="G19" s="136"/>
      <c r="H19" s="136"/>
      <c r="I19" s="136"/>
      <c r="J19" s="136"/>
      <c r="K19" s="136"/>
      <c r="L19" s="136"/>
      <c r="M19" s="136"/>
      <c r="N19" s="136" t="s">
        <v>6</v>
      </c>
      <c r="O19" s="136"/>
      <c r="P19" s="179" t="s">
        <v>6</v>
      </c>
      <c r="Q19" s="136"/>
      <c r="R19" s="136"/>
      <c r="S19" s="136" t="s">
        <v>8</v>
      </c>
      <c r="T19" s="136" t="s">
        <v>6</v>
      </c>
      <c r="U19" s="136" t="s">
        <v>6</v>
      </c>
      <c r="V19" s="136"/>
      <c r="W19" s="206"/>
      <c r="X19" s="136"/>
      <c r="Y19" s="136"/>
      <c r="Z19" s="136"/>
      <c r="AA19" s="136"/>
      <c r="AB19" s="136"/>
      <c r="AC19" s="136"/>
      <c r="AD19" s="136"/>
      <c r="AE19" s="136"/>
      <c r="AF19" s="136"/>
      <c r="AG19" s="136"/>
      <c r="AH19" s="136"/>
      <c r="AI19" s="136"/>
      <c r="AJ19" s="18">
        <f t="shared" si="2"/>
        <v>4</v>
      </c>
      <c r="AK19" s="309">
        <f t="shared" si="3"/>
        <v>0</v>
      </c>
      <c r="AL19" s="335">
        <f t="shared" si="4"/>
        <v>1</v>
      </c>
      <c r="AM19" s="11"/>
      <c r="AN19" s="11"/>
      <c r="AO19" s="11"/>
    </row>
    <row r="20" spans="1:41" s="1" customFormat="1" ht="21" customHeight="1">
      <c r="A20" s="4">
        <v>14</v>
      </c>
      <c r="B20" s="78" t="s">
        <v>1622</v>
      </c>
      <c r="C20" s="79" t="s">
        <v>908</v>
      </c>
      <c r="D20" s="80" t="s">
        <v>87</v>
      </c>
      <c r="E20" s="132"/>
      <c r="F20" s="133"/>
      <c r="G20" s="133"/>
      <c r="H20" s="133"/>
      <c r="I20" s="133"/>
      <c r="J20" s="133"/>
      <c r="K20" s="133"/>
      <c r="L20" s="133"/>
      <c r="M20" s="133"/>
      <c r="N20" s="133" t="s">
        <v>6</v>
      </c>
      <c r="O20" s="133"/>
      <c r="P20" s="179"/>
      <c r="Q20" s="133"/>
      <c r="R20" s="133"/>
      <c r="S20" s="136"/>
      <c r="T20" s="133"/>
      <c r="U20" s="133"/>
      <c r="V20" s="133"/>
      <c r="W20" s="133"/>
      <c r="X20" s="133"/>
      <c r="Y20" s="133"/>
      <c r="Z20" s="133"/>
      <c r="AA20" s="133"/>
      <c r="AB20" s="133"/>
      <c r="AC20" s="133"/>
      <c r="AD20" s="133"/>
      <c r="AE20" s="133"/>
      <c r="AF20" s="133"/>
      <c r="AG20" s="133"/>
      <c r="AH20" s="133"/>
      <c r="AI20" s="133"/>
      <c r="AJ20" s="18">
        <f t="shared" si="2"/>
        <v>1</v>
      </c>
      <c r="AK20" s="309">
        <f t="shared" si="3"/>
        <v>0</v>
      </c>
      <c r="AL20" s="335">
        <f t="shared" si="4"/>
        <v>0</v>
      </c>
      <c r="AM20" s="11"/>
      <c r="AN20" s="11"/>
      <c r="AO20" s="11"/>
    </row>
    <row r="21" spans="1:41" s="1" customFormat="1" ht="21" customHeight="1">
      <c r="A21" s="4">
        <v>15</v>
      </c>
      <c r="B21" s="78" t="s">
        <v>1623</v>
      </c>
      <c r="C21" s="79" t="s">
        <v>908</v>
      </c>
      <c r="D21" s="80" t="s">
        <v>87</v>
      </c>
      <c r="E21" s="132"/>
      <c r="F21" s="133"/>
      <c r="G21" s="133"/>
      <c r="H21" s="133"/>
      <c r="I21" s="133"/>
      <c r="J21" s="133"/>
      <c r="K21" s="133"/>
      <c r="L21" s="85"/>
      <c r="M21" s="133" t="s">
        <v>7</v>
      </c>
      <c r="N21" s="133" t="s">
        <v>6</v>
      </c>
      <c r="O21" s="133"/>
      <c r="P21" s="179"/>
      <c r="Q21" s="133"/>
      <c r="R21" s="133"/>
      <c r="S21" s="133"/>
      <c r="T21" s="133"/>
      <c r="U21" s="133" t="s">
        <v>6</v>
      </c>
      <c r="V21" s="133"/>
      <c r="W21" s="133"/>
      <c r="X21" s="133"/>
      <c r="Y21" s="133"/>
      <c r="Z21" s="133"/>
      <c r="AA21" s="133"/>
      <c r="AB21" s="133"/>
      <c r="AC21" s="133"/>
      <c r="AD21" s="133"/>
      <c r="AE21" s="133"/>
      <c r="AF21" s="133"/>
      <c r="AG21" s="133"/>
      <c r="AH21" s="133"/>
      <c r="AI21" s="133"/>
      <c r="AJ21" s="18">
        <f t="shared" si="2"/>
        <v>2</v>
      </c>
      <c r="AK21" s="309">
        <f t="shared" si="3"/>
        <v>1</v>
      </c>
      <c r="AL21" s="335">
        <f t="shared" si="4"/>
        <v>0</v>
      </c>
      <c r="AM21" s="452"/>
      <c r="AN21" s="453"/>
      <c r="AO21" s="11"/>
    </row>
    <row r="22" spans="1:41" s="1" customFormat="1" ht="21.75" customHeight="1">
      <c r="A22" s="4">
        <v>16</v>
      </c>
      <c r="B22" s="78" t="s">
        <v>1624</v>
      </c>
      <c r="C22" s="79" t="s">
        <v>1625</v>
      </c>
      <c r="D22" s="80" t="s">
        <v>87</v>
      </c>
      <c r="E22" s="132"/>
      <c r="F22" s="133"/>
      <c r="G22" s="133"/>
      <c r="H22" s="133"/>
      <c r="I22" s="133"/>
      <c r="J22" s="133"/>
      <c r="K22" s="133"/>
      <c r="L22" s="133"/>
      <c r="M22" s="133"/>
      <c r="N22" s="133"/>
      <c r="O22" s="133"/>
      <c r="P22" s="179"/>
      <c r="Q22" s="133"/>
      <c r="R22" s="133"/>
      <c r="S22" s="133"/>
      <c r="T22" s="133"/>
      <c r="U22" s="133"/>
      <c r="V22" s="133"/>
      <c r="W22" s="133"/>
      <c r="X22" s="133"/>
      <c r="Y22" s="133"/>
      <c r="Z22" s="133"/>
      <c r="AA22" s="133"/>
      <c r="AB22" s="133"/>
      <c r="AC22" s="133"/>
      <c r="AD22" s="133"/>
      <c r="AE22" s="133"/>
      <c r="AF22" s="133"/>
      <c r="AG22" s="133"/>
      <c r="AH22" s="133"/>
      <c r="AI22" s="133"/>
      <c r="AJ22" s="18">
        <f t="shared" si="2"/>
        <v>0</v>
      </c>
      <c r="AK22" s="309">
        <f t="shared" si="3"/>
        <v>0</v>
      </c>
      <c r="AL22" s="335">
        <f t="shared" si="4"/>
        <v>0</v>
      </c>
      <c r="AM22" s="11"/>
      <c r="AN22" s="11"/>
      <c r="AO22" s="11"/>
    </row>
    <row r="23" spans="1:41" s="1" customFormat="1" ht="21" customHeight="1">
      <c r="A23" s="4">
        <v>17</v>
      </c>
      <c r="B23" s="78">
        <v>2010100022</v>
      </c>
      <c r="C23" s="79" t="s">
        <v>1626</v>
      </c>
      <c r="D23" s="80" t="s">
        <v>1011</v>
      </c>
      <c r="E23" s="132" t="s">
        <v>7</v>
      </c>
      <c r="F23" s="133" t="s">
        <v>7</v>
      </c>
      <c r="G23" s="133" t="s">
        <v>6</v>
      </c>
      <c r="H23" s="133"/>
      <c r="I23" s="133" t="s">
        <v>7</v>
      </c>
      <c r="J23" s="133" t="s">
        <v>7</v>
      </c>
      <c r="K23" s="133" t="s">
        <v>6</v>
      </c>
      <c r="L23" s="133"/>
      <c r="M23" s="133"/>
      <c r="N23" s="133"/>
      <c r="O23" s="133"/>
      <c r="P23" s="179"/>
      <c r="Q23" s="133"/>
      <c r="R23" s="133"/>
      <c r="S23" s="133"/>
      <c r="T23" s="133"/>
      <c r="U23" s="133" t="s">
        <v>7</v>
      </c>
      <c r="V23" s="133"/>
      <c r="W23" s="133"/>
      <c r="X23" s="133"/>
      <c r="Y23" s="133"/>
      <c r="Z23" s="133"/>
      <c r="AA23" s="133"/>
      <c r="AB23" s="133"/>
      <c r="AC23" s="133"/>
      <c r="AD23" s="133"/>
      <c r="AE23" s="133"/>
      <c r="AF23" s="133"/>
      <c r="AG23" s="133"/>
      <c r="AH23" s="133"/>
      <c r="AI23" s="133"/>
      <c r="AJ23" s="18">
        <f t="shared" si="2"/>
        <v>2</v>
      </c>
      <c r="AK23" s="309">
        <f t="shared" si="3"/>
        <v>4</v>
      </c>
      <c r="AL23" s="335">
        <f t="shared" si="4"/>
        <v>0</v>
      </c>
      <c r="AM23" s="11"/>
      <c r="AN23" s="11"/>
      <c r="AO23" s="11"/>
    </row>
    <row r="24" spans="1:41" s="1" customFormat="1" ht="21" customHeight="1">
      <c r="A24" s="4">
        <v>18</v>
      </c>
      <c r="B24" s="78" t="s">
        <v>1627</v>
      </c>
      <c r="C24" s="79" t="s">
        <v>1628</v>
      </c>
      <c r="D24" s="80" t="s">
        <v>1011</v>
      </c>
      <c r="E24" s="132"/>
      <c r="F24" s="133"/>
      <c r="G24" s="133"/>
      <c r="H24" s="133"/>
      <c r="I24" s="133"/>
      <c r="J24" s="133"/>
      <c r="K24" s="133" t="s">
        <v>6</v>
      </c>
      <c r="L24" s="133"/>
      <c r="M24" s="133"/>
      <c r="N24" s="133"/>
      <c r="O24" s="133"/>
      <c r="P24" s="179"/>
      <c r="Q24" s="133"/>
      <c r="R24" s="133"/>
      <c r="S24" s="133"/>
      <c r="T24" s="133"/>
      <c r="U24" s="133"/>
      <c r="V24" s="133"/>
      <c r="W24" s="133" t="s">
        <v>6</v>
      </c>
      <c r="X24" s="133"/>
      <c r="Y24" s="133"/>
      <c r="Z24" s="133"/>
      <c r="AA24" s="133"/>
      <c r="AB24" s="133"/>
      <c r="AC24" s="133"/>
      <c r="AD24" s="133"/>
      <c r="AE24" s="133"/>
      <c r="AF24" s="133"/>
      <c r="AG24" s="133"/>
      <c r="AH24" s="133"/>
      <c r="AI24" s="133"/>
      <c r="AJ24" s="18">
        <f t="shared" si="2"/>
        <v>2</v>
      </c>
      <c r="AK24" s="309">
        <f t="shared" si="3"/>
        <v>0</v>
      </c>
      <c r="AL24" s="335">
        <f t="shared" si="4"/>
        <v>0</v>
      </c>
      <c r="AM24" s="11"/>
      <c r="AN24" s="11"/>
      <c r="AO24" s="11"/>
    </row>
    <row r="25" spans="1:41" s="1" customFormat="1" ht="21" customHeight="1">
      <c r="A25" s="4">
        <v>19</v>
      </c>
      <c r="B25" s="78" t="s">
        <v>1629</v>
      </c>
      <c r="C25" s="79" t="s">
        <v>1630</v>
      </c>
      <c r="D25" s="80" t="s">
        <v>1011</v>
      </c>
      <c r="E25" s="132"/>
      <c r="F25" s="133"/>
      <c r="G25" s="133"/>
      <c r="H25" s="133"/>
      <c r="I25" s="133"/>
      <c r="J25" s="133"/>
      <c r="K25" s="133"/>
      <c r="L25" s="133"/>
      <c r="M25" s="133"/>
      <c r="N25" s="133"/>
      <c r="O25" s="133"/>
      <c r="P25" s="179"/>
      <c r="Q25" s="133"/>
      <c r="R25" s="133" t="s">
        <v>6</v>
      </c>
      <c r="S25" s="133"/>
      <c r="T25" s="133"/>
      <c r="U25" s="133"/>
      <c r="V25" s="133"/>
      <c r="W25" s="133"/>
      <c r="X25" s="133"/>
      <c r="Y25" s="133"/>
      <c r="Z25" s="133"/>
      <c r="AA25" s="133"/>
      <c r="AB25" s="133"/>
      <c r="AC25" s="133"/>
      <c r="AD25" s="133"/>
      <c r="AE25" s="133"/>
      <c r="AF25" s="133"/>
      <c r="AG25" s="133"/>
      <c r="AH25" s="133"/>
      <c r="AI25" s="133"/>
      <c r="AJ25" s="18">
        <f t="shared" si="2"/>
        <v>1</v>
      </c>
      <c r="AK25" s="309">
        <f t="shared" si="3"/>
        <v>0</v>
      </c>
      <c r="AL25" s="335">
        <f t="shared" si="4"/>
        <v>0</v>
      </c>
      <c r="AM25" s="11"/>
      <c r="AN25" s="11"/>
      <c r="AO25" s="11"/>
    </row>
    <row r="26" spans="1:41" s="1" customFormat="1" ht="21" customHeight="1">
      <c r="A26" s="4">
        <v>20</v>
      </c>
      <c r="B26" s="78" t="s">
        <v>1631</v>
      </c>
      <c r="C26" s="79" t="s">
        <v>926</v>
      </c>
      <c r="D26" s="80" t="s">
        <v>280</v>
      </c>
      <c r="E26" s="132"/>
      <c r="F26" s="133"/>
      <c r="G26" s="133"/>
      <c r="H26" s="133"/>
      <c r="I26" s="133"/>
      <c r="J26" s="133"/>
      <c r="K26" s="133"/>
      <c r="L26" s="133"/>
      <c r="M26" s="133"/>
      <c r="N26" s="133"/>
      <c r="O26" s="133"/>
      <c r="P26" s="179"/>
      <c r="Q26" s="133"/>
      <c r="R26" s="133"/>
      <c r="S26" s="133"/>
      <c r="T26" s="133"/>
      <c r="U26" s="133"/>
      <c r="V26" s="133"/>
      <c r="W26" s="133"/>
      <c r="X26" s="133"/>
      <c r="Y26" s="133"/>
      <c r="Z26" s="133"/>
      <c r="AA26" s="133"/>
      <c r="AB26" s="133"/>
      <c r="AC26" s="133"/>
      <c r="AD26" s="133"/>
      <c r="AE26" s="133"/>
      <c r="AF26" s="133"/>
      <c r="AG26" s="133"/>
      <c r="AH26" s="133"/>
      <c r="AI26" s="133"/>
      <c r="AJ26" s="18">
        <f t="shared" si="2"/>
        <v>0</v>
      </c>
      <c r="AK26" s="309">
        <f t="shared" si="3"/>
        <v>0</v>
      </c>
      <c r="AL26" s="335">
        <f t="shared" si="4"/>
        <v>0</v>
      </c>
      <c r="AM26" s="11"/>
      <c r="AN26" s="11"/>
      <c r="AO26" s="11"/>
    </row>
    <row r="27" spans="1:41" s="1" customFormat="1" ht="21" customHeight="1">
      <c r="A27" s="4">
        <v>21</v>
      </c>
      <c r="B27" s="78" t="s">
        <v>1632</v>
      </c>
      <c r="C27" s="79" t="s">
        <v>630</v>
      </c>
      <c r="D27" s="80" t="s">
        <v>1633</v>
      </c>
      <c r="E27" s="132"/>
      <c r="F27" s="133"/>
      <c r="G27" s="133"/>
      <c r="H27" s="133"/>
      <c r="I27" s="133"/>
      <c r="J27" s="133"/>
      <c r="K27" s="133"/>
      <c r="L27" s="133"/>
      <c r="M27" s="133"/>
      <c r="N27" s="133"/>
      <c r="O27" s="133"/>
      <c r="P27" s="179"/>
      <c r="Q27" s="133"/>
      <c r="R27" s="133"/>
      <c r="S27" s="133"/>
      <c r="T27" s="133"/>
      <c r="U27" s="133"/>
      <c r="V27" s="133"/>
      <c r="W27" s="133"/>
      <c r="X27" s="133"/>
      <c r="Y27" s="133"/>
      <c r="Z27" s="133"/>
      <c r="AA27" s="133"/>
      <c r="AB27" s="133"/>
      <c r="AC27" s="133"/>
      <c r="AD27" s="133"/>
      <c r="AE27" s="133"/>
      <c r="AF27" s="133"/>
      <c r="AG27" s="133"/>
      <c r="AH27" s="133"/>
      <c r="AI27" s="133"/>
      <c r="AJ27" s="18">
        <f t="shared" si="2"/>
        <v>0</v>
      </c>
      <c r="AK27" s="309">
        <f t="shared" si="3"/>
        <v>0</v>
      </c>
      <c r="AL27" s="335">
        <f t="shared" si="4"/>
        <v>0</v>
      </c>
      <c r="AM27" s="11"/>
      <c r="AN27" s="11"/>
      <c r="AO27" s="11"/>
    </row>
    <row r="28" spans="1:41" s="1" customFormat="1" ht="21" customHeight="1">
      <c r="A28" s="4">
        <v>22</v>
      </c>
      <c r="B28" s="78" t="s">
        <v>1634</v>
      </c>
      <c r="C28" s="79" t="s">
        <v>1358</v>
      </c>
      <c r="D28" s="80" t="s">
        <v>107</v>
      </c>
      <c r="E28" s="132"/>
      <c r="F28" s="133"/>
      <c r="G28" s="133"/>
      <c r="H28" s="133"/>
      <c r="I28" s="133"/>
      <c r="J28" s="133"/>
      <c r="K28" s="133"/>
      <c r="L28" s="133"/>
      <c r="M28" s="133"/>
      <c r="N28" s="133"/>
      <c r="O28" s="133"/>
      <c r="P28" s="133"/>
      <c r="Q28" s="133"/>
      <c r="R28" s="133" t="s">
        <v>6</v>
      </c>
      <c r="S28" s="133" t="s">
        <v>6</v>
      </c>
      <c r="T28" s="133"/>
      <c r="U28" s="133"/>
      <c r="V28" s="133"/>
      <c r="W28" s="133"/>
      <c r="X28" s="133"/>
      <c r="Y28" s="133"/>
      <c r="Z28" s="133"/>
      <c r="AA28" s="133"/>
      <c r="AB28" s="133"/>
      <c r="AC28" s="133"/>
      <c r="AD28" s="133"/>
      <c r="AE28" s="133"/>
      <c r="AF28" s="133"/>
      <c r="AG28" s="133"/>
      <c r="AH28" s="133"/>
      <c r="AI28" s="133"/>
      <c r="AJ28" s="18">
        <f t="shared" si="2"/>
        <v>2</v>
      </c>
      <c r="AK28" s="309">
        <f t="shared" si="3"/>
        <v>0</v>
      </c>
      <c r="AL28" s="335">
        <f t="shared" si="4"/>
        <v>0</v>
      </c>
      <c r="AM28" s="11"/>
      <c r="AN28" s="11"/>
      <c r="AO28" s="11"/>
    </row>
    <row r="29" spans="1:41" s="1" customFormat="1" ht="21" customHeight="1">
      <c r="A29" s="4">
        <v>23</v>
      </c>
      <c r="B29" s="78" t="s">
        <v>1598</v>
      </c>
      <c r="C29" s="79" t="s">
        <v>1599</v>
      </c>
      <c r="D29" s="80" t="s">
        <v>931</v>
      </c>
      <c r="E29" s="93"/>
      <c r="F29" s="95"/>
      <c r="G29" s="95"/>
      <c r="H29" s="95"/>
      <c r="I29" s="95"/>
      <c r="J29" s="95"/>
      <c r="K29" s="95"/>
      <c r="L29" s="85"/>
      <c r="M29" s="95"/>
      <c r="N29" s="95"/>
      <c r="O29" s="95"/>
      <c r="P29" s="95"/>
      <c r="Q29" s="95"/>
      <c r="R29" s="95"/>
      <c r="S29" s="95"/>
      <c r="T29" s="95"/>
      <c r="U29" s="95"/>
      <c r="V29" s="95"/>
      <c r="W29" s="95"/>
      <c r="X29" s="95"/>
      <c r="Y29" s="95"/>
      <c r="Z29" s="95"/>
      <c r="AA29" s="95"/>
      <c r="AB29" s="95"/>
      <c r="AC29" s="95"/>
      <c r="AD29" s="95"/>
      <c r="AE29" s="95"/>
      <c r="AF29" s="95"/>
      <c r="AG29" s="95"/>
      <c r="AH29" s="95"/>
      <c r="AI29" s="95"/>
      <c r="AJ29" s="18">
        <f t="shared" si="2"/>
        <v>0</v>
      </c>
      <c r="AK29" s="309">
        <f t="shared" si="3"/>
        <v>0</v>
      </c>
      <c r="AL29" s="335">
        <f t="shared" si="4"/>
        <v>0</v>
      </c>
      <c r="AM29" s="11"/>
      <c r="AN29" s="11"/>
      <c r="AO29" s="11"/>
    </row>
    <row r="30" spans="1:41" s="1" customFormat="1" ht="21" customHeight="1">
      <c r="A30" s="4">
        <v>24</v>
      </c>
      <c r="B30" s="78" t="s">
        <v>1635</v>
      </c>
      <c r="C30" s="79" t="s">
        <v>1636</v>
      </c>
      <c r="D30" s="80" t="s">
        <v>59</v>
      </c>
      <c r="E30" s="93"/>
      <c r="F30" s="95"/>
      <c r="G30" s="95"/>
      <c r="H30" s="95"/>
      <c r="I30" s="95"/>
      <c r="J30" s="95"/>
      <c r="K30" s="95" t="s">
        <v>6</v>
      </c>
      <c r="L30" s="85"/>
      <c r="M30" s="95"/>
      <c r="N30" s="95"/>
      <c r="O30" s="95"/>
      <c r="P30" s="95"/>
      <c r="Q30" s="95"/>
      <c r="R30" s="95"/>
      <c r="S30" s="95" t="s">
        <v>6</v>
      </c>
      <c r="T30" s="95"/>
      <c r="U30" s="95"/>
      <c r="V30" s="95"/>
      <c r="W30" s="95"/>
      <c r="X30" s="95"/>
      <c r="Y30" s="95"/>
      <c r="Z30" s="95"/>
      <c r="AA30" s="95"/>
      <c r="AB30" s="95"/>
      <c r="AC30" s="95"/>
      <c r="AD30" s="95"/>
      <c r="AE30" s="95"/>
      <c r="AF30" s="95"/>
      <c r="AG30" s="95"/>
      <c r="AH30" s="95"/>
      <c r="AI30" s="95"/>
      <c r="AJ30" s="18">
        <f t="shared" si="2"/>
        <v>2</v>
      </c>
      <c r="AK30" s="309">
        <f t="shared" si="3"/>
        <v>0</v>
      </c>
      <c r="AL30" s="335">
        <f t="shared" si="4"/>
        <v>0</v>
      </c>
      <c r="AM30" s="11"/>
      <c r="AN30" s="11"/>
      <c r="AO30" s="11"/>
    </row>
    <row r="31" spans="1:41" s="1" customFormat="1" ht="21" customHeight="1">
      <c r="A31" s="4">
        <v>25</v>
      </c>
      <c r="B31" s="78">
        <v>2010110086</v>
      </c>
      <c r="C31" s="79" t="s">
        <v>1637</v>
      </c>
      <c r="D31" s="80" t="s">
        <v>89</v>
      </c>
      <c r="E31" s="147"/>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18">
        <f t="shared" si="2"/>
        <v>0</v>
      </c>
      <c r="AK31" s="309">
        <f t="shared" si="3"/>
        <v>0</v>
      </c>
      <c r="AL31" s="335">
        <f t="shared" si="4"/>
        <v>0</v>
      </c>
      <c r="AM31" s="11"/>
      <c r="AN31" s="11"/>
      <c r="AO31" s="11"/>
    </row>
    <row r="32" spans="1:41" s="1" customFormat="1" ht="21" customHeight="1">
      <c r="A32" s="4">
        <v>26</v>
      </c>
      <c r="B32" s="78" t="s">
        <v>1638</v>
      </c>
      <c r="C32" s="79" t="s">
        <v>1639</v>
      </c>
      <c r="D32" s="80" t="s">
        <v>89</v>
      </c>
      <c r="E32" s="147"/>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18">
        <f t="shared" si="2"/>
        <v>0</v>
      </c>
      <c r="AK32" s="309">
        <f t="shared" si="3"/>
        <v>0</v>
      </c>
      <c r="AL32" s="335">
        <f t="shared" si="4"/>
        <v>0</v>
      </c>
      <c r="AM32" s="11"/>
      <c r="AN32" s="11"/>
      <c r="AO32" s="11"/>
    </row>
    <row r="33" spans="1:41" s="1" customFormat="1" ht="21" customHeight="1">
      <c r="A33" s="4">
        <v>27</v>
      </c>
      <c r="B33" s="78" t="s">
        <v>1640</v>
      </c>
      <c r="C33" s="79" t="s">
        <v>1641</v>
      </c>
      <c r="D33" s="80" t="s">
        <v>1283</v>
      </c>
      <c r="E33" s="147"/>
      <c r="F33" s="95"/>
      <c r="G33" s="95"/>
      <c r="H33" s="95"/>
      <c r="I33" s="95"/>
      <c r="J33" s="95" t="s">
        <v>7</v>
      </c>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18">
        <f t="shared" si="2"/>
        <v>0</v>
      </c>
      <c r="AK33" s="309">
        <f t="shared" si="3"/>
        <v>1</v>
      </c>
      <c r="AL33" s="335">
        <f t="shared" si="4"/>
        <v>0</v>
      </c>
      <c r="AM33" s="11"/>
      <c r="AN33" s="11"/>
      <c r="AO33" s="11"/>
    </row>
    <row r="34" spans="1:41" s="1" customFormat="1" ht="21" customHeight="1">
      <c r="A34" s="434" t="s">
        <v>10</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113">
        <f>SUM(AJ7:AJ33)</f>
        <v>29</v>
      </c>
      <c r="AK34" s="113">
        <f>SUM(AK7:AK33)</f>
        <v>6</v>
      </c>
      <c r="AL34" s="113">
        <f>SUM(AL7:AL33)</f>
        <v>2</v>
      </c>
      <c r="AM34" s="15"/>
      <c r="AN34"/>
      <c r="AO34"/>
    </row>
    <row r="35" spans="1:41" s="24" customFormat="1" ht="21" customHeight="1">
      <c r="A35" s="418" t="s">
        <v>2599</v>
      </c>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20"/>
      <c r="AM35" s="311"/>
      <c r="AN35" s="311"/>
    </row>
    <row r="36" spans="1:41" ht="19.5">
      <c r="C36" s="414"/>
      <c r="D36" s="414"/>
      <c r="E36" s="414"/>
      <c r="F36" s="414"/>
      <c r="G36" s="414"/>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41" ht="19.5">
      <c r="C37" s="414"/>
      <c r="D37" s="414"/>
      <c r="E37" s="414"/>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41" ht="19.5">
      <c r="C38" s="414"/>
      <c r="D38" s="414"/>
      <c r="E38" s="15"/>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38:D38"/>
    <mergeCell ref="C36:G36"/>
    <mergeCell ref="C37:E37"/>
    <mergeCell ref="A34:AI34"/>
    <mergeCell ref="A5:A6"/>
    <mergeCell ref="A35:AL35"/>
    <mergeCell ref="B5:B6"/>
    <mergeCell ref="C5:D6"/>
  </mergeCells>
  <conditionalFormatting sqref="E6:AI7 E22:AI28 E21:K21 M21:AI21 E19:AI20 E18:K18 M18:AI18 E9:AI17 E8:K8 M8:AI8 E31:AI33 E29:K30 M29:AI30">
    <cfRule type="expression" dxfId="79" priority="7">
      <formula>IF(E$6="CN",1,0)</formula>
    </cfRule>
  </conditionalFormatting>
  <conditionalFormatting sqref="L21">
    <cfRule type="expression" dxfId="78" priority="6">
      <formula>IF(L$6="CN",1,0)</formula>
    </cfRule>
  </conditionalFormatting>
  <conditionalFormatting sqref="L18">
    <cfRule type="expression" dxfId="77" priority="5">
      <formula>IF(L$6="CN",1,0)</formula>
    </cfRule>
  </conditionalFormatting>
  <conditionalFormatting sqref="L8">
    <cfRule type="expression" dxfId="76" priority="4">
      <formula>IF(L$6="CN",1,0)</formula>
    </cfRule>
  </conditionalFormatting>
  <conditionalFormatting sqref="L29">
    <cfRule type="expression" dxfId="75" priority="3">
      <formula>IF(L$6="CN",1,0)</formula>
    </cfRule>
  </conditionalFormatting>
  <conditionalFormatting sqref="L30">
    <cfRule type="expression" dxfId="74"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8"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4" workbookViewId="0">
      <selection activeCell="T11" sqref="T11"/>
    </sheetView>
  </sheetViews>
  <sheetFormatPr defaultRowHeight="17.25"/>
  <cols>
    <col min="1" max="1" width="6.1640625" customWidth="1"/>
    <col min="2" max="2" width="15.1640625" style="209" customWidth="1"/>
    <col min="3" max="3" width="22" customWidth="1"/>
    <col min="4" max="4" width="9.5" customWidth="1"/>
    <col min="5" max="35" width="4.1640625" customWidth="1"/>
    <col min="36" max="38" width="6.83203125" customWidth="1"/>
  </cols>
  <sheetData>
    <row r="1" spans="1:41"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23.1" customHeight="1">
      <c r="A3" s="432" t="s">
        <v>1642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ht="21" customHeight="1">
      <c r="A7" s="4">
        <v>1</v>
      </c>
      <c r="B7" s="172" t="s">
        <v>1643</v>
      </c>
      <c r="C7" s="173" t="s">
        <v>1644</v>
      </c>
      <c r="D7" s="157" t="s">
        <v>1243</v>
      </c>
      <c r="E7" s="132"/>
      <c r="F7" s="133"/>
      <c r="G7" s="133"/>
      <c r="H7" s="133"/>
      <c r="I7" s="133"/>
      <c r="J7" s="133"/>
      <c r="K7" s="133"/>
      <c r="L7" s="133"/>
      <c r="M7" s="133"/>
      <c r="N7" s="133"/>
      <c r="O7" s="133"/>
      <c r="P7" s="179"/>
      <c r="Q7" s="133"/>
      <c r="R7" s="133"/>
      <c r="S7" s="133"/>
      <c r="T7" s="133"/>
      <c r="U7" s="133"/>
      <c r="V7" s="133"/>
      <c r="W7" s="133"/>
      <c r="X7" s="133"/>
      <c r="Y7" s="133"/>
      <c r="Z7" s="133"/>
      <c r="AA7" s="133"/>
      <c r="AB7" s="133"/>
      <c r="AC7" s="133"/>
      <c r="AD7" s="133"/>
      <c r="AE7" s="133"/>
      <c r="AF7" s="133"/>
      <c r="AG7" s="133"/>
      <c r="AH7" s="133"/>
      <c r="AI7" s="133"/>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c r="AM7" s="9"/>
      <c r="AN7" s="10"/>
      <c r="AO7" s="11"/>
    </row>
    <row r="8" spans="1:41" ht="21" customHeight="1">
      <c r="A8" s="4">
        <v>2</v>
      </c>
      <c r="B8" s="172" t="s">
        <v>1645</v>
      </c>
      <c r="C8" s="173" t="s">
        <v>926</v>
      </c>
      <c r="D8" s="157" t="s">
        <v>1646</v>
      </c>
      <c r="E8" s="132"/>
      <c r="F8" s="133" t="s">
        <v>6</v>
      </c>
      <c r="G8" s="133"/>
      <c r="H8" s="133"/>
      <c r="I8" s="133"/>
      <c r="J8" s="133"/>
      <c r="K8" s="133"/>
      <c r="L8" s="133" t="s">
        <v>6</v>
      </c>
      <c r="M8" s="133"/>
      <c r="N8" s="133"/>
      <c r="O8" s="133"/>
      <c r="P8" s="179"/>
      <c r="Q8" s="133"/>
      <c r="R8" s="133"/>
      <c r="S8" s="133"/>
      <c r="T8" s="133"/>
      <c r="U8" s="133"/>
      <c r="V8" s="133"/>
      <c r="W8" s="133"/>
      <c r="X8" s="133"/>
      <c r="Y8" s="133"/>
      <c r="Z8" s="133"/>
      <c r="AA8" s="133"/>
      <c r="AB8" s="133"/>
      <c r="AC8" s="133"/>
      <c r="AD8" s="133"/>
      <c r="AE8" s="133"/>
      <c r="AF8" s="133"/>
      <c r="AG8" s="133"/>
      <c r="AH8" s="133"/>
      <c r="AI8" s="133"/>
      <c r="AJ8" s="18">
        <f t="shared" ref="AJ8:AJ36" si="2">COUNTIF(E8:AI8,"K")+2*COUNTIF(E8:AI8,"2K")+COUNTIF(E8:AI8,"TK")+COUNTIF(E8:AI8,"KT")+COUNTIF(E8:AI8,"PK")+COUNTIF(E8:AI8,"KP")+2*COUNTIF(E8:AI8,"K2")</f>
        <v>2</v>
      </c>
      <c r="AK8" s="309">
        <f t="shared" ref="AK8:AK36" si="3">COUNTIF(F8:AJ8,"P")+2*COUNTIF(F8:AJ8,"2P")+COUNTIF(F8:AJ8,"TP")+COUNTIF(F8:AJ8,"PT")+COUNTIF(F8:AJ8,"PK")+COUNTIF(F8:AJ8,"KP")+2*COUNTIF(F8:AJ8,"P2")</f>
        <v>0</v>
      </c>
      <c r="AL8" s="335">
        <f t="shared" ref="AL8:AL31" si="4">COUNTIF(E8:AI8,"T")+2*COUNTIF(E8:AI8,"2T")+2*COUNTIF(E8:AI8,"T2")+COUNTIF(E8:AI8,"PT")+COUNTIF(E8:AI8,"TP")+COUNTIF(E8:AI8,"TK")+COUNTIF(E8:AI8,"KT")</f>
        <v>0</v>
      </c>
      <c r="AM8" s="11"/>
      <c r="AN8" s="11"/>
      <c r="AO8" s="11"/>
    </row>
    <row r="9" spans="1:41" ht="21" customHeight="1">
      <c r="A9" s="4">
        <v>3</v>
      </c>
      <c r="B9" s="172" t="s">
        <v>1647</v>
      </c>
      <c r="C9" s="173" t="s">
        <v>1648</v>
      </c>
      <c r="D9" s="157" t="s">
        <v>1646</v>
      </c>
      <c r="E9" s="132"/>
      <c r="F9" s="133" t="s">
        <v>6</v>
      </c>
      <c r="G9" s="133"/>
      <c r="H9" s="133"/>
      <c r="I9" s="133"/>
      <c r="J9" s="133"/>
      <c r="K9" s="133"/>
      <c r="L9" s="133"/>
      <c r="M9" s="133"/>
      <c r="N9" s="133"/>
      <c r="O9" s="133"/>
      <c r="P9" s="179"/>
      <c r="Q9" s="133" t="s">
        <v>6</v>
      </c>
      <c r="R9" s="133"/>
      <c r="S9" s="133"/>
      <c r="T9" s="133"/>
      <c r="U9" s="133" t="s">
        <v>6</v>
      </c>
      <c r="V9" s="133"/>
      <c r="W9" s="133"/>
      <c r="X9" s="133"/>
      <c r="Y9" s="133"/>
      <c r="Z9" s="133"/>
      <c r="AA9" s="133"/>
      <c r="AB9" s="133"/>
      <c r="AC9" s="133"/>
      <c r="AD9" s="133"/>
      <c r="AE9" s="133"/>
      <c r="AF9" s="133"/>
      <c r="AG9" s="133"/>
      <c r="AH9" s="133"/>
      <c r="AI9" s="133"/>
      <c r="AJ9" s="18">
        <f t="shared" si="2"/>
        <v>3</v>
      </c>
      <c r="AK9" s="309">
        <f t="shared" si="3"/>
        <v>0</v>
      </c>
      <c r="AL9" s="335">
        <f t="shared" si="4"/>
        <v>0</v>
      </c>
      <c r="AM9" s="11"/>
      <c r="AN9" s="11"/>
      <c r="AO9" s="11"/>
    </row>
    <row r="10" spans="1:41" ht="21" customHeight="1">
      <c r="A10" s="4">
        <v>4</v>
      </c>
      <c r="B10" s="172" t="s">
        <v>1649</v>
      </c>
      <c r="C10" s="173" t="s">
        <v>1650</v>
      </c>
      <c r="D10" s="157" t="s">
        <v>1646</v>
      </c>
      <c r="E10" s="132"/>
      <c r="F10" s="133"/>
      <c r="G10" s="133" t="s">
        <v>6</v>
      </c>
      <c r="H10" s="133"/>
      <c r="I10" s="133"/>
      <c r="J10" s="133" t="s">
        <v>6</v>
      </c>
      <c r="K10" s="133" t="s">
        <v>6</v>
      </c>
      <c r="L10" s="133" t="s">
        <v>6</v>
      </c>
      <c r="M10" s="133" t="s">
        <v>6</v>
      </c>
      <c r="N10" s="133" t="s">
        <v>6</v>
      </c>
      <c r="O10" s="133"/>
      <c r="P10" s="179" t="s">
        <v>6</v>
      </c>
      <c r="Q10" s="133" t="s">
        <v>6</v>
      </c>
      <c r="R10" s="133" t="s">
        <v>6</v>
      </c>
      <c r="S10" s="133" t="s">
        <v>6</v>
      </c>
      <c r="T10" s="133" t="s">
        <v>6</v>
      </c>
      <c r="U10" s="133" t="s">
        <v>6</v>
      </c>
      <c r="V10" s="133"/>
      <c r="W10" s="133"/>
      <c r="X10" s="133"/>
      <c r="Y10" s="133"/>
      <c r="Z10" s="133"/>
      <c r="AA10" s="133"/>
      <c r="AB10" s="133"/>
      <c r="AC10" s="133"/>
      <c r="AD10" s="133"/>
      <c r="AE10" s="133"/>
      <c r="AF10" s="133"/>
      <c r="AG10" s="133"/>
      <c r="AH10" s="133"/>
      <c r="AI10" s="133"/>
      <c r="AJ10" s="18">
        <f t="shared" si="2"/>
        <v>12</v>
      </c>
      <c r="AK10" s="309">
        <f t="shared" si="3"/>
        <v>0</v>
      </c>
      <c r="AL10" s="335">
        <f t="shared" si="4"/>
        <v>0</v>
      </c>
      <c r="AM10" s="11"/>
      <c r="AN10" s="11"/>
      <c r="AO10" s="11"/>
    </row>
    <row r="11" spans="1:41" ht="21" customHeight="1">
      <c r="A11" s="4">
        <v>5</v>
      </c>
      <c r="B11" s="172" t="s">
        <v>1653</v>
      </c>
      <c r="C11" s="173" t="s">
        <v>1654</v>
      </c>
      <c r="D11" s="157" t="s">
        <v>117</v>
      </c>
      <c r="E11" s="132"/>
      <c r="F11" s="133"/>
      <c r="G11" s="133"/>
      <c r="H11" s="133"/>
      <c r="I11" s="133"/>
      <c r="J11" s="133"/>
      <c r="K11" s="133"/>
      <c r="L11" s="133"/>
      <c r="M11" s="133"/>
      <c r="N11" s="133"/>
      <c r="O11" s="133"/>
      <c r="P11" s="179"/>
      <c r="Q11" s="133"/>
      <c r="R11" s="133"/>
      <c r="S11" s="133"/>
      <c r="T11" s="133"/>
      <c r="U11" s="133"/>
      <c r="V11" s="133"/>
      <c r="W11" s="133"/>
      <c r="X11" s="133"/>
      <c r="Y11" s="133"/>
      <c r="Z11" s="133"/>
      <c r="AA11" s="133"/>
      <c r="AB11" s="133"/>
      <c r="AC11" s="133"/>
      <c r="AD11" s="133"/>
      <c r="AE11" s="133"/>
      <c r="AF11" s="133"/>
      <c r="AG11" s="133"/>
      <c r="AH11" s="133"/>
      <c r="AI11" s="133"/>
      <c r="AJ11" s="18">
        <f t="shared" si="2"/>
        <v>0</v>
      </c>
      <c r="AK11" s="309">
        <f t="shared" si="3"/>
        <v>0</v>
      </c>
      <c r="AL11" s="335">
        <f t="shared" si="4"/>
        <v>0</v>
      </c>
      <c r="AM11" s="11"/>
      <c r="AN11" s="11"/>
      <c r="AO11" s="11"/>
    </row>
    <row r="12" spans="1:41" ht="21" customHeight="1">
      <c r="A12" s="4">
        <v>6</v>
      </c>
      <c r="B12" s="172" t="s">
        <v>1655</v>
      </c>
      <c r="C12" s="173" t="s">
        <v>88</v>
      </c>
      <c r="D12" s="157" t="s">
        <v>117</v>
      </c>
      <c r="E12" s="204"/>
      <c r="F12" s="205"/>
      <c r="G12" s="205"/>
      <c r="H12" s="205"/>
      <c r="I12" s="205"/>
      <c r="J12" s="205"/>
      <c r="K12" s="205"/>
      <c r="L12" s="205"/>
      <c r="M12" s="205"/>
      <c r="N12" s="205"/>
      <c r="O12" s="205"/>
      <c r="P12" s="179"/>
      <c r="Q12" s="205"/>
      <c r="R12" s="205"/>
      <c r="S12" s="205"/>
      <c r="T12" s="205"/>
      <c r="U12" s="205"/>
      <c r="V12" s="205"/>
      <c r="W12" s="205"/>
      <c r="X12" s="205"/>
      <c r="Y12" s="205"/>
      <c r="Z12" s="205"/>
      <c r="AA12" s="205"/>
      <c r="AB12" s="205"/>
      <c r="AC12" s="205"/>
      <c r="AD12" s="205"/>
      <c r="AE12" s="205"/>
      <c r="AF12" s="205"/>
      <c r="AG12" s="205"/>
      <c r="AH12" s="133"/>
      <c r="AI12" s="205"/>
      <c r="AJ12" s="18">
        <f t="shared" si="2"/>
        <v>0</v>
      </c>
      <c r="AK12" s="309">
        <f t="shared" si="3"/>
        <v>0</v>
      </c>
      <c r="AL12" s="335">
        <f t="shared" si="4"/>
        <v>0</v>
      </c>
      <c r="AM12" s="11"/>
      <c r="AN12" s="11"/>
      <c r="AO12" s="11"/>
    </row>
    <row r="13" spans="1:41" ht="21" customHeight="1">
      <c r="A13" s="4">
        <v>7</v>
      </c>
      <c r="B13" s="172">
        <v>2010100032</v>
      </c>
      <c r="C13" s="173" t="s">
        <v>1656</v>
      </c>
      <c r="D13" s="157" t="s">
        <v>92</v>
      </c>
      <c r="E13" s="132"/>
      <c r="F13" s="133"/>
      <c r="G13" s="133"/>
      <c r="H13" s="133"/>
      <c r="I13" s="133"/>
      <c r="J13" s="133"/>
      <c r="K13" s="133"/>
      <c r="L13" s="133"/>
      <c r="M13" s="133"/>
      <c r="N13" s="133"/>
      <c r="O13" s="133"/>
      <c r="P13" s="179"/>
      <c r="Q13" s="133"/>
      <c r="R13" s="133"/>
      <c r="S13" s="133"/>
      <c r="T13" s="133"/>
      <c r="U13" s="133"/>
      <c r="V13" s="133"/>
      <c r="W13" s="133"/>
      <c r="X13" s="133"/>
      <c r="Y13" s="133"/>
      <c r="Z13" s="133"/>
      <c r="AA13" s="133"/>
      <c r="AB13" s="133"/>
      <c r="AC13" s="133"/>
      <c r="AD13" s="133"/>
      <c r="AE13" s="133"/>
      <c r="AF13" s="133"/>
      <c r="AG13" s="133"/>
      <c r="AH13" s="133"/>
      <c r="AI13" s="133"/>
      <c r="AJ13" s="18">
        <f t="shared" si="2"/>
        <v>0</v>
      </c>
      <c r="AK13" s="309">
        <f t="shared" si="3"/>
        <v>0</v>
      </c>
      <c r="AL13" s="335">
        <f t="shared" si="4"/>
        <v>0</v>
      </c>
      <c r="AM13" s="11"/>
      <c r="AN13" s="11"/>
      <c r="AO13" s="11"/>
    </row>
    <row r="14" spans="1:41" ht="21" customHeight="1">
      <c r="A14" s="4">
        <v>8</v>
      </c>
      <c r="B14" s="172" t="s">
        <v>1657</v>
      </c>
      <c r="C14" s="173" t="s">
        <v>69</v>
      </c>
      <c r="D14" s="157" t="s">
        <v>62</v>
      </c>
      <c r="E14" s="132"/>
      <c r="F14" s="133"/>
      <c r="G14" s="133"/>
      <c r="H14" s="133"/>
      <c r="I14" s="133" t="s">
        <v>6</v>
      </c>
      <c r="J14" s="133"/>
      <c r="K14" s="133"/>
      <c r="L14" s="133"/>
      <c r="M14" s="133"/>
      <c r="N14" s="133"/>
      <c r="O14" s="133"/>
      <c r="P14" s="179"/>
      <c r="Q14" s="133"/>
      <c r="R14" s="133"/>
      <c r="S14" s="133"/>
      <c r="T14" s="133"/>
      <c r="U14" s="133"/>
      <c r="V14" s="133"/>
      <c r="W14" s="133"/>
      <c r="X14" s="133"/>
      <c r="Y14" s="133"/>
      <c r="Z14" s="133"/>
      <c r="AA14" s="133"/>
      <c r="AB14" s="133"/>
      <c r="AC14" s="133"/>
      <c r="AD14" s="133"/>
      <c r="AE14" s="133"/>
      <c r="AF14" s="133"/>
      <c r="AG14" s="133"/>
      <c r="AH14" s="133"/>
      <c r="AI14" s="133"/>
      <c r="AJ14" s="18">
        <f t="shared" si="2"/>
        <v>1</v>
      </c>
      <c r="AK14" s="309">
        <f t="shared" si="3"/>
        <v>0</v>
      </c>
      <c r="AL14" s="335">
        <f t="shared" si="4"/>
        <v>0</v>
      </c>
      <c r="AM14" s="11"/>
      <c r="AN14" s="11"/>
      <c r="AO14" s="11"/>
    </row>
    <row r="15" spans="1:41" ht="21" customHeight="1">
      <c r="A15" s="4">
        <v>9</v>
      </c>
      <c r="B15" s="172" t="s">
        <v>1658</v>
      </c>
      <c r="C15" s="173" t="s">
        <v>609</v>
      </c>
      <c r="D15" s="157" t="s">
        <v>642</v>
      </c>
      <c r="E15" s="132" t="s">
        <v>6</v>
      </c>
      <c r="F15" s="133"/>
      <c r="G15" s="133"/>
      <c r="H15" s="133"/>
      <c r="I15" s="133"/>
      <c r="J15" s="133"/>
      <c r="K15" s="133" t="s">
        <v>6</v>
      </c>
      <c r="L15" s="133"/>
      <c r="M15" s="133"/>
      <c r="N15" s="133"/>
      <c r="O15" s="133"/>
      <c r="P15" s="179"/>
      <c r="Q15" s="133"/>
      <c r="R15" s="133" t="s">
        <v>8</v>
      </c>
      <c r="S15" s="133"/>
      <c r="T15" s="133"/>
      <c r="U15" s="133"/>
      <c r="V15" s="133"/>
      <c r="W15" s="133"/>
      <c r="X15" s="133"/>
      <c r="Y15" s="133"/>
      <c r="Z15" s="133"/>
      <c r="AA15" s="133"/>
      <c r="AB15" s="133"/>
      <c r="AC15" s="133"/>
      <c r="AD15" s="133"/>
      <c r="AE15" s="133"/>
      <c r="AF15" s="133"/>
      <c r="AG15" s="133"/>
      <c r="AH15" s="133"/>
      <c r="AI15" s="133"/>
      <c r="AJ15" s="18">
        <f t="shared" si="2"/>
        <v>2</v>
      </c>
      <c r="AK15" s="309">
        <f t="shared" si="3"/>
        <v>0</v>
      </c>
      <c r="AL15" s="335">
        <f t="shared" si="4"/>
        <v>1</v>
      </c>
      <c r="AM15" s="67"/>
      <c r="AN15" s="67"/>
      <c r="AO15" s="67"/>
    </row>
    <row r="16" spans="1:41" ht="21" customHeight="1">
      <c r="A16" s="4">
        <v>10</v>
      </c>
      <c r="B16" s="172" t="s">
        <v>1659</v>
      </c>
      <c r="C16" s="173" t="s">
        <v>1660</v>
      </c>
      <c r="D16" s="157" t="s">
        <v>85</v>
      </c>
      <c r="E16" s="132"/>
      <c r="F16" s="133"/>
      <c r="G16" s="133"/>
      <c r="H16" s="133"/>
      <c r="I16" s="133"/>
      <c r="J16" s="133"/>
      <c r="K16" s="133"/>
      <c r="L16" s="133"/>
      <c r="M16" s="133"/>
      <c r="N16" s="133"/>
      <c r="O16" s="133"/>
      <c r="P16" s="179"/>
      <c r="Q16" s="133"/>
      <c r="R16" s="133"/>
      <c r="S16" s="133"/>
      <c r="T16" s="133"/>
      <c r="U16" s="133"/>
      <c r="V16" s="133"/>
      <c r="W16" s="133"/>
      <c r="X16" s="133"/>
      <c r="Y16" s="133"/>
      <c r="Z16" s="133"/>
      <c r="AA16" s="133"/>
      <c r="AB16" s="133"/>
      <c r="AC16" s="133"/>
      <c r="AD16" s="133"/>
      <c r="AE16" s="133"/>
      <c r="AF16" s="133"/>
      <c r="AG16" s="133"/>
      <c r="AH16" s="133"/>
      <c r="AI16" s="133"/>
      <c r="AJ16" s="18">
        <f t="shared" si="2"/>
        <v>0</v>
      </c>
      <c r="AK16" s="309">
        <f t="shared" si="3"/>
        <v>0</v>
      </c>
      <c r="AL16" s="335">
        <f t="shared" si="4"/>
        <v>0</v>
      </c>
      <c r="AM16" s="11"/>
      <c r="AN16" s="11"/>
      <c r="AO16" s="11"/>
    </row>
    <row r="17" spans="1:41" ht="21" customHeight="1">
      <c r="A17" s="4">
        <v>11</v>
      </c>
      <c r="B17" s="172" t="s">
        <v>1661</v>
      </c>
      <c r="C17" s="173" t="s">
        <v>1662</v>
      </c>
      <c r="D17" s="157" t="s">
        <v>85</v>
      </c>
      <c r="E17" s="132"/>
      <c r="F17" s="133"/>
      <c r="G17" s="133"/>
      <c r="H17" s="133"/>
      <c r="I17" s="133"/>
      <c r="J17" s="133"/>
      <c r="K17" s="133"/>
      <c r="L17" s="133"/>
      <c r="M17" s="133"/>
      <c r="N17" s="133"/>
      <c r="O17" s="133"/>
      <c r="P17" s="179"/>
      <c r="Q17" s="133"/>
      <c r="R17" s="133"/>
      <c r="S17" s="133"/>
      <c r="T17" s="133"/>
      <c r="U17" s="133"/>
      <c r="V17" s="133"/>
      <c r="W17" s="133"/>
      <c r="X17" s="133"/>
      <c r="Y17" s="133"/>
      <c r="Z17" s="133"/>
      <c r="AA17" s="133"/>
      <c r="AB17" s="133"/>
      <c r="AC17" s="133"/>
      <c r="AD17" s="133"/>
      <c r="AE17" s="133"/>
      <c r="AF17" s="133"/>
      <c r="AG17" s="133"/>
      <c r="AH17" s="133"/>
      <c r="AI17" s="133"/>
      <c r="AJ17" s="18">
        <f t="shared" si="2"/>
        <v>0</v>
      </c>
      <c r="AK17" s="309">
        <f t="shared" si="3"/>
        <v>0</v>
      </c>
      <c r="AL17" s="335">
        <f t="shared" si="4"/>
        <v>0</v>
      </c>
      <c r="AM17" s="11"/>
      <c r="AN17" s="11"/>
      <c r="AO17" s="11"/>
    </row>
    <row r="18" spans="1:41" ht="21" customHeight="1">
      <c r="A18" s="4">
        <v>12</v>
      </c>
      <c r="B18" s="172" t="s">
        <v>1663</v>
      </c>
      <c r="C18" s="173" t="s">
        <v>1664</v>
      </c>
      <c r="D18" s="157" t="s">
        <v>85</v>
      </c>
      <c r="E18" s="136"/>
      <c r="F18" s="136" t="s">
        <v>6</v>
      </c>
      <c r="G18" s="136"/>
      <c r="H18" s="136"/>
      <c r="I18" s="136"/>
      <c r="J18" s="136"/>
      <c r="K18" s="136"/>
      <c r="L18" s="136" t="s">
        <v>6</v>
      </c>
      <c r="M18" s="136"/>
      <c r="N18" s="136"/>
      <c r="O18" s="136"/>
      <c r="P18" s="179"/>
      <c r="Q18" s="136"/>
      <c r="R18" s="136"/>
      <c r="S18" s="136"/>
      <c r="T18" s="136"/>
      <c r="U18" s="136"/>
      <c r="V18" s="136"/>
      <c r="W18" s="206"/>
      <c r="X18" s="136"/>
      <c r="Y18" s="136"/>
      <c r="Z18" s="136"/>
      <c r="AA18" s="136"/>
      <c r="AB18" s="136"/>
      <c r="AC18" s="136"/>
      <c r="AD18" s="136"/>
      <c r="AE18" s="136"/>
      <c r="AF18" s="136"/>
      <c r="AG18" s="136"/>
      <c r="AH18" s="136"/>
      <c r="AI18" s="136"/>
      <c r="AJ18" s="18">
        <f t="shared" si="2"/>
        <v>2</v>
      </c>
      <c r="AK18" s="309">
        <f t="shared" si="3"/>
        <v>0</v>
      </c>
      <c r="AL18" s="335">
        <f t="shared" si="4"/>
        <v>0</v>
      </c>
      <c r="AM18" s="11"/>
      <c r="AN18" s="11"/>
      <c r="AO18" s="11"/>
    </row>
    <row r="19" spans="1:41" ht="21" customHeight="1">
      <c r="A19" s="4">
        <v>13</v>
      </c>
      <c r="B19" s="172" t="s">
        <v>1665</v>
      </c>
      <c r="C19" s="173" t="s">
        <v>1666</v>
      </c>
      <c r="D19" s="157" t="s">
        <v>86</v>
      </c>
      <c r="E19" s="132" t="s">
        <v>8</v>
      </c>
      <c r="F19" s="133"/>
      <c r="G19" s="133"/>
      <c r="H19" s="133"/>
      <c r="I19" s="133"/>
      <c r="J19" s="133"/>
      <c r="K19" s="133"/>
      <c r="L19" s="133"/>
      <c r="M19" s="133"/>
      <c r="N19" s="133"/>
      <c r="O19" s="133"/>
      <c r="P19" s="179"/>
      <c r="Q19" s="133"/>
      <c r="R19" s="133"/>
      <c r="S19" s="136"/>
      <c r="T19" s="133"/>
      <c r="U19" s="133"/>
      <c r="V19" s="133"/>
      <c r="W19" s="133"/>
      <c r="X19" s="133"/>
      <c r="Y19" s="133"/>
      <c r="Z19" s="133"/>
      <c r="AA19" s="133"/>
      <c r="AB19" s="133"/>
      <c r="AC19" s="133"/>
      <c r="AD19" s="133"/>
      <c r="AE19" s="133"/>
      <c r="AF19" s="133"/>
      <c r="AG19" s="133"/>
      <c r="AH19" s="133"/>
      <c r="AI19" s="133"/>
      <c r="AJ19" s="18">
        <f t="shared" si="2"/>
        <v>0</v>
      </c>
      <c r="AK19" s="309">
        <f t="shared" si="3"/>
        <v>0</v>
      </c>
      <c r="AL19" s="335">
        <f t="shared" si="4"/>
        <v>1</v>
      </c>
      <c r="AM19" s="11"/>
      <c r="AN19" s="11"/>
      <c r="AO19" s="11"/>
    </row>
    <row r="20" spans="1:41" ht="21" customHeight="1">
      <c r="A20" s="4">
        <v>14</v>
      </c>
      <c r="B20" s="172" t="s">
        <v>1667</v>
      </c>
      <c r="C20" s="173" t="s">
        <v>1668</v>
      </c>
      <c r="D20" s="157" t="s">
        <v>106</v>
      </c>
      <c r="E20" s="132"/>
      <c r="F20" s="133"/>
      <c r="G20" s="133"/>
      <c r="H20" s="133"/>
      <c r="I20" s="133"/>
      <c r="J20" s="133"/>
      <c r="K20" s="133"/>
      <c r="L20" s="133"/>
      <c r="M20" s="133"/>
      <c r="N20" s="133"/>
      <c r="O20" s="133"/>
      <c r="P20" s="179" t="s">
        <v>6</v>
      </c>
      <c r="Q20" s="133" t="s">
        <v>6</v>
      </c>
      <c r="R20" s="133"/>
      <c r="S20" s="133"/>
      <c r="T20" s="133"/>
      <c r="U20" s="133"/>
      <c r="V20" s="133"/>
      <c r="W20" s="133"/>
      <c r="X20" s="133"/>
      <c r="Y20" s="133"/>
      <c r="Z20" s="133"/>
      <c r="AA20" s="133"/>
      <c r="AB20" s="133"/>
      <c r="AC20" s="133"/>
      <c r="AD20" s="133"/>
      <c r="AE20" s="133"/>
      <c r="AF20" s="133"/>
      <c r="AG20" s="133"/>
      <c r="AH20" s="133"/>
      <c r="AI20" s="133"/>
      <c r="AJ20" s="18">
        <f t="shared" si="2"/>
        <v>2</v>
      </c>
      <c r="AK20" s="309">
        <f t="shared" si="3"/>
        <v>0</v>
      </c>
      <c r="AL20" s="335">
        <f t="shared" si="4"/>
        <v>0</v>
      </c>
      <c r="AM20" s="452"/>
      <c r="AN20" s="453"/>
      <c r="AO20" s="11"/>
    </row>
    <row r="21" spans="1:41" ht="21" customHeight="1">
      <c r="A21" s="4">
        <v>15</v>
      </c>
      <c r="B21" s="172" t="s">
        <v>1670</v>
      </c>
      <c r="C21" s="173" t="s">
        <v>1609</v>
      </c>
      <c r="D21" s="157" t="s">
        <v>79</v>
      </c>
      <c r="E21" s="132"/>
      <c r="F21" s="133"/>
      <c r="G21" s="133"/>
      <c r="H21" s="133"/>
      <c r="I21" s="133"/>
      <c r="J21" s="133"/>
      <c r="K21" s="133"/>
      <c r="L21" s="133"/>
      <c r="M21" s="133"/>
      <c r="N21" s="133"/>
      <c r="O21" s="133"/>
      <c r="P21" s="179"/>
      <c r="Q21" s="133"/>
      <c r="R21" s="133"/>
      <c r="S21" s="133"/>
      <c r="T21" s="133"/>
      <c r="U21" s="133"/>
      <c r="V21" s="133"/>
      <c r="W21" s="133"/>
      <c r="X21" s="133"/>
      <c r="Y21" s="133"/>
      <c r="Z21" s="133"/>
      <c r="AA21" s="133"/>
      <c r="AB21" s="133"/>
      <c r="AC21" s="133"/>
      <c r="AD21" s="133"/>
      <c r="AE21" s="133"/>
      <c r="AF21" s="133"/>
      <c r="AG21" s="133"/>
      <c r="AH21" s="133"/>
      <c r="AI21" s="133"/>
      <c r="AJ21" s="18">
        <f t="shared" si="2"/>
        <v>0</v>
      </c>
      <c r="AK21" s="309">
        <f t="shared" si="3"/>
        <v>0</v>
      </c>
      <c r="AL21" s="335">
        <f t="shared" si="4"/>
        <v>0</v>
      </c>
      <c r="AM21" s="11"/>
      <c r="AN21" s="11"/>
      <c r="AO21" s="11"/>
    </row>
    <row r="22" spans="1:41" ht="21" customHeight="1">
      <c r="A22" s="4">
        <v>16</v>
      </c>
      <c r="B22" s="172" t="s">
        <v>1671</v>
      </c>
      <c r="C22" s="173" t="s">
        <v>1672</v>
      </c>
      <c r="D22" s="157" t="s">
        <v>79</v>
      </c>
      <c r="E22" s="132"/>
      <c r="F22" s="133"/>
      <c r="G22" s="133"/>
      <c r="H22" s="133"/>
      <c r="I22" s="133"/>
      <c r="J22" s="133"/>
      <c r="K22" s="133"/>
      <c r="L22" s="133"/>
      <c r="M22" s="133"/>
      <c r="N22" s="133"/>
      <c r="O22" s="133"/>
      <c r="P22" s="179"/>
      <c r="Q22" s="133"/>
      <c r="R22" s="133"/>
      <c r="S22" s="133"/>
      <c r="T22" s="133"/>
      <c r="U22" s="133"/>
      <c r="V22" s="133"/>
      <c r="W22" s="133"/>
      <c r="X22" s="133"/>
      <c r="Y22" s="133"/>
      <c r="Z22" s="133"/>
      <c r="AA22" s="133"/>
      <c r="AB22" s="133"/>
      <c r="AC22" s="133"/>
      <c r="AD22" s="133"/>
      <c r="AE22" s="133"/>
      <c r="AF22" s="133"/>
      <c r="AG22" s="133"/>
      <c r="AH22" s="133"/>
      <c r="AI22" s="133"/>
      <c r="AJ22" s="18">
        <f t="shared" si="2"/>
        <v>0</v>
      </c>
      <c r="AK22" s="309">
        <f t="shared" si="3"/>
        <v>0</v>
      </c>
      <c r="AL22" s="335">
        <f t="shared" si="4"/>
        <v>0</v>
      </c>
      <c r="AM22" s="11"/>
      <c r="AN22" s="11"/>
      <c r="AO22" s="11"/>
    </row>
    <row r="23" spans="1:41" ht="21" customHeight="1">
      <c r="A23" s="4">
        <v>17</v>
      </c>
      <c r="B23" s="172" t="s">
        <v>1673</v>
      </c>
      <c r="C23" s="173" t="s">
        <v>1399</v>
      </c>
      <c r="D23" s="157" t="s">
        <v>1011</v>
      </c>
      <c r="E23" s="132"/>
      <c r="F23" s="133"/>
      <c r="G23" s="133" t="s">
        <v>6</v>
      </c>
      <c r="H23" s="133"/>
      <c r="I23" s="133"/>
      <c r="J23" s="133"/>
      <c r="K23" s="133"/>
      <c r="L23" s="133"/>
      <c r="M23" s="133"/>
      <c r="N23" s="133"/>
      <c r="O23" s="133"/>
      <c r="P23" s="179"/>
      <c r="Q23" s="133"/>
      <c r="R23" s="133"/>
      <c r="S23" s="133"/>
      <c r="T23" s="133"/>
      <c r="U23" s="133"/>
      <c r="V23" s="133"/>
      <c r="W23" s="133"/>
      <c r="X23" s="133"/>
      <c r="Y23" s="133"/>
      <c r="Z23" s="133"/>
      <c r="AA23" s="133"/>
      <c r="AB23" s="133"/>
      <c r="AC23" s="133"/>
      <c r="AD23" s="133"/>
      <c r="AE23" s="133"/>
      <c r="AF23" s="133"/>
      <c r="AG23" s="133"/>
      <c r="AH23" s="133"/>
      <c r="AI23" s="133"/>
      <c r="AJ23" s="18">
        <f t="shared" si="2"/>
        <v>1</v>
      </c>
      <c r="AK23" s="309">
        <f t="shared" si="3"/>
        <v>0</v>
      </c>
      <c r="AL23" s="335">
        <f t="shared" si="4"/>
        <v>0</v>
      </c>
      <c r="AM23" s="11"/>
      <c r="AN23" s="11"/>
      <c r="AO23" s="11"/>
    </row>
    <row r="24" spans="1:41" ht="21" customHeight="1">
      <c r="A24" s="4">
        <v>18</v>
      </c>
      <c r="B24" s="172" t="s">
        <v>1674</v>
      </c>
      <c r="C24" s="173" t="s">
        <v>1675</v>
      </c>
      <c r="D24" s="157" t="s">
        <v>1676</v>
      </c>
      <c r="E24" s="132"/>
      <c r="F24" s="133"/>
      <c r="G24" s="133"/>
      <c r="H24" s="133"/>
      <c r="I24" s="133"/>
      <c r="J24" s="133"/>
      <c r="K24" s="133"/>
      <c r="L24" s="133"/>
      <c r="M24" s="133"/>
      <c r="N24" s="133"/>
      <c r="O24" s="133"/>
      <c r="P24" s="179"/>
      <c r="Q24" s="133"/>
      <c r="R24" s="133"/>
      <c r="S24" s="133"/>
      <c r="T24" s="133"/>
      <c r="U24" s="133"/>
      <c r="V24" s="133"/>
      <c r="W24" s="133"/>
      <c r="X24" s="133"/>
      <c r="Y24" s="133"/>
      <c r="Z24" s="133"/>
      <c r="AA24" s="133"/>
      <c r="AB24" s="133"/>
      <c r="AC24" s="133"/>
      <c r="AD24" s="133"/>
      <c r="AE24" s="133"/>
      <c r="AF24" s="133"/>
      <c r="AG24" s="133"/>
      <c r="AH24" s="133"/>
      <c r="AI24" s="133"/>
      <c r="AJ24" s="18">
        <f t="shared" si="2"/>
        <v>0</v>
      </c>
      <c r="AK24" s="309">
        <f t="shared" si="3"/>
        <v>0</v>
      </c>
      <c r="AL24" s="335">
        <f t="shared" si="4"/>
        <v>0</v>
      </c>
      <c r="AM24" s="11"/>
      <c r="AN24" s="11"/>
      <c r="AO24" s="11"/>
    </row>
    <row r="25" spans="1:41" ht="21" customHeight="1">
      <c r="A25" s="4">
        <v>19</v>
      </c>
      <c r="B25" s="172" t="s">
        <v>1677</v>
      </c>
      <c r="C25" s="173" t="s">
        <v>1678</v>
      </c>
      <c r="D25" s="157" t="s">
        <v>889</v>
      </c>
      <c r="E25" s="132"/>
      <c r="F25" s="133"/>
      <c r="G25" s="133"/>
      <c r="H25" s="133"/>
      <c r="I25" s="133"/>
      <c r="J25" s="133"/>
      <c r="K25" s="133"/>
      <c r="L25" s="133"/>
      <c r="M25" s="133"/>
      <c r="N25" s="133" t="s">
        <v>7</v>
      </c>
      <c r="O25" s="133"/>
      <c r="P25" s="179"/>
      <c r="Q25" s="133"/>
      <c r="R25" s="133"/>
      <c r="S25" s="133"/>
      <c r="T25" s="133"/>
      <c r="U25" s="133"/>
      <c r="V25" s="133"/>
      <c r="W25" s="133"/>
      <c r="X25" s="133"/>
      <c r="Y25" s="133"/>
      <c r="Z25" s="133"/>
      <c r="AA25" s="133"/>
      <c r="AB25" s="133"/>
      <c r="AC25" s="133"/>
      <c r="AD25" s="133"/>
      <c r="AE25" s="133"/>
      <c r="AF25" s="133"/>
      <c r="AG25" s="133"/>
      <c r="AH25" s="133"/>
      <c r="AI25" s="133"/>
      <c r="AJ25" s="18">
        <f t="shared" si="2"/>
        <v>0</v>
      </c>
      <c r="AK25" s="309">
        <f t="shared" si="3"/>
        <v>1</v>
      </c>
      <c r="AL25" s="335">
        <f t="shared" si="4"/>
        <v>0</v>
      </c>
      <c r="AM25" s="11"/>
      <c r="AN25" s="11"/>
      <c r="AO25" s="11"/>
    </row>
    <row r="26" spans="1:41" ht="21" customHeight="1">
      <c r="A26" s="4">
        <v>20</v>
      </c>
      <c r="B26" s="172" t="s">
        <v>1679</v>
      </c>
      <c r="C26" s="173" t="s">
        <v>1680</v>
      </c>
      <c r="D26" s="157" t="s">
        <v>107</v>
      </c>
      <c r="E26" s="132"/>
      <c r="F26" s="133"/>
      <c r="G26" s="133"/>
      <c r="H26" s="133"/>
      <c r="I26" s="133"/>
      <c r="J26" s="133"/>
      <c r="K26" s="133"/>
      <c r="L26" s="133"/>
      <c r="M26" s="133"/>
      <c r="N26" s="133"/>
      <c r="O26" s="133"/>
      <c r="P26" s="179"/>
      <c r="Q26" s="133"/>
      <c r="R26" s="133"/>
      <c r="S26" s="133"/>
      <c r="T26" s="133"/>
      <c r="U26" s="133"/>
      <c r="V26" s="133"/>
      <c r="W26" s="133"/>
      <c r="X26" s="133"/>
      <c r="Y26" s="133"/>
      <c r="Z26" s="133"/>
      <c r="AA26" s="133"/>
      <c r="AB26" s="133"/>
      <c r="AC26" s="133"/>
      <c r="AD26" s="133"/>
      <c r="AE26" s="133"/>
      <c r="AF26" s="133"/>
      <c r="AG26" s="133"/>
      <c r="AH26" s="133"/>
      <c r="AI26" s="133"/>
      <c r="AJ26" s="18">
        <f t="shared" si="2"/>
        <v>0</v>
      </c>
      <c r="AK26" s="309">
        <f t="shared" si="3"/>
        <v>0</v>
      </c>
      <c r="AL26" s="335">
        <f t="shared" si="4"/>
        <v>0</v>
      </c>
      <c r="AM26" s="11"/>
      <c r="AN26" s="11"/>
      <c r="AO26" s="11"/>
    </row>
    <row r="27" spans="1:41" ht="21" customHeight="1">
      <c r="A27" s="4">
        <v>21</v>
      </c>
      <c r="B27" s="172" t="s">
        <v>1681</v>
      </c>
      <c r="C27" s="173" t="s">
        <v>1682</v>
      </c>
      <c r="D27" s="157" t="s">
        <v>107</v>
      </c>
      <c r="E27" s="132"/>
      <c r="F27" s="133"/>
      <c r="G27" s="133" t="s">
        <v>8</v>
      </c>
      <c r="H27" s="133"/>
      <c r="I27" s="133"/>
      <c r="J27" s="133"/>
      <c r="K27" s="133" t="s">
        <v>6</v>
      </c>
      <c r="L27" s="133"/>
      <c r="M27" s="133"/>
      <c r="N27" s="133"/>
      <c r="O27" s="133"/>
      <c r="P27" s="133"/>
      <c r="Q27" s="133"/>
      <c r="R27" s="133"/>
      <c r="S27" s="133" t="s">
        <v>6</v>
      </c>
      <c r="T27" s="133"/>
      <c r="U27" s="133" t="s">
        <v>6</v>
      </c>
      <c r="V27" s="133"/>
      <c r="W27" s="133"/>
      <c r="X27" s="133"/>
      <c r="Y27" s="133"/>
      <c r="Z27" s="133"/>
      <c r="AA27" s="133"/>
      <c r="AB27" s="133"/>
      <c r="AC27" s="133"/>
      <c r="AD27" s="133"/>
      <c r="AE27" s="133"/>
      <c r="AF27" s="133"/>
      <c r="AG27" s="133"/>
      <c r="AH27" s="133"/>
      <c r="AI27" s="133"/>
      <c r="AJ27" s="18">
        <f t="shared" si="2"/>
        <v>3</v>
      </c>
      <c r="AK27" s="309">
        <f t="shared" si="3"/>
        <v>0</v>
      </c>
      <c r="AL27" s="335">
        <f t="shared" si="4"/>
        <v>1</v>
      </c>
      <c r="AM27" s="11"/>
      <c r="AN27" s="11"/>
      <c r="AO27" s="11"/>
    </row>
    <row r="28" spans="1:41" ht="21" customHeight="1">
      <c r="A28" s="4">
        <v>22</v>
      </c>
      <c r="B28" s="172" t="s">
        <v>1683</v>
      </c>
      <c r="C28" s="173" t="s">
        <v>57</v>
      </c>
      <c r="D28" s="157" t="s">
        <v>1023</v>
      </c>
      <c r="E28" s="93"/>
      <c r="F28" s="95"/>
      <c r="G28" s="95"/>
      <c r="H28" s="95"/>
      <c r="I28" s="95"/>
      <c r="J28" s="95"/>
      <c r="K28" s="95"/>
      <c r="L28" s="95"/>
      <c r="M28" s="95"/>
      <c r="N28" s="95"/>
      <c r="O28" s="95"/>
      <c r="P28" s="95"/>
      <c r="Q28" s="95"/>
      <c r="R28" s="95"/>
      <c r="S28" s="95"/>
      <c r="T28" s="95"/>
      <c r="U28" s="95"/>
      <c r="V28" s="95"/>
      <c r="W28" s="95"/>
      <c r="X28" s="95"/>
      <c r="Y28" s="95"/>
      <c r="Z28" s="133"/>
      <c r="AA28" s="133"/>
      <c r="AB28" s="95"/>
      <c r="AC28" s="95"/>
      <c r="AD28" s="95"/>
      <c r="AE28" s="95"/>
      <c r="AF28" s="95"/>
      <c r="AG28" s="95"/>
      <c r="AH28" s="95"/>
      <c r="AI28" s="95"/>
      <c r="AJ28" s="18">
        <f t="shared" si="2"/>
        <v>0</v>
      </c>
      <c r="AK28" s="309">
        <f t="shared" si="3"/>
        <v>0</v>
      </c>
      <c r="AL28" s="335">
        <f t="shared" si="4"/>
        <v>0</v>
      </c>
      <c r="AM28" s="11"/>
      <c r="AN28" s="11"/>
      <c r="AO28" s="11"/>
    </row>
    <row r="29" spans="1:41" ht="21" customHeight="1">
      <c r="A29" s="4">
        <v>23</v>
      </c>
      <c r="B29" s="172" t="s">
        <v>1684</v>
      </c>
      <c r="C29" s="173" t="s">
        <v>1685</v>
      </c>
      <c r="D29" s="157" t="s">
        <v>977</v>
      </c>
      <c r="E29" s="93"/>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18">
        <f t="shared" si="2"/>
        <v>0</v>
      </c>
      <c r="AK29" s="309">
        <f t="shared" si="3"/>
        <v>0</v>
      </c>
      <c r="AL29" s="335">
        <f t="shared" si="4"/>
        <v>0</v>
      </c>
      <c r="AM29" s="11"/>
      <c r="AN29" s="11"/>
      <c r="AO29" s="11"/>
    </row>
    <row r="30" spans="1:41" ht="21" customHeight="1">
      <c r="A30" s="4">
        <v>24</v>
      </c>
      <c r="B30" s="172" t="s">
        <v>1686</v>
      </c>
      <c r="C30" s="173" t="s">
        <v>1687</v>
      </c>
      <c r="D30" s="157" t="s">
        <v>105</v>
      </c>
      <c r="E30" s="147"/>
      <c r="F30" s="95"/>
      <c r="G30" s="95"/>
      <c r="H30" s="95"/>
      <c r="I30" s="95"/>
      <c r="J30" s="95"/>
      <c r="K30" s="95"/>
      <c r="L30" s="95"/>
      <c r="M30" s="95" t="s">
        <v>8</v>
      </c>
      <c r="N30" s="95"/>
      <c r="O30" s="95"/>
      <c r="P30" s="95" t="s">
        <v>8</v>
      </c>
      <c r="Q30" s="95"/>
      <c r="R30" s="95" t="s">
        <v>6</v>
      </c>
      <c r="S30" s="95" t="s">
        <v>6</v>
      </c>
      <c r="T30" s="95"/>
      <c r="U30" s="95"/>
      <c r="V30" s="95"/>
      <c r="W30" s="95"/>
      <c r="X30" s="95"/>
      <c r="Y30" s="95"/>
      <c r="Z30" s="95"/>
      <c r="AA30" s="95"/>
      <c r="AB30" s="95"/>
      <c r="AC30" s="95"/>
      <c r="AD30" s="95"/>
      <c r="AE30" s="95"/>
      <c r="AF30" s="95"/>
      <c r="AG30" s="95"/>
      <c r="AH30" s="95"/>
      <c r="AI30" s="95"/>
      <c r="AJ30" s="18">
        <f t="shared" si="2"/>
        <v>2</v>
      </c>
      <c r="AK30" s="309">
        <f t="shared" si="3"/>
        <v>0</v>
      </c>
      <c r="AL30" s="335">
        <f t="shared" si="4"/>
        <v>2</v>
      </c>
      <c r="AM30" s="11"/>
      <c r="AN30" s="11"/>
      <c r="AO30" s="11"/>
    </row>
    <row r="31" spans="1:41" ht="21" customHeight="1">
      <c r="A31" s="4">
        <v>25</v>
      </c>
      <c r="B31" s="172" t="s">
        <v>1688</v>
      </c>
      <c r="C31" s="173" t="s">
        <v>1689</v>
      </c>
      <c r="D31" s="157" t="s">
        <v>1030</v>
      </c>
      <c r="E31" s="147"/>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18">
        <f t="shared" si="2"/>
        <v>0</v>
      </c>
      <c r="AK31" s="309">
        <f t="shared" si="3"/>
        <v>0</v>
      </c>
      <c r="AL31" s="335">
        <f t="shared" si="4"/>
        <v>0</v>
      </c>
      <c r="AM31" s="11"/>
      <c r="AN31" s="11"/>
      <c r="AO31" s="11"/>
    </row>
    <row r="32" spans="1:41" ht="21" hidden="1" customHeight="1">
      <c r="A32" s="4">
        <v>26</v>
      </c>
      <c r="B32" s="172" t="s">
        <v>1651</v>
      </c>
      <c r="C32" s="173" t="s">
        <v>1652</v>
      </c>
      <c r="D32" s="157" t="s">
        <v>27</v>
      </c>
      <c r="E32" s="454" t="s">
        <v>2594</v>
      </c>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6"/>
      <c r="AJ32" s="18">
        <f t="shared" si="2"/>
        <v>0</v>
      </c>
      <c r="AK32" s="309">
        <f t="shared" si="3"/>
        <v>0</v>
      </c>
      <c r="AL32" s="309">
        <f t="shared" ref="AL32:AL36" si="5">COUNTIF(E32:AI32,"T")+2*COUNTIF(E32:AI32,"2T")+2*COUNTIF(E32:AI32,"T2")+COUNTIF(E32:AI32,"PT")+COUNTIF(E32:AI32,"TP")</f>
        <v>0</v>
      </c>
      <c r="AM32" s="11"/>
      <c r="AN32" s="11"/>
      <c r="AO32" s="11"/>
    </row>
    <row r="33" spans="1:41" ht="21" hidden="1" customHeight="1">
      <c r="A33" s="4">
        <v>27</v>
      </c>
      <c r="B33" s="172" t="s">
        <v>905</v>
      </c>
      <c r="C33" s="173" t="s">
        <v>906</v>
      </c>
      <c r="D33" s="157" t="s">
        <v>907</v>
      </c>
      <c r="E33" s="457"/>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9"/>
      <c r="AJ33" s="18">
        <f t="shared" si="2"/>
        <v>0</v>
      </c>
      <c r="AK33" s="309">
        <f t="shared" si="3"/>
        <v>0</v>
      </c>
      <c r="AL33" s="309">
        <f t="shared" si="5"/>
        <v>0</v>
      </c>
      <c r="AM33" s="11"/>
      <c r="AN33" s="11"/>
      <c r="AO33" s="11"/>
    </row>
    <row r="34" spans="1:41" ht="21" hidden="1" customHeight="1">
      <c r="A34" s="4">
        <v>28</v>
      </c>
      <c r="B34" s="172" t="s">
        <v>1690</v>
      </c>
      <c r="C34" s="173" t="s">
        <v>994</v>
      </c>
      <c r="D34" s="157" t="s">
        <v>1117</v>
      </c>
      <c r="E34" s="457"/>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9"/>
      <c r="AJ34" s="18">
        <f t="shared" si="2"/>
        <v>0</v>
      </c>
      <c r="AK34" s="309">
        <f t="shared" si="3"/>
        <v>0</v>
      </c>
      <c r="AL34" s="309">
        <f t="shared" si="5"/>
        <v>0</v>
      </c>
      <c r="AM34" s="11"/>
      <c r="AN34" s="11"/>
      <c r="AO34" s="11"/>
    </row>
    <row r="35" spans="1:41" ht="21" hidden="1" customHeight="1">
      <c r="A35" s="4">
        <v>29</v>
      </c>
      <c r="B35" s="172" t="s">
        <v>1691</v>
      </c>
      <c r="C35" s="173" t="s">
        <v>1692</v>
      </c>
      <c r="D35" s="157" t="s">
        <v>36</v>
      </c>
      <c r="E35" s="457"/>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9"/>
      <c r="AJ35" s="18">
        <f t="shared" si="2"/>
        <v>0</v>
      </c>
      <c r="AK35" s="309">
        <f t="shared" si="3"/>
        <v>0</v>
      </c>
      <c r="AL35" s="309">
        <f t="shared" si="5"/>
        <v>0</v>
      </c>
      <c r="AM35" s="11"/>
      <c r="AN35" s="11"/>
      <c r="AO35" s="11"/>
    </row>
    <row r="36" spans="1:41" ht="21" hidden="1" customHeight="1">
      <c r="A36" s="4">
        <v>30</v>
      </c>
      <c r="B36" s="172" t="s">
        <v>1693</v>
      </c>
      <c r="C36" s="173" t="s">
        <v>1694</v>
      </c>
      <c r="D36" s="157" t="s">
        <v>977</v>
      </c>
      <c r="E36" s="460"/>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2"/>
      <c r="AJ36" s="18">
        <f t="shared" si="2"/>
        <v>0</v>
      </c>
      <c r="AK36" s="309">
        <f t="shared" si="3"/>
        <v>0</v>
      </c>
      <c r="AL36" s="309">
        <f t="shared" si="5"/>
        <v>0</v>
      </c>
      <c r="AM36" s="11"/>
      <c r="AN36" s="11"/>
      <c r="AO36" s="11"/>
    </row>
    <row r="37" spans="1:41" ht="21" customHeight="1">
      <c r="A37" s="434" t="s">
        <v>10</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18">
        <f>SUM(AJ7:AJ35)</f>
        <v>30</v>
      </c>
      <c r="AK37" s="18">
        <f>SUM(AK7:AK35)</f>
        <v>1</v>
      </c>
      <c r="AL37" s="18">
        <f>SUM(AL7:AL35)</f>
        <v>5</v>
      </c>
    </row>
    <row r="38" spans="1:41" s="24" customFormat="1" ht="21" customHeight="1">
      <c r="A38" s="418" t="s">
        <v>2599</v>
      </c>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20"/>
      <c r="AM38" s="311"/>
      <c r="AN38" s="311"/>
    </row>
  </sheetData>
  <mergeCells count="19">
    <mergeCell ref="I4:L4"/>
    <mergeCell ref="M4:N4"/>
    <mergeCell ref="O4:Q4"/>
    <mergeCell ref="R4:T4"/>
    <mergeCell ref="A5:A6"/>
    <mergeCell ref="B5:B6"/>
    <mergeCell ref="C5:D6"/>
    <mergeCell ref="A1:P1"/>
    <mergeCell ref="Q1:AL1"/>
    <mergeCell ref="A2:P2"/>
    <mergeCell ref="Q2:AL2"/>
    <mergeCell ref="A3:AL3"/>
    <mergeCell ref="AM20:AN20"/>
    <mergeCell ref="A37:AI37"/>
    <mergeCell ref="E32:AI36"/>
    <mergeCell ref="A38:AL38"/>
    <mergeCell ref="AJ5:AJ6"/>
    <mergeCell ref="AK5:AK6"/>
    <mergeCell ref="AL5:AL6"/>
  </mergeCells>
  <conditionalFormatting sqref="E6:AI31 E32">
    <cfRule type="expression" dxfId="7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zoomScaleNormal="100" workbookViewId="0">
      <selection activeCell="X16" sqref="X16"/>
    </sheetView>
  </sheetViews>
  <sheetFormatPr defaultColWidth="9.33203125" defaultRowHeight="18"/>
  <cols>
    <col min="1" max="1" width="6.33203125" style="23" customWidth="1"/>
    <col min="2" max="2" width="17" style="23" customWidth="1"/>
    <col min="3" max="3" width="29.1640625" style="23" customWidth="1"/>
    <col min="4" max="4" width="9.6640625" style="23" customWidth="1"/>
    <col min="5" max="35" width="3.83203125" style="23" customWidth="1"/>
    <col min="36" max="38" width="6.332031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5.25" customHeight="1">
      <c r="A3" s="432" t="s">
        <v>1695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 customHeight="1">
      <c r="A7" s="33">
        <v>1</v>
      </c>
      <c r="B7" s="38" t="s">
        <v>1696</v>
      </c>
      <c r="C7" s="39" t="s">
        <v>1697</v>
      </c>
      <c r="D7" s="40" t="s">
        <v>61</v>
      </c>
      <c r="E7" s="147"/>
      <c r="F7" s="95"/>
      <c r="G7" s="95"/>
      <c r="H7" s="95"/>
      <c r="I7" s="95"/>
      <c r="J7" s="95"/>
      <c r="K7" s="95"/>
      <c r="L7" s="95"/>
      <c r="M7" s="95"/>
      <c r="N7" s="95"/>
      <c r="O7" s="95"/>
      <c r="P7" s="95"/>
      <c r="Q7" s="95"/>
      <c r="R7" s="95"/>
      <c r="S7" s="95"/>
      <c r="T7" s="95" t="s">
        <v>8</v>
      </c>
      <c r="U7" s="95"/>
      <c r="V7" s="95"/>
      <c r="W7" s="95"/>
      <c r="X7" s="95"/>
      <c r="Y7" s="95"/>
      <c r="Z7" s="95"/>
      <c r="AA7" s="95"/>
      <c r="AB7" s="95"/>
      <c r="AC7" s="95"/>
      <c r="AD7" s="95"/>
      <c r="AE7" s="95"/>
      <c r="AF7" s="95"/>
      <c r="AG7" s="95"/>
      <c r="AH7" s="95"/>
      <c r="AI7" s="210"/>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1</v>
      </c>
      <c r="AM7" s="25"/>
      <c r="AN7" s="26"/>
      <c r="AO7" s="150"/>
    </row>
    <row r="8" spans="1:41" s="24" customFormat="1" ht="21" customHeight="1">
      <c r="A8" s="33">
        <v>2</v>
      </c>
      <c r="B8" s="38" t="s">
        <v>1698</v>
      </c>
      <c r="C8" s="39" t="s">
        <v>926</v>
      </c>
      <c r="D8" s="40" t="s">
        <v>1101</v>
      </c>
      <c r="E8" s="147"/>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210"/>
      <c r="AJ8" s="18">
        <f t="shared" ref="AJ8:AJ20" si="2">COUNTIF(E8:AI8,"K")+2*COUNTIF(E8:AI8,"2K")+COUNTIF(E8:AI8,"TK")+COUNTIF(E8:AI8,"KT")+COUNTIF(E8:AI8,"PK")+COUNTIF(E8:AI8,"KP")+2*COUNTIF(E8:AI8,"K2")</f>
        <v>0</v>
      </c>
      <c r="AK8" s="309">
        <f t="shared" ref="AK8:AK20" si="3">COUNTIF(F8:AJ8,"P")+2*COUNTIF(F8:AJ8,"2P")+COUNTIF(F8:AJ8,"TP")+COUNTIF(F8:AJ8,"PT")+COUNTIF(F8:AJ8,"PK")+COUNTIF(F8:AJ8,"KP")+2*COUNTIF(F8:AJ8,"P2")</f>
        <v>0</v>
      </c>
      <c r="AL8" s="335">
        <f t="shared" ref="AL8:AL20" si="4">COUNTIF(E8:AI8,"T")+2*COUNTIF(E8:AI8,"2T")+2*COUNTIF(E8:AI8,"T2")+COUNTIF(E8:AI8,"PT")+COUNTIF(E8:AI8,"TP")+COUNTIF(E8:AI8,"TK")+COUNTIF(E8:AI8,"KT")</f>
        <v>0</v>
      </c>
      <c r="AM8" s="150"/>
      <c r="AN8" s="150"/>
      <c r="AO8" s="150"/>
    </row>
    <row r="9" spans="1:41" s="24" customFormat="1" ht="21" customHeight="1">
      <c r="A9" s="33">
        <v>3</v>
      </c>
      <c r="B9" s="38" t="s">
        <v>1699</v>
      </c>
      <c r="C9" s="39" t="s">
        <v>1700</v>
      </c>
      <c r="D9" s="40" t="s">
        <v>70</v>
      </c>
      <c r="E9" s="147"/>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210"/>
      <c r="AJ9" s="18">
        <f t="shared" si="2"/>
        <v>0</v>
      </c>
      <c r="AK9" s="309">
        <f t="shared" si="3"/>
        <v>0</v>
      </c>
      <c r="AL9" s="335">
        <f t="shared" si="4"/>
        <v>0</v>
      </c>
      <c r="AM9" s="150"/>
      <c r="AN9" s="150"/>
      <c r="AO9" s="150"/>
    </row>
    <row r="10" spans="1:41" s="24" customFormat="1" ht="21" customHeight="1">
      <c r="A10" s="33">
        <v>4</v>
      </c>
      <c r="B10" s="38" t="s">
        <v>1701</v>
      </c>
      <c r="C10" s="39" t="s">
        <v>1702</v>
      </c>
      <c r="D10" s="40" t="s">
        <v>15</v>
      </c>
      <c r="E10" s="147"/>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210"/>
      <c r="AJ10" s="18">
        <f t="shared" si="2"/>
        <v>0</v>
      </c>
      <c r="AK10" s="309">
        <f t="shared" si="3"/>
        <v>0</v>
      </c>
      <c r="AL10" s="335">
        <f t="shared" si="4"/>
        <v>0</v>
      </c>
      <c r="AM10" s="150"/>
      <c r="AN10" s="150"/>
      <c r="AO10" s="150"/>
    </row>
    <row r="11" spans="1:41" s="24" customFormat="1" ht="21" customHeight="1">
      <c r="A11" s="33">
        <v>5</v>
      </c>
      <c r="B11" s="38" t="s">
        <v>1703</v>
      </c>
      <c r="C11" s="39" t="s">
        <v>1492</v>
      </c>
      <c r="D11" s="40" t="s">
        <v>52</v>
      </c>
      <c r="E11" s="147"/>
      <c r="F11" s="95"/>
      <c r="G11" s="95"/>
      <c r="H11" s="95"/>
      <c r="I11" s="95"/>
      <c r="J11" s="95"/>
      <c r="K11" s="95"/>
      <c r="L11" s="85"/>
      <c r="M11" s="95"/>
      <c r="N11" s="95"/>
      <c r="O11" s="95"/>
      <c r="P11" s="95"/>
      <c r="Q11" s="95"/>
      <c r="R11" s="95"/>
      <c r="S11" s="95"/>
      <c r="T11" s="95"/>
      <c r="U11" s="95"/>
      <c r="V11" s="95"/>
      <c r="W11" s="95"/>
      <c r="X11" s="95"/>
      <c r="Y11" s="95"/>
      <c r="Z11" s="95"/>
      <c r="AA11" s="95"/>
      <c r="AB11" s="95"/>
      <c r="AC11" s="95"/>
      <c r="AD11" s="95"/>
      <c r="AE11" s="95"/>
      <c r="AF11" s="95"/>
      <c r="AG11" s="95"/>
      <c r="AH11" s="95"/>
      <c r="AI11" s="210"/>
      <c r="AJ11" s="18">
        <f t="shared" si="2"/>
        <v>0</v>
      </c>
      <c r="AK11" s="309">
        <f t="shared" si="3"/>
        <v>0</v>
      </c>
      <c r="AL11" s="335">
        <f t="shared" si="4"/>
        <v>0</v>
      </c>
      <c r="AM11" s="150"/>
      <c r="AN11" s="150"/>
      <c r="AO11" s="150"/>
    </row>
    <row r="12" spans="1:41" s="24" customFormat="1" ht="21" customHeight="1">
      <c r="A12" s="33">
        <v>6</v>
      </c>
      <c r="B12" s="38" t="s">
        <v>1704</v>
      </c>
      <c r="C12" s="39" t="s">
        <v>1705</v>
      </c>
      <c r="D12" s="40" t="s">
        <v>85</v>
      </c>
      <c r="E12" s="147"/>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210"/>
      <c r="AJ12" s="18">
        <f t="shared" si="2"/>
        <v>0</v>
      </c>
      <c r="AK12" s="309">
        <f t="shared" si="3"/>
        <v>0</v>
      </c>
      <c r="AL12" s="335">
        <f t="shared" si="4"/>
        <v>0</v>
      </c>
      <c r="AM12" s="150"/>
      <c r="AN12" s="150"/>
      <c r="AO12" s="150"/>
    </row>
    <row r="13" spans="1:41" s="24" customFormat="1" ht="21" customHeight="1">
      <c r="A13" s="33">
        <v>7</v>
      </c>
      <c r="B13" s="38" t="s">
        <v>1706</v>
      </c>
      <c r="C13" s="39" t="s">
        <v>1707</v>
      </c>
      <c r="D13" s="40" t="s">
        <v>55</v>
      </c>
      <c r="E13" s="147"/>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210"/>
      <c r="AJ13" s="18">
        <f t="shared" si="2"/>
        <v>0</v>
      </c>
      <c r="AK13" s="309">
        <f t="shared" si="3"/>
        <v>0</v>
      </c>
      <c r="AL13" s="335">
        <f t="shared" si="4"/>
        <v>0</v>
      </c>
      <c r="AM13" s="150"/>
      <c r="AN13" s="150"/>
      <c r="AO13" s="150"/>
    </row>
    <row r="14" spans="1:41" s="24" customFormat="1" ht="21" customHeight="1">
      <c r="A14" s="33">
        <v>8</v>
      </c>
      <c r="B14" s="38" t="s">
        <v>1708</v>
      </c>
      <c r="C14" s="39" t="s">
        <v>1709</v>
      </c>
      <c r="D14" s="40" t="s">
        <v>889</v>
      </c>
      <c r="E14" s="147"/>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210"/>
      <c r="AJ14" s="18">
        <f t="shared" si="2"/>
        <v>0</v>
      </c>
      <c r="AK14" s="309">
        <f t="shared" si="3"/>
        <v>0</v>
      </c>
      <c r="AL14" s="335">
        <f t="shared" si="4"/>
        <v>0</v>
      </c>
      <c r="AM14" s="150"/>
      <c r="AN14" s="150"/>
      <c r="AO14" s="150"/>
    </row>
    <row r="15" spans="1:41" s="24" customFormat="1" ht="21" customHeight="1">
      <c r="A15" s="33">
        <v>9</v>
      </c>
      <c r="B15" s="38" t="s">
        <v>1710</v>
      </c>
      <c r="C15" s="39" t="s">
        <v>1711</v>
      </c>
      <c r="D15" s="40" t="s">
        <v>899</v>
      </c>
      <c r="E15" s="147"/>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210"/>
      <c r="AJ15" s="18">
        <f t="shared" si="2"/>
        <v>0</v>
      </c>
      <c r="AK15" s="309">
        <f t="shared" si="3"/>
        <v>0</v>
      </c>
      <c r="AL15" s="335">
        <f t="shared" si="4"/>
        <v>0</v>
      </c>
      <c r="AM15" s="150"/>
      <c r="AN15" s="150"/>
      <c r="AO15" s="150"/>
    </row>
    <row r="16" spans="1:41" s="24" customFormat="1" ht="21" customHeight="1">
      <c r="A16" s="33">
        <v>10</v>
      </c>
      <c r="B16" s="38" t="s">
        <v>1712</v>
      </c>
      <c r="C16" s="39" t="s">
        <v>870</v>
      </c>
      <c r="D16" s="40" t="s">
        <v>1023</v>
      </c>
      <c r="E16" s="147"/>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210"/>
      <c r="AJ16" s="18">
        <f t="shared" si="2"/>
        <v>0</v>
      </c>
      <c r="AK16" s="309">
        <f t="shared" si="3"/>
        <v>0</v>
      </c>
      <c r="AL16" s="335">
        <f t="shared" si="4"/>
        <v>0</v>
      </c>
      <c r="AM16" s="150"/>
      <c r="AN16" s="150"/>
      <c r="AO16" s="150"/>
    </row>
    <row r="17" spans="1:41" s="24" customFormat="1" ht="21" customHeight="1">
      <c r="A17" s="33">
        <v>11</v>
      </c>
      <c r="B17" s="38" t="s">
        <v>1713</v>
      </c>
      <c r="C17" s="39" t="s">
        <v>1714</v>
      </c>
      <c r="D17" s="40" t="s">
        <v>105</v>
      </c>
      <c r="E17" s="147"/>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210"/>
      <c r="AJ17" s="18">
        <f t="shared" si="2"/>
        <v>0</v>
      </c>
      <c r="AK17" s="309">
        <f t="shared" si="3"/>
        <v>0</v>
      </c>
      <c r="AL17" s="335">
        <f t="shared" si="4"/>
        <v>0</v>
      </c>
      <c r="AM17" s="150"/>
      <c r="AN17" s="150"/>
      <c r="AO17" s="150"/>
    </row>
    <row r="18" spans="1:41" s="24" customFormat="1" ht="21" customHeight="1">
      <c r="A18" s="33">
        <v>12</v>
      </c>
      <c r="B18" s="38" t="s">
        <v>1715</v>
      </c>
      <c r="C18" s="39" t="s">
        <v>1716</v>
      </c>
      <c r="D18" s="40" t="s">
        <v>89</v>
      </c>
      <c r="E18" s="147" t="s">
        <v>6</v>
      </c>
      <c r="F18" s="95" t="s">
        <v>7</v>
      </c>
      <c r="G18" s="95"/>
      <c r="H18" s="95"/>
      <c r="I18" s="95" t="s">
        <v>7</v>
      </c>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210"/>
      <c r="AJ18" s="18">
        <f t="shared" si="2"/>
        <v>1</v>
      </c>
      <c r="AK18" s="309">
        <f t="shared" si="3"/>
        <v>2</v>
      </c>
      <c r="AL18" s="335">
        <f t="shared" si="4"/>
        <v>0</v>
      </c>
      <c r="AM18" s="150"/>
      <c r="AN18" s="150"/>
      <c r="AO18" s="150"/>
    </row>
    <row r="19" spans="1:41" s="24" customFormat="1" ht="21" customHeight="1">
      <c r="A19" s="33">
        <v>13</v>
      </c>
      <c r="B19" s="38" t="s">
        <v>1717</v>
      </c>
      <c r="C19" s="39" t="s">
        <v>1718</v>
      </c>
      <c r="D19" s="40" t="s">
        <v>89</v>
      </c>
      <c r="E19" s="147"/>
      <c r="F19" s="95"/>
      <c r="G19" s="95"/>
      <c r="H19" s="95"/>
      <c r="I19" s="95"/>
      <c r="J19" s="95"/>
      <c r="K19" s="95"/>
      <c r="L19" s="95"/>
      <c r="M19" s="95"/>
      <c r="N19" s="95" t="s">
        <v>7</v>
      </c>
      <c r="O19" s="95"/>
      <c r="P19" s="95"/>
      <c r="Q19" s="95"/>
      <c r="R19" s="95"/>
      <c r="S19" s="95"/>
      <c r="T19" s="95"/>
      <c r="U19" s="95"/>
      <c r="V19" s="95"/>
      <c r="W19" s="95"/>
      <c r="X19" s="95"/>
      <c r="Y19" s="95"/>
      <c r="Z19" s="95"/>
      <c r="AA19" s="95"/>
      <c r="AB19" s="95"/>
      <c r="AC19" s="95"/>
      <c r="AD19" s="95"/>
      <c r="AE19" s="95"/>
      <c r="AF19" s="95"/>
      <c r="AG19" s="95"/>
      <c r="AH19" s="95"/>
      <c r="AI19" s="210"/>
      <c r="AJ19" s="18">
        <f t="shared" si="2"/>
        <v>0</v>
      </c>
      <c r="AK19" s="309">
        <f t="shared" si="3"/>
        <v>1</v>
      </c>
      <c r="AL19" s="335">
        <f t="shared" si="4"/>
        <v>0</v>
      </c>
      <c r="AM19" s="150"/>
      <c r="AN19" s="150"/>
      <c r="AO19" s="150"/>
    </row>
    <row r="20" spans="1:41" s="24" customFormat="1" ht="21" customHeight="1">
      <c r="A20" s="33">
        <v>14</v>
      </c>
      <c r="B20" s="38" t="s">
        <v>1719</v>
      </c>
      <c r="C20" s="39" t="s">
        <v>969</v>
      </c>
      <c r="D20" s="40" t="s">
        <v>1030</v>
      </c>
      <c r="E20" s="147"/>
      <c r="F20" s="95"/>
      <c r="G20" s="95"/>
      <c r="H20" s="95"/>
      <c r="I20" s="95"/>
      <c r="J20" s="95" t="s">
        <v>7</v>
      </c>
      <c r="K20" s="95"/>
      <c r="L20" s="95" t="s">
        <v>7</v>
      </c>
      <c r="M20" s="95"/>
      <c r="N20" s="95"/>
      <c r="O20" s="95"/>
      <c r="P20" s="95"/>
      <c r="Q20" s="95"/>
      <c r="R20" s="95"/>
      <c r="S20" s="95"/>
      <c r="T20" s="95"/>
      <c r="U20" s="95"/>
      <c r="V20" s="95"/>
      <c r="W20" s="95"/>
      <c r="X20" s="95"/>
      <c r="Y20" s="95"/>
      <c r="Z20" s="95"/>
      <c r="AA20" s="95"/>
      <c r="AB20" s="95"/>
      <c r="AC20" s="95"/>
      <c r="AD20" s="95"/>
      <c r="AE20" s="95"/>
      <c r="AF20" s="95"/>
      <c r="AG20" s="95"/>
      <c r="AH20" s="95"/>
      <c r="AI20" s="210"/>
      <c r="AJ20" s="18">
        <f t="shared" si="2"/>
        <v>0</v>
      </c>
      <c r="AK20" s="309">
        <f t="shared" si="3"/>
        <v>2</v>
      </c>
      <c r="AL20" s="335">
        <f t="shared" si="4"/>
        <v>0</v>
      </c>
      <c r="AM20" s="415"/>
      <c r="AN20" s="416"/>
      <c r="AO20" s="150"/>
    </row>
    <row r="21" spans="1:41" s="24" customFormat="1" ht="21" customHeight="1">
      <c r="A21" s="463" t="s">
        <v>10</v>
      </c>
      <c r="B21" s="464"/>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5"/>
      <c r="AJ21" s="213">
        <f>SUM(AJ7:AJ20)</f>
        <v>1</v>
      </c>
      <c r="AK21" s="213">
        <f>SUM(AK7:AK20)</f>
        <v>5</v>
      </c>
      <c r="AL21" s="213">
        <f>SUM(AL7:AL20)</f>
        <v>1</v>
      </c>
    </row>
    <row r="22" spans="1:41" s="24" customFormat="1" ht="21" customHeight="1">
      <c r="A22" s="418" t="s">
        <v>2599</v>
      </c>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20"/>
      <c r="AM22" s="311"/>
    </row>
    <row r="23" spans="1:41" s="24" customFormat="1">
      <c r="A23" s="23"/>
      <c r="B23" s="23"/>
      <c r="C23" s="414"/>
      <c r="D23" s="414"/>
      <c r="E23" s="23"/>
      <c r="F23" s="23"/>
      <c r="G23" s="23"/>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row>
    <row r="24" spans="1:41" s="24" customFormat="1">
      <c r="A24" s="23"/>
      <c r="B24" s="23"/>
      <c r="C24" s="414"/>
      <c r="D24" s="414"/>
      <c r="E24" s="414"/>
      <c r="F24" s="414"/>
      <c r="G24" s="414"/>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row>
    <row r="25" spans="1:41" s="24" customFormat="1">
      <c r="A25" s="23"/>
      <c r="B25" s="23"/>
      <c r="C25" s="414"/>
      <c r="D25" s="414"/>
      <c r="E25" s="414"/>
      <c r="F25" s="23"/>
      <c r="G25" s="23"/>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row>
    <row r="26" spans="1:41" s="24" customFormat="1">
      <c r="A26" s="23"/>
      <c r="B26" s="23"/>
      <c r="C26" s="414"/>
      <c r="D26" s="414"/>
      <c r="E26" s="23"/>
      <c r="F26" s="23"/>
      <c r="G26" s="23"/>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row>
    <row r="27" spans="1:41" s="24" customForma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row>
    <row r="28" spans="1:41" s="24" customForma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41" s="24" customForma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41" s="24" customForma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41" s="24" customForma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41" s="24" customForma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1:38" s="24" customForma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1:38" s="24" customForma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1:38" s="24" customForma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38" s="24" customForma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8" s="24" customForma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8" s="24" customForma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8" s="24" customForma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sheetData>
  <mergeCells count="22">
    <mergeCell ref="AM20:AN20"/>
    <mergeCell ref="A5:A6"/>
    <mergeCell ref="A22:AL22"/>
    <mergeCell ref="A1:P1"/>
    <mergeCell ref="Q1:AL1"/>
    <mergeCell ref="A2:P2"/>
    <mergeCell ref="Q2:AL2"/>
    <mergeCell ref="A3:AL3"/>
    <mergeCell ref="I4:L4"/>
    <mergeCell ref="M4:N4"/>
    <mergeCell ref="O4:Q4"/>
    <mergeCell ref="R4:T4"/>
    <mergeCell ref="AL5:AL6"/>
    <mergeCell ref="B5:B6"/>
    <mergeCell ref="C5:D6"/>
    <mergeCell ref="AJ5:AJ6"/>
    <mergeCell ref="AK5:AK6"/>
    <mergeCell ref="C26:D26"/>
    <mergeCell ref="C23:D23"/>
    <mergeCell ref="C24:G24"/>
    <mergeCell ref="C25:E25"/>
    <mergeCell ref="A21:AI21"/>
  </mergeCells>
  <conditionalFormatting sqref="E6:AI10 E12:AI20 E11:K11 M11:AI11">
    <cfRule type="expression" dxfId="68" priority="2">
      <formula>IF(E$6="CN",1,0)</formula>
    </cfRule>
  </conditionalFormatting>
  <conditionalFormatting sqref="L11">
    <cfRule type="expression" dxfId="6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3"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zoomScaleNormal="100" workbookViewId="0">
      <selection activeCell="W17" sqref="W17"/>
    </sheetView>
  </sheetViews>
  <sheetFormatPr defaultColWidth="9.33203125" defaultRowHeight="18"/>
  <cols>
    <col min="1" max="1" width="7.1640625" style="23" customWidth="1"/>
    <col min="2" max="2" width="17.1640625" style="23" customWidth="1"/>
    <col min="3" max="3" width="26.5" style="23" customWidth="1"/>
    <col min="4" max="4" width="9.83203125" style="23" customWidth="1"/>
    <col min="5" max="35" width="4" style="23" customWidth="1"/>
    <col min="36" max="38" width="5.66406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2.5">
      <c r="A3" s="432" t="s">
        <v>1720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20" customFormat="1">
      <c r="A7" s="214">
        <v>1</v>
      </c>
      <c r="B7" s="72" t="s">
        <v>1721</v>
      </c>
      <c r="C7" s="73" t="s">
        <v>1722</v>
      </c>
      <c r="D7" s="74" t="s">
        <v>61</v>
      </c>
      <c r="E7" s="215" t="s">
        <v>6</v>
      </c>
      <c r="F7" s="212" t="s">
        <v>6</v>
      </c>
      <c r="G7" s="212" t="s">
        <v>6</v>
      </c>
      <c r="H7" s="212"/>
      <c r="I7" s="212"/>
      <c r="J7" s="212" t="s">
        <v>7</v>
      </c>
      <c r="K7" s="212"/>
      <c r="L7" s="212"/>
      <c r="M7" s="212" t="s">
        <v>7</v>
      </c>
      <c r="N7" s="212"/>
      <c r="O7" s="212"/>
      <c r="P7" s="212"/>
      <c r="Q7" s="212"/>
      <c r="R7" s="212"/>
      <c r="S7" s="212"/>
      <c r="T7" s="212"/>
      <c r="U7" s="212" t="s">
        <v>6</v>
      </c>
      <c r="V7" s="212"/>
      <c r="W7" s="212"/>
      <c r="X7" s="212"/>
      <c r="Y7" s="212"/>
      <c r="Z7" s="212"/>
      <c r="AA7" s="212"/>
      <c r="AB7" s="212"/>
      <c r="AC7" s="212"/>
      <c r="AD7" s="212"/>
      <c r="AE7" s="212"/>
      <c r="AF7" s="212"/>
      <c r="AG7" s="212"/>
      <c r="AH7" s="212"/>
      <c r="AI7" s="212"/>
      <c r="AJ7" s="18">
        <f>COUNTIF(E7:AI7,"K")+2*COUNTIF(E7:AI7,"2K")+COUNTIF(E7:AI7,"TK")+COUNTIF(E7:AI7,"KT")+COUNTIF(E7:AI7,"PK")+COUNTIF(E7:AI7,"KP")+2*COUNTIF(E7:AI7,"K2")</f>
        <v>4</v>
      </c>
      <c r="AK7" s="309">
        <f>COUNTIF(F7:AJ7,"P")+2*COUNTIF(F7:AJ7,"2P")+COUNTIF(F7:AJ7,"TP")+COUNTIF(F7:AJ7,"PT")+COUNTIF(F7:AJ7,"PK")+COUNTIF(F7:AJ7,"KP")+2*COUNTIF(F7:AJ7,"P2")</f>
        <v>2</v>
      </c>
      <c r="AL7" s="335">
        <f>COUNTIF(E7:AI7,"T")+2*COUNTIF(E7:AI7,"2T")+2*COUNTIF(E7:AI7,"T2")+COUNTIF(E7:AI7,"PT")+COUNTIF(E7:AI7,"TP")+COUNTIF(E7:AI7,"TK")+COUNTIF(E7:AI7,"KT")</f>
        <v>0</v>
      </c>
      <c r="AM7" s="217"/>
      <c r="AN7" s="218"/>
      <c r="AO7" s="219"/>
    </row>
    <row r="8" spans="1:41" s="220" customFormat="1">
      <c r="A8" s="214">
        <v>2</v>
      </c>
      <c r="B8" s="72" t="s">
        <v>1723</v>
      </c>
      <c r="C8" s="73" t="s">
        <v>18</v>
      </c>
      <c r="D8" s="74" t="s">
        <v>40</v>
      </c>
      <c r="E8" s="215"/>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18">
        <f t="shared" ref="AJ8:AJ32" si="2">COUNTIF(E8:AI8,"K")+2*COUNTIF(E8:AI8,"2K")+COUNTIF(E8:AI8,"TK")+COUNTIF(E8:AI8,"KT")+COUNTIF(E8:AI8,"PK")+COUNTIF(E8:AI8,"KP")+2*COUNTIF(E8:AI8,"K2")</f>
        <v>0</v>
      </c>
      <c r="AK8" s="309">
        <f t="shared" ref="AK8:AK32" si="3">COUNTIF(F8:AJ8,"P")+2*COUNTIF(F8:AJ8,"2P")+COUNTIF(F8:AJ8,"TP")+COUNTIF(F8:AJ8,"PT")+COUNTIF(F8:AJ8,"PK")+COUNTIF(F8:AJ8,"KP")+2*COUNTIF(F8:AJ8,"P2")</f>
        <v>0</v>
      </c>
      <c r="AL8" s="335">
        <f t="shared" ref="AL8:AL32" si="4">COUNTIF(E8:AI8,"T")+2*COUNTIF(E8:AI8,"2T")+2*COUNTIF(E8:AI8,"T2")+COUNTIF(E8:AI8,"PT")+COUNTIF(E8:AI8,"TP")+COUNTIF(E8:AI8,"TK")+COUNTIF(E8:AI8,"KT")</f>
        <v>0</v>
      </c>
      <c r="AM8" s="219"/>
      <c r="AN8" s="219"/>
      <c r="AO8" s="219"/>
    </row>
    <row r="9" spans="1:41" s="220" customFormat="1">
      <c r="A9" s="214">
        <v>3</v>
      </c>
      <c r="B9" s="72" t="s">
        <v>1724</v>
      </c>
      <c r="C9" s="73" t="s">
        <v>764</v>
      </c>
      <c r="D9" s="74" t="s">
        <v>136</v>
      </c>
      <c r="E9" s="215"/>
      <c r="F9" s="212"/>
      <c r="G9" s="212"/>
      <c r="H9" s="212"/>
      <c r="I9" s="212"/>
      <c r="J9" s="212"/>
      <c r="K9" s="212"/>
      <c r="L9" s="212"/>
      <c r="M9" s="212" t="s">
        <v>8</v>
      </c>
      <c r="N9" s="212" t="s">
        <v>7</v>
      </c>
      <c r="O9" s="212"/>
      <c r="P9" s="212"/>
      <c r="Q9" s="212"/>
      <c r="R9" s="212"/>
      <c r="S9" s="212"/>
      <c r="T9" s="212"/>
      <c r="U9" s="212"/>
      <c r="V9" s="212"/>
      <c r="W9" s="212"/>
      <c r="X9" s="212"/>
      <c r="Y9" s="212"/>
      <c r="Z9" s="212"/>
      <c r="AA9" s="212"/>
      <c r="AB9" s="212"/>
      <c r="AC9" s="212"/>
      <c r="AD9" s="212"/>
      <c r="AE9" s="212"/>
      <c r="AF9" s="212"/>
      <c r="AG9" s="212"/>
      <c r="AH9" s="212"/>
      <c r="AI9" s="212"/>
      <c r="AJ9" s="18">
        <f t="shared" si="2"/>
        <v>0</v>
      </c>
      <c r="AK9" s="309">
        <f t="shared" si="3"/>
        <v>1</v>
      </c>
      <c r="AL9" s="335">
        <f t="shared" si="4"/>
        <v>1</v>
      </c>
      <c r="AM9" s="219"/>
      <c r="AN9" s="219"/>
      <c r="AO9" s="219"/>
    </row>
    <row r="10" spans="1:41" s="220" customFormat="1">
      <c r="A10" s="214">
        <v>4</v>
      </c>
      <c r="B10" s="72" t="s">
        <v>1725</v>
      </c>
      <c r="C10" s="73" t="s">
        <v>1247</v>
      </c>
      <c r="D10" s="74" t="s">
        <v>50</v>
      </c>
      <c r="E10" s="215"/>
      <c r="F10" s="212"/>
      <c r="G10" s="212"/>
      <c r="H10" s="212"/>
      <c r="I10" s="212"/>
      <c r="J10" s="212"/>
      <c r="K10" s="212"/>
      <c r="L10" s="212"/>
      <c r="M10" s="212"/>
      <c r="N10" s="212" t="s">
        <v>7</v>
      </c>
      <c r="O10" s="212"/>
      <c r="P10" s="212"/>
      <c r="Q10" s="212"/>
      <c r="R10" s="212"/>
      <c r="S10" s="212"/>
      <c r="T10" s="212"/>
      <c r="U10" s="212" t="s">
        <v>6</v>
      </c>
      <c r="V10" s="212"/>
      <c r="W10" s="212"/>
      <c r="X10" s="212"/>
      <c r="Y10" s="212"/>
      <c r="Z10" s="212"/>
      <c r="AA10" s="212"/>
      <c r="AB10" s="212"/>
      <c r="AC10" s="212"/>
      <c r="AD10" s="212"/>
      <c r="AE10" s="212"/>
      <c r="AF10" s="212"/>
      <c r="AG10" s="212"/>
      <c r="AH10" s="212"/>
      <c r="AI10" s="212"/>
      <c r="AJ10" s="18">
        <f t="shared" si="2"/>
        <v>1</v>
      </c>
      <c r="AK10" s="309">
        <f t="shared" si="3"/>
        <v>1</v>
      </c>
      <c r="AL10" s="335">
        <f t="shared" si="4"/>
        <v>0</v>
      </c>
      <c r="AM10" s="219"/>
      <c r="AN10" s="219"/>
      <c r="AO10" s="219"/>
    </row>
    <row r="11" spans="1:41" s="220" customFormat="1">
      <c r="A11" s="214">
        <v>5</v>
      </c>
      <c r="B11" s="72">
        <v>2010140008</v>
      </c>
      <c r="C11" s="73" t="s">
        <v>1726</v>
      </c>
      <c r="D11" s="74" t="s">
        <v>1448</v>
      </c>
      <c r="E11" s="215"/>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18">
        <f t="shared" si="2"/>
        <v>0</v>
      </c>
      <c r="AK11" s="309">
        <f t="shared" si="3"/>
        <v>0</v>
      </c>
      <c r="AL11" s="335">
        <f t="shared" si="4"/>
        <v>0</v>
      </c>
      <c r="AM11" s="219"/>
      <c r="AN11" s="219"/>
      <c r="AO11" s="219"/>
    </row>
    <row r="12" spans="1:41" s="220" customFormat="1">
      <c r="A12" s="214">
        <v>6</v>
      </c>
      <c r="B12" s="72" t="s">
        <v>1727</v>
      </c>
      <c r="C12" s="73" t="s">
        <v>1728</v>
      </c>
      <c r="D12" s="74" t="s">
        <v>1729</v>
      </c>
      <c r="E12" s="215"/>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8">
        <f t="shared" si="2"/>
        <v>0</v>
      </c>
      <c r="AK12" s="309">
        <f t="shared" si="3"/>
        <v>0</v>
      </c>
      <c r="AL12" s="335">
        <f t="shared" si="4"/>
        <v>0</v>
      </c>
      <c r="AM12" s="219"/>
      <c r="AN12" s="219"/>
      <c r="AO12" s="219"/>
    </row>
    <row r="13" spans="1:41" s="220" customFormat="1">
      <c r="A13" s="214">
        <v>7</v>
      </c>
      <c r="B13" s="72" t="s">
        <v>1730</v>
      </c>
      <c r="C13" s="73" t="s">
        <v>1731</v>
      </c>
      <c r="D13" s="74" t="s">
        <v>30</v>
      </c>
      <c r="E13" s="215"/>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18">
        <f t="shared" si="2"/>
        <v>0</v>
      </c>
      <c r="AK13" s="309">
        <f t="shared" si="3"/>
        <v>0</v>
      </c>
      <c r="AL13" s="335">
        <f t="shared" si="4"/>
        <v>0</v>
      </c>
      <c r="AM13" s="219"/>
      <c r="AN13" s="219"/>
      <c r="AO13" s="219"/>
    </row>
    <row r="14" spans="1:41" s="220" customFormat="1">
      <c r="A14" s="214">
        <v>8</v>
      </c>
      <c r="B14" s="72" t="s">
        <v>1732</v>
      </c>
      <c r="C14" s="73" t="s">
        <v>532</v>
      </c>
      <c r="D14" s="74" t="s">
        <v>33</v>
      </c>
      <c r="E14" s="215"/>
      <c r="F14" s="212"/>
      <c r="G14" s="212"/>
      <c r="H14" s="212"/>
      <c r="I14" s="212"/>
      <c r="J14" s="212"/>
      <c r="K14" s="212" t="s">
        <v>7</v>
      </c>
      <c r="L14" s="212"/>
      <c r="M14" s="212"/>
      <c r="N14" s="212" t="s">
        <v>7</v>
      </c>
      <c r="O14" s="212"/>
      <c r="P14" s="212"/>
      <c r="Q14" s="212"/>
      <c r="R14" s="212"/>
      <c r="S14" s="212"/>
      <c r="T14" s="212"/>
      <c r="U14" s="212"/>
      <c r="V14" s="212"/>
      <c r="W14" s="212"/>
      <c r="X14" s="212"/>
      <c r="Y14" s="212"/>
      <c r="Z14" s="212"/>
      <c r="AA14" s="212"/>
      <c r="AB14" s="212"/>
      <c r="AC14" s="212"/>
      <c r="AD14" s="212"/>
      <c r="AE14" s="212"/>
      <c r="AF14" s="212"/>
      <c r="AG14" s="212"/>
      <c r="AH14" s="212"/>
      <c r="AI14" s="212"/>
      <c r="AJ14" s="18">
        <f t="shared" si="2"/>
        <v>0</v>
      </c>
      <c r="AK14" s="309">
        <f t="shared" si="3"/>
        <v>2</v>
      </c>
      <c r="AL14" s="335">
        <f t="shared" si="4"/>
        <v>0</v>
      </c>
      <c r="AM14" s="219"/>
      <c r="AN14" s="219"/>
      <c r="AO14" s="219"/>
    </row>
    <row r="15" spans="1:41" s="220" customFormat="1">
      <c r="A15" s="214">
        <v>9</v>
      </c>
      <c r="B15" s="72" t="s">
        <v>1733</v>
      </c>
      <c r="C15" s="73" t="s">
        <v>1734</v>
      </c>
      <c r="D15" s="74" t="s">
        <v>92</v>
      </c>
      <c r="E15" s="215"/>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18">
        <f t="shared" si="2"/>
        <v>0</v>
      </c>
      <c r="AK15" s="309">
        <f t="shared" si="3"/>
        <v>0</v>
      </c>
      <c r="AL15" s="335">
        <f t="shared" si="4"/>
        <v>0</v>
      </c>
      <c r="AM15" s="219"/>
      <c r="AN15" s="219"/>
      <c r="AO15" s="219"/>
    </row>
    <row r="16" spans="1:41" s="220" customFormat="1">
      <c r="A16" s="214">
        <v>10</v>
      </c>
      <c r="B16" s="72" t="s">
        <v>1735</v>
      </c>
      <c r="C16" s="73" t="s">
        <v>205</v>
      </c>
      <c r="D16" s="74" t="s">
        <v>92</v>
      </c>
      <c r="E16" s="215"/>
      <c r="F16" s="212"/>
      <c r="G16" s="212"/>
      <c r="H16" s="212"/>
      <c r="I16" s="212"/>
      <c r="J16" s="212"/>
      <c r="K16" s="212"/>
      <c r="L16" s="212"/>
      <c r="M16" s="212"/>
      <c r="N16" s="212"/>
      <c r="O16" s="212"/>
      <c r="P16" s="212"/>
      <c r="Q16" s="212"/>
      <c r="R16" s="212" t="s">
        <v>8</v>
      </c>
      <c r="S16" s="212"/>
      <c r="T16" s="212"/>
      <c r="U16" s="212"/>
      <c r="V16" s="212"/>
      <c r="W16" s="212"/>
      <c r="X16" s="212"/>
      <c r="Y16" s="212"/>
      <c r="Z16" s="212"/>
      <c r="AA16" s="212"/>
      <c r="AB16" s="212"/>
      <c r="AC16" s="212"/>
      <c r="AD16" s="212"/>
      <c r="AE16" s="212"/>
      <c r="AF16" s="212"/>
      <c r="AG16" s="212"/>
      <c r="AH16" s="212"/>
      <c r="AI16" s="212"/>
      <c r="AJ16" s="18">
        <f t="shared" si="2"/>
        <v>0</v>
      </c>
      <c r="AK16" s="309">
        <f t="shared" si="3"/>
        <v>0</v>
      </c>
      <c r="AL16" s="335">
        <f t="shared" si="4"/>
        <v>1</v>
      </c>
      <c r="AM16" s="219"/>
      <c r="AN16" s="219"/>
      <c r="AO16" s="219"/>
    </row>
    <row r="17" spans="1:41" s="220" customFormat="1">
      <c r="A17" s="214">
        <v>11</v>
      </c>
      <c r="B17" s="72" t="s">
        <v>1736</v>
      </c>
      <c r="C17" s="73" t="s">
        <v>1737</v>
      </c>
      <c r="D17" s="74" t="s">
        <v>1112</v>
      </c>
      <c r="E17" s="215"/>
      <c r="F17" s="212"/>
      <c r="G17" s="212"/>
      <c r="H17" s="212"/>
      <c r="I17" s="212"/>
      <c r="J17" s="212"/>
      <c r="K17" s="212"/>
      <c r="L17" s="212"/>
      <c r="M17" s="212" t="s">
        <v>8</v>
      </c>
      <c r="N17" s="212"/>
      <c r="O17" s="212"/>
      <c r="P17" s="212"/>
      <c r="Q17" s="212"/>
      <c r="R17" s="212" t="s">
        <v>8</v>
      </c>
      <c r="S17" s="212"/>
      <c r="T17" s="212"/>
      <c r="U17" s="212"/>
      <c r="V17" s="212"/>
      <c r="W17" s="212"/>
      <c r="X17" s="212"/>
      <c r="Y17" s="212"/>
      <c r="Z17" s="212"/>
      <c r="AA17" s="212"/>
      <c r="AB17" s="212"/>
      <c r="AC17" s="212"/>
      <c r="AD17" s="212"/>
      <c r="AE17" s="212"/>
      <c r="AF17" s="212"/>
      <c r="AG17" s="212"/>
      <c r="AH17" s="212"/>
      <c r="AI17" s="212"/>
      <c r="AJ17" s="18">
        <f t="shared" si="2"/>
        <v>0</v>
      </c>
      <c r="AK17" s="309">
        <f t="shared" si="3"/>
        <v>0</v>
      </c>
      <c r="AL17" s="335">
        <f t="shared" si="4"/>
        <v>2</v>
      </c>
      <c r="AM17" s="219"/>
      <c r="AN17" s="219"/>
      <c r="AO17" s="219"/>
    </row>
    <row r="18" spans="1:41" s="220" customFormat="1" ht="21" customHeight="1">
      <c r="A18" s="214">
        <v>12</v>
      </c>
      <c r="B18" s="72" t="s">
        <v>1738</v>
      </c>
      <c r="C18" s="73" t="s">
        <v>603</v>
      </c>
      <c r="D18" s="74" t="s">
        <v>20</v>
      </c>
      <c r="E18" s="215"/>
      <c r="F18" s="212"/>
      <c r="G18" s="212"/>
      <c r="H18" s="212"/>
      <c r="I18" s="212"/>
      <c r="J18" s="212"/>
      <c r="K18" s="212"/>
      <c r="L18" s="212"/>
      <c r="M18" s="212" t="s">
        <v>8</v>
      </c>
      <c r="N18" s="212" t="s">
        <v>8</v>
      </c>
      <c r="O18" s="212"/>
      <c r="P18" s="212"/>
      <c r="Q18" s="212"/>
      <c r="R18" s="212"/>
      <c r="S18" s="212"/>
      <c r="T18" s="212"/>
      <c r="U18" s="212"/>
      <c r="V18" s="212"/>
      <c r="W18" s="212"/>
      <c r="X18" s="212"/>
      <c r="Y18" s="212"/>
      <c r="Z18" s="212"/>
      <c r="AA18" s="212"/>
      <c r="AB18" s="212"/>
      <c r="AC18" s="212"/>
      <c r="AD18" s="212"/>
      <c r="AE18" s="212"/>
      <c r="AF18" s="212"/>
      <c r="AG18" s="212"/>
      <c r="AH18" s="212"/>
      <c r="AI18" s="212"/>
      <c r="AJ18" s="18">
        <f t="shared" si="2"/>
        <v>0</v>
      </c>
      <c r="AK18" s="309">
        <f t="shared" si="3"/>
        <v>0</v>
      </c>
      <c r="AL18" s="335">
        <f t="shared" si="4"/>
        <v>2</v>
      </c>
      <c r="AM18" s="219"/>
      <c r="AN18" s="219"/>
      <c r="AO18" s="219"/>
    </row>
    <row r="19" spans="1:41" s="220" customFormat="1" ht="21" customHeight="1">
      <c r="A19" s="214">
        <v>13</v>
      </c>
      <c r="B19" s="72" t="s">
        <v>1739</v>
      </c>
      <c r="C19" s="73" t="s">
        <v>1740</v>
      </c>
      <c r="D19" s="74" t="s">
        <v>20</v>
      </c>
      <c r="E19" s="221"/>
      <c r="F19" s="221"/>
      <c r="G19" s="221"/>
      <c r="H19" s="221"/>
      <c r="I19" s="221"/>
      <c r="J19" s="221"/>
      <c r="K19" s="221"/>
      <c r="L19" s="221"/>
      <c r="M19" s="221" t="s">
        <v>8</v>
      </c>
      <c r="N19" s="221" t="s">
        <v>8</v>
      </c>
      <c r="O19" s="221"/>
      <c r="P19" s="221"/>
      <c r="Q19" s="221"/>
      <c r="R19" s="221"/>
      <c r="S19" s="221" t="s">
        <v>8</v>
      </c>
      <c r="T19" s="221" t="s">
        <v>8</v>
      </c>
      <c r="U19" s="221" t="s">
        <v>6</v>
      </c>
      <c r="V19" s="221"/>
      <c r="W19" s="222"/>
      <c r="X19" s="221"/>
      <c r="Y19" s="221"/>
      <c r="Z19" s="221"/>
      <c r="AA19" s="221"/>
      <c r="AB19" s="221"/>
      <c r="AC19" s="221"/>
      <c r="AD19" s="221"/>
      <c r="AE19" s="221"/>
      <c r="AF19" s="221"/>
      <c r="AG19" s="221"/>
      <c r="AH19" s="221"/>
      <c r="AI19" s="221"/>
      <c r="AJ19" s="18">
        <f t="shared" si="2"/>
        <v>1</v>
      </c>
      <c r="AK19" s="309">
        <f t="shared" si="3"/>
        <v>0</v>
      </c>
      <c r="AL19" s="335">
        <f t="shared" si="4"/>
        <v>4</v>
      </c>
      <c r="AM19" s="219"/>
      <c r="AN19" s="219"/>
      <c r="AO19" s="219"/>
    </row>
    <row r="20" spans="1:41" s="220" customFormat="1" ht="21" customHeight="1">
      <c r="A20" s="214">
        <v>14</v>
      </c>
      <c r="B20" s="72" t="s">
        <v>1741</v>
      </c>
      <c r="C20" s="73" t="s">
        <v>1742</v>
      </c>
      <c r="D20" s="74" t="s">
        <v>1743</v>
      </c>
      <c r="E20" s="215"/>
      <c r="F20" s="212"/>
      <c r="G20" s="212"/>
      <c r="H20" s="212"/>
      <c r="I20" s="212"/>
      <c r="J20" s="212"/>
      <c r="K20" s="212"/>
      <c r="L20" s="212"/>
      <c r="M20" s="212"/>
      <c r="N20" s="212"/>
      <c r="O20" s="212"/>
      <c r="P20" s="212"/>
      <c r="Q20" s="212"/>
      <c r="R20" s="212"/>
      <c r="S20" s="221"/>
      <c r="T20" s="212"/>
      <c r="U20" s="212"/>
      <c r="V20" s="212"/>
      <c r="W20" s="212"/>
      <c r="X20" s="212"/>
      <c r="Y20" s="212"/>
      <c r="Z20" s="212"/>
      <c r="AA20" s="212"/>
      <c r="AB20" s="212"/>
      <c r="AC20" s="212"/>
      <c r="AD20" s="212"/>
      <c r="AE20" s="212"/>
      <c r="AF20" s="212"/>
      <c r="AG20" s="212"/>
      <c r="AH20" s="212"/>
      <c r="AI20" s="212"/>
      <c r="AJ20" s="18">
        <f t="shared" si="2"/>
        <v>0</v>
      </c>
      <c r="AK20" s="309">
        <f t="shared" si="3"/>
        <v>0</v>
      </c>
      <c r="AL20" s="335">
        <f t="shared" si="4"/>
        <v>0</v>
      </c>
      <c r="AM20" s="466"/>
      <c r="AN20" s="467"/>
      <c r="AO20" s="219"/>
    </row>
    <row r="21" spans="1:41" s="220" customFormat="1" ht="21" customHeight="1">
      <c r="A21" s="214">
        <v>15</v>
      </c>
      <c r="B21" s="72" t="s">
        <v>1744</v>
      </c>
      <c r="C21" s="73" t="s">
        <v>1745</v>
      </c>
      <c r="D21" s="74" t="s">
        <v>53</v>
      </c>
      <c r="E21" s="215"/>
      <c r="F21" s="212"/>
      <c r="G21" s="212"/>
      <c r="H21" s="212"/>
      <c r="I21" s="212"/>
      <c r="J21" s="212"/>
      <c r="K21" s="212"/>
      <c r="L21" s="212"/>
      <c r="M21" s="212"/>
      <c r="N21" s="212"/>
      <c r="O21" s="212"/>
      <c r="P21" s="212"/>
      <c r="Q21" s="212"/>
      <c r="R21" s="212"/>
      <c r="S21" s="212"/>
      <c r="T21" s="212"/>
      <c r="U21" s="212" t="s">
        <v>6</v>
      </c>
      <c r="V21" s="212"/>
      <c r="W21" s="212"/>
      <c r="X21" s="212"/>
      <c r="Y21" s="212"/>
      <c r="Z21" s="212"/>
      <c r="AA21" s="212"/>
      <c r="AB21" s="212"/>
      <c r="AC21" s="212"/>
      <c r="AD21" s="212"/>
      <c r="AE21" s="212"/>
      <c r="AF21" s="212"/>
      <c r="AG21" s="212"/>
      <c r="AH21" s="212"/>
      <c r="AI21" s="212"/>
      <c r="AJ21" s="18">
        <f t="shared" si="2"/>
        <v>1</v>
      </c>
      <c r="AK21" s="309">
        <f t="shared" si="3"/>
        <v>0</v>
      </c>
      <c r="AL21" s="335">
        <f t="shared" si="4"/>
        <v>0</v>
      </c>
      <c r="AM21" s="219"/>
      <c r="AN21" s="219"/>
      <c r="AO21" s="219"/>
    </row>
    <row r="22" spans="1:41" s="220" customFormat="1" ht="21" customHeight="1">
      <c r="A22" s="214">
        <v>16</v>
      </c>
      <c r="B22" s="72" t="s">
        <v>1746</v>
      </c>
      <c r="C22" s="73" t="s">
        <v>1747</v>
      </c>
      <c r="D22" s="74" t="s">
        <v>55</v>
      </c>
      <c r="E22" s="215"/>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18">
        <f t="shared" si="2"/>
        <v>0</v>
      </c>
      <c r="AK22" s="309">
        <f t="shared" si="3"/>
        <v>0</v>
      </c>
      <c r="AL22" s="335">
        <f t="shared" si="4"/>
        <v>0</v>
      </c>
      <c r="AM22" s="219"/>
      <c r="AN22" s="219"/>
      <c r="AO22" s="219"/>
    </row>
    <row r="23" spans="1:41" s="220" customFormat="1" ht="21" customHeight="1">
      <c r="A23" s="214">
        <v>17</v>
      </c>
      <c r="B23" s="72" t="s">
        <v>1748</v>
      </c>
      <c r="C23" s="73" t="s">
        <v>1749</v>
      </c>
      <c r="D23" s="74" t="s">
        <v>21</v>
      </c>
      <c r="E23" s="215"/>
      <c r="F23" s="212"/>
      <c r="G23" s="212" t="s">
        <v>6</v>
      </c>
      <c r="H23" s="212"/>
      <c r="I23" s="212"/>
      <c r="J23" s="212" t="s">
        <v>7</v>
      </c>
      <c r="K23" s="212"/>
      <c r="L23" s="212" t="s">
        <v>7</v>
      </c>
      <c r="M23" s="212" t="s">
        <v>7</v>
      </c>
      <c r="N23" s="212"/>
      <c r="O23" s="212"/>
      <c r="P23" s="212"/>
      <c r="Q23" s="212" t="s">
        <v>6</v>
      </c>
      <c r="R23" s="212"/>
      <c r="S23" s="212"/>
      <c r="T23" s="212" t="s">
        <v>7</v>
      </c>
      <c r="U23" s="212"/>
      <c r="V23" s="212"/>
      <c r="W23" s="212"/>
      <c r="X23" s="212"/>
      <c r="Y23" s="212"/>
      <c r="Z23" s="212"/>
      <c r="AA23" s="212"/>
      <c r="AB23" s="212"/>
      <c r="AC23" s="212"/>
      <c r="AD23" s="212"/>
      <c r="AE23" s="212"/>
      <c r="AF23" s="212"/>
      <c r="AG23" s="212"/>
      <c r="AH23" s="212"/>
      <c r="AI23" s="212"/>
      <c r="AJ23" s="18">
        <f t="shared" si="2"/>
        <v>2</v>
      </c>
      <c r="AK23" s="309">
        <f t="shared" si="3"/>
        <v>4</v>
      </c>
      <c r="AL23" s="335">
        <f t="shared" si="4"/>
        <v>0</v>
      </c>
      <c r="AM23" s="219"/>
      <c r="AN23" s="219"/>
      <c r="AO23" s="219"/>
    </row>
    <row r="24" spans="1:41" s="220" customFormat="1" ht="21" customHeight="1">
      <c r="A24" s="214">
        <v>18</v>
      </c>
      <c r="B24" s="72" t="s">
        <v>1750</v>
      </c>
      <c r="C24" s="73" t="s">
        <v>24</v>
      </c>
      <c r="D24" s="74" t="s">
        <v>43</v>
      </c>
      <c r="E24" s="215"/>
      <c r="F24" s="212"/>
      <c r="G24" s="212"/>
      <c r="H24" s="212"/>
      <c r="I24" s="212"/>
      <c r="J24" s="212"/>
      <c r="K24" s="212"/>
      <c r="L24" s="212"/>
      <c r="M24" s="212" t="s">
        <v>8</v>
      </c>
      <c r="N24" s="212" t="s">
        <v>7</v>
      </c>
      <c r="O24" s="212"/>
      <c r="P24" s="212"/>
      <c r="Q24" s="212"/>
      <c r="R24" s="212"/>
      <c r="S24" s="212"/>
      <c r="T24" s="212"/>
      <c r="U24" s="212"/>
      <c r="V24" s="212"/>
      <c r="W24" s="212"/>
      <c r="X24" s="212"/>
      <c r="Y24" s="212"/>
      <c r="Z24" s="212"/>
      <c r="AA24" s="212"/>
      <c r="AB24" s="212"/>
      <c r="AC24" s="212"/>
      <c r="AD24" s="212"/>
      <c r="AE24" s="212"/>
      <c r="AF24" s="212"/>
      <c r="AG24" s="212"/>
      <c r="AH24" s="212"/>
      <c r="AI24" s="212"/>
      <c r="AJ24" s="18">
        <f t="shared" si="2"/>
        <v>0</v>
      </c>
      <c r="AK24" s="309">
        <f t="shared" si="3"/>
        <v>1</v>
      </c>
      <c r="AL24" s="335">
        <f t="shared" si="4"/>
        <v>1</v>
      </c>
      <c r="AM24" s="219"/>
      <c r="AN24" s="219"/>
      <c r="AO24" s="219"/>
    </row>
    <row r="25" spans="1:41" s="220" customFormat="1" ht="21" customHeight="1">
      <c r="A25" s="214">
        <v>19</v>
      </c>
      <c r="B25" s="72" t="s">
        <v>1751</v>
      </c>
      <c r="C25" s="73" t="s">
        <v>448</v>
      </c>
      <c r="D25" s="74" t="s">
        <v>43</v>
      </c>
      <c r="E25" s="215"/>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18">
        <f t="shared" si="2"/>
        <v>0</v>
      </c>
      <c r="AK25" s="309">
        <f t="shared" si="3"/>
        <v>0</v>
      </c>
      <c r="AL25" s="335">
        <f t="shared" si="4"/>
        <v>0</v>
      </c>
      <c r="AM25" s="219"/>
      <c r="AN25" s="219"/>
      <c r="AO25" s="219"/>
    </row>
    <row r="26" spans="1:41" s="220" customFormat="1" ht="21" customHeight="1">
      <c r="A26" s="214">
        <v>20</v>
      </c>
      <c r="B26" s="72" t="s">
        <v>1752</v>
      </c>
      <c r="C26" s="73" t="s">
        <v>1753</v>
      </c>
      <c r="D26" s="74" t="s">
        <v>98</v>
      </c>
      <c r="E26" s="223"/>
      <c r="F26" s="212"/>
      <c r="G26" s="212"/>
      <c r="H26" s="212"/>
      <c r="I26" s="212"/>
      <c r="J26" s="212"/>
      <c r="K26" s="212"/>
      <c r="L26" s="212"/>
      <c r="M26" s="212" t="s">
        <v>8</v>
      </c>
      <c r="N26" s="212" t="s">
        <v>7</v>
      </c>
      <c r="O26" s="212"/>
      <c r="P26" s="212" t="s">
        <v>7</v>
      </c>
      <c r="Q26" s="212"/>
      <c r="R26" s="212"/>
      <c r="S26" s="212"/>
      <c r="T26" s="212"/>
      <c r="U26" s="212"/>
      <c r="V26" s="212"/>
      <c r="W26" s="212"/>
      <c r="X26" s="212"/>
      <c r="Y26" s="212"/>
      <c r="Z26" s="212"/>
      <c r="AA26" s="212"/>
      <c r="AB26" s="212"/>
      <c r="AC26" s="212"/>
      <c r="AD26" s="212"/>
      <c r="AE26" s="212"/>
      <c r="AF26" s="212"/>
      <c r="AG26" s="212"/>
      <c r="AH26" s="212"/>
      <c r="AI26" s="212"/>
      <c r="AJ26" s="18">
        <f t="shared" si="2"/>
        <v>0</v>
      </c>
      <c r="AK26" s="309">
        <f t="shared" si="3"/>
        <v>2</v>
      </c>
      <c r="AL26" s="335">
        <f t="shared" si="4"/>
        <v>1</v>
      </c>
      <c r="AM26" s="219"/>
      <c r="AN26" s="219"/>
      <c r="AO26" s="219"/>
    </row>
    <row r="27" spans="1:41" s="220" customFormat="1" ht="21" customHeight="1">
      <c r="A27" s="214">
        <v>21</v>
      </c>
      <c r="B27" s="72" t="s">
        <v>1754</v>
      </c>
      <c r="C27" s="73" t="s">
        <v>429</v>
      </c>
      <c r="D27" s="74" t="s">
        <v>98</v>
      </c>
      <c r="E27" s="223"/>
      <c r="F27" s="212"/>
      <c r="G27" s="212"/>
      <c r="H27" s="212"/>
      <c r="I27" s="212"/>
      <c r="J27" s="212"/>
      <c r="K27" s="212"/>
      <c r="L27" s="212"/>
      <c r="M27" s="212"/>
      <c r="N27" s="212"/>
      <c r="O27" s="212"/>
      <c r="P27" s="212"/>
      <c r="Q27" s="212"/>
      <c r="R27" s="212"/>
      <c r="S27" s="212"/>
      <c r="T27" s="212"/>
      <c r="U27" s="212" t="s">
        <v>6</v>
      </c>
      <c r="V27" s="212"/>
      <c r="W27" s="212"/>
      <c r="X27" s="212"/>
      <c r="Y27" s="212"/>
      <c r="Z27" s="212"/>
      <c r="AA27" s="212"/>
      <c r="AB27" s="212"/>
      <c r="AC27" s="212"/>
      <c r="AD27" s="212"/>
      <c r="AE27" s="212"/>
      <c r="AF27" s="212"/>
      <c r="AG27" s="212"/>
      <c r="AH27" s="212"/>
      <c r="AI27" s="212"/>
      <c r="AJ27" s="18">
        <f t="shared" si="2"/>
        <v>1</v>
      </c>
      <c r="AK27" s="309">
        <f t="shared" si="3"/>
        <v>0</v>
      </c>
      <c r="AL27" s="335">
        <f t="shared" si="4"/>
        <v>0</v>
      </c>
      <c r="AM27" s="219"/>
      <c r="AN27" s="219"/>
      <c r="AO27" s="219"/>
    </row>
    <row r="28" spans="1:41" s="220" customFormat="1" ht="21" customHeight="1">
      <c r="A28" s="214">
        <v>22</v>
      </c>
      <c r="B28" s="72" t="s">
        <v>1755</v>
      </c>
      <c r="C28" s="73" t="s">
        <v>1756</v>
      </c>
      <c r="D28" s="74" t="s">
        <v>839</v>
      </c>
      <c r="E28" s="223"/>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18">
        <f t="shared" si="2"/>
        <v>0</v>
      </c>
      <c r="AK28" s="309">
        <f t="shared" si="3"/>
        <v>0</v>
      </c>
      <c r="AL28" s="335">
        <f t="shared" si="4"/>
        <v>0</v>
      </c>
      <c r="AM28" s="219"/>
      <c r="AN28" s="219"/>
      <c r="AO28" s="219"/>
    </row>
    <row r="29" spans="1:41" s="220" customFormat="1" ht="21" customHeight="1">
      <c r="A29" s="214">
        <v>23</v>
      </c>
      <c r="B29" s="72" t="s">
        <v>1757</v>
      </c>
      <c r="C29" s="73" t="s">
        <v>1758</v>
      </c>
      <c r="D29" s="74" t="s">
        <v>84</v>
      </c>
      <c r="E29" s="223"/>
      <c r="F29" s="212"/>
      <c r="G29" s="212"/>
      <c r="H29" s="212"/>
      <c r="I29" s="212"/>
      <c r="J29" s="212"/>
      <c r="K29" s="212"/>
      <c r="L29" s="212"/>
      <c r="M29" s="212"/>
      <c r="N29" s="212"/>
      <c r="O29" s="212"/>
      <c r="P29" s="212"/>
      <c r="Q29" s="212"/>
      <c r="R29" s="212"/>
      <c r="S29" s="212"/>
      <c r="T29" s="212"/>
      <c r="U29" s="212" t="s">
        <v>6</v>
      </c>
      <c r="V29" s="212"/>
      <c r="W29" s="212"/>
      <c r="X29" s="212"/>
      <c r="Y29" s="212"/>
      <c r="Z29" s="212"/>
      <c r="AA29" s="212"/>
      <c r="AB29" s="212"/>
      <c r="AC29" s="212"/>
      <c r="AD29" s="212"/>
      <c r="AE29" s="212"/>
      <c r="AF29" s="212"/>
      <c r="AG29" s="212"/>
      <c r="AH29" s="212"/>
      <c r="AI29" s="212"/>
      <c r="AJ29" s="18">
        <f t="shared" si="2"/>
        <v>1</v>
      </c>
      <c r="AK29" s="309">
        <f t="shared" si="3"/>
        <v>0</v>
      </c>
      <c r="AL29" s="335">
        <f t="shared" si="4"/>
        <v>0</v>
      </c>
      <c r="AM29" s="219"/>
      <c r="AN29" s="219"/>
      <c r="AO29" s="219"/>
    </row>
    <row r="30" spans="1:41" s="220" customFormat="1" ht="21" customHeight="1">
      <c r="A30" s="214">
        <v>24</v>
      </c>
      <c r="B30" s="72" t="s">
        <v>1759</v>
      </c>
      <c r="C30" s="73" t="s">
        <v>1760</v>
      </c>
      <c r="D30" s="74" t="s">
        <v>67</v>
      </c>
      <c r="E30" s="223"/>
      <c r="F30" s="212"/>
      <c r="G30" s="212"/>
      <c r="H30" s="212"/>
      <c r="I30" s="212"/>
      <c r="J30" s="212"/>
      <c r="K30" s="212"/>
      <c r="L30" s="212"/>
      <c r="M30" s="212" t="s">
        <v>8</v>
      </c>
      <c r="N30" s="212" t="s">
        <v>7</v>
      </c>
      <c r="O30" s="212"/>
      <c r="P30" s="212"/>
      <c r="Q30" s="212"/>
      <c r="R30" s="212"/>
      <c r="S30" s="212"/>
      <c r="T30" s="212"/>
      <c r="U30" s="212"/>
      <c r="V30" s="212"/>
      <c r="W30" s="212"/>
      <c r="X30" s="212"/>
      <c r="Y30" s="212"/>
      <c r="Z30" s="212"/>
      <c r="AA30" s="212"/>
      <c r="AB30" s="212"/>
      <c r="AC30" s="212"/>
      <c r="AD30" s="212"/>
      <c r="AE30" s="212"/>
      <c r="AF30" s="212"/>
      <c r="AG30" s="212"/>
      <c r="AH30" s="212"/>
      <c r="AI30" s="212"/>
      <c r="AJ30" s="18">
        <f t="shared" si="2"/>
        <v>0</v>
      </c>
      <c r="AK30" s="309">
        <f t="shared" si="3"/>
        <v>1</v>
      </c>
      <c r="AL30" s="335">
        <f t="shared" si="4"/>
        <v>1</v>
      </c>
      <c r="AM30" s="219"/>
      <c r="AN30" s="219"/>
      <c r="AO30" s="219"/>
    </row>
    <row r="31" spans="1:41" s="220" customFormat="1" ht="21" customHeight="1">
      <c r="A31" s="214">
        <v>25</v>
      </c>
      <c r="B31" s="72" t="s">
        <v>1761</v>
      </c>
      <c r="C31" s="73" t="s">
        <v>1762</v>
      </c>
      <c r="D31" s="74" t="s">
        <v>81</v>
      </c>
      <c r="E31" s="215"/>
      <c r="F31" s="212"/>
      <c r="G31" s="212"/>
      <c r="H31" s="212"/>
      <c r="I31" s="212"/>
      <c r="J31" s="212"/>
      <c r="K31" s="212"/>
      <c r="L31" s="212"/>
      <c r="M31" s="212" t="s">
        <v>8</v>
      </c>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18">
        <f t="shared" si="2"/>
        <v>0</v>
      </c>
      <c r="AK31" s="309">
        <f t="shared" si="3"/>
        <v>0</v>
      </c>
      <c r="AL31" s="335">
        <f t="shared" si="4"/>
        <v>1</v>
      </c>
      <c r="AM31" s="219"/>
      <c r="AN31" s="219"/>
      <c r="AO31" s="219"/>
    </row>
    <row r="32" spans="1:41" s="220" customFormat="1" ht="21" customHeight="1">
      <c r="A32" s="214">
        <v>26</v>
      </c>
      <c r="B32" s="72" t="s">
        <v>1763</v>
      </c>
      <c r="C32" s="73" t="s">
        <v>1764</v>
      </c>
      <c r="D32" s="74" t="s">
        <v>100</v>
      </c>
      <c r="E32" s="215"/>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18">
        <f t="shared" si="2"/>
        <v>0</v>
      </c>
      <c r="AK32" s="309">
        <f t="shared" si="3"/>
        <v>0</v>
      </c>
      <c r="AL32" s="335">
        <f t="shared" si="4"/>
        <v>0</v>
      </c>
      <c r="AM32" s="219"/>
      <c r="AN32" s="219"/>
      <c r="AO32" s="219"/>
    </row>
    <row r="33" spans="1:41" s="24" customFormat="1" ht="21" customHeight="1">
      <c r="A33" s="417" t="s">
        <v>10</v>
      </c>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18">
        <f>SUM(AJ7:AJ32)</f>
        <v>11</v>
      </c>
      <c r="AK33" s="18">
        <f>SUM(AK7:AK32)</f>
        <v>14</v>
      </c>
      <c r="AL33" s="18">
        <f>SUM(AL7:AL32)</f>
        <v>14</v>
      </c>
      <c r="AM33" s="23"/>
      <c r="AN33" s="23"/>
      <c r="AO33" s="23"/>
    </row>
    <row r="34" spans="1:41"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c r="AN34" s="311"/>
    </row>
    <row r="35" spans="1:41">
      <c r="C35" s="414"/>
      <c r="D35" s="414"/>
      <c r="E35" s="414"/>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1:41">
      <c r="C36" s="414"/>
      <c r="D36" s="414"/>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36:D36"/>
    <mergeCell ref="C35:E35"/>
    <mergeCell ref="A33:AI33"/>
    <mergeCell ref="A5:A6"/>
    <mergeCell ref="A34:AL34"/>
    <mergeCell ref="B5:B6"/>
    <mergeCell ref="C5:D6"/>
  </mergeCells>
  <conditionalFormatting sqref="E6:AI32">
    <cfRule type="expression" dxfId="6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V17" sqref="V17"/>
    </sheetView>
  </sheetViews>
  <sheetFormatPr defaultColWidth="9.33203125" defaultRowHeight="18"/>
  <cols>
    <col min="1" max="1" width="7.1640625" style="23" customWidth="1"/>
    <col min="2" max="2" width="17.83203125" style="23" customWidth="1"/>
    <col min="3" max="3" width="23.6640625" style="23" customWidth="1"/>
    <col min="4" max="4" width="10" style="23" customWidth="1"/>
    <col min="5" max="35" width="3.83203125" style="23" customWidth="1"/>
    <col min="36" max="38" width="7.66406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2.5">
      <c r="A3" s="432" t="s">
        <v>1765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4">
        <v>1</v>
      </c>
      <c r="B7" s="38" t="s">
        <v>1766</v>
      </c>
      <c r="C7" s="39" t="s">
        <v>80</v>
      </c>
      <c r="D7" s="40" t="s">
        <v>809</v>
      </c>
      <c r="E7" s="147"/>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18">
        <f t="shared" ref="AJ7:AJ25" si="2">COUNTIF(E7:AI7,"K")+2*COUNTIF(E7:AI7,"2K")+COUNTIF(E7:AI7,"TK")+COUNTIF(E7:AI7,"KT")+COUNTIF(E7:AI7,"PK")+COUNTIF(E7:AI7,"KP")+2*COUNTIF(E7:AI7,"K2")</f>
        <v>0</v>
      </c>
      <c r="AK7" s="309">
        <f t="shared" ref="AK7:AK25" si="3">COUNTIF(F7:AJ7,"P")+2*COUNTIF(F7:AJ7,"2P")+COUNTIF(F7:AJ7,"TP")+COUNTIF(F7:AJ7,"PT")+COUNTIF(F7:AJ7,"PK")+COUNTIF(F7:AJ7,"KP")+2*COUNTIF(F7:AJ7,"P2")</f>
        <v>0</v>
      </c>
      <c r="AL7" s="335">
        <f>COUNTIF(E7:AI7,"T")+2*COUNTIF(E7:AI7,"2T")+2*COUNTIF(E7:AI7,"T2")+COUNTIF(E7:AI7,"PT")+COUNTIF(E7:AI7,"TP")+COUNTIF(E7:AI7,"TK")+COUNTIF(E7:AI7,"KT")</f>
        <v>0</v>
      </c>
      <c r="AM7" s="150"/>
      <c r="AN7" s="150"/>
      <c r="AO7" s="150"/>
    </row>
    <row r="8" spans="1:41" s="24" customFormat="1">
      <c r="A8" s="4">
        <v>2</v>
      </c>
      <c r="B8" s="38">
        <v>2010090098</v>
      </c>
      <c r="C8" s="39" t="s">
        <v>2597</v>
      </c>
      <c r="D8" s="40" t="s">
        <v>1561</v>
      </c>
      <c r="E8" s="147"/>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18">
        <f t="shared" si="2"/>
        <v>0</v>
      </c>
      <c r="AK8" s="309">
        <f t="shared" si="3"/>
        <v>0</v>
      </c>
      <c r="AL8" s="335">
        <f t="shared" ref="AL8:AL25" si="4">COUNTIF(E8:AI8,"T")+2*COUNTIF(E8:AI8,"2T")+2*COUNTIF(E8:AI8,"T2")+COUNTIF(E8:AI8,"PT")+COUNTIF(E8:AI8,"TP")+COUNTIF(E8:AI8,"TK")+COUNTIF(E8:AI8,"KT")</f>
        <v>0</v>
      </c>
      <c r="AM8" s="150"/>
      <c r="AN8" s="150"/>
      <c r="AO8" s="150"/>
    </row>
    <row r="9" spans="1:41" s="24" customFormat="1">
      <c r="A9" s="4">
        <v>3</v>
      </c>
      <c r="B9" s="72" t="s">
        <v>1767</v>
      </c>
      <c r="C9" s="73" t="s">
        <v>57</v>
      </c>
      <c r="D9" s="74" t="s">
        <v>1448</v>
      </c>
      <c r="E9" s="147"/>
      <c r="F9" s="95"/>
      <c r="G9" s="95"/>
      <c r="H9" s="95"/>
      <c r="I9" s="95" t="s">
        <v>7</v>
      </c>
      <c r="J9" s="95"/>
      <c r="K9" s="95"/>
      <c r="L9" s="95"/>
      <c r="M9" s="95"/>
      <c r="N9" s="95"/>
      <c r="O9" s="95"/>
      <c r="P9" s="95" t="s">
        <v>7</v>
      </c>
      <c r="Q9" s="95"/>
      <c r="R9" s="95" t="s">
        <v>8</v>
      </c>
      <c r="S9" s="95"/>
      <c r="T9" s="95"/>
      <c r="U9" s="95"/>
      <c r="V9" s="95"/>
      <c r="W9" s="95"/>
      <c r="X9" s="95"/>
      <c r="Y9" s="95"/>
      <c r="Z9" s="95"/>
      <c r="AA9" s="95"/>
      <c r="AB9" s="95"/>
      <c r="AC9" s="95"/>
      <c r="AD9" s="95"/>
      <c r="AE9" s="95"/>
      <c r="AF9" s="95"/>
      <c r="AG9" s="95"/>
      <c r="AH9" s="95"/>
      <c r="AI9" s="95"/>
      <c r="AJ9" s="18">
        <f t="shared" si="2"/>
        <v>0</v>
      </c>
      <c r="AK9" s="309">
        <f t="shared" si="3"/>
        <v>2</v>
      </c>
      <c r="AL9" s="335">
        <f t="shared" si="4"/>
        <v>1</v>
      </c>
      <c r="AM9" s="150"/>
      <c r="AN9" s="150"/>
      <c r="AO9" s="150"/>
    </row>
    <row r="10" spans="1:41" s="24" customFormat="1">
      <c r="A10" s="4">
        <v>4</v>
      </c>
      <c r="B10" s="38">
        <v>2010090097</v>
      </c>
      <c r="C10" s="39" t="s">
        <v>1768</v>
      </c>
      <c r="D10" s="40" t="s">
        <v>1448</v>
      </c>
      <c r="E10" s="147"/>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18">
        <f t="shared" si="2"/>
        <v>0</v>
      </c>
      <c r="AK10" s="309">
        <f t="shared" si="3"/>
        <v>0</v>
      </c>
      <c r="AL10" s="335">
        <f t="shared" si="4"/>
        <v>0</v>
      </c>
      <c r="AM10" s="150"/>
      <c r="AN10" s="150"/>
      <c r="AO10" s="150"/>
    </row>
    <row r="11" spans="1:41" s="24" customFormat="1">
      <c r="A11" s="4">
        <v>5</v>
      </c>
      <c r="B11" s="38" t="s">
        <v>1769</v>
      </c>
      <c r="C11" s="39" t="s">
        <v>65</v>
      </c>
      <c r="D11" s="40" t="s">
        <v>14</v>
      </c>
      <c r="E11" s="211"/>
      <c r="F11" s="212"/>
      <c r="G11" s="212"/>
      <c r="H11" s="212"/>
      <c r="I11" s="212"/>
      <c r="J11" s="212"/>
      <c r="K11" s="212"/>
      <c r="L11" s="212"/>
      <c r="M11" s="212"/>
      <c r="N11" s="212"/>
      <c r="O11" s="212"/>
      <c r="P11" s="212"/>
      <c r="Q11" s="212"/>
      <c r="R11" s="212"/>
      <c r="S11" s="212"/>
      <c r="T11" s="212"/>
      <c r="U11" s="212"/>
      <c r="V11" s="212"/>
      <c r="W11" s="212" t="s">
        <v>7</v>
      </c>
      <c r="X11" s="212"/>
      <c r="Y11" s="212"/>
      <c r="Z11" s="212"/>
      <c r="AA11" s="212"/>
      <c r="AB11" s="212"/>
      <c r="AC11" s="212"/>
      <c r="AD11" s="212"/>
      <c r="AE11" s="212"/>
      <c r="AF11" s="212"/>
      <c r="AG11" s="212"/>
      <c r="AH11" s="95"/>
      <c r="AI11" s="212"/>
      <c r="AJ11" s="18">
        <f t="shared" si="2"/>
        <v>0</v>
      </c>
      <c r="AK11" s="309">
        <f t="shared" si="3"/>
        <v>1</v>
      </c>
      <c r="AL11" s="335">
        <f t="shared" si="4"/>
        <v>0</v>
      </c>
      <c r="AM11" s="150"/>
      <c r="AN11" s="150"/>
      <c r="AO11" s="150"/>
    </row>
    <row r="12" spans="1:41" s="24" customFormat="1">
      <c r="A12" s="4">
        <v>6</v>
      </c>
      <c r="B12" s="38" t="s">
        <v>1770</v>
      </c>
      <c r="C12" s="39" t="s">
        <v>31</v>
      </c>
      <c r="D12" s="40" t="s">
        <v>33</v>
      </c>
      <c r="E12" s="147"/>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18">
        <f t="shared" si="2"/>
        <v>0</v>
      </c>
      <c r="AK12" s="309">
        <f t="shared" si="3"/>
        <v>0</v>
      </c>
      <c r="AL12" s="335">
        <f t="shared" si="4"/>
        <v>0</v>
      </c>
      <c r="AM12" s="150"/>
      <c r="AN12" s="150"/>
      <c r="AO12" s="150"/>
    </row>
    <row r="13" spans="1:41" s="24" customFormat="1">
      <c r="A13" s="4">
        <v>7</v>
      </c>
      <c r="B13" s="38">
        <v>2010100033</v>
      </c>
      <c r="C13" s="39" t="s">
        <v>1771</v>
      </c>
      <c r="D13" s="40" t="s">
        <v>94</v>
      </c>
      <c r="E13" s="147"/>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18">
        <f t="shared" si="2"/>
        <v>0</v>
      </c>
      <c r="AK13" s="309">
        <f t="shared" si="3"/>
        <v>0</v>
      </c>
      <c r="AL13" s="335">
        <f t="shared" si="4"/>
        <v>0</v>
      </c>
      <c r="AM13" s="150"/>
      <c r="AN13" s="150"/>
      <c r="AO13" s="150"/>
    </row>
    <row r="14" spans="1:41" s="24" customFormat="1">
      <c r="A14" s="4">
        <v>8</v>
      </c>
      <c r="B14" s="38" t="s">
        <v>1772</v>
      </c>
      <c r="C14" s="39" t="s">
        <v>133</v>
      </c>
      <c r="D14" s="40" t="s">
        <v>717</v>
      </c>
      <c r="E14" s="147"/>
      <c r="F14" s="95"/>
      <c r="G14" s="95"/>
      <c r="H14" s="95"/>
      <c r="I14" s="95"/>
      <c r="J14" s="95"/>
      <c r="K14" s="95"/>
      <c r="L14" s="95"/>
      <c r="M14" s="95"/>
      <c r="N14" s="95"/>
      <c r="O14" s="95"/>
      <c r="P14" s="95" t="s">
        <v>7</v>
      </c>
      <c r="Q14" s="95"/>
      <c r="R14" s="95"/>
      <c r="S14" s="95"/>
      <c r="T14" s="95"/>
      <c r="U14" s="95"/>
      <c r="V14" s="95"/>
      <c r="W14" s="95"/>
      <c r="X14" s="95"/>
      <c r="Y14" s="95"/>
      <c r="Z14" s="95"/>
      <c r="AA14" s="95"/>
      <c r="AB14" s="95"/>
      <c r="AC14" s="95"/>
      <c r="AD14" s="95"/>
      <c r="AE14" s="95"/>
      <c r="AF14" s="95"/>
      <c r="AG14" s="95"/>
      <c r="AH14" s="95"/>
      <c r="AI14" s="95"/>
      <c r="AJ14" s="18">
        <f t="shared" si="2"/>
        <v>0</v>
      </c>
      <c r="AK14" s="309">
        <f t="shared" si="3"/>
        <v>1</v>
      </c>
      <c r="AL14" s="335">
        <f t="shared" si="4"/>
        <v>0</v>
      </c>
      <c r="AM14" s="150"/>
      <c r="AN14" s="150"/>
      <c r="AO14" s="150"/>
    </row>
    <row r="15" spans="1:41" s="220" customFormat="1">
      <c r="A15" s="4">
        <v>9</v>
      </c>
      <c r="B15" s="38" t="s">
        <v>1773</v>
      </c>
      <c r="C15" s="39" t="s">
        <v>1774</v>
      </c>
      <c r="D15" s="40" t="s">
        <v>53</v>
      </c>
      <c r="E15" s="147"/>
      <c r="F15" s="95"/>
      <c r="G15" s="95"/>
      <c r="H15" s="95"/>
      <c r="I15" s="95"/>
      <c r="J15" s="95"/>
      <c r="K15" s="95"/>
      <c r="L15" s="95"/>
      <c r="M15" s="95"/>
      <c r="N15" s="95"/>
      <c r="O15" s="95"/>
      <c r="P15" s="95"/>
      <c r="Q15" s="95"/>
      <c r="R15" s="95"/>
      <c r="S15" s="95"/>
      <c r="T15" s="95"/>
      <c r="U15" s="95" t="s">
        <v>7</v>
      </c>
      <c r="V15" s="95"/>
      <c r="W15" s="95"/>
      <c r="X15" s="95"/>
      <c r="Y15" s="95"/>
      <c r="Z15" s="95"/>
      <c r="AA15" s="95"/>
      <c r="AB15" s="95"/>
      <c r="AC15" s="95"/>
      <c r="AD15" s="95"/>
      <c r="AE15" s="95"/>
      <c r="AF15" s="95"/>
      <c r="AG15" s="95"/>
      <c r="AH15" s="95"/>
      <c r="AI15" s="95"/>
      <c r="AJ15" s="18">
        <f t="shared" si="2"/>
        <v>0</v>
      </c>
      <c r="AK15" s="309">
        <f t="shared" si="3"/>
        <v>1</v>
      </c>
      <c r="AL15" s="335">
        <f t="shared" si="4"/>
        <v>0</v>
      </c>
      <c r="AM15" s="219"/>
      <c r="AN15" s="219"/>
      <c r="AO15" s="219"/>
    </row>
    <row r="16" spans="1:41" s="24" customFormat="1" ht="21" customHeight="1">
      <c r="A16" s="4">
        <v>10</v>
      </c>
      <c r="B16" s="38" t="s">
        <v>1777</v>
      </c>
      <c r="C16" s="39" t="s">
        <v>1778</v>
      </c>
      <c r="D16" s="40" t="s">
        <v>718</v>
      </c>
      <c r="E16" s="147"/>
      <c r="F16" s="95"/>
      <c r="G16" s="95"/>
      <c r="H16" s="95"/>
      <c r="I16" s="95" t="s">
        <v>7</v>
      </c>
      <c r="J16" s="95"/>
      <c r="K16" s="95"/>
      <c r="L16" s="95"/>
      <c r="M16" s="95"/>
      <c r="N16" s="95" t="s">
        <v>7</v>
      </c>
      <c r="O16" s="95"/>
      <c r="P16" s="95"/>
      <c r="Q16" s="95"/>
      <c r="R16" s="95"/>
      <c r="S16" s="95"/>
      <c r="T16" s="95"/>
      <c r="U16" s="95"/>
      <c r="V16" s="95"/>
      <c r="W16" s="95"/>
      <c r="X16" s="95"/>
      <c r="Y16" s="95"/>
      <c r="Z16" s="95"/>
      <c r="AA16" s="95"/>
      <c r="AB16" s="95"/>
      <c r="AC16" s="95"/>
      <c r="AD16" s="95"/>
      <c r="AE16" s="95"/>
      <c r="AF16" s="95"/>
      <c r="AG16" s="95"/>
      <c r="AH16" s="95"/>
      <c r="AI16" s="95"/>
      <c r="AJ16" s="18">
        <f t="shared" si="2"/>
        <v>0</v>
      </c>
      <c r="AK16" s="309">
        <f t="shared" si="3"/>
        <v>2</v>
      </c>
      <c r="AL16" s="335">
        <f t="shared" si="4"/>
        <v>0</v>
      </c>
      <c r="AM16" s="150"/>
      <c r="AN16" s="150"/>
      <c r="AO16" s="150"/>
    </row>
    <row r="17" spans="1:41" s="24" customFormat="1" ht="21" customHeight="1">
      <c r="A17" s="4">
        <v>11</v>
      </c>
      <c r="B17" s="38" t="s">
        <v>1779</v>
      </c>
      <c r="C17" s="39" t="s">
        <v>516</v>
      </c>
      <c r="D17" s="40" t="s">
        <v>63</v>
      </c>
      <c r="E17" s="147"/>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18">
        <f t="shared" si="2"/>
        <v>0</v>
      </c>
      <c r="AK17" s="309">
        <f t="shared" si="3"/>
        <v>0</v>
      </c>
      <c r="AL17" s="335">
        <f t="shared" si="4"/>
        <v>0</v>
      </c>
      <c r="AM17" s="150"/>
      <c r="AN17" s="150"/>
      <c r="AO17" s="150"/>
    </row>
    <row r="18" spans="1:41" s="24" customFormat="1" ht="21" customHeight="1">
      <c r="A18" s="4">
        <v>12</v>
      </c>
      <c r="B18" s="38" t="s">
        <v>1775</v>
      </c>
      <c r="C18" s="39" t="s">
        <v>1776</v>
      </c>
      <c r="D18" s="40" t="s">
        <v>353</v>
      </c>
      <c r="E18" s="147"/>
      <c r="F18" s="95"/>
      <c r="G18" s="95"/>
      <c r="H18" s="95"/>
      <c r="I18" s="95"/>
      <c r="J18" s="95"/>
      <c r="K18" s="95"/>
      <c r="L18" s="95"/>
      <c r="M18" s="95"/>
      <c r="N18" s="95"/>
      <c r="O18" s="95"/>
      <c r="P18" s="95"/>
      <c r="Q18" s="95"/>
      <c r="R18" s="95"/>
      <c r="S18" s="95"/>
      <c r="T18" s="95" t="s">
        <v>7</v>
      </c>
      <c r="U18" s="95"/>
      <c r="V18" s="95"/>
      <c r="W18" s="95"/>
      <c r="X18" s="95"/>
      <c r="Y18" s="95"/>
      <c r="Z18" s="95"/>
      <c r="AA18" s="95"/>
      <c r="AB18" s="95"/>
      <c r="AC18" s="95"/>
      <c r="AD18" s="95"/>
      <c r="AE18" s="95"/>
      <c r="AF18" s="95"/>
      <c r="AG18" s="95"/>
      <c r="AH18" s="95"/>
      <c r="AI18" s="95"/>
      <c r="AJ18" s="18">
        <f t="shared" si="2"/>
        <v>0</v>
      </c>
      <c r="AK18" s="309">
        <f t="shared" si="3"/>
        <v>1</v>
      </c>
      <c r="AL18" s="335">
        <f t="shared" si="4"/>
        <v>0</v>
      </c>
      <c r="AM18" s="150"/>
      <c r="AN18" s="150"/>
      <c r="AO18" s="150"/>
    </row>
    <row r="19" spans="1:41" s="24" customFormat="1" ht="21" customHeight="1">
      <c r="A19" s="4">
        <v>13</v>
      </c>
      <c r="B19" s="72" t="s">
        <v>1780</v>
      </c>
      <c r="C19" s="73" t="s">
        <v>951</v>
      </c>
      <c r="D19" s="74" t="s">
        <v>22</v>
      </c>
      <c r="E19" s="147"/>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18">
        <f t="shared" si="2"/>
        <v>0</v>
      </c>
      <c r="AK19" s="309">
        <f t="shared" si="3"/>
        <v>0</v>
      </c>
      <c r="AL19" s="335">
        <f t="shared" si="4"/>
        <v>0</v>
      </c>
      <c r="AM19" s="150"/>
      <c r="AN19" s="150"/>
      <c r="AO19" s="150"/>
    </row>
    <row r="20" spans="1:41" s="24" customFormat="1" ht="21" customHeight="1">
      <c r="A20" s="4">
        <v>14</v>
      </c>
      <c r="B20" s="38" t="s">
        <v>1781</v>
      </c>
      <c r="C20" s="39" t="s">
        <v>1782</v>
      </c>
      <c r="D20" s="40" t="s">
        <v>84</v>
      </c>
      <c r="E20" s="147"/>
      <c r="F20" s="95" t="s">
        <v>7</v>
      </c>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18">
        <f t="shared" si="2"/>
        <v>0</v>
      </c>
      <c r="AK20" s="309">
        <f t="shared" si="3"/>
        <v>1</v>
      </c>
      <c r="AL20" s="335">
        <f t="shared" si="4"/>
        <v>0</v>
      </c>
      <c r="AM20" s="150"/>
      <c r="AN20" s="150"/>
      <c r="AO20" s="150"/>
    </row>
    <row r="21" spans="1:41" s="24" customFormat="1" ht="21" customHeight="1">
      <c r="A21" s="4">
        <v>15</v>
      </c>
      <c r="B21" s="38" t="s">
        <v>1783</v>
      </c>
      <c r="C21" s="39" t="s">
        <v>1784</v>
      </c>
      <c r="D21" s="40" t="s">
        <v>441</v>
      </c>
      <c r="E21" s="147"/>
      <c r="F21" s="95"/>
      <c r="G21" s="95"/>
      <c r="H21" s="95"/>
      <c r="I21" s="95"/>
      <c r="J21" s="95"/>
      <c r="K21" s="95"/>
      <c r="L21" s="95"/>
      <c r="M21" s="95" t="s">
        <v>7</v>
      </c>
      <c r="N21" s="95" t="s">
        <v>7</v>
      </c>
      <c r="O21" s="95"/>
      <c r="P21" s="95"/>
      <c r="Q21" s="95"/>
      <c r="R21" s="95"/>
      <c r="S21" s="95"/>
      <c r="T21" s="95"/>
      <c r="U21" s="95"/>
      <c r="V21" s="95"/>
      <c r="W21" s="95"/>
      <c r="X21" s="95"/>
      <c r="Y21" s="95"/>
      <c r="Z21" s="95"/>
      <c r="AA21" s="95"/>
      <c r="AB21" s="95"/>
      <c r="AC21" s="95"/>
      <c r="AD21" s="95"/>
      <c r="AE21" s="95"/>
      <c r="AF21" s="95"/>
      <c r="AG21" s="95"/>
      <c r="AH21" s="95"/>
      <c r="AI21" s="95"/>
      <c r="AJ21" s="18">
        <f t="shared" si="2"/>
        <v>0</v>
      </c>
      <c r="AK21" s="309">
        <f t="shared" si="3"/>
        <v>2</v>
      </c>
      <c r="AL21" s="335">
        <f t="shared" si="4"/>
        <v>0</v>
      </c>
      <c r="AM21" s="150"/>
      <c r="AN21" s="150"/>
      <c r="AO21" s="150"/>
    </row>
    <row r="22" spans="1:41" s="24" customFormat="1" ht="21" customHeight="1">
      <c r="A22" s="4">
        <v>16</v>
      </c>
      <c r="B22" s="38" t="s">
        <v>1785</v>
      </c>
      <c r="C22" s="39" t="s">
        <v>1786</v>
      </c>
      <c r="D22" s="40" t="s">
        <v>23</v>
      </c>
      <c r="E22" s="93"/>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18">
        <f t="shared" si="2"/>
        <v>0</v>
      </c>
      <c r="AK22" s="309">
        <f t="shared" si="3"/>
        <v>0</v>
      </c>
      <c r="AL22" s="335">
        <f t="shared" si="4"/>
        <v>0</v>
      </c>
      <c r="AM22" s="150"/>
      <c r="AN22" s="150"/>
      <c r="AO22" s="150"/>
    </row>
    <row r="23" spans="1:41" s="24" customFormat="1" ht="21" customHeight="1">
      <c r="A23" s="4">
        <v>17</v>
      </c>
      <c r="B23" s="38">
        <v>2010090095</v>
      </c>
      <c r="C23" s="39" t="s">
        <v>234</v>
      </c>
      <c r="D23" s="40" t="s">
        <v>1787</v>
      </c>
      <c r="E23" s="93"/>
      <c r="F23" s="95"/>
      <c r="G23" s="95"/>
      <c r="H23" s="95"/>
      <c r="I23" s="95"/>
      <c r="J23" s="95"/>
      <c r="K23" s="95"/>
      <c r="L23" s="95"/>
      <c r="M23" s="95"/>
      <c r="N23" s="95" t="s">
        <v>7</v>
      </c>
      <c r="O23" s="95"/>
      <c r="P23" s="95"/>
      <c r="Q23" s="95"/>
      <c r="R23" s="95"/>
      <c r="S23" s="95"/>
      <c r="T23" s="95"/>
      <c r="U23" s="95"/>
      <c r="V23" s="95"/>
      <c r="W23" s="95"/>
      <c r="X23" s="95"/>
      <c r="Y23" s="95"/>
      <c r="Z23" s="95"/>
      <c r="AA23" s="95"/>
      <c r="AB23" s="95"/>
      <c r="AC23" s="95"/>
      <c r="AD23" s="95"/>
      <c r="AE23" s="95"/>
      <c r="AF23" s="95"/>
      <c r="AG23" s="95"/>
      <c r="AH23" s="95"/>
      <c r="AI23" s="95"/>
      <c r="AJ23" s="18">
        <f t="shared" si="2"/>
        <v>0</v>
      </c>
      <c r="AK23" s="309">
        <f t="shared" si="3"/>
        <v>1</v>
      </c>
      <c r="AL23" s="335">
        <f t="shared" si="4"/>
        <v>0</v>
      </c>
      <c r="AM23" s="150"/>
      <c r="AN23" s="150"/>
      <c r="AO23" s="150"/>
    </row>
    <row r="24" spans="1:41" s="24" customFormat="1" ht="21" customHeight="1">
      <c r="A24" s="4">
        <v>18</v>
      </c>
      <c r="B24" s="38" t="s">
        <v>1788</v>
      </c>
      <c r="C24" s="39" t="s">
        <v>480</v>
      </c>
      <c r="D24" s="40" t="s">
        <v>100</v>
      </c>
      <c r="E24" s="93"/>
      <c r="F24" s="95"/>
      <c r="G24" s="95"/>
      <c r="H24" s="95"/>
      <c r="I24" s="95"/>
      <c r="J24" s="95"/>
      <c r="K24" s="95"/>
      <c r="L24" s="95"/>
      <c r="M24" s="95"/>
      <c r="N24" s="95"/>
      <c r="O24" s="95"/>
      <c r="P24" s="95"/>
      <c r="Q24" s="95"/>
      <c r="R24" s="95"/>
      <c r="S24" s="95"/>
      <c r="T24" s="95"/>
      <c r="U24" s="95" t="s">
        <v>7</v>
      </c>
      <c r="V24" s="95"/>
      <c r="W24" s="95"/>
      <c r="X24" s="95"/>
      <c r="Y24" s="95"/>
      <c r="Z24" s="95"/>
      <c r="AA24" s="95"/>
      <c r="AB24" s="95"/>
      <c r="AC24" s="95"/>
      <c r="AD24" s="95"/>
      <c r="AE24" s="95"/>
      <c r="AF24" s="95"/>
      <c r="AG24" s="95"/>
      <c r="AH24" s="95"/>
      <c r="AI24" s="95"/>
      <c r="AJ24" s="18">
        <f t="shared" si="2"/>
        <v>0</v>
      </c>
      <c r="AK24" s="309">
        <f t="shared" si="3"/>
        <v>1</v>
      </c>
      <c r="AL24" s="335">
        <f t="shared" si="4"/>
        <v>0</v>
      </c>
      <c r="AM24" s="150"/>
      <c r="AN24" s="150"/>
      <c r="AO24" s="150"/>
    </row>
    <row r="25" spans="1:41" s="24" customFormat="1" ht="21" customHeight="1">
      <c r="A25" s="4">
        <v>19</v>
      </c>
      <c r="B25" s="38" t="s">
        <v>1789</v>
      </c>
      <c r="C25" s="46" t="s">
        <v>31</v>
      </c>
      <c r="D25" s="47" t="s">
        <v>239</v>
      </c>
      <c r="E25" s="104"/>
      <c r="F25" s="98" t="s">
        <v>6</v>
      </c>
      <c r="G25" s="98" t="s">
        <v>7</v>
      </c>
      <c r="H25" s="98"/>
      <c r="I25" s="98"/>
      <c r="J25" s="98" t="s">
        <v>7</v>
      </c>
      <c r="K25" s="98" t="s">
        <v>7</v>
      </c>
      <c r="L25" s="98" t="s">
        <v>7</v>
      </c>
      <c r="M25" s="98" t="s">
        <v>7</v>
      </c>
      <c r="N25" s="98"/>
      <c r="O25" s="98"/>
      <c r="P25" s="98" t="s">
        <v>7</v>
      </c>
      <c r="Q25" s="98" t="s">
        <v>7</v>
      </c>
      <c r="R25" s="98"/>
      <c r="S25" s="98"/>
      <c r="T25" s="98"/>
      <c r="U25" s="98" t="s">
        <v>7</v>
      </c>
      <c r="V25" s="98"/>
      <c r="W25" s="98"/>
      <c r="X25" s="98"/>
      <c r="Y25" s="98"/>
      <c r="Z25" s="98"/>
      <c r="AA25" s="98"/>
      <c r="AB25" s="98"/>
      <c r="AC25" s="98"/>
      <c r="AD25" s="98"/>
      <c r="AE25" s="98"/>
      <c r="AF25" s="98"/>
      <c r="AG25" s="98"/>
      <c r="AH25" s="98"/>
      <c r="AI25" s="98"/>
      <c r="AJ25" s="18">
        <f t="shared" si="2"/>
        <v>1</v>
      </c>
      <c r="AK25" s="309">
        <f t="shared" si="3"/>
        <v>8</v>
      </c>
      <c r="AL25" s="335">
        <f t="shared" si="4"/>
        <v>0</v>
      </c>
      <c r="AM25" s="305"/>
      <c r="AN25" s="305"/>
      <c r="AO25" s="305"/>
    </row>
    <row r="26" spans="1:41" s="24" customFormat="1" ht="18" customHeight="1">
      <c r="A26" s="417" t="s">
        <v>10</v>
      </c>
      <c r="B26" s="417"/>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18">
        <f>SUM(AJ7:AJ25)</f>
        <v>1</v>
      </c>
      <c r="AK26" s="18">
        <f>SUM(AK7:AK25)</f>
        <v>21</v>
      </c>
      <c r="AL26" s="18">
        <f>SUM(AL7:AL25)</f>
        <v>1</v>
      </c>
      <c r="AM26" s="23"/>
      <c r="AN26" s="23"/>
    </row>
    <row r="27" spans="1:41" s="24" customFormat="1" ht="21" customHeight="1">
      <c r="A27" s="418" t="s">
        <v>2599</v>
      </c>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0"/>
      <c r="AM27" s="311"/>
    </row>
    <row r="28" spans="1:41">
      <c r="C28" s="414"/>
      <c r="D28" s="414"/>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row>
  </sheetData>
  <mergeCells count="18">
    <mergeCell ref="I4:L4"/>
    <mergeCell ref="M4:N4"/>
    <mergeCell ref="O4:Q4"/>
    <mergeCell ref="R4:T4"/>
    <mergeCell ref="AL5:AL6"/>
    <mergeCell ref="AJ5:AJ6"/>
    <mergeCell ref="AK5:AK6"/>
    <mergeCell ref="A1:P1"/>
    <mergeCell ref="Q1:AL1"/>
    <mergeCell ref="A2:P2"/>
    <mergeCell ref="Q2:AL2"/>
    <mergeCell ref="A3:AL3"/>
    <mergeCell ref="C28:D28"/>
    <mergeCell ref="A26:AI26"/>
    <mergeCell ref="A5:A6"/>
    <mergeCell ref="A27:AL27"/>
    <mergeCell ref="B5:B6"/>
    <mergeCell ref="C5:D6"/>
  </mergeCells>
  <conditionalFormatting sqref="E6:AI25">
    <cfRule type="expression" dxfId="61"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4" zoomScaleNormal="100" workbookViewId="0">
      <selection activeCell="W27" sqref="W27"/>
    </sheetView>
  </sheetViews>
  <sheetFormatPr defaultColWidth="9.33203125" defaultRowHeight="18"/>
  <cols>
    <col min="1" max="1" width="6" style="23" customWidth="1"/>
    <col min="2" max="2" width="16.83203125" style="23" customWidth="1"/>
    <col min="3" max="3" width="23" style="23" customWidth="1"/>
    <col min="4" max="4" width="9.83203125" style="23" customWidth="1"/>
    <col min="5" max="35" width="3.83203125" style="23" customWidth="1"/>
    <col min="36" max="38" width="6.3320312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22.5">
      <c r="A3" s="432" t="s">
        <v>1797</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 customHeight="1">
      <c r="A7" s="4">
        <v>1</v>
      </c>
      <c r="B7" s="78" t="s">
        <v>1798</v>
      </c>
      <c r="C7" s="79" t="s">
        <v>516</v>
      </c>
      <c r="D7" s="80" t="s">
        <v>82</v>
      </c>
      <c r="E7" s="4"/>
      <c r="F7" s="95" t="s">
        <v>6</v>
      </c>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1</v>
      </c>
      <c r="AK7" s="309">
        <f>COUNTIF(F7:AJ7,"P")+2*COUNTIF(F7:AJ7,"2P")+COUNTIF(F7:AJ7,"TP")+COUNTIF(F7:AJ7,"PT")+COUNTIF(F7:AJ7,"PK")+COUNTIF(F7:AJ7,"KP")+2*COUNTIF(F7:AJ7,"P2")</f>
        <v>0</v>
      </c>
      <c r="AL7" s="335">
        <f>COUNTIF(E7:AI7,"T")+2*COUNTIF(E7:AI7,"2T")+2*COUNTIF(E7:AI7,"T2")+COUNTIF(E7:AI7,"PT")+COUNTIF(E7:AI7,"TP")+COUNTIF(E7:AI7,"TK")+COUNTIF(E7:AI7,"KT")</f>
        <v>0</v>
      </c>
      <c r="AM7" s="25"/>
      <c r="AN7" s="26"/>
      <c r="AO7" s="150"/>
    </row>
    <row r="8" spans="1:41" s="24" customFormat="1" ht="21" customHeight="1">
      <c r="A8" s="4">
        <v>2</v>
      </c>
      <c r="B8" s="78" t="s">
        <v>1799</v>
      </c>
      <c r="C8" s="79" t="s">
        <v>1800</v>
      </c>
      <c r="D8" s="80" t="s">
        <v>39</v>
      </c>
      <c r="E8" s="4"/>
      <c r="F8" s="95"/>
      <c r="G8" s="95" t="s">
        <v>6</v>
      </c>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18">
        <f t="shared" ref="AJ8:AJ36" si="2">COUNTIF(E8:AI8,"K")+2*COUNTIF(E8:AI8,"2K")+COUNTIF(E8:AI8,"TK")+COUNTIF(E8:AI8,"KT")+COUNTIF(E8:AI8,"PK")+COUNTIF(E8:AI8,"KP")+2*COUNTIF(E8:AI8,"K2")</f>
        <v>1</v>
      </c>
      <c r="AK8" s="309">
        <f t="shared" ref="AK8:AK36" si="3">COUNTIF(F8:AJ8,"P")+2*COUNTIF(F8:AJ8,"2P")+COUNTIF(F8:AJ8,"TP")+COUNTIF(F8:AJ8,"PT")+COUNTIF(F8:AJ8,"PK")+COUNTIF(F8:AJ8,"KP")+2*COUNTIF(F8:AJ8,"P2")</f>
        <v>0</v>
      </c>
      <c r="AL8" s="335">
        <f t="shared" ref="AL8:AL36" si="4">COUNTIF(E8:AI8,"T")+2*COUNTIF(E8:AI8,"2T")+2*COUNTIF(E8:AI8,"T2")+COUNTIF(E8:AI8,"PT")+COUNTIF(E8:AI8,"TP")+COUNTIF(E8:AI8,"TK")+COUNTIF(E8:AI8,"KT")</f>
        <v>0</v>
      </c>
      <c r="AM8" s="150"/>
      <c r="AN8" s="150"/>
      <c r="AO8" s="150"/>
    </row>
    <row r="9" spans="1:41" s="24" customFormat="1" ht="21" customHeight="1">
      <c r="A9" s="4">
        <v>3</v>
      </c>
      <c r="B9" s="78" t="s">
        <v>1801</v>
      </c>
      <c r="C9" s="79" t="s">
        <v>617</v>
      </c>
      <c r="D9" s="80" t="s">
        <v>40</v>
      </c>
      <c r="E9" s="4"/>
      <c r="F9" s="95" t="s">
        <v>6</v>
      </c>
      <c r="G9" s="95"/>
      <c r="H9" s="95"/>
      <c r="I9" s="95"/>
      <c r="J9" s="95"/>
      <c r="K9" s="95"/>
      <c r="L9" s="95"/>
      <c r="M9" s="95"/>
      <c r="N9" s="95" t="s">
        <v>6</v>
      </c>
      <c r="O9" s="95"/>
      <c r="P9" s="95"/>
      <c r="Q9" s="95"/>
      <c r="R9" s="95"/>
      <c r="S9" s="95"/>
      <c r="T9" s="95"/>
      <c r="U9" s="95"/>
      <c r="V9" s="95"/>
      <c r="W9" s="95"/>
      <c r="X9" s="95"/>
      <c r="Y9" s="95"/>
      <c r="Z9" s="95"/>
      <c r="AA9" s="95"/>
      <c r="AB9" s="95"/>
      <c r="AC9" s="95"/>
      <c r="AD9" s="95"/>
      <c r="AE9" s="95"/>
      <c r="AF9" s="95"/>
      <c r="AG9" s="95"/>
      <c r="AH9" s="95"/>
      <c r="AI9" s="95"/>
      <c r="AJ9" s="18">
        <f t="shared" si="2"/>
        <v>2</v>
      </c>
      <c r="AK9" s="309">
        <f t="shared" si="3"/>
        <v>0</v>
      </c>
      <c r="AL9" s="335">
        <f t="shared" si="4"/>
        <v>0</v>
      </c>
      <c r="AM9" s="150"/>
      <c r="AN9" s="150"/>
      <c r="AO9" s="150"/>
    </row>
    <row r="10" spans="1:41" s="24" customFormat="1" ht="21" customHeight="1">
      <c r="A10" s="4">
        <v>4</v>
      </c>
      <c r="B10" s="78" t="s">
        <v>1802</v>
      </c>
      <c r="C10" s="79" t="s">
        <v>24</v>
      </c>
      <c r="D10" s="80" t="s">
        <v>40</v>
      </c>
      <c r="E10" s="4"/>
      <c r="F10" s="95"/>
      <c r="G10" s="95"/>
      <c r="H10" s="95"/>
      <c r="I10" s="95"/>
      <c r="J10" s="95"/>
      <c r="K10" s="95"/>
      <c r="L10" s="95"/>
      <c r="M10" s="95"/>
      <c r="N10" s="95"/>
      <c r="O10" s="95"/>
      <c r="P10" s="95"/>
      <c r="Q10" s="95"/>
      <c r="R10" s="95"/>
      <c r="S10" s="95" t="s">
        <v>6</v>
      </c>
      <c r="T10" s="95"/>
      <c r="U10" s="95"/>
      <c r="V10" s="95"/>
      <c r="W10" s="95"/>
      <c r="X10" s="95"/>
      <c r="Y10" s="95"/>
      <c r="Z10" s="95"/>
      <c r="AA10" s="95"/>
      <c r="AB10" s="95"/>
      <c r="AC10" s="95"/>
      <c r="AD10" s="95"/>
      <c r="AE10" s="95"/>
      <c r="AF10" s="95"/>
      <c r="AG10" s="95"/>
      <c r="AH10" s="95"/>
      <c r="AI10" s="95"/>
      <c r="AJ10" s="18">
        <f t="shared" si="2"/>
        <v>1</v>
      </c>
      <c r="AK10" s="309">
        <f t="shared" si="3"/>
        <v>0</v>
      </c>
      <c r="AL10" s="335">
        <f t="shared" si="4"/>
        <v>0</v>
      </c>
      <c r="AM10" s="150"/>
      <c r="AN10" s="150"/>
      <c r="AO10" s="150"/>
    </row>
    <row r="11" spans="1:41" s="24" customFormat="1" ht="21" customHeight="1">
      <c r="A11" s="4">
        <v>5</v>
      </c>
      <c r="B11" s="78" t="s">
        <v>1803</v>
      </c>
      <c r="C11" s="79" t="s">
        <v>57</v>
      </c>
      <c r="D11" s="80" t="s">
        <v>136</v>
      </c>
      <c r="E11" s="4"/>
      <c r="F11" s="95"/>
      <c r="G11" s="95" t="s">
        <v>6</v>
      </c>
      <c r="H11" s="95"/>
      <c r="I11" s="95"/>
      <c r="J11" s="95" t="s">
        <v>6</v>
      </c>
      <c r="K11" s="95"/>
      <c r="L11" s="95"/>
      <c r="M11" s="95"/>
      <c r="N11" s="95" t="s">
        <v>6</v>
      </c>
      <c r="O11" s="95"/>
      <c r="P11" s="95"/>
      <c r="Q11" s="95" t="s">
        <v>6</v>
      </c>
      <c r="R11" s="95"/>
      <c r="S11" s="95" t="s">
        <v>6</v>
      </c>
      <c r="T11" s="95"/>
      <c r="U11" s="95"/>
      <c r="V11" s="95"/>
      <c r="W11" s="95"/>
      <c r="X11" s="95"/>
      <c r="Y11" s="95"/>
      <c r="Z11" s="95"/>
      <c r="AA11" s="95"/>
      <c r="AB11" s="95"/>
      <c r="AC11" s="95"/>
      <c r="AD11" s="95"/>
      <c r="AE11" s="95"/>
      <c r="AF11" s="95"/>
      <c r="AG11" s="95"/>
      <c r="AH11" s="95"/>
      <c r="AI11" s="95"/>
      <c r="AJ11" s="18">
        <f t="shared" si="2"/>
        <v>5</v>
      </c>
      <c r="AK11" s="309">
        <f t="shared" si="3"/>
        <v>0</v>
      </c>
      <c r="AL11" s="335">
        <f t="shared" si="4"/>
        <v>0</v>
      </c>
      <c r="AM11" s="150"/>
      <c r="AN11" s="150"/>
      <c r="AO11" s="150"/>
    </row>
    <row r="12" spans="1:41" s="24" customFormat="1" ht="21" customHeight="1">
      <c r="A12" s="4">
        <v>6</v>
      </c>
      <c r="B12" s="78" t="s">
        <v>1804</v>
      </c>
      <c r="C12" s="79" t="s">
        <v>1805</v>
      </c>
      <c r="D12" s="80" t="s">
        <v>48</v>
      </c>
      <c r="E12" s="4"/>
      <c r="F12" s="95" t="s">
        <v>6</v>
      </c>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18">
        <f t="shared" si="2"/>
        <v>1</v>
      </c>
      <c r="AK12" s="309">
        <f t="shared" si="3"/>
        <v>0</v>
      </c>
      <c r="AL12" s="335">
        <f t="shared" si="4"/>
        <v>0</v>
      </c>
      <c r="AM12" s="150"/>
      <c r="AN12" s="150"/>
      <c r="AO12" s="150"/>
    </row>
    <row r="13" spans="1:41" s="24" customFormat="1" ht="21" customHeight="1">
      <c r="A13" s="4">
        <v>7</v>
      </c>
      <c r="B13" s="78" t="s">
        <v>1806</v>
      </c>
      <c r="C13" s="79" t="s">
        <v>435</v>
      </c>
      <c r="D13" s="80" t="s">
        <v>70</v>
      </c>
      <c r="E13" s="169"/>
      <c r="F13" s="212"/>
      <c r="G13" s="212"/>
      <c r="H13" s="212"/>
      <c r="I13" s="212"/>
      <c r="J13" s="212"/>
      <c r="K13" s="212"/>
      <c r="L13" s="212"/>
      <c r="M13" s="212"/>
      <c r="N13" s="212"/>
      <c r="O13" s="212"/>
      <c r="P13" s="212"/>
      <c r="Q13" s="212"/>
      <c r="R13" s="212"/>
      <c r="S13" s="212"/>
      <c r="T13" s="95"/>
      <c r="U13" s="212"/>
      <c r="V13" s="212"/>
      <c r="W13" s="212"/>
      <c r="X13" s="212"/>
      <c r="Y13" s="212"/>
      <c r="Z13" s="212"/>
      <c r="AA13" s="212"/>
      <c r="AB13" s="212"/>
      <c r="AC13" s="212"/>
      <c r="AD13" s="212"/>
      <c r="AE13" s="212"/>
      <c r="AF13" s="212"/>
      <c r="AG13" s="212"/>
      <c r="AH13" s="212"/>
      <c r="AI13" s="212"/>
      <c r="AJ13" s="18">
        <f t="shared" si="2"/>
        <v>0</v>
      </c>
      <c r="AK13" s="309">
        <f t="shared" si="3"/>
        <v>0</v>
      </c>
      <c r="AL13" s="335">
        <f t="shared" si="4"/>
        <v>0</v>
      </c>
      <c r="AM13" s="150"/>
      <c r="AN13" s="150"/>
      <c r="AO13" s="150"/>
    </row>
    <row r="14" spans="1:41" s="24" customFormat="1" ht="21" customHeight="1">
      <c r="A14" s="4">
        <v>8</v>
      </c>
      <c r="B14" s="78" t="s">
        <v>1807</v>
      </c>
      <c r="C14" s="79" t="s">
        <v>1808</v>
      </c>
      <c r="D14" s="80" t="s">
        <v>30</v>
      </c>
      <c r="E14" s="4"/>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18">
        <f t="shared" si="2"/>
        <v>0</v>
      </c>
      <c r="AK14" s="309">
        <f t="shared" si="3"/>
        <v>0</v>
      </c>
      <c r="AL14" s="335">
        <f t="shared" si="4"/>
        <v>0</v>
      </c>
      <c r="AM14" s="150"/>
      <c r="AN14" s="150"/>
      <c r="AO14" s="150"/>
    </row>
    <row r="15" spans="1:41" s="24" customFormat="1" ht="21" customHeight="1">
      <c r="A15" s="4">
        <v>9</v>
      </c>
      <c r="B15" s="78" t="s">
        <v>1809</v>
      </c>
      <c r="C15" s="79" t="s">
        <v>31</v>
      </c>
      <c r="D15" s="80" t="s">
        <v>1448</v>
      </c>
      <c r="E15" s="4"/>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18">
        <f t="shared" si="2"/>
        <v>0</v>
      </c>
      <c r="AK15" s="309">
        <f t="shared" si="3"/>
        <v>0</v>
      </c>
      <c r="AL15" s="335">
        <f t="shared" si="4"/>
        <v>0</v>
      </c>
      <c r="AM15" s="150"/>
      <c r="AN15" s="150"/>
      <c r="AO15" s="150"/>
    </row>
    <row r="16" spans="1:41" s="24" customFormat="1" ht="21" customHeight="1">
      <c r="A16" s="4">
        <v>10</v>
      </c>
      <c r="B16" s="78">
        <v>2010090096</v>
      </c>
      <c r="C16" s="79" t="s">
        <v>1810</v>
      </c>
      <c r="D16" s="80" t="s">
        <v>1811</v>
      </c>
      <c r="E16" s="4"/>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18">
        <f t="shared" si="2"/>
        <v>0</v>
      </c>
      <c r="AK16" s="309">
        <f t="shared" si="3"/>
        <v>0</v>
      </c>
      <c r="AL16" s="335">
        <f t="shared" si="4"/>
        <v>0</v>
      </c>
      <c r="AM16" s="150"/>
      <c r="AN16" s="150"/>
      <c r="AO16" s="150"/>
    </row>
    <row r="17" spans="1:41" s="24" customFormat="1" ht="21" customHeight="1">
      <c r="A17" s="4">
        <v>11</v>
      </c>
      <c r="B17" s="78" t="s">
        <v>1812</v>
      </c>
      <c r="C17" s="79" t="s">
        <v>1813</v>
      </c>
      <c r="D17" s="80" t="s">
        <v>41</v>
      </c>
      <c r="E17" s="4"/>
      <c r="F17" s="95"/>
      <c r="G17" s="95"/>
      <c r="H17" s="95"/>
      <c r="I17" s="95"/>
      <c r="J17" s="95"/>
      <c r="K17" s="95"/>
      <c r="L17" s="85"/>
      <c r="M17" s="95" t="s">
        <v>6</v>
      </c>
      <c r="N17" s="95" t="s">
        <v>6</v>
      </c>
      <c r="O17" s="95"/>
      <c r="P17" s="95"/>
      <c r="Q17" s="95" t="s">
        <v>6</v>
      </c>
      <c r="R17" s="95" t="s">
        <v>6</v>
      </c>
      <c r="S17" s="95"/>
      <c r="T17" s="95"/>
      <c r="U17" s="95"/>
      <c r="V17" s="95"/>
      <c r="W17" s="95"/>
      <c r="X17" s="95"/>
      <c r="Y17" s="95"/>
      <c r="Z17" s="95"/>
      <c r="AA17" s="95"/>
      <c r="AB17" s="95"/>
      <c r="AC17" s="95"/>
      <c r="AD17" s="95"/>
      <c r="AE17" s="95"/>
      <c r="AF17" s="95"/>
      <c r="AG17" s="95"/>
      <c r="AH17" s="95"/>
      <c r="AI17" s="95"/>
      <c r="AJ17" s="18">
        <f t="shared" si="2"/>
        <v>4</v>
      </c>
      <c r="AK17" s="309">
        <f t="shared" si="3"/>
        <v>0</v>
      </c>
      <c r="AL17" s="335">
        <f t="shared" si="4"/>
        <v>0</v>
      </c>
      <c r="AM17" s="150"/>
      <c r="AN17" s="150"/>
      <c r="AO17" s="150"/>
    </row>
    <row r="18" spans="1:41" s="142" customFormat="1" ht="21" customHeight="1">
      <c r="A18" s="4">
        <v>12</v>
      </c>
      <c r="B18" s="78" t="s">
        <v>1814</v>
      </c>
      <c r="C18" s="79" t="s">
        <v>1815</v>
      </c>
      <c r="D18" s="80" t="s">
        <v>92</v>
      </c>
      <c r="E18" s="16"/>
      <c r="F18" s="148" t="s">
        <v>6</v>
      </c>
      <c r="G18" s="148" t="s">
        <v>6</v>
      </c>
      <c r="H18" s="148"/>
      <c r="I18" s="148" t="s">
        <v>6</v>
      </c>
      <c r="J18" s="148" t="s">
        <v>6</v>
      </c>
      <c r="K18" s="148" t="s">
        <v>6</v>
      </c>
      <c r="L18" s="148"/>
      <c r="M18" s="148" t="s">
        <v>6</v>
      </c>
      <c r="N18" s="148" t="s">
        <v>6</v>
      </c>
      <c r="O18" s="148"/>
      <c r="P18" s="148" t="s">
        <v>6</v>
      </c>
      <c r="Q18" s="148" t="s">
        <v>6</v>
      </c>
      <c r="R18" s="148" t="s">
        <v>6</v>
      </c>
      <c r="S18" s="148" t="s">
        <v>6</v>
      </c>
      <c r="T18" s="95" t="s">
        <v>6</v>
      </c>
      <c r="U18" s="148"/>
      <c r="V18" s="148"/>
      <c r="W18" s="68" t="s">
        <v>6</v>
      </c>
      <c r="X18" s="148"/>
      <c r="Y18" s="148"/>
      <c r="Z18" s="148"/>
      <c r="AA18" s="148"/>
      <c r="AB18" s="148"/>
      <c r="AC18" s="148"/>
      <c r="AD18" s="148"/>
      <c r="AE18" s="148"/>
      <c r="AF18" s="148"/>
      <c r="AG18" s="148"/>
      <c r="AH18" s="148"/>
      <c r="AI18" s="148"/>
      <c r="AJ18" s="18">
        <f t="shared" si="2"/>
        <v>13</v>
      </c>
      <c r="AK18" s="309">
        <f t="shared" si="3"/>
        <v>0</v>
      </c>
      <c r="AL18" s="335">
        <f t="shared" si="4"/>
        <v>0</v>
      </c>
      <c r="AM18" s="171"/>
      <c r="AN18" s="171"/>
      <c r="AO18" s="171"/>
    </row>
    <row r="19" spans="1:41" s="142" customFormat="1" ht="21" customHeight="1">
      <c r="A19" s="4">
        <v>13</v>
      </c>
      <c r="B19" s="78" t="s">
        <v>1816</v>
      </c>
      <c r="C19" s="79" t="s">
        <v>205</v>
      </c>
      <c r="D19" s="80" t="s">
        <v>210</v>
      </c>
      <c r="E19" s="4"/>
      <c r="F19" s="95"/>
      <c r="G19" s="95" t="s">
        <v>6</v>
      </c>
      <c r="H19" s="95"/>
      <c r="I19" s="95" t="s">
        <v>6</v>
      </c>
      <c r="J19" s="95" t="s">
        <v>6</v>
      </c>
      <c r="K19" s="95"/>
      <c r="L19" s="95"/>
      <c r="M19" s="95"/>
      <c r="N19" s="95" t="s">
        <v>6</v>
      </c>
      <c r="O19" s="95"/>
      <c r="P19" s="95"/>
      <c r="Q19" s="95"/>
      <c r="R19" s="95"/>
      <c r="S19" s="148"/>
      <c r="T19" s="95"/>
      <c r="U19" s="95"/>
      <c r="V19" s="95"/>
      <c r="W19" s="95"/>
      <c r="X19" s="95"/>
      <c r="Y19" s="95"/>
      <c r="Z19" s="95"/>
      <c r="AA19" s="95"/>
      <c r="AB19" s="95"/>
      <c r="AC19" s="95"/>
      <c r="AD19" s="95"/>
      <c r="AE19" s="95"/>
      <c r="AF19" s="95"/>
      <c r="AG19" s="95"/>
      <c r="AH19" s="95"/>
      <c r="AI19" s="95"/>
      <c r="AJ19" s="18">
        <f t="shared" si="2"/>
        <v>4</v>
      </c>
      <c r="AK19" s="309">
        <f t="shared" si="3"/>
        <v>0</v>
      </c>
      <c r="AL19" s="335">
        <f t="shared" si="4"/>
        <v>0</v>
      </c>
      <c r="AM19" s="468"/>
      <c r="AN19" s="469"/>
      <c r="AO19" s="171"/>
    </row>
    <row r="20" spans="1:41" s="142" customFormat="1" ht="21" customHeight="1">
      <c r="A20" s="4">
        <v>14</v>
      </c>
      <c r="B20" s="78" t="s">
        <v>1817</v>
      </c>
      <c r="C20" s="79" t="s">
        <v>57</v>
      </c>
      <c r="D20" s="80" t="s">
        <v>126</v>
      </c>
      <c r="E20" s="4"/>
      <c r="F20" s="95" t="s">
        <v>6</v>
      </c>
      <c r="G20" s="95"/>
      <c r="H20" s="95"/>
      <c r="I20" s="95" t="s">
        <v>6</v>
      </c>
      <c r="J20" s="95" t="s">
        <v>6</v>
      </c>
      <c r="K20" s="95" t="s">
        <v>6</v>
      </c>
      <c r="L20" s="95" t="s">
        <v>6</v>
      </c>
      <c r="M20" s="95"/>
      <c r="N20" s="95" t="s">
        <v>6</v>
      </c>
      <c r="O20" s="95"/>
      <c r="P20" s="95" t="s">
        <v>6</v>
      </c>
      <c r="Q20" s="95" t="s">
        <v>6</v>
      </c>
      <c r="R20" s="95" t="s">
        <v>6</v>
      </c>
      <c r="S20" s="95" t="s">
        <v>6</v>
      </c>
      <c r="T20" s="95" t="s">
        <v>6</v>
      </c>
      <c r="U20" s="95"/>
      <c r="V20" s="95"/>
      <c r="W20" s="95" t="s">
        <v>6</v>
      </c>
      <c r="X20" s="95"/>
      <c r="Y20" s="95"/>
      <c r="Z20" s="95"/>
      <c r="AA20" s="95"/>
      <c r="AB20" s="95"/>
      <c r="AC20" s="95"/>
      <c r="AD20" s="95"/>
      <c r="AE20" s="95"/>
      <c r="AF20" s="95"/>
      <c r="AG20" s="95"/>
      <c r="AH20" s="95"/>
      <c r="AI20" s="95"/>
      <c r="AJ20" s="18">
        <f t="shared" si="2"/>
        <v>12</v>
      </c>
      <c r="AK20" s="309">
        <f t="shared" si="3"/>
        <v>0</v>
      </c>
      <c r="AL20" s="335">
        <f t="shared" si="4"/>
        <v>0</v>
      </c>
      <c r="AM20" s="171"/>
      <c r="AN20" s="171"/>
      <c r="AO20" s="171"/>
    </row>
    <row r="21" spans="1:41" s="142" customFormat="1" ht="21" customHeight="1">
      <c r="A21" s="4">
        <v>15</v>
      </c>
      <c r="B21" s="78" t="s">
        <v>1818</v>
      </c>
      <c r="C21" s="79" t="s">
        <v>646</v>
      </c>
      <c r="D21" s="80" t="s">
        <v>150</v>
      </c>
      <c r="E21" s="4"/>
      <c r="F21" s="95"/>
      <c r="G21" s="95" t="s">
        <v>6</v>
      </c>
      <c r="H21" s="95"/>
      <c r="I21" s="95"/>
      <c r="J21" s="95" t="s">
        <v>6</v>
      </c>
      <c r="K21" s="95"/>
      <c r="L21" s="95"/>
      <c r="M21" s="95" t="s">
        <v>6</v>
      </c>
      <c r="N21" s="95" t="s">
        <v>6</v>
      </c>
      <c r="O21" s="95"/>
      <c r="P21" s="95"/>
      <c r="Q21" s="95" t="s">
        <v>6</v>
      </c>
      <c r="R21" s="95" t="s">
        <v>6</v>
      </c>
      <c r="S21" s="95"/>
      <c r="T21" s="95"/>
      <c r="U21" s="95"/>
      <c r="V21" s="95"/>
      <c r="W21" s="95"/>
      <c r="X21" s="95"/>
      <c r="Y21" s="95"/>
      <c r="Z21" s="95"/>
      <c r="AA21" s="95"/>
      <c r="AB21" s="95"/>
      <c r="AC21" s="95"/>
      <c r="AD21" s="95"/>
      <c r="AE21" s="95"/>
      <c r="AF21" s="95"/>
      <c r="AG21" s="95"/>
      <c r="AH21" s="95"/>
      <c r="AI21" s="95"/>
      <c r="AJ21" s="18">
        <f t="shared" si="2"/>
        <v>6</v>
      </c>
      <c r="AK21" s="309">
        <f t="shared" si="3"/>
        <v>0</v>
      </c>
      <c r="AL21" s="335">
        <f t="shared" si="4"/>
        <v>0</v>
      </c>
      <c r="AM21" s="171"/>
      <c r="AN21" s="171"/>
      <c r="AO21" s="171"/>
    </row>
    <row r="22" spans="1:41" s="142" customFormat="1" ht="21" customHeight="1">
      <c r="A22" s="4">
        <v>16</v>
      </c>
      <c r="B22" s="78" t="s">
        <v>1819</v>
      </c>
      <c r="C22" s="79" t="s">
        <v>327</v>
      </c>
      <c r="D22" s="80" t="s">
        <v>62</v>
      </c>
      <c r="E22" s="4"/>
      <c r="F22" s="95" t="s">
        <v>6</v>
      </c>
      <c r="G22" s="95" t="s">
        <v>6</v>
      </c>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18">
        <f t="shared" si="2"/>
        <v>2</v>
      </c>
      <c r="AK22" s="309">
        <f t="shared" si="3"/>
        <v>0</v>
      </c>
      <c r="AL22" s="335">
        <f t="shared" si="4"/>
        <v>0</v>
      </c>
      <c r="AM22" s="171"/>
      <c r="AN22" s="171"/>
      <c r="AO22" s="171"/>
    </row>
    <row r="23" spans="1:41" s="142" customFormat="1" ht="21" customHeight="1">
      <c r="A23" s="4">
        <v>17</v>
      </c>
      <c r="B23" s="78" t="s">
        <v>1820</v>
      </c>
      <c r="C23" s="79" t="s">
        <v>118</v>
      </c>
      <c r="D23" s="80" t="s">
        <v>62</v>
      </c>
      <c r="E23" s="4"/>
      <c r="F23" s="95"/>
      <c r="G23" s="95" t="s">
        <v>6</v>
      </c>
      <c r="H23" s="95"/>
      <c r="I23" s="95"/>
      <c r="J23" s="95" t="s">
        <v>6</v>
      </c>
      <c r="K23" s="95"/>
      <c r="L23" s="95"/>
      <c r="M23" s="95"/>
      <c r="N23" s="95"/>
      <c r="O23" s="95"/>
      <c r="P23" s="95" t="s">
        <v>6</v>
      </c>
      <c r="Q23" s="95" t="s">
        <v>6</v>
      </c>
      <c r="R23" s="95"/>
      <c r="S23" s="95"/>
      <c r="T23" s="95"/>
      <c r="U23" s="95"/>
      <c r="V23" s="95"/>
      <c r="W23" s="95"/>
      <c r="X23" s="95"/>
      <c r="Y23" s="95"/>
      <c r="Z23" s="95"/>
      <c r="AA23" s="95"/>
      <c r="AB23" s="95"/>
      <c r="AC23" s="95"/>
      <c r="AD23" s="95"/>
      <c r="AE23" s="95"/>
      <c r="AF23" s="95"/>
      <c r="AG23" s="95"/>
      <c r="AH23" s="95"/>
      <c r="AI23" s="95"/>
      <c r="AJ23" s="18">
        <f t="shared" si="2"/>
        <v>4</v>
      </c>
      <c r="AK23" s="309">
        <f t="shared" si="3"/>
        <v>0</v>
      </c>
      <c r="AL23" s="335">
        <f t="shared" si="4"/>
        <v>0</v>
      </c>
      <c r="AM23" s="171"/>
      <c r="AN23" s="171"/>
      <c r="AO23" s="171"/>
    </row>
    <row r="24" spans="1:41" s="24" customFormat="1" ht="21" customHeight="1">
      <c r="A24" s="4">
        <v>18</v>
      </c>
      <c r="B24" s="81" t="s">
        <v>1821</v>
      </c>
      <c r="C24" s="82" t="s">
        <v>1822</v>
      </c>
      <c r="D24" s="192" t="s">
        <v>1112</v>
      </c>
      <c r="E24" s="4"/>
      <c r="F24" s="95" t="s">
        <v>6</v>
      </c>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18">
        <f t="shared" si="2"/>
        <v>1</v>
      </c>
      <c r="AK24" s="309">
        <f t="shared" si="3"/>
        <v>0</v>
      </c>
      <c r="AL24" s="335">
        <f t="shared" si="4"/>
        <v>0</v>
      </c>
      <c r="AM24" s="150"/>
      <c r="AN24" s="150"/>
      <c r="AO24" s="150"/>
    </row>
    <row r="25" spans="1:41" s="24" customFormat="1" ht="21" customHeight="1">
      <c r="A25" s="4">
        <v>19</v>
      </c>
      <c r="B25" s="78" t="s">
        <v>1823</v>
      </c>
      <c r="C25" s="79" t="s">
        <v>57</v>
      </c>
      <c r="D25" s="80" t="s">
        <v>1456</v>
      </c>
      <c r="E25" s="21"/>
      <c r="F25" s="95"/>
      <c r="G25" s="95" t="s">
        <v>6</v>
      </c>
      <c r="H25" s="95"/>
      <c r="I25" s="95"/>
      <c r="J25" s="95"/>
      <c r="K25" s="95"/>
      <c r="L25" s="95"/>
      <c r="M25" s="95"/>
      <c r="N25" s="95"/>
      <c r="O25" s="95"/>
      <c r="P25" s="95"/>
      <c r="Q25" s="95"/>
      <c r="R25" s="95"/>
      <c r="S25" s="95"/>
      <c r="T25" s="95"/>
      <c r="U25" s="95"/>
      <c r="V25" s="95"/>
      <c r="W25" s="95" t="s">
        <v>7</v>
      </c>
      <c r="X25" s="95"/>
      <c r="Y25" s="95"/>
      <c r="Z25" s="95"/>
      <c r="AA25" s="95"/>
      <c r="AB25" s="95"/>
      <c r="AC25" s="95"/>
      <c r="AD25" s="95"/>
      <c r="AE25" s="95"/>
      <c r="AF25" s="95"/>
      <c r="AG25" s="95"/>
      <c r="AH25" s="95"/>
      <c r="AI25" s="95"/>
      <c r="AJ25" s="18">
        <f t="shared" si="2"/>
        <v>1</v>
      </c>
      <c r="AK25" s="309">
        <f t="shared" si="3"/>
        <v>1</v>
      </c>
      <c r="AL25" s="335">
        <f t="shared" si="4"/>
        <v>0</v>
      </c>
      <c r="AM25" s="150"/>
      <c r="AN25" s="150"/>
      <c r="AO25" s="150"/>
    </row>
    <row r="26" spans="1:41" s="24" customFormat="1" ht="21" customHeight="1">
      <c r="A26" s="4">
        <v>20</v>
      </c>
      <c r="B26" s="78" t="s">
        <v>1824</v>
      </c>
      <c r="C26" s="79" t="s">
        <v>646</v>
      </c>
      <c r="D26" s="80" t="s">
        <v>94</v>
      </c>
      <c r="E26" s="21"/>
      <c r="F26" s="95" t="s">
        <v>6</v>
      </c>
      <c r="G26" s="95"/>
      <c r="H26" s="95"/>
      <c r="I26" s="95" t="s">
        <v>7</v>
      </c>
      <c r="J26" s="95" t="s">
        <v>6</v>
      </c>
      <c r="K26" s="95" t="s">
        <v>6</v>
      </c>
      <c r="L26" s="95"/>
      <c r="M26" s="95" t="s">
        <v>6</v>
      </c>
      <c r="N26" s="95"/>
      <c r="O26" s="95"/>
      <c r="P26" s="95"/>
      <c r="Q26" s="95" t="s">
        <v>6</v>
      </c>
      <c r="R26" s="95"/>
      <c r="S26" s="95"/>
      <c r="T26" s="95"/>
      <c r="U26" s="95"/>
      <c r="V26" s="95"/>
      <c r="W26" s="95" t="s">
        <v>6</v>
      </c>
      <c r="X26" s="95"/>
      <c r="Y26" s="95"/>
      <c r="Z26" s="95"/>
      <c r="AA26" s="95"/>
      <c r="AB26" s="95"/>
      <c r="AC26" s="95"/>
      <c r="AD26" s="95"/>
      <c r="AE26" s="95"/>
      <c r="AF26" s="95"/>
      <c r="AG26" s="95"/>
      <c r="AH26" s="95"/>
      <c r="AI26" s="95"/>
      <c r="AJ26" s="18">
        <f t="shared" si="2"/>
        <v>6</v>
      </c>
      <c r="AK26" s="309">
        <f t="shared" si="3"/>
        <v>1</v>
      </c>
      <c r="AL26" s="335">
        <f t="shared" si="4"/>
        <v>0</v>
      </c>
      <c r="AM26" s="150"/>
      <c r="AN26" s="150"/>
      <c r="AO26" s="150"/>
    </row>
    <row r="27" spans="1:41" s="24" customFormat="1" ht="21" customHeight="1">
      <c r="A27" s="4">
        <v>21</v>
      </c>
      <c r="B27" s="78" t="s">
        <v>1825</v>
      </c>
      <c r="C27" s="79" t="s">
        <v>1826</v>
      </c>
      <c r="D27" s="80" t="s">
        <v>1371</v>
      </c>
      <c r="E27" s="21"/>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18">
        <f t="shared" si="2"/>
        <v>0</v>
      </c>
      <c r="AK27" s="309">
        <f t="shared" si="3"/>
        <v>0</v>
      </c>
      <c r="AL27" s="335">
        <f t="shared" si="4"/>
        <v>0</v>
      </c>
      <c r="AM27" s="150"/>
      <c r="AN27" s="150"/>
      <c r="AO27" s="150"/>
    </row>
    <row r="28" spans="1:41" s="24" customFormat="1" ht="21" customHeight="1">
      <c r="A28" s="4">
        <v>22</v>
      </c>
      <c r="B28" s="78" t="s">
        <v>1827</v>
      </c>
      <c r="C28" s="79" t="s">
        <v>18</v>
      </c>
      <c r="D28" s="80" t="s">
        <v>22</v>
      </c>
      <c r="E28" s="21"/>
      <c r="F28" s="95"/>
      <c r="G28" s="95"/>
      <c r="H28" s="95"/>
      <c r="I28" s="95"/>
      <c r="J28" s="95"/>
      <c r="K28" s="95" t="s">
        <v>6</v>
      </c>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18">
        <f t="shared" si="2"/>
        <v>1</v>
      </c>
      <c r="AK28" s="309">
        <f t="shared" si="3"/>
        <v>0</v>
      </c>
      <c r="AL28" s="335">
        <f t="shared" si="4"/>
        <v>0</v>
      </c>
      <c r="AM28" s="150"/>
      <c r="AN28" s="150"/>
      <c r="AO28" s="150"/>
    </row>
    <row r="29" spans="1:41" s="24" customFormat="1" ht="21" customHeight="1">
      <c r="A29" s="4">
        <v>23</v>
      </c>
      <c r="B29" s="78" t="s">
        <v>1828</v>
      </c>
      <c r="C29" s="79" t="s">
        <v>1829</v>
      </c>
      <c r="D29" s="80" t="s">
        <v>46</v>
      </c>
      <c r="E29" s="21"/>
      <c r="F29" s="95" t="s">
        <v>6</v>
      </c>
      <c r="G29" s="95" t="s">
        <v>6</v>
      </c>
      <c r="H29" s="95"/>
      <c r="I29" s="95" t="s">
        <v>2657</v>
      </c>
      <c r="J29" s="95" t="s">
        <v>2657</v>
      </c>
      <c r="K29" s="95"/>
      <c r="L29" s="95"/>
      <c r="M29" s="95"/>
      <c r="N29" s="95" t="s">
        <v>6</v>
      </c>
      <c r="O29" s="95"/>
      <c r="P29" s="95"/>
      <c r="Q29" s="95" t="s">
        <v>2657</v>
      </c>
      <c r="R29" s="95" t="s">
        <v>6</v>
      </c>
      <c r="S29" s="95" t="s">
        <v>6</v>
      </c>
      <c r="T29" s="95"/>
      <c r="U29" s="95"/>
      <c r="V29" s="95"/>
      <c r="W29" s="95"/>
      <c r="X29" s="95"/>
      <c r="Y29" s="95"/>
      <c r="Z29" s="95"/>
      <c r="AA29" s="95"/>
      <c r="AB29" s="95"/>
      <c r="AC29" s="95"/>
      <c r="AD29" s="95"/>
      <c r="AE29" s="95"/>
      <c r="AF29" s="95"/>
      <c r="AG29" s="95"/>
      <c r="AH29" s="95"/>
      <c r="AI29" s="95"/>
      <c r="AJ29" s="18">
        <f t="shared" si="2"/>
        <v>11</v>
      </c>
      <c r="AK29" s="309">
        <f t="shared" si="3"/>
        <v>0</v>
      </c>
      <c r="AL29" s="335">
        <f t="shared" si="4"/>
        <v>0</v>
      </c>
      <c r="AM29" s="150"/>
      <c r="AN29" s="150"/>
      <c r="AO29" s="150"/>
    </row>
    <row r="30" spans="1:41" s="24" customFormat="1" ht="21" customHeight="1">
      <c r="A30" s="4">
        <v>24</v>
      </c>
      <c r="B30" s="78" t="s">
        <v>1830</v>
      </c>
      <c r="C30" s="79" t="s">
        <v>646</v>
      </c>
      <c r="D30" s="80" t="s">
        <v>1831</v>
      </c>
      <c r="E30" s="21"/>
      <c r="F30" s="95"/>
      <c r="G30" s="95" t="s">
        <v>6</v>
      </c>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18">
        <f t="shared" si="2"/>
        <v>1</v>
      </c>
      <c r="AK30" s="309">
        <f t="shared" si="3"/>
        <v>0</v>
      </c>
      <c r="AL30" s="335">
        <f t="shared" si="4"/>
        <v>0</v>
      </c>
      <c r="AM30" s="150"/>
      <c r="AN30" s="150"/>
      <c r="AO30" s="150"/>
    </row>
    <row r="31" spans="1:41" s="24" customFormat="1" ht="21" customHeight="1">
      <c r="A31" s="4">
        <v>25</v>
      </c>
      <c r="B31" s="78" t="s">
        <v>1832</v>
      </c>
      <c r="C31" s="79" t="s">
        <v>18</v>
      </c>
      <c r="D31" s="80" t="s">
        <v>72</v>
      </c>
      <c r="E31" s="21"/>
      <c r="F31" s="95" t="s">
        <v>6</v>
      </c>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18">
        <f t="shared" si="2"/>
        <v>1</v>
      </c>
      <c r="AK31" s="309">
        <f t="shared" si="3"/>
        <v>0</v>
      </c>
      <c r="AL31" s="335">
        <f t="shared" si="4"/>
        <v>0</v>
      </c>
      <c r="AM31" s="150"/>
      <c r="AN31" s="150"/>
      <c r="AO31" s="150"/>
    </row>
    <row r="32" spans="1:41" s="24" customFormat="1" ht="21" customHeight="1">
      <c r="A32" s="4">
        <v>26</v>
      </c>
      <c r="B32" s="78" t="s">
        <v>1833</v>
      </c>
      <c r="C32" s="79" t="s">
        <v>358</v>
      </c>
      <c r="D32" s="80" t="s">
        <v>23</v>
      </c>
      <c r="E32" s="21"/>
      <c r="F32" s="95"/>
      <c r="G32" s="95"/>
      <c r="H32" s="95"/>
      <c r="I32" s="95"/>
      <c r="J32" s="95"/>
      <c r="K32" s="95"/>
      <c r="L32" s="95"/>
      <c r="M32" s="95"/>
      <c r="N32" s="95"/>
      <c r="O32" s="95"/>
      <c r="P32" s="95"/>
      <c r="Q32" s="95"/>
      <c r="R32" s="95"/>
      <c r="S32" s="95" t="s">
        <v>6</v>
      </c>
      <c r="T32" s="95"/>
      <c r="U32" s="95"/>
      <c r="V32" s="95"/>
      <c r="W32" s="95"/>
      <c r="X32" s="95"/>
      <c r="Y32" s="95"/>
      <c r="Z32" s="95"/>
      <c r="AA32" s="95"/>
      <c r="AB32" s="95"/>
      <c r="AC32" s="95"/>
      <c r="AD32" s="95"/>
      <c r="AE32" s="95"/>
      <c r="AF32" s="95"/>
      <c r="AG32" s="95"/>
      <c r="AH32" s="95"/>
      <c r="AI32" s="95"/>
      <c r="AJ32" s="18">
        <f t="shared" si="2"/>
        <v>1</v>
      </c>
      <c r="AK32" s="309">
        <f t="shared" si="3"/>
        <v>0</v>
      </c>
      <c r="AL32" s="335">
        <f t="shared" si="4"/>
        <v>0</v>
      </c>
      <c r="AM32" s="150"/>
      <c r="AN32" s="150"/>
      <c r="AO32" s="150"/>
    </row>
    <row r="33" spans="1:41" s="24" customFormat="1" ht="21" customHeight="1">
      <c r="A33" s="4">
        <v>27</v>
      </c>
      <c r="B33" s="78" t="s">
        <v>1834</v>
      </c>
      <c r="C33" s="79" t="s">
        <v>76</v>
      </c>
      <c r="D33" s="80" t="s">
        <v>68</v>
      </c>
      <c r="E33" s="21"/>
      <c r="F33" s="95"/>
      <c r="G33" s="95"/>
      <c r="H33" s="95"/>
      <c r="I33" s="95"/>
      <c r="J33" s="95" t="s">
        <v>6</v>
      </c>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18">
        <f t="shared" si="2"/>
        <v>1</v>
      </c>
      <c r="AK33" s="309">
        <f t="shared" si="3"/>
        <v>0</v>
      </c>
      <c r="AL33" s="335">
        <f t="shared" si="4"/>
        <v>0</v>
      </c>
      <c r="AM33" s="150"/>
      <c r="AN33" s="150"/>
      <c r="AO33" s="150"/>
    </row>
    <row r="34" spans="1:41" s="24" customFormat="1" ht="21" customHeight="1">
      <c r="A34" s="4">
        <v>28</v>
      </c>
      <c r="B34" s="78" t="s">
        <v>1795</v>
      </c>
      <c r="C34" s="79" t="s">
        <v>1796</v>
      </c>
      <c r="D34" s="80" t="s">
        <v>104</v>
      </c>
      <c r="E34" s="21"/>
      <c r="F34" s="95"/>
      <c r="G34" s="95"/>
      <c r="H34" s="95"/>
      <c r="I34" s="95"/>
      <c r="J34" s="95"/>
      <c r="K34" s="95"/>
      <c r="L34" s="95"/>
      <c r="M34" s="95"/>
      <c r="N34" s="95"/>
      <c r="O34" s="95"/>
      <c r="P34" s="95"/>
      <c r="Q34" s="95"/>
      <c r="R34" s="95"/>
      <c r="S34" s="95" t="s">
        <v>6</v>
      </c>
      <c r="T34" s="95"/>
      <c r="U34" s="95"/>
      <c r="V34" s="95"/>
      <c r="W34" s="95"/>
      <c r="X34" s="95"/>
      <c r="Y34" s="95"/>
      <c r="Z34" s="95"/>
      <c r="AA34" s="95"/>
      <c r="AB34" s="95"/>
      <c r="AC34" s="95"/>
      <c r="AD34" s="95"/>
      <c r="AE34" s="95"/>
      <c r="AF34" s="95"/>
      <c r="AG34" s="95"/>
      <c r="AH34" s="95"/>
      <c r="AI34" s="95"/>
      <c r="AJ34" s="18">
        <f t="shared" si="2"/>
        <v>1</v>
      </c>
      <c r="AK34" s="309">
        <f t="shared" si="3"/>
        <v>0</v>
      </c>
      <c r="AL34" s="335">
        <f t="shared" si="4"/>
        <v>0</v>
      </c>
      <c r="AM34" s="150"/>
      <c r="AN34" s="150"/>
      <c r="AO34" s="150"/>
    </row>
    <row r="35" spans="1:41" s="24" customFormat="1" ht="21" customHeight="1">
      <c r="A35" s="4">
        <v>29</v>
      </c>
      <c r="B35" s="78" t="s">
        <v>1835</v>
      </c>
      <c r="C35" s="79" t="s">
        <v>1836</v>
      </c>
      <c r="D35" s="80" t="s">
        <v>60</v>
      </c>
      <c r="E35" s="21"/>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18">
        <f t="shared" si="2"/>
        <v>0</v>
      </c>
      <c r="AK35" s="309">
        <f t="shared" si="3"/>
        <v>0</v>
      </c>
      <c r="AL35" s="335">
        <f t="shared" si="4"/>
        <v>0</v>
      </c>
      <c r="AM35" s="150"/>
      <c r="AN35" s="150"/>
      <c r="AO35" s="150"/>
    </row>
    <row r="36" spans="1:41" s="24" customFormat="1" ht="21" customHeight="1">
      <c r="A36" s="4">
        <v>30</v>
      </c>
      <c r="B36" s="78" t="s">
        <v>1838</v>
      </c>
      <c r="C36" s="79" t="s">
        <v>1839</v>
      </c>
      <c r="D36" s="80" t="s">
        <v>1837</v>
      </c>
      <c r="E36" s="21"/>
      <c r="F36" s="95"/>
      <c r="G36" s="95" t="s">
        <v>6</v>
      </c>
      <c r="H36" s="95"/>
      <c r="I36" s="95"/>
      <c r="J36" s="95"/>
      <c r="K36" s="95"/>
      <c r="L36" s="95"/>
      <c r="M36" s="95"/>
      <c r="N36" s="95"/>
      <c r="O36" s="95"/>
      <c r="P36" s="95"/>
      <c r="Q36" s="95"/>
      <c r="R36" s="95"/>
      <c r="S36" s="95" t="s">
        <v>6</v>
      </c>
      <c r="T36" s="95"/>
      <c r="U36" s="95"/>
      <c r="V36" s="95"/>
      <c r="W36" s="95"/>
      <c r="X36" s="95"/>
      <c r="Y36" s="95"/>
      <c r="Z36" s="95"/>
      <c r="AA36" s="95"/>
      <c r="AB36" s="95"/>
      <c r="AC36" s="95"/>
      <c r="AD36" s="95"/>
      <c r="AE36" s="95"/>
      <c r="AF36" s="95"/>
      <c r="AG36" s="95"/>
      <c r="AH36" s="95"/>
      <c r="AI36" s="95"/>
      <c r="AJ36" s="18">
        <f t="shared" si="2"/>
        <v>2</v>
      </c>
      <c r="AK36" s="309">
        <f t="shared" si="3"/>
        <v>0</v>
      </c>
      <c r="AL36" s="335">
        <f t="shared" si="4"/>
        <v>0</v>
      </c>
      <c r="AM36" s="150"/>
      <c r="AN36" s="150"/>
      <c r="AO36" s="150"/>
    </row>
    <row r="37" spans="1:41" s="24" customFormat="1" ht="21" customHeight="1">
      <c r="A37" s="470" t="s">
        <v>10</v>
      </c>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2"/>
      <c r="AJ37" s="18">
        <f>SUM(AJ7:AJ36)</f>
        <v>83</v>
      </c>
      <c r="AK37" s="18">
        <f>SUM(AK7:AK36)</f>
        <v>2</v>
      </c>
      <c r="AL37" s="18">
        <f>SUM(AL7:AL36)</f>
        <v>0</v>
      </c>
    </row>
    <row r="38" spans="1:41" s="24" customFormat="1" ht="21" customHeight="1">
      <c r="A38" s="418" t="s">
        <v>2599</v>
      </c>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20"/>
      <c r="AM38" s="311"/>
      <c r="AN38" s="311"/>
    </row>
    <row r="39" spans="1:41">
      <c r="C39" s="414"/>
      <c r="D39" s="414"/>
      <c r="E39" s="414"/>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1:41">
      <c r="C40" s="414"/>
      <c r="D40" s="41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0:D40"/>
    <mergeCell ref="AM19:AN19"/>
    <mergeCell ref="A37:AI37"/>
    <mergeCell ref="C39:E39"/>
    <mergeCell ref="A38:AL38"/>
  </mergeCells>
  <conditionalFormatting sqref="E6:AI16 E17:K17 M17:AI17 E18:AI36">
    <cfRule type="expression" dxfId="58" priority="2">
      <formula>IF(E$6="CN",1,0)</formula>
    </cfRule>
  </conditionalFormatting>
  <conditionalFormatting sqref="L17">
    <cfRule type="expression" dxfId="57" priority="1">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7"/>
  <sheetViews>
    <sheetView tabSelected="1" zoomScale="90" zoomScaleNormal="90" workbookViewId="0">
      <selection activeCell="X28" sqref="X28"/>
    </sheetView>
  </sheetViews>
  <sheetFormatPr defaultColWidth="9.33203125" defaultRowHeight="18"/>
  <cols>
    <col min="1" max="1" width="7.83203125" style="23" customWidth="1"/>
    <col min="2" max="2" width="15.1640625" style="23" customWidth="1"/>
    <col min="3" max="3" width="24" style="23" customWidth="1"/>
    <col min="4" max="4" width="10" style="23" customWidth="1"/>
    <col min="5" max="35" width="4" style="23" customWidth="1"/>
    <col min="36" max="37" width="7" style="23" customWidth="1"/>
    <col min="38" max="38" width="7.1640625" style="23" customWidth="1"/>
    <col min="39" max="16384" width="9.33203125" style="23"/>
  </cols>
  <sheetData>
    <row r="1" spans="1:38"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1.5" customHeight="1">
      <c r="A3" s="432" t="s">
        <v>851</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ht="21" customHeight="1">
      <c r="A7" s="4">
        <v>1</v>
      </c>
      <c r="B7" s="78" t="s">
        <v>521</v>
      </c>
      <c r="C7" s="79" t="s">
        <v>522</v>
      </c>
      <c r="D7" s="80" t="s">
        <v>19</v>
      </c>
      <c r="E7" s="97"/>
      <c r="F7" s="98"/>
      <c r="G7" s="98"/>
      <c r="H7" s="98"/>
      <c r="I7" s="98"/>
      <c r="J7" s="98"/>
      <c r="K7" s="98"/>
      <c r="L7" s="98"/>
      <c r="M7" s="98"/>
      <c r="N7" s="98"/>
      <c r="O7" s="98"/>
      <c r="P7" s="98"/>
      <c r="Q7" s="98"/>
      <c r="R7" s="98"/>
      <c r="S7" s="98"/>
      <c r="T7" s="98"/>
      <c r="U7" s="98"/>
      <c r="V7" s="98"/>
      <c r="W7" s="99"/>
      <c r="X7" s="98"/>
      <c r="Y7" s="98"/>
      <c r="Z7" s="98"/>
      <c r="AA7" s="98"/>
      <c r="AB7" s="98"/>
      <c r="AC7" s="99"/>
      <c r="AD7" s="98"/>
      <c r="AE7" s="98"/>
      <c r="AF7" s="98"/>
      <c r="AG7" s="98"/>
      <c r="AH7" s="98"/>
      <c r="AI7" s="98"/>
      <c r="AJ7" s="18">
        <f>COUNTIF(E7:AI7,"K")+2*COUNTIF(E7:AI7,"2K")+COUNTIF(E7:AI7,"TK")+COUNTIF(E7:AI7,"KT")+COUNTIF(E7:AI7,"PK")+COUNTIF(E7:AI7,"KP")+2*COUNTIF(E7:AI7,"K2")</f>
        <v>0</v>
      </c>
      <c r="AK7" s="308">
        <f>COUNTIF(F7:AJ7,"P")+2*COUNTIF(F7:AJ7,"2P")+COUNTIF(F7:AJ7,"TP")+COUNTIF(F7:AJ7,"PT")+COUNTIF(F7:AJ7,"PK")+COUNTIF(F7:AJ7,"KP")+2*COUNTIF(F7:AJ7,"P2")</f>
        <v>0</v>
      </c>
      <c r="AL7" s="335">
        <f>COUNTIF(E7:AI7,"T")+2*COUNTIF(E7:AI7,"2T")+2*COUNTIF(E7:AI7,"T2")+COUNTIF(E7:AI7,"PT")+COUNTIF(E7:AI7,"TP")+COUNTIF(E7:AI7,"TK")+COUNTIF(E7:AI7,"KT")</f>
        <v>0</v>
      </c>
    </row>
    <row r="8" spans="1:38" s="24" customFormat="1" ht="21" customHeight="1">
      <c r="A8" s="4">
        <v>2</v>
      </c>
      <c r="B8" s="78" t="s">
        <v>523</v>
      </c>
      <c r="C8" s="79" t="s">
        <v>524</v>
      </c>
      <c r="D8" s="80" t="s">
        <v>39</v>
      </c>
      <c r="E8" s="97"/>
      <c r="F8" s="98"/>
      <c r="G8" s="98"/>
      <c r="H8" s="98"/>
      <c r="I8" s="98"/>
      <c r="J8" s="98"/>
      <c r="K8" s="98"/>
      <c r="L8" s="98"/>
      <c r="M8" s="98"/>
      <c r="N8" s="98"/>
      <c r="O8" s="98"/>
      <c r="P8" s="98"/>
      <c r="Q8" s="98"/>
      <c r="R8" s="98"/>
      <c r="S8" s="98"/>
      <c r="T8" s="98"/>
      <c r="U8" s="98"/>
      <c r="V8" s="98"/>
      <c r="W8" s="99"/>
      <c r="X8" s="98"/>
      <c r="Y8" s="98"/>
      <c r="Z8" s="98"/>
      <c r="AA8" s="98"/>
      <c r="AB8" s="98"/>
      <c r="AC8" s="99"/>
      <c r="AD8" s="98"/>
      <c r="AE8" s="98"/>
      <c r="AF8" s="98"/>
      <c r="AG8" s="98"/>
      <c r="AH8" s="98"/>
      <c r="AI8" s="98"/>
      <c r="AJ8" s="18">
        <f t="shared" ref="AJ8:AJ39" si="2">COUNTIF(E8:AI8,"K")+2*COUNTIF(E8:AI8,"2K")+COUNTIF(E8:AI8,"TK")+COUNTIF(E8:AI8,"KT")+COUNTIF(E8:AI8,"PK")+COUNTIF(E8:AI8,"KP")+2*COUNTIF(E8:AI8,"K2")</f>
        <v>0</v>
      </c>
      <c r="AK8" s="308">
        <f t="shared" ref="AK8:AK39" si="3">COUNTIF(F8:AJ8,"P")+2*COUNTIF(F8:AJ8,"2P")+COUNTIF(F8:AJ8,"TP")+COUNTIF(F8:AJ8,"PT")+COUNTIF(F8:AJ8,"PK")+COUNTIF(F8:AJ8,"KP")+2*COUNTIF(F8:AJ8,"P2")</f>
        <v>0</v>
      </c>
      <c r="AL8" s="335">
        <f t="shared" ref="AL8:AL39" si="4">COUNTIF(E8:AI8,"T")+2*COUNTIF(E8:AI8,"2T")+2*COUNTIF(E8:AI8,"T2")+COUNTIF(E8:AI8,"PT")+COUNTIF(E8:AI8,"TP")+COUNTIF(E8:AI8,"TK")+COUNTIF(E8:AI8,"KT")</f>
        <v>0</v>
      </c>
    </row>
    <row r="9" spans="1:38" s="24" customFormat="1" ht="21" customHeight="1">
      <c r="A9" s="4">
        <v>3</v>
      </c>
      <c r="B9" s="78" t="s">
        <v>525</v>
      </c>
      <c r="C9" s="79" t="s">
        <v>526</v>
      </c>
      <c r="D9" s="80" t="s">
        <v>39</v>
      </c>
      <c r="E9" s="97" t="s">
        <v>6</v>
      </c>
      <c r="F9" s="98"/>
      <c r="G9" s="98"/>
      <c r="H9" s="98"/>
      <c r="I9" s="98"/>
      <c r="J9" s="98"/>
      <c r="K9" s="98"/>
      <c r="L9" s="98"/>
      <c r="M9" s="98"/>
      <c r="N9" s="98"/>
      <c r="O9" s="98"/>
      <c r="P9" s="98"/>
      <c r="Q9" s="98"/>
      <c r="R9" s="98"/>
      <c r="S9" s="98"/>
      <c r="T9" s="98"/>
      <c r="U9" s="98"/>
      <c r="V9" s="99"/>
      <c r="W9" s="99"/>
      <c r="X9" s="98"/>
      <c r="Y9" s="98"/>
      <c r="Z9" s="98"/>
      <c r="AA9" s="98"/>
      <c r="AB9" s="98"/>
      <c r="AC9" s="99"/>
      <c r="AD9" s="98"/>
      <c r="AE9" s="98"/>
      <c r="AF9" s="98"/>
      <c r="AG9" s="98"/>
      <c r="AH9" s="98"/>
      <c r="AI9" s="98"/>
      <c r="AJ9" s="18">
        <f t="shared" si="2"/>
        <v>1</v>
      </c>
      <c r="AK9" s="308">
        <f t="shared" si="3"/>
        <v>0</v>
      </c>
      <c r="AL9" s="335">
        <f t="shared" si="4"/>
        <v>0</v>
      </c>
    </row>
    <row r="10" spans="1:38" s="24" customFormat="1" ht="21" customHeight="1">
      <c r="A10" s="4">
        <v>4</v>
      </c>
      <c r="B10" s="78" t="s">
        <v>527</v>
      </c>
      <c r="C10" s="79" t="s">
        <v>528</v>
      </c>
      <c r="D10" s="80" t="s">
        <v>39</v>
      </c>
      <c r="E10" s="97"/>
      <c r="F10" s="98"/>
      <c r="G10" s="98" t="s">
        <v>6</v>
      </c>
      <c r="H10" s="98"/>
      <c r="I10" s="98"/>
      <c r="J10" s="98"/>
      <c r="K10" s="98" t="s">
        <v>8</v>
      </c>
      <c r="L10" s="98"/>
      <c r="M10" s="98"/>
      <c r="N10" s="98"/>
      <c r="O10" s="98"/>
      <c r="P10" s="98"/>
      <c r="Q10" s="98"/>
      <c r="R10" s="98"/>
      <c r="S10" s="98"/>
      <c r="T10" s="98" t="s">
        <v>6</v>
      </c>
      <c r="U10" s="98"/>
      <c r="V10" s="99"/>
      <c r="W10" s="99"/>
      <c r="X10" s="98"/>
      <c r="Y10" s="98"/>
      <c r="Z10" s="98"/>
      <c r="AA10" s="98"/>
      <c r="AB10" s="98"/>
      <c r="AC10" s="99"/>
      <c r="AD10" s="98"/>
      <c r="AE10" s="98"/>
      <c r="AF10" s="98"/>
      <c r="AG10" s="98"/>
      <c r="AH10" s="98"/>
      <c r="AI10" s="98"/>
      <c r="AJ10" s="18">
        <f t="shared" si="2"/>
        <v>2</v>
      </c>
      <c r="AK10" s="308">
        <f t="shared" si="3"/>
        <v>0</v>
      </c>
      <c r="AL10" s="335">
        <f t="shared" si="4"/>
        <v>1</v>
      </c>
    </row>
    <row r="11" spans="1:38" s="24" customFormat="1" ht="21" customHeight="1">
      <c r="A11" s="4">
        <v>5</v>
      </c>
      <c r="B11" s="78" t="s">
        <v>529</v>
      </c>
      <c r="C11" s="79" t="s">
        <v>530</v>
      </c>
      <c r="D11" s="80" t="s">
        <v>40</v>
      </c>
      <c r="E11" s="97"/>
      <c r="F11" s="98"/>
      <c r="G11" s="98"/>
      <c r="H11" s="98"/>
      <c r="I11" s="98"/>
      <c r="J11" s="98"/>
      <c r="K11" s="98"/>
      <c r="L11" s="98"/>
      <c r="M11" s="98"/>
      <c r="N11" s="98"/>
      <c r="O11" s="98"/>
      <c r="P11" s="98"/>
      <c r="Q11" s="98"/>
      <c r="R11" s="98"/>
      <c r="S11" s="98"/>
      <c r="T11" s="98"/>
      <c r="U11" s="98"/>
      <c r="V11" s="98"/>
      <c r="W11" s="99"/>
      <c r="X11" s="98"/>
      <c r="Y11" s="98"/>
      <c r="Z11" s="98"/>
      <c r="AA11" s="98"/>
      <c r="AB11" s="98"/>
      <c r="AC11" s="99"/>
      <c r="AD11" s="98"/>
      <c r="AE11" s="98"/>
      <c r="AF11" s="98"/>
      <c r="AG11" s="98"/>
      <c r="AH11" s="98"/>
      <c r="AI11" s="98"/>
      <c r="AJ11" s="18">
        <f t="shared" si="2"/>
        <v>0</v>
      </c>
      <c r="AK11" s="308">
        <f t="shared" si="3"/>
        <v>0</v>
      </c>
      <c r="AL11" s="335">
        <f t="shared" si="4"/>
        <v>0</v>
      </c>
    </row>
    <row r="12" spans="1:38" s="24" customFormat="1" ht="21" customHeight="1">
      <c r="A12" s="4">
        <v>6</v>
      </c>
      <c r="B12" s="78" t="s">
        <v>519</v>
      </c>
      <c r="C12" s="79" t="s">
        <v>520</v>
      </c>
      <c r="D12" s="80" t="s">
        <v>117</v>
      </c>
      <c r="E12" s="97"/>
      <c r="F12" s="98" t="s">
        <v>8</v>
      </c>
      <c r="G12" s="98"/>
      <c r="H12" s="98"/>
      <c r="I12" s="98" t="s">
        <v>7</v>
      </c>
      <c r="J12" s="98"/>
      <c r="K12" s="98"/>
      <c r="L12" s="98"/>
      <c r="M12" s="98"/>
      <c r="N12" s="98" t="s">
        <v>7</v>
      </c>
      <c r="O12" s="98"/>
      <c r="P12" s="98"/>
      <c r="Q12" s="98"/>
      <c r="R12" s="98"/>
      <c r="S12" s="98" t="s">
        <v>6</v>
      </c>
      <c r="T12" s="98"/>
      <c r="U12" s="98" t="s">
        <v>7</v>
      </c>
      <c r="V12" s="99"/>
      <c r="W12" s="99"/>
      <c r="X12" s="98"/>
      <c r="Y12" s="98"/>
      <c r="Z12" s="98"/>
      <c r="AA12" s="98"/>
      <c r="AB12" s="98"/>
      <c r="AC12" s="98"/>
      <c r="AD12" s="98"/>
      <c r="AE12" s="98"/>
      <c r="AF12" s="98"/>
      <c r="AG12" s="98"/>
      <c r="AH12" s="98"/>
      <c r="AI12" s="98"/>
      <c r="AJ12" s="18">
        <f t="shared" si="2"/>
        <v>1</v>
      </c>
      <c r="AK12" s="308">
        <f t="shared" si="3"/>
        <v>3</v>
      </c>
      <c r="AL12" s="335">
        <f t="shared" si="4"/>
        <v>1</v>
      </c>
    </row>
    <row r="13" spans="1:38" s="24" customFormat="1" ht="21" customHeight="1">
      <c r="A13" s="4">
        <v>7</v>
      </c>
      <c r="B13" s="78" t="s">
        <v>531</v>
      </c>
      <c r="C13" s="79" t="s">
        <v>532</v>
      </c>
      <c r="D13" s="80" t="s">
        <v>48</v>
      </c>
      <c r="E13" s="97"/>
      <c r="F13" s="98"/>
      <c r="G13" s="98"/>
      <c r="H13" s="98"/>
      <c r="I13" s="98"/>
      <c r="J13" s="98"/>
      <c r="K13" s="98"/>
      <c r="L13" s="98"/>
      <c r="M13" s="98"/>
      <c r="N13" s="98"/>
      <c r="O13" s="98"/>
      <c r="P13" s="98"/>
      <c r="Q13" s="98"/>
      <c r="R13" s="98"/>
      <c r="S13" s="98"/>
      <c r="T13" s="98"/>
      <c r="U13" s="98"/>
      <c r="V13" s="99"/>
      <c r="W13" s="99"/>
      <c r="X13" s="98"/>
      <c r="Y13" s="98"/>
      <c r="Z13" s="98"/>
      <c r="AA13" s="98"/>
      <c r="AB13" s="98"/>
      <c r="AC13" s="98"/>
      <c r="AD13" s="98"/>
      <c r="AE13" s="98"/>
      <c r="AF13" s="98"/>
      <c r="AG13" s="98"/>
      <c r="AH13" s="98"/>
      <c r="AI13" s="98"/>
      <c r="AJ13" s="18">
        <f t="shared" si="2"/>
        <v>0</v>
      </c>
      <c r="AK13" s="308">
        <f t="shared" si="3"/>
        <v>0</v>
      </c>
      <c r="AL13" s="335">
        <f t="shared" si="4"/>
        <v>0</v>
      </c>
    </row>
    <row r="14" spans="1:38" s="24" customFormat="1" ht="21" customHeight="1">
      <c r="A14" s="4">
        <v>8</v>
      </c>
      <c r="B14" s="78" t="s">
        <v>533</v>
      </c>
      <c r="C14" s="79" t="s">
        <v>534</v>
      </c>
      <c r="D14" s="80" t="s">
        <v>49</v>
      </c>
      <c r="E14" s="97"/>
      <c r="F14" s="98" t="s">
        <v>8</v>
      </c>
      <c r="G14" s="100"/>
      <c r="H14" s="100"/>
      <c r="I14" s="100"/>
      <c r="J14" s="100"/>
      <c r="K14" s="100"/>
      <c r="L14" s="100" t="s">
        <v>6</v>
      </c>
      <c r="M14" s="100"/>
      <c r="N14" s="100"/>
      <c r="O14" s="100"/>
      <c r="P14" s="100"/>
      <c r="Q14" s="100"/>
      <c r="R14" s="100"/>
      <c r="S14" s="100" t="s">
        <v>6</v>
      </c>
      <c r="T14" s="100"/>
      <c r="U14" s="100"/>
      <c r="V14" s="99"/>
      <c r="W14" s="99"/>
      <c r="X14" s="100"/>
      <c r="Y14" s="100"/>
      <c r="Z14" s="100"/>
      <c r="AA14" s="100"/>
      <c r="AB14" s="100"/>
      <c r="AC14" s="100"/>
      <c r="AD14" s="100"/>
      <c r="AE14" s="100"/>
      <c r="AF14" s="100"/>
      <c r="AG14" s="100"/>
      <c r="AH14" s="100"/>
      <c r="AI14" s="100"/>
      <c r="AJ14" s="18">
        <f t="shared" si="2"/>
        <v>2</v>
      </c>
      <c r="AK14" s="308">
        <f t="shared" si="3"/>
        <v>0</v>
      </c>
      <c r="AL14" s="335">
        <f t="shared" si="4"/>
        <v>1</v>
      </c>
    </row>
    <row r="15" spans="1:38" s="24" customFormat="1" ht="21" customHeight="1">
      <c r="A15" s="4">
        <v>9</v>
      </c>
      <c r="B15" s="78" t="s">
        <v>537</v>
      </c>
      <c r="C15" s="79" t="s">
        <v>538</v>
      </c>
      <c r="D15" s="80" t="s">
        <v>14</v>
      </c>
      <c r="E15" s="97"/>
      <c r="F15" s="98"/>
      <c r="G15" s="100"/>
      <c r="H15" s="100"/>
      <c r="I15" s="100"/>
      <c r="J15" s="100"/>
      <c r="K15" s="100"/>
      <c r="L15" s="100"/>
      <c r="M15" s="100"/>
      <c r="N15" s="100"/>
      <c r="O15" s="100"/>
      <c r="P15" s="100"/>
      <c r="Q15" s="100"/>
      <c r="R15" s="100"/>
      <c r="S15" s="100"/>
      <c r="T15" s="100"/>
      <c r="U15" s="100"/>
      <c r="V15" s="99"/>
      <c r="W15" s="99"/>
      <c r="X15" s="100"/>
      <c r="Y15" s="100"/>
      <c r="Z15" s="100"/>
      <c r="AA15" s="100"/>
      <c r="AB15" s="100"/>
      <c r="AC15" s="100"/>
      <c r="AD15" s="100"/>
      <c r="AE15" s="100"/>
      <c r="AF15" s="100"/>
      <c r="AG15" s="100"/>
      <c r="AH15" s="100"/>
      <c r="AI15" s="100"/>
      <c r="AJ15" s="18">
        <f t="shared" si="2"/>
        <v>0</v>
      </c>
      <c r="AK15" s="308">
        <f t="shared" si="3"/>
        <v>0</v>
      </c>
      <c r="AL15" s="335">
        <f t="shared" si="4"/>
        <v>0</v>
      </c>
    </row>
    <row r="16" spans="1:38" s="24" customFormat="1" ht="21" customHeight="1">
      <c r="A16" s="4">
        <v>10</v>
      </c>
      <c r="B16" s="78" t="s">
        <v>535</v>
      </c>
      <c r="C16" s="79" t="s">
        <v>536</v>
      </c>
      <c r="D16" s="80" t="s">
        <v>75</v>
      </c>
      <c r="E16" s="97" t="s">
        <v>6</v>
      </c>
      <c r="F16" s="98" t="s">
        <v>6</v>
      </c>
      <c r="G16" s="98" t="s">
        <v>6</v>
      </c>
      <c r="H16" s="98"/>
      <c r="I16" s="98" t="s">
        <v>6</v>
      </c>
      <c r="J16" s="98" t="s">
        <v>6</v>
      </c>
      <c r="K16" s="98" t="s">
        <v>6</v>
      </c>
      <c r="L16" s="98" t="s">
        <v>6</v>
      </c>
      <c r="M16" s="98" t="s">
        <v>6</v>
      </c>
      <c r="N16" s="98" t="s">
        <v>6</v>
      </c>
      <c r="O16" s="98"/>
      <c r="P16" s="98" t="s">
        <v>6</v>
      </c>
      <c r="Q16" s="98" t="s">
        <v>6</v>
      </c>
      <c r="R16" s="98" t="s">
        <v>6</v>
      </c>
      <c r="S16" s="98" t="s">
        <v>6</v>
      </c>
      <c r="T16" s="98" t="s">
        <v>6</v>
      </c>
      <c r="U16" s="98" t="s">
        <v>6</v>
      </c>
      <c r="V16" s="99"/>
      <c r="W16" s="99" t="s">
        <v>6</v>
      </c>
      <c r="X16" s="98"/>
      <c r="Y16" s="98"/>
      <c r="Z16" s="98"/>
      <c r="AA16" s="98"/>
      <c r="AB16" s="98"/>
      <c r="AC16" s="98"/>
      <c r="AD16" s="98"/>
      <c r="AE16" s="98"/>
      <c r="AF16" s="98"/>
      <c r="AG16" s="98"/>
      <c r="AH16" s="98"/>
      <c r="AI16" s="98"/>
      <c r="AJ16" s="18">
        <f t="shared" si="2"/>
        <v>16</v>
      </c>
      <c r="AK16" s="308">
        <f t="shared" si="3"/>
        <v>0</v>
      </c>
      <c r="AL16" s="335">
        <f t="shared" si="4"/>
        <v>0</v>
      </c>
    </row>
    <row r="17" spans="1:38" s="24" customFormat="1" ht="21" customHeight="1">
      <c r="A17" s="4">
        <v>11</v>
      </c>
      <c r="B17" s="78" t="s">
        <v>541</v>
      </c>
      <c r="C17" s="79" t="s">
        <v>205</v>
      </c>
      <c r="D17" s="80" t="s">
        <v>92</v>
      </c>
      <c r="E17" s="97"/>
      <c r="F17" s="98"/>
      <c r="G17" s="98"/>
      <c r="H17" s="98"/>
      <c r="I17" s="98"/>
      <c r="J17" s="98"/>
      <c r="K17" s="98"/>
      <c r="L17" s="98"/>
      <c r="M17" s="98"/>
      <c r="N17" s="98"/>
      <c r="O17" s="98"/>
      <c r="P17" s="98"/>
      <c r="Q17" s="98"/>
      <c r="R17" s="98"/>
      <c r="S17" s="98"/>
      <c r="T17" s="98"/>
      <c r="U17" s="98"/>
      <c r="V17" s="99"/>
      <c r="W17" s="99"/>
      <c r="X17" s="98"/>
      <c r="Y17" s="98"/>
      <c r="Z17" s="98"/>
      <c r="AA17" s="98"/>
      <c r="AB17" s="98"/>
      <c r="AC17" s="98"/>
      <c r="AD17" s="98"/>
      <c r="AE17" s="98"/>
      <c r="AF17" s="98"/>
      <c r="AG17" s="98"/>
      <c r="AH17" s="98"/>
      <c r="AI17" s="98"/>
      <c r="AJ17" s="18">
        <f t="shared" si="2"/>
        <v>0</v>
      </c>
      <c r="AK17" s="308">
        <f t="shared" si="3"/>
        <v>0</v>
      </c>
      <c r="AL17" s="335">
        <f t="shared" si="4"/>
        <v>0</v>
      </c>
    </row>
    <row r="18" spans="1:38" s="24" customFormat="1" ht="21" customHeight="1">
      <c r="A18" s="4">
        <v>12</v>
      </c>
      <c r="B18" s="78" t="s">
        <v>542</v>
      </c>
      <c r="C18" s="79" t="s">
        <v>543</v>
      </c>
      <c r="D18" s="80" t="s">
        <v>20</v>
      </c>
      <c r="E18" s="97"/>
      <c r="F18" s="98"/>
      <c r="G18" s="98" t="s">
        <v>6</v>
      </c>
      <c r="H18" s="98"/>
      <c r="I18" s="98"/>
      <c r="J18" s="98"/>
      <c r="K18" s="98" t="s">
        <v>6</v>
      </c>
      <c r="L18" s="98" t="s">
        <v>6</v>
      </c>
      <c r="M18" s="98" t="s">
        <v>6</v>
      </c>
      <c r="N18" s="98" t="s">
        <v>6</v>
      </c>
      <c r="O18" s="98"/>
      <c r="P18" s="98"/>
      <c r="Q18" s="98"/>
      <c r="R18" s="98"/>
      <c r="S18" s="98"/>
      <c r="T18" s="98"/>
      <c r="U18" s="98"/>
      <c r="V18" s="99"/>
      <c r="W18" s="99"/>
      <c r="X18" s="98"/>
      <c r="Y18" s="98"/>
      <c r="Z18" s="98"/>
      <c r="AA18" s="98"/>
      <c r="AB18" s="98"/>
      <c r="AC18" s="98"/>
      <c r="AD18" s="98"/>
      <c r="AE18" s="98"/>
      <c r="AF18" s="98"/>
      <c r="AG18" s="98"/>
      <c r="AH18" s="98"/>
      <c r="AI18" s="98"/>
      <c r="AJ18" s="18">
        <f t="shared" si="2"/>
        <v>5</v>
      </c>
      <c r="AK18" s="308">
        <f t="shared" si="3"/>
        <v>0</v>
      </c>
      <c r="AL18" s="335">
        <f t="shared" si="4"/>
        <v>0</v>
      </c>
    </row>
    <row r="19" spans="1:38" s="24" customFormat="1" ht="21" customHeight="1">
      <c r="A19" s="4">
        <v>13</v>
      </c>
      <c r="B19" s="78" t="s">
        <v>544</v>
      </c>
      <c r="C19" s="79" t="s">
        <v>124</v>
      </c>
      <c r="D19" s="80" t="s">
        <v>545</v>
      </c>
      <c r="E19" s="89"/>
      <c r="F19" s="101" t="s">
        <v>8</v>
      </c>
      <c r="G19" s="90"/>
      <c r="H19" s="91"/>
      <c r="I19" s="91"/>
      <c r="J19" s="91"/>
      <c r="K19" s="91"/>
      <c r="L19" s="91"/>
      <c r="M19" s="91"/>
      <c r="N19" s="91"/>
      <c r="O19" s="91"/>
      <c r="P19" s="90"/>
      <c r="Q19" s="90"/>
      <c r="R19" s="102"/>
      <c r="S19" s="90"/>
      <c r="T19" s="90"/>
      <c r="U19" s="90"/>
      <c r="V19" s="99"/>
      <c r="W19" s="99"/>
      <c r="X19" s="102"/>
      <c r="Y19" s="90"/>
      <c r="Z19" s="90"/>
      <c r="AA19" s="90"/>
      <c r="AB19" s="90"/>
      <c r="AC19" s="101"/>
      <c r="AD19" s="101"/>
      <c r="AE19" s="101"/>
      <c r="AF19" s="101"/>
      <c r="AG19" s="101"/>
      <c r="AH19" s="101"/>
      <c r="AI19" s="101"/>
      <c r="AJ19" s="18">
        <f t="shared" si="2"/>
        <v>0</v>
      </c>
      <c r="AK19" s="308">
        <f t="shared" si="3"/>
        <v>0</v>
      </c>
      <c r="AL19" s="335">
        <f t="shared" si="4"/>
        <v>1</v>
      </c>
    </row>
    <row r="20" spans="1:38" s="24" customFormat="1" ht="21" customHeight="1">
      <c r="A20" s="4">
        <v>14</v>
      </c>
      <c r="B20" s="78" t="s">
        <v>546</v>
      </c>
      <c r="C20" s="79" t="s">
        <v>547</v>
      </c>
      <c r="D20" s="80" t="s">
        <v>52</v>
      </c>
      <c r="E20" s="97"/>
      <c r="F20" s="98" t="s">
        <v>7</v>
      </c>
      <c r="G20" s="98" t="s">
        <v>7</v>
      </c>
      <c r="H20" s="98"/>
      <c r="I20" s="98"/>
      <c r="J20" s="98"/>
      <c r="K20" s="98"/>
      <c r="L20" s="98"/>
      <c r="M20" s="98"/>
      <c r="N20" s="98"/>
      <c r="O20" s="98"/>
      <c r="P20" s="98"/>
      <c r="Q20" s="98"/>
      <c r="R20" s="98"/>
      <c r="S20" s="98"/>
      <c r="T20" s="98"/>
      <c r="U20" s="98"/>
      <c r="V20" s="99"/>
      <c r="W20" s="99"/>
      <c r="X20" s="98"/>
      <c r="Y20" s="98"/>
      <c r="Z20" s="98"/>
      <c r="AA20" s="98"/>
      <c r="AB20" s="98"/>
      <c r="AC20" s="98"/>
      <c r="AD20" s="98"/>
      <c r="AE20" s="98"/>
      <c r="AF20" s="98"/>
      <c r="AG20" s="98"/>
      <c r="AH20" s="98"/>
      <c r="AI20" s="98"/>
      <c r="AJ20" s="18">
        <f t="shared" si="2"/>
        <v>0</v>
      </c>
      <c r="AK20" s="308">
        <f t="shared" si="3"/>
        <v>2</v>
      </c>
      <c r="AL20" s="335">
        <f t="shared" si="4"/>
        <v>0</v>
      </c>
    </row>
    <row r="21" spans="1:38" s="24" customFormat="1" ht="21" customHeight="1">
      <c r="A21" s="4">
        <v>15</v>
      </c>
      <c r="B21" s="78" t="s">
        <v>494</v>
      </c>
      <c r="C21" s="79" t="s">
        <v>495</v>
      </c>
      <c r="D21" s="80" t="s">
        <v>106</v>
      </c>
      <c r="E21" s="97"/>
      <c r="F21" s="98"/>
      <c r="G21" s="98"/>
      <c r="H21" s="98"/>
      <c r="I21" s="98"/>
      <c r="J21" s="98"/>
      <c r="K21" s="98"/>
      <c r="L21" s="98"/>
      <c r="M21" s="98"/>
      <c r="N21" s="98"/>
      <c r="O21" s="103"/>
      <c r="P21" s="98"/>
      <c r="Q21" s="98"/>
      <c r="R21" s="98"/>
      <c r="S21" s="98"/>
      <c r="T21" s="98"/>
      <c r="U21" s="98"/>
      <c r="V21" s="99"/>
      <c r="W21" s="99"/>
      <c r="X21" s="98"/>
      <c r="Y21" s="98"/>
      <c r="Z21" s="98"/>
      <c r="AA21" s="98"/>
      <c r="AB21" s="98"/>
      <c r="AC21" s="98"/>
      <c r="AD21" s="98"/>
      <c r="AE21" s="98"/>
      <c r="AF21" s="98"/>
      <c r="AG21" s="98"/>
      <c r="AH21" s="98"/>
      <c r="AI21" s="98"/>
      <c r="AJ21" s="18">
        <f t="shared" si="2"/>
        <v>0</v>
      </c>
      <c r="AK21" s="308">
        <f t="shared" si="3"/>
        <v>0</v>
      </c>
      <c r="AL21" s="335">
        <f t="shared" si="4"/>
        <v>0</v>
      </c>
    </row>
    <row r="22" spans="1:38" s="24" customFormat="1" ht="21" customHeight="1">
      <c r="A22" s="4">
        <v>16</v>
      </c>
      <c r="B22" s="78" t="s">
        <v>548</v>
      </c>
      <c r="C22" s="79" t="s">
        <v>549</v>
      </c>
      <c r="D22" s="80" t="s">
        <v>26</v>
      </c>
      <c r="E22" s="97"/>
      <c r="F22" s="98"/>
      <c r="G22" s="98"/>
      <c r="H22" s="98"/>
      <c r="I22" s="98"/>
      <c r="J22" s="98"/>
      <c r="K22" s="98"/>
      <c r="L22" s="98"/>
      <c r="M22" s="98"/>
      <c r="N22" s="98"/>
      <c r="O22" s="98"/>
      <c r="P22" s="98"/>
      <c r="Q22" s="98"/>
      <c r="R22" s="98"/>
      <c r="S22" s="98"/>
      <c r="T22" s="98"/>
      <c r="U22" s="98"/>
      <c r="V22" s="99"/>
      <c r="W22" s="99"/>
      <c r="X22" s="98"/>
      <c r="Y22" s="98"/>
      <c r="Z22" s="98"/>
      <c r="AA22" s="98"/>
      <c r="AB22" s="98"/>
      <c r="AC22" s="98"/>
      <c r="AD22" s="98"/>
      <c r="AE22" s="98"/>
      <c r="AF22" s="98"/>
      <c r="AG22" s="98"/>
      <c r="AH22" s="98"/>
      <c r="AI22" s="98"/>
      <c r="AJ22" s="18">
        <f t="shared" si="2"/>
        <v>0</v>
      </c>
      <c r="AK22" s="308">
        <f t="shared" si="3"/>
        <v>0</v>
      </c>
      <c r="AL22" s="335">
        <f t="shared" si="4"/>
        <v>0</v>
      </c>
    </row>
    <row r="23" spans="1:38" s="24" customFormat="1" ht="21" customHeight="1">
      <c r="A23" s="4">
        <v>17</v>
      </c>
      <c r="B23" s="78" t="s">
        <v>550</v>
      </c>
      <c r="C23" s="79" t="s">
        <v>551</v>
      </c>
      <c r="D23" s="80" t="s">
        <v>26</v>
      </c>
      <c r="E23" s="97"/>
      <c r="F23" s="98"/>
      <c r="G23" s="98"/>
      <c r="H23" s="98"/>
      <c r="I23" s="98"/>
      <c r="J23" s="98"/>
      <c r="K23" s="98"/>
      <c r="L23" s="98"/>
      <c r="M23" s="98"/>
      <c r="N23" s="98"/>
      <c r="O23" s="98"/>
      <c r="P23" s="98"/>
      <c r="Q23" s="98"/>
      <c r="R23" s="98"/>
      <c r="S23" s="98"/>
      <c r="T23" s="98"/>
      <c r="U23" s="98"/>
      <c r="V23" s="99"/>
      <c r="W23" s="99"/>
      <c r="X23" s="98"/>
      <c r="Y23" s="98"/>
      <c r="Z23" s="98"/>
      <c r="AA23" s="98"/>
      <c r="AB23" s="98"/>
      <c r="AC23" s="98"/>
      <c r="AD23" s="98"/>
      <c r="AE23" s="98"/>
      <c r="AF23" s="98"/>
      <c r="AG23" s="98"/>
      <c r="AH23" s="98"/>
      <c r="AI23" s="98"/>
      <c r="AJ23" s="18">
        <f t="shared" si="2"/>
        <v>0</v>
      </c>
      <c r="AK23" s="308">
        <f t="shared" si="3"/>
        <v>0</v>
      </c>
      <c r="AL23" s="335">
        <f t="shared" si="4"/>
        <v>0</v>
      </c>
    </row>
    <row r="24" spans="1:38" s="24" customFormat="1" ht="21" customHeight="1">
      <c r="A24" s="4">
        <v>18</v>
      </c>
      <c r="B24" s="78" t="s">
        <v>552</v>
      </c>
      <c r="C24" s="79" t="s">
        <v>553</v>
      </c>
      <c r="D24" s="80" t="s">
        <v>103</v>
      </c>
      <c r="E24" s="97"/>
      <c r="F24" s="98"/>
      <c r="G24" s="98"/>
      <c r="H24" s="98"/>
      <c r="I24" s="98"/>
      <c r="J24" s="98"/>
      <c r="K24" s="98"/>
      <c r="L24" s="98"/>
      <c r="M24" s="98"/>
      <c r="N24" s="98"/>
      <c r="O24" s="98"/>
      <c r="P24" s="98"/>
      <c r="Q24" s="98"/>
      <c r="R24" s="98"/>
      <c r="S24" s="98"/>
      <c r="T24" s="98"/>
      <c r="U24" s="98"/>
      <c r="V24" s="99"/>
      <c r="W24" s="99"/>
      <c r="X24" s="98"/>
      <c r="Y24" s="98"/>
      <c r="Z24" s="98"/>
      <c r="AA24" s="98"/>
      <c r="AB24" s="98"/>
      <c r="AC24" s="98"/>
      <c r="AD24" s="98"/>
      <c r="AE24" s="98"/>
      <c r="AF24" s="98"/>
      <c r="AG24" s="98"/>
      <c r="AH24" s="98"/>
      <c r="AI24" s="98"/>
      <c r="AJ24" s="18">
        <f t="shared" si="2"/>
        <v>0</v>
      </c>
      <c r="AK24" s="308">
        <f t="shared" si="3"/>
        <v>0</v>
      </c>
      <c r="AL24" s="335">
        <f t="shared" si="4"/>
        <v>0</v>
      </c>
    </row>
    <row r="25" spans="1:38" s="24" customFormat="1" ht="21" customHeight="1">
      <c r="A25" s="4">
        <v>19</v>
      </c>
      <c r="B25" s="78" t="s">
        <v>554</v>
      </c>
      <c r="C25" s="79" t="s">
        <v>69</v>
      </c>
      <c r="D25" s="80" t="s">
        <v>55</v>
      </c>
      <c r="E25" s="97"/>
      <c r="F25" s="98"/>
      <c r="G25" s="98"/>
      <c r="H25" s="98"/>
      <c r="I25" s="98"/>
      <c r="J25" s="98"/>
      <c r="K25" s="98"/>
      <c r="L25" s="98"/>
      <c r="M25" s="98"/>
      <c r="N25" s="98"/>
      <c r="O25" s="98"/>
      <c r="P25" s="98"/>
      <c r="Q25" s="98"/>
      <c r="R25" s="98"/>
      <c r="S25" s="98"/>
      <c r="T25" s="98"/>
      <c r="U25" s="98"/>
      <c r="V25" s="99"/>
      <c r="W25" s="99"/>
      <c r="X25" s="98"/>
      <c r="Y25" s="98"/>
      <c r="Z25" s="98"/>
      <c r="AA25" s="98"/>
      <c r="AB25" s="98"/>
      <c r="AC25" s="98"/>
      <c r="AD25" s="98"/>
      <c r="AE25" s="98"/>
      <c r="AF25" s="98"/>
      <c r="AG25" s="98"/>
      <c r="AH25" s="98"/>
      <c r="AI25" s="98"/>
      <c r="AJ25" s="18">
        <f t="shared" si="2"/>
        <v>0</v>
      </c>
      <c r="AK25" s="308">
        <f t="shared" si="3"/>
        <v>0</v>
      </c>
      <c r="AL25" s="335">
        <f t="shared" si="4"/>
        <v>0</v>
      </c>
    </row>
    <row r="26" spans="1:38" s="24" customFormat="1" ht="21" customHeight="1">
      <c r="A26" s="4">
        <v>20</v>
      </c>
      <c r="B26" s="78" t="s">
        <v>555</v>
      </c>
      <c r="C26" s="79" t="s">
        <v>57</v>
      </c>
      <c r="D26" s="80" t="s">
        <v>353</v>
      </c>
      <c r="E26" s="97"/>
      <c r="F26" s="98"/>
      <c r="G26" s="98" t="s">
        <v>8</v>
      </c>
      <c r="H26" s="98"/>
      <c r="I26" s="98"/>
      <c r="J26" s="98"/>
      <c r="K26" s="98"/>
      <c r="L26" s="98"/>
      <c r="M26" s="98"/>
      <c r="N26" s="98"/>
      <c r="O26" s="98"/>
      <c r="P26" s="98"/>
      <c r="Q26" s="98" t="s">
        <v>8</v>
      </c>
      <c r="R26" s="98"/>
      <c r="S26" s="98"/>
      <c r="T26" s="98"/>
      <c r="U26" s="98"/>
      <c r="V26" s="99"/>
      <c r="W26" s="99"/>
      <c r="X26" s="98"/>
      <c r="Y26" s="98"/>
      <c r="Z26" s="98"/>
      <c r="AA26" s="98"/>
      <c r="AB26" s="98"/>
      <c r="AC26" s="99"/>
      <c r="AD26" s="98"/>
      <c r="AE26" s="98"/>
      <c r="AF26" s="98"/>
      <c r="AG26" s="98"/>
      <c r="AH26" s="98"/>
      <c r="AI26" s="98"/>
      <c r="AJ26" s="18">
        <f t="shared" si="2"/>
        <v>0</v>
      </c>
      <c r="AK26" s="308">
        <f t="shared" si="3"/>
        <v>0</v>
      </c>
      <c r="AL26" s="335">
        <f t="shared" si="4"/>
        <v>2</v>
      </c>
    </row>
    <row r="27" spans="1:38" s="24" customFormat="1" ht="21" customHeight="1">
      <c r="A27" s="4">
        <v>21</v>
      </c>
      <c r="B27" s="78" t="s">
        <v>556</v>
      </c>
      <c r="C27" s="79" t="s">
        <v>118</v>
      </c>
      <c r="D27" s="80" t="s">
        <v>353</v>
      </c>
      <c r="E27" s="97"/>
      <c r="F27" s="98"/>
      <c r="G27" s="98"/>
      <c r="H27" s="98"/>
      <c r="I27" s="98"/>
      <c r="J27" s="98"/>
      <c r="K27" s="98"/>
      <c r="L27" s="98"/>
      <c r="M27" s="98"/>
      <c r="N27" s="98"/>
      <c r="O27" s="98"/>
      <c r="P27" s="98"/>
      <c r="Q27" s="98"/>
      <c r="R27" s="98"/>
      <c r="S27" s="98"/>
      <c r="T27" s="98" t="s">
        <v>8</v>
      </c>
      <c r="U27" s="98"/>
      <c r="V27" s="98"/>
      <c r="W27" s="99"/>
      <c r="X27" s="98"/>
      <c r="Y27" s="98"/>
      <c r="Z27" s="98"/>
      <c r="AA27" s="98"/>
      <c r="AB27" s="98"/>
      <c r="AC27" s="99"/>
      <c r="AD27" s="98"/>
      <c r="AE27" s="98"/>
      <c r="AF27" s="98"/>
      <c r="AG27" s="98"/>
      <c r="AH27" s="98"/>
      <c r="AI27" s="98"/>
      <c r="AJ27" s="18">
        <f t="shared" si="2"/>
        <v>0</v>
      </c>
      <c r="AK27" s="308">
        <f t="shared" si="3"/>
        <v>0</v>
      </c>
      <c r="AL27" s="335">
        <f t="shared" si="4"/>
        <v>1</v>
      </c>
    </row>
    <row r="28" spans="1:38" s="24" customFormat="1" ht="21" customHeight="1">
      <c r="A28" s="4">
        <v>22</v>
      </c>
      <c r="B28" s="78">
        <v>2010110136</v>
      </c>
      <c r="C28" s="79" t="s">
        <v>837</v>
      </c>
      <c r="D28" s="80" t="s">
        <v>21</v>
      </c>
      <c r="E28" s="97"/>
      <c r="F28" s="98" t="s">
        <v>8</v>
      </c>
      <c r="G28" s="98" t="s">
        <v>7</v>
      </c>
      <c r="H28" s="98"/>
      <c r="I28" s="98"/>
      <c r="J28" s="98"/>
      <c r="K28" s="98"/>
      <c r="L28" s="98" t="s">
        <v>7</v>
      </c>
      <c r="M28" s="98"/>
      <c r="N28" s="98"/>
      <c r="O28" s="98"/>
      <c r="P28" s="98" t="s">
        <v>8</v>
      </c>
      <c r="Q28" s="98"/>
      <c r="R28" s="98"/>
      <c r="S28" s="98" t="s">
        <v>6</v>
      </c>
      <c r="T28" s="98"/>
      <c r="U28" s="98" t="s">
        <v>8</v>
      </c>
      <c r="V28" s="99"/>
      <c r="W28" s="99"/>
      <c r="X28" s="98"/>
      <c r="Y28" s="98"/>
      <c r="Z28" s="98"/>
      <c r="AA28" s="98"/>
      <c r="AB28" s="98"/>
      <c r="AC28" s="99"/>
      <c r="AD28" s="98"/>
      <c r="AE28" s="98"/>
      <c r="AF28" s="98"/>
      <c r="AG28" s="98"/>
      <c r="AH28" s="98"/>
      <c r="AI28" s="98"/>
      <c r="AJ28" s="18">
        <f t="shared" si="2"/>
        <v>1</v>
      </c>
      <c r="AK28" s="308">
        <f t="shared" si="3"/>
        <v>2</v>
      </c>
      <c r="AL28" s="335">
        <f t="shared" si="4"/>
        <v>3</v>
      </c>
    </row>
    <row r="29" spans="1:38" s="24" customFormat="1" ht="21" customHeight="1">
      <c r="A29" s="4">
        <v>23</v>
      </c>
      <c r="B29" s="78" t="s">
        <v>557</v>
      </c>
      <c r="C29" s="79" t="s">
        <v>558</v>
      </c>
      <c r="D29" s="80" t="s">
        <v>78</v>
      </c>
      <c r="E29" s="97"/>
      <c r="F29" s="98"/>
      <c r="G29" s="98"/>
      <c r="H29" s="98"/>
      <c r="I29" s="98"/>
      <c r="J29" s="98"/>
      <c r="K29" s="98"/>
      <c r="L29" s="98"/>
      <c r="M29" s="98"/>
      <c r="N29" s="98"/>
      <c r="O29" s="98"/>
      <c r="P29" s="98"/>
      <c r="Q29" s="98"/>
      <c r="R29" s="98"/>
      <c r="S29" s="98"/>
      <c r="T29" s="98" t="s">
        <v>6</v>
      </c>
      <c r="U29" s="98"/>
      <c r="V29" s="99"/>
      <c r="W29" s="99"/>
      <c r="X29" s="98"/>
      <c r="Y29" s="98"/>
      <c r="Z29" s="98"/>
      <c r="AA29" s="98"/>
      <c r="AB29" s="98"/>
      <c r="AC29" s="99"/>
      <c r="AD29" s="98"/>
      <c r="AE29" s="98"/>
      <c r="AF29" s="98"/>
      <c r="AG29" s="98"/>
      <c r="AH29" s="98"/>
      <c r="AI29" s="98"/>
      <c r="AJ29" s="18">
        <f t="shared" si="2"/>
        <v>1</v>
      </c>
      <c r="AK29" s="308">
        <f t="shared" si="3"/>
        <v>0</v>
      </c>
      <c r="AL29" s="335">
        <f t="shared" si="4"/>
        <v>0</v>
      </c>
    </row>
    <row r="30" spans="1:38" s="24" customFormat="1" ht="21" customHeight="1">
      <c r="A30" s="4">
        <v>24</v>
      </c>
      <c r="B30" s="78" t="s">
        <v>559</v>
      </c>
      <c r="C30" s="79" t="s">
        <v>560</v>
      </c>
      <c r="D30" s="80" t="s">
        <v>78</v>
      </c>
      <c r="E30" s="97"/>
      <c r="F30" s="98"/>
      <c r="G30" s="98"/>
      <c r="H30" s="98"/>
      <c r="I30" s="98"/>
      <c r="J30" s="98"/>
      <c r="K30" s="98"/>
      <c r="L30" s="98"/>
      <c r="M30" s="98"/>
      <c r="N30" s="98"/>
      <c r="O30" s="98"/>
      <c r="P30" s="98"/>
      <c r="Q30" s="98"/>
      <c r="R30" s="98"/>
      <c r="S30" s="98"/>
      <c r="T30" s="98"/>
      <c r="U30" s="98"/>
      <c r="V30" s="99"/>
      <c r="W30" s="99"/>
      <c r="X30" s="98"/>
      <c r="Y30" s="98"/>
      <c r="Z30" s="98"/>
      <c r="AA30" s="98"/>
      <c r="AB30" s="98"/>
      <c r="AC30" s="99"/>
      <c r="AD30" s="98"/>
      <c r="AE30" s="98"/>
      <c r="AF30" s="98"/>
      <c r="AG30" s="98"/>
      <c r="AH30" s="98"/>
      <c r="AI30" s="98"/>
      <c r="AJ30" s="18">
        <f t="shared" si="2"/>
        <v>0</v>
      </c>
      <c r="AK30" s="308">
        <f t="shared" si="3"/>
        <v>0</v>
      </c>
      <c r="AL30" s="335">
        <f t="shared" si="4"/>
        <v>0</v>
      </c>
    </row>
    <row r="31" spans="1:38" s="24" customFormat="1" ht="21" customHeight="1">
      <c r="A31" s="4">
        <v>25</v>
      </c>
      <c r="B31" s="78" t="s">
        <v>561</v>
      </c>
      <c r="C31" s="79" t="s">
        <v>562</v>
      </c>
      <c r="D31" s="80" t="s">
        <v>43</v>
      </c>
      <c r="E31" s="97"/>
      <c r="F31" s="98"/>
      <c r="G31" s="98"/>
      <c r="H31" s="98"/>
      <c r="I31" s="98"/>
      <c r="J31" s="98"/>
      <c r="K31" s="98"/>
      <c r="L31" s="98"/>
      <c r="M31" s="98"/>
      <c r="N31" s="98"/>
      <c r="O31" s="98"/>
      <c r="P31" s="98"/>
      <c r="Q31" s="98"/>
      <c r="R31" s="98"/>
      <c r="S31" s="98"/>
      <c r="T31" s="98"/>
      <c r="U31" s="98"/>
      <c r="V31" s="99"/>
      <c r="W31" s="99"/>
      <c r="X31" s="98"/>
      <c r="Y31" s="98"/>
      <c r="Z31" s="98"/>
      <c r="AA31" s="98"/>
      <c r="AB31" s="98"/>
      <c r="AC31" s="99"/>
      <c r="AD31" s="98"/>
      <c r="AE31" s="98"/>
      <c r="AF31" s="98"/>
      <c r="AG31" s="98"/>
      <c r="AH31" s="98"/>
      <c r="AI31" s="98"/>
      <c r="AJ31" s="18">
        <f t="shared" si="2"/>
        <v>0</v>
      </c>
      <c r="AK31" s="308">
        <f t="shared" si="3"/>
        <v>0</v>
      </c>
      <c r="AL31" s="335">
        <f t="shared" si="4"/>
        <v>0</v>
      </c>
    </row>
    <row r="32" spans="1:38" s="24" customFormat="1" ht="21" customHeight="1">
      <c r="A32" s="4">
        <v>26</v>
      </c>
      <c r="B32" s="78">
        <v>2010110140</v>
      </c>
      <c r="C32" s="79" t="s">
        <v>847</v>
      </c>
      <c r="D32" s="80" t="s">
        <v>718</v>
      </c>
      <c r="E32" s="97" t="s">
        <v>6</v>
      </c>
      <c r="F32" s="98" t="s">
        <v>6</v>
      </c>
      <c r="G32" s="98" t="s">
        <v>6</v>
      </c>
      <c r="H32" s="98"/>
      <c r="I32" s="98" t="s">
        <v>6</v>
      </c>
      <c r="J32" s="98" t="s">
        <v>6</v>
      </c>
      <c r="K32" s="98" t="s">
        <v>6</v>
      </c>
      <c r="L32" s="98" t="s">
        <v>6</v>
      </c>
      <c r="M32" s="98" t="s">
        <v>6</v>
      </c>
      <c r="N32" s="98" t="s">
        <v>6</v>
      </c>
      <c r="O32" s="98"/>
      <c r="P32" s="98" t="s">
        <v>6</v>
      </c>
      <c r="Q32" s="98" t="s">
        <v>6</v>
      </c>
      <c r="R32" s="98" t="s">
        <v>6</v>
      </c>
      <c r="S32" s="98" t="s">
        <v>6</v>
      </c>
      <c r="T32" s="98" t="s">
        <v>6</v>
      </c>
      <c r="U32" s="98" t="s">
        <v>6</v>
      </c>
      <c r="V32" s="99"/>
      <c r="W32" s="99" t="s">
        <v>6</v>
      </c>
      <c r="X32" s="98"/>
      <c r="Y32" s="98"/>
      <c r="Z32" s="98"/>
      <c r="AA32" s="98"/>
      <c r="AB32" s="98"/>
      <c r="AC32" s="99"/>
      <c r="AD32" s="98"/>
      <c r="AE32" s="98"/>
      <c r="AF32" s="98"/>
      <c r="AG32" s="98"/>
      <c r="AH32" s="98"/>
      <c r="AI32" s="98"/>
      <c r="AJ32" s="18">
        <f t="shared" si="2"/>
        <v>16</v>
      </c>
      <c r="AK32" s="308">
        <f t="shared" si="3"/>
        <v>0</v>
      </c>
      <c r="AL32" s="335">
        <f t="shared" si="4"/>
        <v>0</v>
      </c>
    </row>
    <row r="33" spans="1:39" s="24" customFormat="1" ht="21" customHeight="1">
      <c r="A33" s="4">
        <v>27</v>
      </c>
      <c r="B33" s="78" t="s">
        <v>563</v>
      </c>
      <c r="C33" s="79" t="s">
        <v>564</v>
      </c>
      <c r="D33" s="80" t="s">
        <v>112</v>
      </c>
      <c r="E33" s="97"/>
      <c r="F33" s="98"/>
      <c r="G33" s="98"/>
      <c r="H33" s="98"/>
      <c r="I33" s="98"/>
      <c r="J33" s="98"/>
      <c r="K33" s="98"/>
      <c r="L33" s="98"/>
      <c r="M33" s="98"/>
      <c r="N33" s="98"/>
      <c r="O33" s="98"/>
      <c r="P33" s="98"/>
      <c r="Q33" s="98"/>
      <c r="R33" s="98"/>
      <c r="S33" s="98"/>
      <c r="T33" s="98"/>
      <c r="U33" s="98"/>
      <c r="V33" s="99"/>
      <c r="W33" s="99"/>
      <c r="X33" s="98"/>
      <c r="Y33" s="98"/>
      <c r="Z33" s="98"/>
      <c r="AA33" s="98"/>
      <c r="AB33" s="98"/>
      <c r="AC33" s="99"/>
      <c r="AD33" s="98"/>
      <c r="AE33" s="98"/>
      <c r="AF33" s="98"/>
      <c r="AG33" s="98"/>
      <c r="AH33" s="98"/>
      <c r="AI33" s="98"/>
      <c r="AJ33" s="18">
        <f t="shared" si="2"/>
        <v>0</v>
      </c>
      <c r="AK33" s="308">
        <f t="shared" si="3"/>
        <v>0</v>
      </c>
      <c r="AL33" s="335">
        <f t="shared" si="4"/>
        <v>0</v>
      </c>
    </row>
    <row r="34" spans="1:39" s="24" customFormat="1" ht="21" customHeight="1">
      <c r="A34" s="4">
        <v>28</v>
      </c>
      <c r="B34" s="78" t="s">
        <v>565</v>
      </c>
      <c r="C34" s="79" t="s">
        <v>566</v>
      </c>
      <c r="D34" s="80" t="s">
        <v>22</v>
      </c>
      <c r="E34" s="97"/>
      <c r="F34" s="98"/>
      <c r="G34" s="98" t="s">
        <v>6</v>
      </c>
      <c r="H34" s="98"/>
      <c r="I34" s="98"/>
      <c r="J34" s="98"/>
      <c r="K34" s="98"/>
      <c r="L34" s="98"/>
      <c r="M34" s="98" t="s">
        <v>6</v>
      </c>
      <c r="N34" s="98"/>
      <c r="O34" s="98"/>
      <c r="P34" s="98"/>
      <c r="Q34" s="98"/>
      <c r="R34" s="98"/>
      <c r="S34" s="98"/>
      <c r="T34" s="98" t="s">
        <v>6</v>
      </c>
      <c r="U34" s="98"/>
      <c r="V34" s="99"/>
      <c r="W34" s="99"/>
      <c r="X34" s="98"/>
      <c r="Y34" s="98"/>
      <c r="Z34" s="98"/>
      <c r="AA34" s="98"/>
      <c r="AB34" s="98"/>
      <c r="AC34" s="99"/>
      <c r="AD34" s="98"/>
      <c r="AE34" s="98"/>
      <c r="AF34" s="98"/>
      <c r="AG34" s="98"/>
      <c r="AH34" s="98"/>
      <c r="AI34" s="98"/>
      <c r="AJ34" s="18">
        <f t="shared" si="2"/>
        <v>3</v>
      </c>
      <c r="AK34" s="308">
        <f t="shared" si="3"/>
        <v>0</v>
      </c>
      <c r="AL34" s="335">
        <f t="shared" si="4"/>
        <v>0</v>
      </c>
    </row>
    <row r="35" spans="1:39" s="24" customFormat="1" ht="21" customHeight="1">
      <c r="A35" s="4">
        <v>29</v>
      </c>
      <c r="B35" s="78" t="s">
        <v>567</v>
      </c>
      <c r="C35" s="79" t="s">
        <v>568</v>
      </c>
      <c r="D35" s="80" t="s">
        <v>99</v>
      </c>
      <c r="E35" s="97"/>
      <c r="F35" s="98"/>
      <c r="G35" s="98"/>
      <c r="H35" s="98"/>
      <c r="I35" s="98"/>
      <c r="J35" s="98"/>
      <c r="K35" s="98"/>
      <c r="L35" s="98"/>
      <c r="M35" s="98"/>
      <c r="N35" s="98"/>
      <c r="O35" s="98"/>
      <c r="P35" s="98"/>
      <c r="Q35" s="98"/>
      <c r="R35" s="98"/>
      <c r="S35" s="98"/>
      <c r="T35" s="98"/>
      <c r="U35" s="98"/>
      <c r="V35" s="99"/>
      <c r="W35" s="99"/>
      <c r="X35" s="98"/>
      <c r="Y35" s="98"/>
      <c r="Z35" s="98"/>
      <c r="AA35" s="98"/>
      <c r="AB35" s="98"/>
      <c r="AC35" s="99"/>
      <c r="AD35" s="98"/>
      <c r="AE35" s="98"/>
      <c r="AF35" s="98"/>
      <c r="AG35" s="98"/>
      <c r="AH35" s="98"/>
      <c r="AI35" s="98"/>
      <c r="AJ35" s="18">
        <f t="shared" si="2"/>
        <v>0</v>
      </c>
      <c r="AK35" s="308">
        <f t="shared" si="3"/>
        <v>0</v>
      </c>
      <c r="AL35" s="335">
        <f t="shared" si="4"/>
        <v>0</v>
      </c>
    </row>
    <row r="36" spans="1:39" s="24" customFormat="1" ht="21" customHeight="1">
      <c r="A36" s="4">
        <v>30</v>
      </c>
      <c r="B36" s="78" t="s">
        <v>569</v>
      </c>
      <c r="C36" s="79" t="s">
        <v>570</v>
      </c>
      <c r="D36" s="80" t="s">
        <v>46</v>
      </c>
      <c r="E36" s="97"/>
      <c r="F36" s="98"/>
      <c r="G36" s="98"/>
      <c r="H36" s="98"/>
      <c r="I36" s="98"/>
      <c r="J36" s="98"/>
      <c r="K36" s="98"/>
      <c r="L36" s="98"/>
      <c r="M36" s="98"/>
      <c r="N36" s="98"/>
      <c r="O36" s="98"/>
      <c r="P36" s="98"/>
      <c r="Q36" s="98"/>
      <c r="R36" s="98"/>
      <c r="S36" s="98"/>
      <c r="T36" s="98"/>
      <c r="U36" s="98"/>
      <c r="V36" s="99"/>
      <c r="W36" s="99"/>
      <c r="X36" s="98"/>
      <c r="Y36" s="98"/>
      <c r="Z36" s="98"/>
      <c r="AA36" s="98"/>
      <c r="AB36" s="98"/>
      <c r="AC36" s="99"/>
      <c r="AD36" s="98"/>
      <c r="AE36" s="98"/>
      <c r="AF36" s="98"/>
      <c r="AG36" s="98"/>
      <c r="AH36" s="98"/>
      <c r="AI36" s="98"/>
      <c r="AJ36" s="18">
        <f t="shared" si="2"/>
        <v>0</v>
      </c>
      <c r="AK36" s="308">
        <f t="shared" si="3"/>
        <v>0</v>
      </c>
      <c r="AL36" s="335">
        <f t="shared" si="4"/>
        <v>0</v>
      </c>
    </row>
    <row r="37" spans="1:39" s="24" customFormat="1" ht="21" customHeight="1">
      <c r="A37" s="4">
        <v>31</v>
      </c>
      <c r="B37" s="78" t="s">
        <v>571</v>
      </c>
      <c r="C37" s="79" t="s">
        <v>572</v>
      </c>
      <c r="D37" s="80" t="s">
        <v>84</v>
      </c>
      <c r="E37" s="97"/>
      <c r="F37" s="98"/>
      <c r="G37" s="98"/>
      <c r="H37" s="98"/>
      <c r="I37" s="98"/>
      <c r="J37" s="98"/>
      <c r="K37" s="98"/>
      <c r="L37" s="98"/>
      <c r="M37" s="98"/>
      <c r="N37" s="98"/>
      <c r="O37" s="98"/>
      <c r="P37" s="98"/>
      <c r="Q37" s="98"/>
      <c r="R37" s="98"/>
      <c r="S37" s="98"/>
      <c r="T37" s="98"/>
      <c r="U37" s="98"/>
      <c r="V37" s="99"/>
      <c r="W37" s="99"/>
      <c r="X37" s="98"/>
      <c r="Y37" s="98"/>
      <c r="Z37" s="98"/>
      <c r="AA37" s="98"/>
      <c r="AB37" s="98"/>
      <c r="AC37" s="99"/>
      <c r="AD37" s="98"/>
      <c r="AE37" s="98"/>
      <c r="AF37" s="98"/>
      <c r="AG37" s="98"/>
      <c r="AH37" s="98"/>
      <c r="AI37" s="98"/>
      <c r="AJ37" s="18">
        <f t="shared" si="2"/>
        <v>0</v>
      </c>
      <c r="AK37" s="308">
        <f t="shared" si="3"/>
        <v>0</v>
      </c>
      <c r="AL37" s="335">
        <f t="shared" si="4"/>
        <v>0</v>
      </c>
    </row>
    <row r="38" spans="1:39" s="24" customFormat="1" ht="21" customHeight="1">
      <c r="A38" s="4">
        <v>32</v>
      </c>
      <c r="B38" s="78" t="s">
        <v>800</v>
      </c>
      <c r="C38" s="79" t="s">
        <v>801</v>
      </c>
      <c r="D38" s="80" t="s">
        <v>802</v>
      </c>
      <c r="E38" s="97"/>
      <c r="F38" s="98"/>
      <c r="G38" s="98"/>
      <c r="H38" s="98"/>
      <c r="I38" s="98"/>
      <c r="J38" s="98"/>
      <c r="K38" s="98"/>
      <c r="L38" s="98"/>
      <c r="M38" s="98"/>
      <c r="N38" s="98"/>
      <c r="O38" s="98"/>
      <c r="P38" s="98"/>
      <c r="Q38" s="98"/>
      <c r="R38" s="98"/>
      <c r="S38" s="98"/>
      <c r="T38" s="98"/>
      <c r="U38" s="98"/>
      <c r="V38" s="99"/>
      <c r="W38" s="99"/>
      <c r="X38" s="98"/>
      <c r="Y38" s="98"/>
      <c r="Z38" s="98"/>
      <c r="AA38" s="98"/>
      <c r="AB38" s="98"/>
      <c r="AC38" s="99"/>
      <c r="AD38" s="98"/>
      <c r="AE38" s="98"/>
      <c r="AF38" s="98"/>
      <c r="AG38" s="98"/>
      <c r="AH38" s="98"/>
      <c r="AI38" s="98"/>
      <c r="AJ38" s="18">
        <f t="shared" si="2"/>
        <v>0</v>
      </c>
      <c r="AK38" s="308">
        <f t="shared" si="3"/>
        <v>0</v>
      </c>
      <c r="AL38" s="335">
        <f t="shared" si="4"/>
        <v>0</v>
      </c>
    </row>
    <row r="39" spans="1:39" s="24" customFormat="1" ht="21" customHeight="1">
      <c r="A39" s="4">
        <v>33</v>
      </c>
      <c r="B39" s="78" t="s">
        <v>573</v>
      </c>
      <c r="C39" s="79" t="s">
        <v>574</v>
      </c>
      <c r="D39" s="80" t="s">
        <v>23</v>
      </c>
      <c r="E39" s="97"/>
      <c r="F39" s="98"/>
      <c r="G39" s="98"/>
      <c r="H39" s="98"/>
      <c r="I39" s="98"/>
      <c r="J39" s="98"/>
      <c r="K39" s="98"/>
      <c r="L39" s="98"/>
      <c r="M39" s="98"/>
      <c r="N39" s="98"/>
      <c r="O39" s="98"/>
      <c r="P39" s="98"/>
      <c r="Q39" s="98"/>
      <c r="R39" s="98"/>
      <c r="S39" s="98"/>
      <c r="T39" s="98"/>
      <c r="U39" s="98"/>
      <c r="V39" s="99"/>
      <c r="W39" s="99"/>
      <c r="X39" s="98"/>
      <c r="Y39" s="98"/>
      <c r="Z39" s="98"/>
      <c r="AA39" s="98"/>
      <c r="AB39" s="98"/>
      <c r="AC39" s="99"/>
      <c r="AD39" s="98"/>
      <c r="AE39" s="98"/>
      <c r="AF39" s="98"/>
      <c r="AG39" s="98"/>
      <c r="AH39" s="98"/>
      <c r="AI39" s="98"/>
      <c r="AJ39" s="18">
        <f t="shared" si="2"/>
        <v>0</v>
      </c>
      <c r="AK39" s="308">
        <f t="shared" si="3"/>
        <v>0</v>
      </c>
      <c r="AL39" s="335">
        <f t="shared" si="4"/>
        <v>0</v>
      </c>
    </row>
    <row r="40" spans="1:39" s="24" customFormat="1" ht="21" customHeight="1">
      <c r="A40" s="417" t="s">
        <v>10</v>
      </c>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18">
        <f>SUM(AJ7:AJ39)</f>
        <v>48</v>
      </c>
      <c r="AK40" s="18">
        <f>SUM(AK7:AK39)</f>
        <v>7</v>
      </c>
      <c r="AL40" s="18">
        <f>SUM(AL7:AL39)</f>
        <v>10</v>
      </c>
    </row>
    <row r="41" spans="1:39" s="24" customFormat="1" ht="21" customHeight="1">
      <c r="A41" s="418" t="s">
        <v>2599</v>
      </c>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20"/>
      <c r="AM41" s="311"/>
    </row>
    <row r="42" spans="1:39" ht="15.75" customHeight="1">
      <c r="C42" s="22"/>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row r="43" spans="1:39" ht="15.75" customHeight="1">
      <c r="C43" s="22"/>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row>
    <row r="44" spans="1:39" ht="15.75" customHeight="1">
      <c r="C44" s="414"/>
      <c r="D44" s="414"/>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row r="45" spans="1:39" ht="15.75" customHeight="1">
      <c r="C45" s="414"/>
      <c r="D45" s="414"/>
      <c r="E45" s="414"/>
      <c r="F45" s="414"/>
      <c r="G45" s="414"/>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row>
    <row r="46" spans="1:39" ht="15.75" customHeight="1">
      <c r="C46" s="414"/>
      <c r="D46" s="414"/>
      <c r="E46" s="414"/>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row>
    <row r="47" spans="1:39">
      <c r="C47" s="414"/>
      <c r="D47" s="414"/>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row>
  </sheetData>
  <mergeCells count="21">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A40:AI40"/>
    <mergeCell ref="C47:D47"/>
    <mergeCell ref="C45:G45"/>
    <mergeCell ref="C44:D44"/>
    <mergeCell ref="A41:AL41"/>
    <mergeCell ref="C46:E46"/>
  </mergeCells>
  <conditionalFormatting sqref="E6:AI6">
    <cfRule type="expression" dxfId="194" priority="3">
      <formula>IF(E$6="CN",1,0)</formula>
    </cfRule>
  </conditionalFormatting>
  <conditionalFormatting sqref="E6:AI6">
    <cfRule type="expression" dxfId="193" priority="2">
      <formula>IF(E$6="CN",1,0)</formula>
    </cfRule>
  </conditionalFormatting>
  <conditionalFormatting sqref="E6:AI39">
    <cfRule type="expression" dxfId="192"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selection activeCell="Z15" sqref="Z15"/>
    </sheetView>
  </sheetViews>
  <sheetFormatPr defaultColWidth="9.33203125" defaultRowHeight="18"/>
  <cols>
    <col min="1" max="1" width="6.5" style="23" customWidth="1"/>
    <col min="2" max="2" width="17" style="24" customWidth="1"/>
    <col min="3" max="3" width="26.6640625" style="23" customWidth="1"/>
    <col min="4" max="4" width="9.6640625" style="23" customWidth="1"/>
    <col min="5" max="35" width="4" style="23" customWidth="1"/>
    <col min="36" max="38" width="6.5" style="23" customWidth="1"/>
    <col min="39" max="39" width="10.83203125" style="23" customWidth="1"/>
    <col min="40" max="40" width="12.1640625" style="23" customWidth="1"/>
    <col min="41" max="41" width="10.83203125" style="23" customWidth="1"/>
    <col min="42" max="16384" width="9.33203125" style="23"/>
  </cols>
  <sheetData>
    <row r="1" spans="1:4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3" customHeight="1">
      <c r="A3" s="432" t="s">
        <v>1847</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c r="A7" s="4">
        <v>1</v>
      </c>
      <c r="B7" s="38" t="s">
        <v>1848</v>
      </c>
      <c r="C7" s="39" t="s">
        <v>1849</v>
      </c>
      <c r="D7" s="40" t="s">
        <v>37</v>
      </c>
      <c r="E7" s="147" t="s">
        <v>6</v>
      </c>
      <c r="F7" s="95" t="s">
        <v>6</v>
      </c>
      <c r="G7" s="95" t="s">
        <v>6</v>
      </c>
      <c r="H7" s="95"/>
      <c r="I7" s="95" t="s">
        <v>6</v>
      </c>
      <c r="J7" s="95" t="s">
        <v>6</v>
      </c>
      <c r="K7" s="95" t="s">
        <v>6</v>
      </c>
      <c r="L7" s="95" t="s">
        <v>6</v>
      </c>
      <c r="M7" s="95" t="s">
        <v>6</v>
      </c>
      <c r="N7" s="95" t="s">
        <v>6</v>
      </c>
      <c r="O7" s="95"/>
      <c r="P7" s="94"/>
      <c r="Q7" s="95" t="s">
        <v>6</v>
      </c>
      <c r="R7" s="95" t="s">
        <v>6</v>
      </c>
      <c r="S7" s="95" t="s">
        <v>6</v>
      </c>
      <c r="T7" s="95" t="s">
        <v>6</v>
      </c>
      <c r="U7" s="95" t="s">
        <v>6</v>
      </c>
      <c r="V7" s="95"/>
      <c r="W7" s="95"/>
      <c r="X7" s="95"/>
      <c r="Y7" s="95"/>
      <c r="Z7" s="95"/>
      <c r="AA7" s="95"/>
      <c r="AB7" s="95"/>
      <c r="AC7" s="95"/>
      <c r="AD7" s="95"/>
      <c r="AE7" s="95"/>
      <c r="AF7" s="95"/>
      <c r="AG7" s="95"/>
      <c r="AH7" s="95"/>
      <c r="AI7" s="95"/>
      <c r="AJ7" s="18">
        <f>COUNTIF(E7:AI7,"K")+2*COUNTIF(E7:AI7,"2K")+COUNTIF(E7:AI7,"TK")+COUNTIF(E7:AI7,"KT")+COUNTIF(E7:AI7,"PK")+COUNTIF(E7:AI7,"KP")+2*COUNTIF(E7:AI7,"K2")</f>
        <v>14</v>
      </c>
      <c r="AK7" s="309">
        <f>COUNTIF(F7:AJ7,"P")+2*COUNTIF(F7:AJ7,"2P")+COUNTIF(F7:AJ7,"TP")+COUNTIF(F7:AJ7,"PT")+COUNTIF(F7:AJ7,"PK")+COUNTIF(F7:AJ7,"KP")+2*COUNTIF(F7:AJ7,"P2")</f>
        <v>0</v>
      </c>
      <c r="AL7" s="335">
        <f>COUNTIF(E7:AI7,"T")+2*COUNTIF(E7:AI7,"2T")+2*COUNTIF(E7:AI7,"T2")+COUNTIF(E7:AI7,"PT")+COUNTIF(E7:AI7,"TP")+COUNTIF(E7:AI7,"TK")+COUNTIF(E7:AI7,"KT")</f>
        <v>0</v>
      </c>
      <c r="AM7" s="25"/>
      <c r="AN7" s="26"/>
      <c r="AO7" s="150"/>
    </row>
    <row r="8" spans="1:41" s="24" customFormat="1">
      <c r="A8" s="4">
        <v>2</v>
      </c>
      <c r="B8" s="38" t="s">
        <v>1850</v>
      </c>
      <c r="C8" s="39" t="s">
        <v>1851</v>
      </c>
      <c r="D8" s="40" t="s">
        <v>37</v>
      </c>
      <c r="E8" s="147"/>
      <c r="F8" s="95"/>
      <c r="G8" s="95"/>
      <c r="H8" s="95"/>
      <c r="I8" s="95"/>
      <c r="J8" s="95"/>
      <c r="K8" s="95"/>
      <c r="L8" s="95"/>
      <c r="M8" s="95"/>
      <c r="N8" s="95"/>
      <c r="O8" s="95"/>
      <c r="P8" s="94"/>
      <c r="Q8" s="95"/>
      <c r="R8" s="95"/>
      <c r="S8" s="95"/>
      <c r="T8" s="95"/>
      <c r="U8" s="95"/>
      <c r="V8" s="95"/>
      <c r="W8" s="95"/>
      <c r="X8" s="95"/>
      <c r="Y8" s="95"/>
      <c r="Z8" s="95"/>
      <c r="AA8" s="95"/>
      <c r="AB8" s="95"/>
      <c r="AC8" s="95"/>
      <c r="AD8" s="95"/>
      <c r="AE8" s="95"/>
      <c r="AF8" s="95"/>
      <c r="AG8" s="95"/>
      <c r="AH8" s="95"/>
      <c r="AI8" s="95"/>
      <c r="AJ8" s="18">
        <f t="shared" ref="AJ8:AJ35" si="2">COUNTIF(E8:AI8,"K")+2*COUNTIF(E8:AI8,"2K")+COUNTIF(E8:AI8,"TK")+COUNTIF(E8:AI8,"KT")+COUNTIF(E8:AI8,"PK")+COUNTIF(E8:AI8,"KP")+2*COUNTIF(E8:AI8,"K2")</f>
        <v>0</v>
      </c>
      <c r="AK8" s="309">
        <f t="shared" ref="AK8:AK35" si="3">COUNTIF(F8:AJ8,"P")+2*COUNTIF(F8:AJ8,"2P")+COUNTIF(F8:AJ8,"TP")+COUNTIF(F8:AJ8,"PT")+COUNTIF(F8:AJ8,"PK")+COUNTIF(F8:AJ8,"KP")+2*COUNTIF(F8:AJ8,"P2")</f>
        <v>0</v>
      </c>
      <c r="AL8" s="335">
        <f t="shared" ref="AL8:AL35" si="4">COUNTIF(E8:AI8,"T")+2*COUNTIF(E8:AI8,"2T")+2*COUNTIF(E8:AI8,"T2")+COUNTIF(E8:AI8,"PT")+COUNTIF(E8:AI8,"TP")+COUNTIF(E8:AI8,"TK")+COUNTIF(E8:AI8,"KT")</f>
        <v>0</v>
      </c>
      <c r="AM8" s="150"/>
      <c r="AN8" s="150"/>
      <c r="AO8" s="150"/>
    </row>
    <row r="9" spans="1:41" s="24" customFormat="1">
      <c r="A9" s="4">
        <v>3</v>
      </c>
      <c r="B9" s="38" t="s">
        <v>1852</v>
      </c>
      <c r="C9" s="39" t="s">
        <v>51</v>
      </c>
      <c r="D9" s="40" t="s">
        <v>1853</v>
      </c>
      <c r="E9" s="147"/>
      <c r="F9" s="95"/>
      <c r="G9" s="95"/>
      <c r="H9" s="95"/>
      <c r="I9" s="95" t="s">
        <v>6</v>
      </c>
      <c r="J9" s="95"/>
      <c r="K9" s="95"/>
      <c r="L9" s="95"/>
      <c r="M9" s="95"/>
      <c r="N9" s="95"/>
      <c r="O9" s="95"/>
      <c r="P9" s="94"/>
      <c r="Q9" s="95"/>
      <c r="R9" s="95"/>
      <c r="S9" s="95"/>
      <c r="T9" s="95"/>
      <c r="U9" s="95"/>
      <c r="V9" s="95"/>
      <c r="W9" s="95"/>
      <c r="X9" s="95"/>
      <c r="Y9" s="95"/>
      <c r="Z9" s="95"/>
      <c r="AA9" s="95"/>
      <c r="AB9" s="95"/>
      <c r="AC9" s="95"/>
      <c r="AD9" s="95"/>
      <c r="AE9" s="95"/>
      <c r="AF9" s="95"/>
      <c r="AG9" s="95"/>
      <c r="AH9" s="95"/>
      <c r="AI9" s="95"/>
      <c r="AJ9" s="18">
        <f t="shared" si="2"/>
        <v>1</v>
      </c>
      <c r="AK9" s="309">
        <f t="shared" si="3"/>
        <v>0</v>
      </c>
      <c r="AL9" s="335">
        <f t="shared" si="4"/>
        <v>0</v>
      </c>
      <c r="AM9" s="150"/>
      <c r="AN9" s="150"/>
      <c r="AO9" s="150"/>
    </row>
    <row r="10" spans="1:41" s="24" customFormat="1">
      <c r="A10" s="4">
        <v>4</v>
      </c>
      <c r="B10" s="38" t="s">
        <v>1854</v>
      </c>
      <c r="C10" s="39" t="s">
        <v>101</v>
      </c>
      <c r="D10" s="40" t="s">
        <v>40</v>
      </c>
      <c r="E10" s="147"/>
      <c r="F10" s="95" t="s">
        <v>6</v>
      </c>
      <c r="G10" s="95" t="s">
        <v>6</v>
      </c>
      <c r="H10" s="95"/>
      <c r="I10" s="95"/>
      <c r="J10" s="95"/>
      <c r="K10" s="95"/>
      <c r="L10" s="95"/>
      <c r="M10" s="95"/>
      <c r="N10" s="95" t="s">
        <v>6</v>
      </c>
      <c r="O10" s="95"/>
      <c r="P10" s="94"/>
      <c r="Q10" s="95"/>
      <c r="R10" s="95"/>
      <c r="S10" s="95"/>
      <c r="T10" s="95"/>
      <c r="U10" s="95" t="s">
        <v>6</v>
      </c>
      <c r="V10" s="95"/>
      <c r="W10" s="95"/>
      <c r="X10" s="95"/>
      <c r="Y10" s="95"/>
      <c r="Z10" s="95"/>
      <c r="AA10" s="95"/>
      <c r="AB10" s="95"/>
      <c r="AC10" s="95"/>
      <c r="AD10" s="95"/>
      <c r="AE10" s="95"/>
      <c r="AF10" s="95"/>
      <c r="AG10" s="95"/>
      <c r="AH10" s="95"/>
      <c r="AI10" s="95"/>
      <c r="AJ10" s="18">
        <f t="shared" si="2"/>
        <v>4</v>
      </c>
      <c r="AK10" s="309">
        <f t="shared" si="3"/>
        <v>0</v>
      </c>
      <c r="AL10" s="335">
        <f t="shared" si="4"/>
        <v>0</v>
      </c>
      <c r="AM10" s="150"/>
      <c r="AN10" s="150"/>
      <c r="AO10" s="150"/>
    </row>
    <row r="11" spans="1:41" s="24" customFormat="1" ht="20.25" customHeight="1">
      <c r="A11" s="4">
        <v>5</v>
      </c>
      <c r="B11" s="38" t="s">
        <v>1855</v>
      </c>
      <c r="C11" s="39" t="s">
        <v>1856</v>
      </c>
      <c r="D11" s="40" t="s">
        <v>49</v>
      </c>
      <c r="E11" s="147" t="s">
        <v>8</v>
      </c>
      <c r="F11" s="95" t="s">
        <v>6</v>
      </c>
      <c r="G11" s="95" t="s">
        <v>6</v>
      </c>
      <c r="H11" s="95"/>
      <c r="I11" s="95" t="s">
        <v>6</v>
      </c>
      <c r="J11" s="95" t="s">
        <v>6</v>
      </c>
      <c r="K11" s="95"/>
      <c r="L11" s="95" t="s">
        <v>6</v>
      </c>
      <c r="M11" s="95" t="s">
        <v>6</v>
      </c>
      <c r="N11" s="95" t="s">
        <v>6</v>
      </c>
      <c r="O11" s="95"/>
      <c r="P11" s="94"/>
      <c r="Q11" s="95" t="s">
        <v>6</v>
      </c>
      <c r="R11" s="95" t="s">
        <v>6</v>
      </c>
      <c r="S11" s="95" t="s">
        <v>6</v>
      </c>
      <c r="T11" s="95" t="s">
        <v>6</v>
      </c>
      <c r="U11" s="95" t="s">
        <v>6</v>
      </c>
      <c r="V11" s="95"/>
      <c r="W11" s="95"/>
      <c r="X11" s="95"/>
      <c r="Y11" s="95"/>
      <c r="Z11" s="95"/>
      <c r="AA11" s="95"/>
      <c r="AB11" s="95"/>
      <c r="AC11" s="95"/>
      <c r="AD11" s="95"/>
      <c r="AE11" s="95"/>
      <c r="AF11" s="95"/>
      <c r="AG11" s="95"/>
      <c r="AH11" s="95"/>
      <c r="AI11" s="95"/>
      <c r="AJ11" s="18">
        <f t="shared" si="2"/>
        <v>12</v>
      </c>
      <c r="AK11" s="309">
        <f t="shared" si="3"/>
        <v>0</v>
      </c>
      <c r="AL11" s="335">
        <f t="shared" si="4"/>
        <v>1</v>
      </c>
      <c r="AM11" s="150"/>
      <c r="AN11" s="150"/>
      <c r="AO11" s="150"/>
    </row>
    <row r="12" spans="1:41" s="24" customFormat="1">
      <c r="A12" s="4">
        <v>6</v>
      </c>
      <c r="B12" s="38" t="s">
        <v>1857</v>
      </c>
      <c r="C12" s="39" t="s">
        <v>327</v>
      </c>
      <c r="D12" s="40" t="s">
        <v>75</v>
      </c>
      <c r="E12" s="147"/>
      <c r="F12" s="95"/>
      <c r="G12" s="95"/>
      <c r="H12" s="95"/>
      <c r="I12" s="95"/>
      <c r="J12" s="95"/>
      <c r="K12" s="95"/>
      <c r="L12" s="95"/>
      <c r="M12" s="95"/>
      <c r="N12" s="95"/>
      <c r="O12" s="95"/>
      <c r="P12" s="94"/>
      <c r="Q12" s="95"/>
      <c r="R12" s="95"/>
      <c r="S12" s="95"/>
      <c r="T12" s="95"/>
      <c r="U12" s="95"/>
      <c r="V12" s="95"/>
      <c r="W12" s="95"/>
      <c r="X12" s="95"/>
      <c r="Y12" s="95"/>
      <c r="Z12" s="95"/>
      <c r="AA12" s="95"/>
      <c r="AB12" s="95"/>
      <c r="AC12" s="95"/>
      <c r="AD12" s="95"/>
      <c r="AE12" s="95"/>
      <c r="AF12" s="95"/>
      <c r="AG12" s="95"/>
      <c r="AH12" s="95"/>
      <c r="AI12" s="95"/>
      <c r="AJ12" s="18">
        <f t="shared" si="2"/>
        <v>0</v>
      </c>
      <c r="AK12" s="309">
        <f t="shared" si="3"/>
        <v>0</v>
      </c>
      <c r="AL12" s="335">
        <f t="shared" si="4"/>
        <v>0</v>
      </c>
      <c r="AM12" s="150"/>
      <c r="AN12" s="150"/>
      <c r="AO12" s="150"/>
    </row>
    <row r="13" spans="1:41" s="24" customFormat="1">
      <c r="A13" s="4">
        <v>7</v>
      </c>
      <c r="B13" s="38" t="s">
        <v>1858</v>
      </c>
      <c r="C13" s="39" t="s">
        <v>76</v>
      </c>
      <c r="D13" s="40" t="s">
        <v>75</v>
      </c>
      <c r="E13" s="211"/>
      <c r="F13" s="212"/>
      <c r="G13" s="212"/>
      <c r="H13" s="212"/>
      <c r="I13" s="212"/>
      <c r="J13" s="212" t="s">
        <v>8</v>
      </c>
      <c r="K13" s="212"/>
      <c r="L13" s="212"/>
      <c r="M13" s="212"/>
      <c r="N13" s="212" t="s">
        <v>8</v>
      </c>
      <c r="O13" s="212"/>
      <c r="P13" s="94"/>
      <c r="Q13" s="212"/>
      <c r="R13" s="212"/>
      <c r="S13" s="212"/>
      <c r="T13" s="95"/>
      <c r="U13" s="212"/>
      <c r="V13" s="212"/>
      <c r="W13" s="212"/>
      <c r="X13" s="212"/>
      <c r="Y13" s="212"/>
      <c r="Z13" s="212"/>
      <c r="AA13" s="212"/>
      <c r="AB13" s="212"/>
      <c r="AC13" s="212"/>
      <c r="AD13" s="212"/>
      <c r="AE13" s="95"/>
      <c r="AF13" s="212"/>
      <c r="AG13" s="212"/>
      <c r="AH13" s="212"/>
      <c r="AI13" s="212"/>
      <c r="AJ13" s="18">
        <f t="shared" si="2"/>
        <v>0</v>
      </c>
      <c r="AK13" s="309">
        <f t="shared" si="3"/>
        <v>0</v>
      </c>
      <c r="AL13" s="335">
        <f t="shared" si="4"/>
        <v>2</v>
      </c>
      <c r="AM13" s="150"/>
      <c r="AN13" s="150"/>
      <c r="AO13" s="150"/>
    </row>
    <row r="14" spans="1:41" s="24" customFormat="1">
      <c r="A14" s="4">
        <v>8</v>
      </c>
      <c r="B14" s="38" t="s">
        <v>1859</v>
      </c>
      <c r="C14" s="39" t="s">
        <v>1860</v>
      </c>
      <c r="D14" s="40" t="s">
        <v>1448</v>
      </c>
      <c r="E14" s="147"/>
      <c r="F14" s="95"/>
      <c r="G14" s="95"/>
      <c r="H14" s="95"/>
      <c r="I14" s="95" t="s">
        <v>6</v>
      </c>
      <c r="J14" s="95"/>
      <c r="K14" s="95"/>
      <c r="L14" s="95"/>
      <c r="M14" s="95"/>
      <c r="N14" s="95"/>
      <c r="O14" s="95"/>
      <c r="P14" s="94"/>
      <c r="Q14" s="95"/>
      <c r="R14" s="95"/>
      <c r="S14" s="95"/>
      <c r="T14" s="95"/>
      <c r="U14" s="95"/>
      <c r="V14" s="95"/>
      <c r="W14" s="95"/>
      <c r="X14" s="95"/>
      <c r="Y14" s="95"/>
      <c r="Z14" s="95"/>
      <c r="AA14" s="95"/>
      <c r="AB14" s="95"/>
      <c r="AC14" s="95"/>
      <c r="AD14" s="95"/>
      <c r="AE14" s="95"/>
      <c r="AF14" s="95"/>
      <c r="AG14" s="95"/>
      <c r="AH14" s="95"/>
      <c r="AI14" s="95"/>
      <c r="AJ14" s="18">
        <f t="shared" si="2"/>
        <v>1</v>
      </c>
      <c r="AK14" s="309">
        <f t="shared" si="3"/>
        <v>0</v>
      </c>
      <c r="AL14" s="335">
        <f t="shared" si="4"/>
        <v>0</v>
      </c>
      <c r="AM14" s="150"/>
      <c r="AN14" s="150"/>
      <c r="AO14" s="150"/>
    </row>
    <row r="15" spans="1:41" s="24" customFormat="1">
      <c r="A15" s="4">
        <v>9</v>
      </c>
      <c r="B15" s="38" t="s">
        <v>1861</v>
      </c>
      <c r="C15" s="39" t="s">
        <v>80</v>
      </c>
      <c r="D15" s="40" t="s">
        <v>92</v>
      </c>
      <c r="E15" s="147"/>
      <c r="F15" s="95"/>
      <c r="G15" s="95"/>
      <c r="H15" s="95"/>
      <c r="I15" s="95"/>
      <c r="J15" s="95" t="s">
        <v>8</v>
      </c>
      <c r="K15" s="95" t="s">
        <v>6</v>
      </c>
      <c r="L15" s="95"/>
      <c r="M15" s="95"/>
      <c r="N15" s="95" t="s">
        <v>7</v>
      </c>
      <c r="O15" s="95"/>
      <c r="P15" s="94"/>
      <c r="Q15" s="95"/>
      <c r="R15" s="95" t="s">
        <v>6</v>
      </c>
      <c r="S15" s="95"/>
      <c r="T15" s="95"/>
      <c r="U15" s="118" t="s">
        <v>8</v>
      </c>
      <c r="V15" s="95"/>
      <c r="W15" s="95"/>
      <c r="X15" s="95"/>
      <c r="Y15" s="95"/>
      <c r="Z15" s="95"/>
      <c r="AA15" s="95"/>
      <c r="AB15" s="95"/>
      <c r="AC15" s="95"/>
      <c r="AD15" s="95"/>
      <c r="AE15" s="95"/>
      <c r="AF15" s="95"/>
      <c r="AG15" s="95"/>
      <c r="AH15" s="95"/>
      <c r="AI15" s="95"/>
      <c r="AJ15" s="18">
        <f t="shared" si="2"/>
        <v>2</v>
      </c>
      <c r="AK15" s="309">
        <f t="shared" si="3"/>
        <v>1</v>
      </c>
      <c r="AL15" s="335">
        <f t="shared" si="4"/>
        <v>2</v>
      </c>
      <c r="AM15" s="150"/>
      <c r="AN15" s="150"/>
      <c r="AO15" s="150"/>
    </row>
    <row r="16" spans="1:41" s="24" customFormat="1">
      <c r="A16" s="4">
        <v>10</v>
      </c>
      <c r="B16" s="38" t="s">
        <v>1862</v>
      </c>
      <c r="C16" s="39" t="s">
        <v>1863</v>
      </c>
      <c r="D16" s="40" t="s">
        <v>33</v>
      </c>
      <c r="E16" s="147" t="s">
        <v>2657</v>
      </c>
      <c r="F16" s="95" t="s">
        <v>2660</v>
      </c>
      <c r="G16" s="95" t="s">
        <v>6</v>
      </c>
      <c r="H16" s="95"/>
      <c r="I16" s="95" t="s">
        <v>6</v>
      </c>
      <c r="J16" s="95" t="s">
        <v>6</v>
      </c>
      <c r="K16" s="95" t="s">
        <v>6</v>
      </c>
      <c r="L16" s="95" t="s">
        <v>2657</v>
      </c>
      <c r="M16" s="95" t="s">
        <v>2657</v>
      </c>
      <c r="N16" s="95" t="s">
        <v>6</v>
      </c>
      <c r="O16" s="95"/>
      <c r="P16" s="94"/>
      <c r="Q16" s="95" t="s">
        <v>6</v>
      </c>
      <c r="R16" s="95" t="s">
        <v>6</v>
      </c>
      <c r="S16" s="95" t="s">
        <v>6</v>
      </c>
      <c r="T16" s="95" t="s">
        <v>2657</v>
      </c>
      <c r="U16" s="118" t="s">
        <v>6</v>
      </c>
      <c r="V16" s="95"/>
      <c r="W16" s="95"/>
      <c r="X16" s="95"/>
      <c r="Y16" s="95"/>
      <c r="Z16" s="95"/>
      <c r="AA16" s="95"/>
      <c r="AB16" s="95"/>
      <c r="AC16" s="95"/>
      <c r="AD16" s="95"/>
      <c r="AE16" s="95"/>
      <c r="AF16" s="95"/>
      <c r="AG16" s="95"/>
      <c r="AH16" s="95"/>
      <c r="AI16" s="95"/>
      <c r="AJ16" s="18">
        <f t="shared" si="2"/>
        <v>18</v>
      </c>
      <c r="AK16" s="309">
        <f t="shared" si="3"/>
        <v>1</v>
      </c>
      <c r="AL16" s="335">
        <f t="shared" si="4"/>
        <v>0</v>
      </c>
      <c r="AM16" s="150"/>
      <c r="AN16" s="150"/>
      <c r="AO16" s="150"/>
    </row>
    <row r="17" spans="1:41" s="24" customFormat="1">
      <c r="A17" s="4">
        <v>11</v>
      </c>
      <c r="B17" s="38" t="s">
        <v>1864</v>
      </c>
      <c r="C17" s="39" t="s">
        <v>1865</v>
      </c>
      <c r="D17" s="40" t="s">
        <v>62</v>
      </c>
      <c r="E17" s="147"/>
      <c r="F17" s="95"/>
      <c r="G17" s="95"/>
      <c r="H17" s="95"/>
      <c r="I17" s="95"/>
      <c r="J17" s="95" t="s">
        <v>7</v>
      </c>
      <c r="K17" s="95"/>
      <c r="L17" s="95"/>
      <c r="M17" s="95"/>
      <c r="N17" s="95" t="s">
        <v>8</v>
      </c>
      <c r="O17" s="95"/>
      <c r="P17" s="94"/>
      <c r="Q17" s="95" t="s">
        <v>8</v>
      </c>
      <c r="R17" s="95" t="s">
        <v>6</v>
      </c>
      <c r="S17" s="95"/>
      <c r="T17" s="95"/>
      <c r="U17" s="118"/>
      <c r="V17" s="95"/>
      <c r="W17" s="95"/>
      <c r="X17" s="95"/>
      <c r="Y17" s="95"/>
      <c r="Z17" s="95"/>
      <c r="AA17" s="95"/>
      <c r="AB17" s="95"/>
      <c r="AC17" s="95"/>
      <c r="AD17" s="95"/>
      <c r="AE17" s="95"/>
      <c r="AF17" s="95"/>
      <c r="AG17" s="95"/>
      <c r="AH17" s="95"/>
      <c r="AI17" s="95"/>
      <c r="AJ17" s="18">
        <f t="shared" si="2"/>
        <v>1</v>
      </c>
      <c r="AK17" s="309">
        <f t="shared" si="3"/>
        <v>1</v>
      </c>
      <c r="AL17" s="335">
        <f t="shared" si="4"/>
        <v>2</v>
      </c>
      <c r="AM17" s="150"/>
      <c r="AN17" s="150"/>
      <c r="AO17" s="150"/>
    </row>
    <row r="18" spans="1:41" s="24" customFormat="1">
      <c r="A18" s="4">
        <v>12</v>
      </c>
      <c r="B18" s="38" t="s">
        <v>1866</v>
      </c>
      <c r="C18" s="39" t="s">
        <v>31</v>
      </c>
      <c r="D18" s="40" t="s">
        <v>52</v>
      </c>
      <c r="E18" s="148"/>
      <c r="F18" s="148" t="s">
        <v>6</v>
      </c>
      <c r="G18" s="148"/>
      <c r="H18" s="148"/>
      <c r="I18" s="148"/>
      <c r="J18" s="148"/>
      <c r="K18" s="148"/>
      <c r="L18" s="148"/>
      <c r="M18" s="148"/>
      <c r="N18" s="148"/>
      <c r="O18" s="148"/>
      <c r="P18" s="94"/>
      <c r="Q18" s="148"/>
      <c r="R18" s="148"/>
      <c r="S18" s="148"/>
      <c r="T18" s="95"/>
      <c r="U18" s="226"/>
      <c r="V18" s="148"/>
      <c r="W18" s="227"/>
      <c r="X18" s="148"/>
      <c r="Y18" s="148"/>
      <c r="Z18" s="148"/>
      <c r="AA18" s="148"/>
      <c r="AB18" s="148"/>
      <c r="AC18" s="148"/>
      <c r="AD18" s="148"/>
      <c r="AE18" s="148"/>
      <c r="AF18" s="148"/>
      <c r="AG18" s="148"/>
      <c r="AH18" s="148"/>
      <c r="AI18" s="148"/>
      <c r="AJ18" s="18">
        <f t="shared" si="2"/>
        <v>1</v>
      </c>
      <c r="AK18" s="309">
        <f t="shared" si="3"/>
        <v>0</v>
      </c>
      <c r="AL18" s="335">
        <f t="shared" si="4"/>
        <v>0</v>
      </c>
      <c r="AM18" s="150"/>
      <c r="AN18" s="150"/>
      <c r="AO18" s="150"/>
    </row>
    <row r="19" spans="1:41" s="24" customFormat="1">
      <c r="A19" s="4">
        <v>13</v>
      </c>
      <c r="B19" s="38" t="s">
        <v>1867</v>
      </c>
      <c r="C19" s="39" t="s">
        <v>1868</v>
      </c>
      <c r="D19" s="40" t="s">
        <v>53</v>
      </c>
      <c r="E19" s="147"/>
      <c r="F19" s="95"/>
      <c r="G19" s="95"/>
      <c r="H19" s="95"/>
      <c r="I19" s="95"/>
      <c r="J19" s="95"/>
      <c r="K19" s="95"/>
      <c r="L19" s="95"/>
      <c r="M19" s="95"/>
      <c r="N19" s="95"/>
      <c r="O19" s="95"/>
      <c r="P19" s="94"/>
      <c r="Q19" s="95"/>
      <c r="R19" s="95"/>
      <c r="S19" s="148"/>
      <c r="T19" s="95"/>
      <c r="U19" s="118"/>
      <c r="V19" s="95"/>
      <c r="W19" s="95"/>
      <c r="X19" s="95"/>
      <c r="Y19" s="95"/>
      <c r="Z19" s="95"/>
      <c r="AA19" s="95"/>
      <c r="AB19" s="95"/>
      <c r="AC19" s="95"/>
      <c r="AD19" s="95"/>
      <c r="AE19" s="95"/>
      <c r="AF19" s="95"/>
      <c r="AG19" s="95"/>
      <c r="AH19" s="95"/>
      <c r="AI19" s="95"/>
      <c r="AJ19" s="18">
        <f t="shared" si="2"/>
        <v>0</v>
      </c>
      <c r="AK19" s="309">
        <f t="shared" si="3"/>
        <v>0</v>
      </c>
      <c r="AL19" s="335">
        <f t="shared" si="4"/>
        <v>0</v>
      </c>
      <c r="AM19" s="415"/>
      <c r="AN19" s="416"/>
      <c r="AO19" s="150"/>
    </row>
    <row r="20" spans="1:41" s="24" customFormat="1">
      <c r="A20" s="4">
        <v>14</v>
      </c>
      <c r="B20" s="38" t="s">
        <v>1869</v>
      </c>
      <c r="C20" s="39" t="s">
        <v>1870</v>
      </c>
      <c r="D20" s="40" t="s">
        <v>28</v>
      </c>
      <c r="E20" s="147"/>
      <c r="F20" s="95"/>
      <c r="G20" s="95"/>
      <c r="H20" s="95"/>
      <c r="I20" s="95"/>
      <c r="J20" s="95"/>
      <c r="K20" s="95"/>
      <c r="L20" s="95"/>
      <c r="M20" s="95"/>
      <c r="N20" s="95"/>
      <c r="O20" s="95"/>
      <c r="P20" s="94"/>
      <c r="Q20" s="95"/>
      <c r="R20" s="95"/>
      <c r="S20" s="95"/>
      <c r="T20" s="95"/>
      <c r="U20" s="118" t="s">
        <v>6</v>
      </c>
      <c r="V20" s="95"/>
      <c r="W20" s="95"/>
      <c r="X20" s="95"/>
      <c r="Y20" s="95"/>
      <c r="Z20" s="95"/>
      <c r="AA20" s="95"/>
      <c r="AB20" s="95"/>
      <c r="AC20" s="95"/>
      <c r="AD20" s="95"/>
      <c r="AE20" s="95"/>
      <c r="AF20" s="95"/>
      <c r="AG20" s="95"/>
      <c r="AH20" s="95"/>
      <c r="AI20" s="95"/>
      <c r="AJ20" s="18">
        <f t="shared" si="2"/>
        <v>1</v>
      </c>
      <c r="AK20" s="309">
        <f t="shared" si="3"/>
        <v>0</v>
      </c>
      <c r="AL20" s="335">
        <f t="shared" si="4"/>
        <v>0</v>
      </c>
      <c r="AM20" s="150"/>
      <c r="AN20" s="150"/>
      <c r="AO20" s="150"/>
    </row>
    <row r="21" spans="1:41" s="24" customFormat="1">
      <c r="A21" s="4">
        <v>15</v>
      </c>
      <c r="B21" s="38" t="s">
        <v>1871</v>
      </c>
      <c r="C21" s="39" t="s">
        <v>38</v>
      </c>
      <c r="D21" s="40" t="s">
        <v>28</v>
      </c>
      <c r="E21" s="147"/>
      <c r="F21" s="95"/>
      <c r="G21" s="95"/>
      <c r="H21" s="95"/>
      <c r="I21" s="95"/>
      <c r="J21" s="95" t="s">
        <v>6</v>
      </c>
      <c r="K21" s="95"/>
      <c r="L21" s="95"/>
      <c r="M21" s="95"/>
      <c r="N21" s="95"/>
      <c r="O21" s="95"/>
      <c r="P21" s="94"/>
      <c r="Q21" s="95"/>
      <c r="R21" s="95"/>
      <c r="S21" s="95"/>
      <c r="T21" s="95"/>
      <c r="U21" s="118"/>
      <c r="V21" s="95"/>
      <c r="W21" s="95"/>
      <c r="X21" s="95"/>
      <c r="Y21" s="95"/>
      <c r="Z21" s="95"/>
      <c r="AA21" s="95"/>
      <c r="AB21" s="95"/>
      <c r="AC21" s="95"/>
      <c r="AD21" s="95"/>
      <c r="AE21" s="95"/>
      <c r="AF21" s="95"/>
      <c r="AG21" s="95"/>
      <c r="AH21" s="95"/>
      <c r="AI21" s="95"/>
      <c r="AJ21" s="18">
        <f t="shared" si="2"/>
        <v>1</v>
      </c>
      <c r="AK21" s="309">
        <f t="shared" si="3"/>
        <v>0</v>
      </c>
      <c r="AL21" s="335">
        <f t="shared" si="4"/>
        <v>0</v>
      </c>
      <c r="AM21" s="150"/>
      <c r="AN21" s="150"/>
      <c r="AO21" s="150"/>
    </row>
    <row r="22" spans="1:41" s="24" customFormat="1">
      <c r="A22" s="4">
        <v>16</v>
      </c>
      <c r="B22" s="38" t="s">
        <v>1872</v>
      </c>
      <c r="C22" s="39" t="s">
        <v>649</v>
      </c>
      <c r="D22" s="40" t="s">
        <v>26</v>
      </c>
      <c r="E22" s="147"/>
      <c r="F22" s="95"/>
      <c r="G22" s="95"/>
      <c r="H22" s="95"/>
      <c r="I22" s="95" t="s">
        <v>6</v>
      </c>
      <c r="J22" s="95"/>
      <c r="K22" s="95"/>
      <c r="L22" s="95"/>
      <c r="M22" s="95" t="s">
        <v>7</v>
      </c>
      <c r="N22" s="95"/>
      <c r="O22" s="95"/>
      <c r="P22" s="94"/>
      <c r="Q22" s="95"/>
      <c r="R22" s="95"/>
      <c r="S22" s="95"/>
      <c r="T22" s="95"/>
      <c r="U22" s="118"/>
      <c r="V22" s="95"/>
      <c r="W22" s="95"/>
      <c r="X22" s="95"/>
      <c r="Y22" s="95"/>
      <c r="Z22" s="95"/>
      <c r="AA22" s="95"/>
      <c r="AB22" s="95"/>
      <c r="AC22" s="95"/>
      <c r="AD22" s="95"/>
      <c r="AE22" s="95"/>
      <c r="AF22" s="95"/>
      <c r="AG22" s="95"/>
      <c r="AH22" s="95"/>
      <c r="AI22" s="95"/>
      <c r="AJ22" s="18">
        <f t="shared" si="2"/>
        <v>1</v>
      </c>
      <c r="AK22" s="309">
        <f t="shared" si="3"/>
        <v>1</v>
      </c>
      <c r="AL22" s="335">
        <f t="shared" si="4"/>
        <v>0</v>
      </c>
      <c r="AM22" s="150"/>
      <c r="AN22" s="150"/>
      <c r="AO22" s="150"/>
    </row>
    <row r="23" spans="1:41" s="24" customFormat="1">
      <c r="A23" s="4">
        <v>17</v>
      </c>
      <c r="B23" s="38" t="s">
        <v>1873</v>
      </c>
      <c r="C23" s="39" t="s">
        <v>1874</v>
      </c>
      <c r="D23" s="40" t="s">
        <v>78</v>
      </c>
      <c r="E23" s="147"/>
      <c r="F23" s="95"/>
      <c r="G23" s="95"/>
      <c r="H23" s="95"/>
      <c r="I23" s="95"/>
      <c r="J23" s="95"/>
      <c r="K23" s="95"/>
      <c r="L23" s="95"/>
      <c r="M23" s="95"/>
      <c r="N23" s="95"/>
      <c r="O23" s="95"/>
      <c r="P23" s="94"/>
      <c r="Q23" s="95"/>
      <c r="R23" s="95"/>
      <c r="S23" s="95"/>
      <c r="T23" s="95"/>
      <c r="U23" s="212"/>
      <c r="V23" s="95"/>
      <c r="W23" s="95"/>
      <c r="X23" s="95"/>
      <c r="Y23" s="95"/>
      <c r="Z23" s="95"/>
      <c r="AA23" s="95"/>
      <c r="AB23" s="95"/>
      <c r="AC23" s="95"/>
      <c r="AD23" s="95"/>
      <c r="AE23" s="95"/>
      <c r="AF23" s="95"/>
      <c r="AG23" s="95"/>
      <c r="AH23" s="95"/>
      <c r="AI23" s="95"/>
      <c r="AJ23" s="18">
        <f t="shared" si="2"/>
        <v>0</v>
      </c>
      <c r="AK23" s="309">
        <f t="shared" si="3"/>
        <v>0</v>
      </c>
      <c r="AL23" s="335">
        <f t="shared" si="4"/>
        <v>0</v>
      </c>
      <c r="AM23" s="150"/>
      <c r="AN23" s="150"/>
      <c r="AO23" s="150"/>
    </row>
    <row r="24" spans="1:41" s="24" customFormat="1">
      <c r="A24" s="4">
        <v>18</v>
      </c>
      <c r="B24" s="38" t="s">
        <v>1875</v>
      </c>
      <c r="C24" s="39" t="s">
        <v>1365</v>
      </c>
      <c r="D24" s="40" t="s">
        <v>970</v>
      </c>
      <c r="E24" s="93"/>
      <c r="F24" s="95"/>
      <c r="G24" s="95"/>
      <c r="H24" s="95"/>
      <c r="I24" s="95"/>
      <c r="J24" s="95"/>
      <c r="K24" s="95"/>
      <c r="L24" s="95"/>
      <c r="M24" s="95"/>
      <c r="N24" s="95"/>
      <c r="O24" s="95"/>
      <c r="P24" s="94"/>
      <c r="Q24" s="95"/>
      <c r="R24" s="95"/>
      <c r="S24" s="95"/>
      <c r="T24" s="95"/>
      <c r="U24" s="118"/>
      <c r="V24" s="95"/>
      <c r="W24" s="95"/>
      <c r="X24" s="95"/>
      <c r="Y24" s="95"/>
      <c r="Z24" s="95"/>
      <c r="AA24" s="95"/>
      <c r="AB24" s="95"/>
      <c r="AC24" s="95"/>
      <c r="AD24" s="95"/>
      <c r="AE24" s="95"/>
      <c r="AF24" s="95"/>
      <c r="AG24" s="95"/>
      <c r="AH24" s="95"/>
      <c r="AI24" s="95"/>
      <c r="AJ24" s="18">
        <f t="shared" si="2"/>
        <v>0</v>
      </c>
      <c r="AK24" s="309">
        <f t="shared" si="3"/>
        <v>0</v>
      </c>
      <c r="AL24" s="335">
        <f t="shared" si="4"/>
        <v>0</v>
      </c>
      <c r="AM24" s="150"/>
      <c r="AN24" s="150"/>
      <c r="AO24" s="150"/>
    </row>
    <row r="25" spans="1:41" s="24" customFormat="1">
      <c r="A25" s="4">
        <v>19</v>
      </c>
      <c r="B25" s="38" t="s">
        <v>1876</v>
      </c>
      <c r="C25" s="39" t="s">
        <v>1877</v>
      </c>
      <c r="D25" s="40" t="s">
        <v>98</v>
      </c>
      <c r="E25" s="93" t="s">
        <v>2657</v>
      </c>
      <c r="F25" s="95" t="s">
        <v>2657</v>
      </c>
      <c r="G25" s="95" t="s">
        <v>6</v>
      </c>
      <c r="H25" s="95"/>
      <c r="I25" s="95" t="s">
        <v>6</v>
      </c>
      <c r="J25" s="95" t="s">
        <v>6</v>
      </c>
      <c r="K25" s="95" t="s">
        <v>6</v>
      </c>
      <c r="L25" s="95" t="s">
        <v>2657</v>
      </c>
      <c r="M25" s="95" t="s">
        <v>2657</v>
      </c>
      <c r="N25" s="95" t="s">
        <v>6</v>
      </c>
      <c r="O25" s="95"/>
      <c r="P25" s="94"/>
      <c r="Q25" s="95" t="s">
        <v>6</v>
      </c>
      <c r="R25" s="95" t="s">
        <v>6</v>
      </c>
      <c r="S25" s="95" t="s">
        <v>6</v>
      </c>
      <c r="T25" s="95" t="s">
        <v>2657</v>
      </c>
      <c r="U25" s="118" t="s">
        <v>6</v>
      </c>
      <c r="V25" s="95"/>
      <c r="W25" s="95"/>
      <c r="X25" s="95"/>
      <c r="Y25" s="95"/>
      <c r="Z25" s="95"/>
      <c r="AA25" s="95"/>
      <c r="AB25" s="95"/>
      <c r="AC25" s="95"/>
      <c r="AD25" s="95"/>
      <c r="AE25" s="95"/>
      <c r="AF25" s="95"/>
      <c r="AG25" s="95"/>
      <c r="AH25" s="95"/>
      <c r="AI25" s="95"/>
      <c r="AJ25" s="18">
        <f t="shared" si="2"/>
        <v>19</v>
      </c>
      <c r="AK25" s="309">
        <f t="shared" si="3"/>
        <v>0</v>
      </c>
      <c r="AL25" s="335">
        <f t="shared" si="4"/>
        <v>0</v>
      </c>
      <c r="AM25" s="150"/>
      <c r="AN25" s="150"/>
      <c r="AO25" s="150"/>
    </row>
    <row r="26" spans="1:41" s="24" customFormat="1">
      <c r="A26" s="4">
        <v>20</v>
      </c>
      <c r="B26" s="38" t="s">
        <v>1878</v>
      </c>
      <c r="C26" s="39" t="s">
        <v>1879</v>
      </c>
      <c r="D26" s="40" t="s">
        <v>63</v>
      </c>
      <c r="E26" s="93" t="s">
        <v>6</v>
      </c>
      <c r="F26" s="95"/>
      <c r="G26" s="95"/>
      <c r="H26" s="95"/>
      <c r="I26" s="95" t="s">
        <v>6</v>
      </c>
      <c r="J26" s="95"/>
      <c r="K26" s="95"/>
      <c r="L26" s="95"/>
      <c r="M26" s="95"/>
      <c r="N26" s="95"/>
      <c r="O26" s="95"/>
      <c r="P26" s="94"/>
      <c r="Q26" s="95"/>
      <c r="R26" s="95"/>
      <c r="S26" s="95"/>
      <c r="T26" s="95"/>
      <c r="U26" s="118"/>
      <c r="V26" s="95"/>
      <c r="W26" s="95"/>
      <c r="X26" s="95"/>
      <c r="Y26" s="95"/>
      <c r="Z26" s="95"/>
      <c r="AA26" s="95"/>
      <c r="AB26" s="95"/>
      <c r="AC26" s="95"/>
      <c r="AD26" s="95"/>
      <c r="AE26" s="95"/>
      <c r="AF26" s="95"/>
      <c r="AG26" s="95"/>
      <c r="AH26" s="95"/>
      <c r="AI26" s="95"/>
      <c r="AJ26" s="18">
        <f t="shared" si="2"/>
        <v>2</v>
      </c>
      <c r="AK26" s="309">
        <f t="shared" si="3"/>
        <v>0</v>
      </c>
      <c r="AL26" s="335">
        <f t="shared" si="4"/>
        <v>0</v>
      </c>
      <c r="AM26" s="150"/>
      <c r="AN26" s="150"/>
      <c r="AO26" s="150"/>
    </row>
    <row r="27" spans="1:41" s="24" customFormat="1">
      <c r="A27" s="4">
        <v>21</v>
      </c>
      <c r="B27" s="38" t="s">
        <v>1880</v>
      </c>
      <c r="C27" s="39" t="s">
        <v>1881</v>
      </c>
      <c r="D27" s="40" t="s">
        <v>63</v>
      </c>
      <c r="E27" s="93" t="s">
        <v>2657</v>
      </c>
      <c r="F27" s="95" t="s">
        <v>2657</v>
      </c>
      <c r="G27" s="95" t="s">
        <v>6</v>
      </c>
      <c r="H27" s="95"/>
      <c r="I27" s="95" t="s">
        <v>6</v>
      </c>
      <c r="J27" s="95"/>
      <c r="K27" s="95"/>
      <c r="L27" s="95" t="s">
        <v>6</v>
      </c>
      <c r="M27" s="95"/>
      <c r="N27" s="95"/>
      <c r="O27" s="95"/>
      <c r="P27" s="94"/>
      <c r="Q27" s="95"/>
      <c r="R27" s="95"/>
      <c r="S27" s="95"/>
      <c r="T27" s="95" t="s">
        <v>6</v>
      </c>
      <c r="U27" s="95"/>
      <c r="V27" s="95"/>
      <c r="W27" s="95"/>
      <c r="X27" s="95"/>
      <c r="Y27" s="95"/>
      <c r="Z27" s="95"/>
      <c r="AA27" s="95"/>
      <c r="AB27" s="95"/>
      <c r="AC27" s="95"/>
      <c r="AD27" s="95"/>
      <c r="AE27" s="95"/>
      <c r="AF27" s="95"/>
      <c r="AG27" s="95"/>
      <c r="AH27" s="95"/>
      <c r="AI27" s="95"/>
      <c r="AJ27" s="18">
        <f t="shared" si="2"/>
        <v>8</v>
      </c>
      <c r="AK27" s="309">
        <f t="shared" si="3"/>
        <v>0</v>
      </c>
      <c r="AL27" s="335">
        <f t="shared" si="4"/>
        <v>0</v>
      </c>
      <c r="AM27" s="150"/>
      <c r="AN27" s="150"/>
      <c r="AO27" s="150"/>
    </row>
    <row r="28" spans="1:41" s="24" customFormat="1">
      <c r="A28" s="4">
        <v>22</v>
      </c>
      <c r="B28" s="38" t="s">
        <v>1882</v>
      </c>
      <c r="C28" s="39" t="s">
        <v>1090</v>
      </c>
      <c r="D28" s="40" t="s">
        <v>1883</v>
      </c>
      <c r="E28" s="93"/>
      <c r="F28" s="95"/>
      <c r="G28" s="95"/>
      <c r="H28" s="95"/>
      <c r="I28" s="95"/>
      <c r="J28" s="95"/>
      <c r="K28" s="95"/>
      <c r="L28" s="95"/>
      <c r="M28" s="95"/>
      <c r="N28" s="95"/>
      <c r="O28" s="95"/>
      <c r="P28" s="94"/>
      <c r="Q28" s="95"/>
      <c r="R28" s="95"/>
      <c r="S28" s="95"/>
      <c r="T28" s="95"/>
      <c r="U28" s="95"/>
      <c r="V28" s="95"/>
      <c r="W28" s="95"/>
      <c r="X28" s="95"/>
      <c r="Y28" s="95"/>
      <c r="Z28" s="95"/>
      <c r="AA28" s="95"/>
      <c r="AB28" s="95"/>
      <c r="AC28" s="95"/>
      <c r="AD28" s="95"/>
      <c r="AE28" s="95"/>
      <c r="AF28" s="95"/>
      <c r="AG28" s="95"/>
      <c r="AH28" s="95"/>
      <c r="AI28" s="95"/>
      <c r="AJ28" s="18">
        <f t="shared" si="2"/>
        <v>0</v>
      </c>
      <c r="AK28" s="309">
        <f t="shared" si="3"/>
        <v>0</v>
      </c>
      <c r="AL28" s="335">
        <f t="shared" si="4"/>
        <v>0</v>
      </c>
      <c r="AM28" s="150"/>
      <c r="AN28" s="150"/>
      <c r="AO28" s="150"/>
    </row>
    <row r="29" spans="1:41" s="24" customFormat="1">
      <c r="A29" s="4">
        <v>23</v>
      </c>
      <c r="B29" s="38" t="s">
        <v>1884</v>
      </c>
      <c r="C29" s="39" t="s">
        <v>24</v>
      </c>
      <c r="D29" s="40" t="s">
        <v>58</v>
      </c>
      <c r="E29" s="147"/>
      <c r="F29" s="95"/>
      <c r="G29" s="95"/>
      <c r="H29" s="95"/>
      <c r="I29" s="95"/>
      <c r="J29" s="95"/>
      <c r="K29" s="95"/>
      <c r="L29" s="95"/>
      <c r="M29" s="95"/>
      <c r="N29" s="95"/>
      <c r="O29" s="95"/>
      <c r="P29" s="94"/>
      <c r="Q29" s="95"/>
      <c r="R29" s="95"/>
      <c r="S29" s="95"/>
      <c r="T29" s="95"/>
      <c r="U29" s="95"/>
      <c r="V29" s="95"/>
      <c r="W29" s="95"/>
      <c r="X29" s="95"/>
      <c r="Y29" s="95"/>
      <c r="Z29" s="95"/>
      <c r="AA29" s="95"/>
      <c r="AB29" s="95"/>
      <c r="AC29" s="95"/>
      <c r="AD29" s="95"/>
      <c r="AE29" s="95"/>
      <c r="AF29" s="95"/>
      <c r="AG29" s="95"/>
      <c r="AH29" s="95"/>
      <c r="AI29" s="95"/>
      <c r="AJ29" s="18">
        <f t="shared" si="2"/>
        <v>0</v>
      </c>
      <c r="AK29" s="309">
        <f t="shared" si="3"/>
        <v>0</v>
      </c>
      <c r="AL29" s="335">
        <f t="shared" si="4"/>
        <v>0</v>
      </c>
      <c r="AM29" s="150"/>
      <c r="AN29" s="150"/>
      <c r="AO29" s="150"/>
    </row>
    <row r="30" spans="1:41" s="24" customFormat="1">
      <c r="A30" s="4">
        <v>24</v>
      </c>
      <c r="B30" s="38" t="s">
        <v>1846</v>
      </c>
      <c r="C30" s="39" t="s">
        <v>51</v>
      </c>
      <c r="D30" s="40" t="s">
        <v>58</v>
      </c>
      <c r="E30" s="147"/>
      <c r="F30" s="95"/>
      <c r="G30" s="95"/>
      <c r="H30" s="95"/>
      <c r="I30" s="95"/>
      <c r="J30" s="95"/>
      <c r="K30" s="95"/>
      <c r="L30" s="95"/>
      <c r="M30" s="95"/>
      <c r="N30" s="95"/>
      <c r="O30" s="95"/>
      <c r="P30" s="94"/>
      <c r="Q30" s="95"/>
      <c r="R30" s="95"/>
      <c r="S30" s="95"/>
      <c r="T30" s="95"/>
      <c r="U30" s="95"/>
      <c r="V30" s="95"/>
      <c r="W30" s="95"/>
      <c r="X30" s="95"/>
      <c r="Y30" s="95"/>
      <c r="Z30" s="95"/>
      <c r="AA30" s="95"/>
      <c r="AB30" s="95"/>
      <c r="AC30" s="95"/>
      <c r="AD30" s="95"/>
      <c r="AE30" s="95"/>
      <c r="AF30" s="95"/>
      <c r="AG30" s="95"/>
      <c r="AH30" s="95"/>
      <c r="AI30" s="95"/>
      <c r="AJ30" s="18">
        <f t="shared" si="2"/>
        <v>0</v>
      </c>
      <c r="AK30" s="309">
        <f t="shared" si="3"/>
        <v>0</v>
      </c>
      <c r="AL30" s="335">
        <f t="shared" si="4"/>
        <v>0</v>
      </c>
      <c r="AM30" s="150"/>
      <c r="AN30" s="150"/>
      <c r="AO30" s="150"/>
    </row>
    <row r="31" spans="1:41" s="24" customFormat="1">
      <c r="A31" s="4">
        <v>25</v>
      </c>
      <c r="B31" s="38" t="s">
        <v>1885</v>
      </c>
      <c r="C31" s="39" t="s">
        <v>1886</v>
      </c>
      <c r="D31" s="40" t="s">
        <v>45</v>
      </c>
      <c r="E31" s="147"/>
      <c r="F31" s="95"/>
      <c r="G31" s="95"/>
      <c r="H31" s="95"/>
      <c r="I31" s="95"/>
      <c r="J31" s="95"/>
      <c r="K31" s="95"/>
      <c r="L31" s="95"/>
      <c r="M31" s="95"/>
      <c r="N31" s="95"/>
      <c r="O31" s="95"/>
      <c r="P31" s="94"/>
      <c r="Q31" s="95"/>
      <c r="R31" s="95"/>
      <c r="S31" s="95"/>
      <c r="T31" s="95"/>
      <c r="U31" s="95"/>
      <c r="V31" s="95"/>
      <c r="W31" s="95"/>
      <c r="X31" s="95"/>
      <c r="Y31" s="95"/>
      <c r="Z31" s="95"/>
      <c r="AA31" s="95"/>
      <c r="AB31" s="95"/>
      <c r="AC31" s="95"/>
      <c r="AD31" s="95"/>
      <c r="AE31" s="95"/>
      <c r="AF31" s="95"/>
      <c r="AG31" s="95"/>
      <c r="AH31" s="95"/>
      <c r="AI31" s="95"/>
      <c r="AJ31" s="18">
        <f t="shared" si="2"/>
        <v>0</v>
      </c>
      <c r="AK31" s="309">
        <f t="shared" si="3"/>
        <v>0</v>
      </c>
      <c r="AL31" s="335">
        <f t="shared" si="4"/>
        <v>0</v>
      </c>
      <c r="AM31" s="150"/>
      <c r="AN31" s="150"/>
      <c r="AO31" s="150"/>
    </row>
    <row r="32" spans="1:41" s="24" customFormat="1" ht="21" customHeight="1">
      <c r="A32" s="4">
        <v>26</v>
      </c>
      <c r="B32" s="38" t="s">
        <v>1887</v>
      </c>
      <c r="C32" s="39" t="s">
        <v>133</v>
      </c>
      <c r="D32" s="40" t="s">
        <v>99</v>
      </c>
      <c r="E32" s="147" t="s">
        <v>2657</v>
      </c>
      <c r="F32" s="95" t="s">
        <v>2657</v>
      </c>
      <c r="G32" s="95" t="s">
        <v>6</v>
      </c>
      <c r="H32" s="95"/>
      <c r="I32" s="95" t="s">
        <v>6</v>
      </c>
      <c r="J32" s="95" t="s">
        <v>6</v>
      </c>
      <c r="K32" s="95" t="s">
        <v>6</v>
      </c>
      <c r="L32" s="95" t="s">
        <v>2657</v>
      </c>
      <c r="M32" s="95" t="s">
        <v>2657</v>
      </c>
      <c r="N32" s="95" t="s">
        <v>6</v>
      </c>
      <c r="O32" s="95"/>
      <c r="P32" s="94"/>
      <c r="Q32" s="95" t="s">
        <v>6</v>
      </c>
      <c r="R32" s="95" t="s">
        <v>6</v>
      </c>
      <c r="S32" s="95" t="s">
        <v>6</v>
      </c>
      <c r="T32" s="95" t="s">
        <v>2657</v>
      </c>
      <c r="U32" s="95" t="s">
        <v>6</v>
      </c>
      <c r="V32" s="95"/>
      <c r="W32" s="95"/>
      <c r="X32" s="95"/>
      <c r="Y32" s="95"/>
      <c r="Z32" s="95"/>
      <c r="AA32" s="95"/>
      <c r="AB32" s="95"/>
      <c r="AC32" s="95"/>
      <c r="AD32" s="95"/>
      <c r="AE32" s="95"/>
      <c r="AF32" s="95"/>
      <c r="AG32" s="95"/>
      <c r="AH32" s="95"/>
      <c r="AI32" s="95"/>
      <c r="AJ32" s="18">
        <f t="shared" si="2"/>
        <v>19</v>
      </c>
      <c r="AK32" s="309">
        <f t="shared" si="3"/>
        <v>0</v>
      </c>
      <c r="AL32" s="335">
        <f t="shared" si="4"/>
        <v>0</v>
      </c>
      <c r="AM32" s="150"/>
      <c r="AN32" s="150"/>
      <c r="AO32" s="150"/>
    </row>
    <row r="33" spans="1:41" s="24" customFormat="1" ht="21" customHeight="1">
      <c r="A33" s="4">
        <v>27</v>
      </c>
      <c r="B33" s="38" t="s">
        <v>1888</v>
      </c>
      <c r="C33" s="39" t="s">
        <v>16</v>
      </c>
      <c r="D33" s="40" t="s">
        <v>46</v>
      </c>
      <c r="E33" s="147"/>
      <c r="F33" s="95"/>
      <c r="G33" s="95"/>
      <c r="H33" s="95"/>
      <c r="I33" s="95"/>
      <c r="J33" s="95"/>
      <c r="K33" s="95"/>
      <c r="L33" s="95"/>
      <c r="M33" s="95"/>
      <c r="N33" s="95" t="s">
        <v>7</v>
      </c>
      <c r="O33" s="95"/>
      <c r="P33" s="94"/>
      <c r="Q33" s="95"/>
      <c r="R33" s="95"/>
      <c r="S33" s="95"/>
      <c r="T33" s="95"/>
      <c r="U33" s="95"/>
      <c r="V33" s="95"/>
      <c r="W33" s="95"/>
      <c r="X33" s="95"/>
      <c r="Y33" s="95"/>
      <c r="Z33" s="95"/>
      <c r="AA33" s="95"/>
      <c r="AB33" s="95"/>
      <c r="AC33" s="95"/>
      <c r="AD33" s="95"/>
      <c r="AE33" s="95"/>
      <c r="AF33" s="95"/>
      <c r="AG33" s="95"/>
      <c r="AH33" s="95"/>
      <c r="AI33" s="95"/>
      <c r="AJ33" s="18">
        <f t="shared" si="2"/>
        <v>0</v>
      </c>
      <c r="AK33" s="309">
        <f t="shared" si="3"/>
        <v>1</v>
      </c>
      <c r="AL33" s="335">
        <f t="shared" si="4"/>
        <v>0</v>
      </c>
      <c r="AM33" s="150"/>
      <c r="AN33" s="150"/>
      <c r="AO33" s="150"/>
    </row>
    <row r="34" spans="1:41" s="24" customFormat="1" ht="21" customHeight="1">
      <c r="A34" s="4">
        <v>28</v>
      </c>
      <c r="B34" s="38" t="s">
        <v>1889</v>
      </c>
      <c r="C34" s="39" t="s">
        <v>1890</v>
      </c>
      <c r="D34" s="40" t="s">
        <v>46</v>
      </c>
      <c r="E34" s="147"/>
      <c r="F34" s="95" t="s">
        <v>6</v>
      </c>
      <c r="G34" s="95"/>
      <c r="H34" s="95"/>
      <c r="I34" s="95"/>
      <c r="J34" s="95"/>
      <c r="K34" s="95"/>
      <c r="L34" s="95"/>
      <c r="M34" s="95"/>
      <c r="N34" s="95"/>
      <c r="O34" s="95"/>
      <c r="P34" s="94"/>
      <c r="Q34" s="95"/>
      <c r="R34" s="95"/>
      <c r="S34" s="95"/>
      <c r="T34" s="95"/>
      <c r="U34" s="95" t="s">
        <v>8</v>
      </c>
      <c r="V34" s="95"/>
      <c r="W34" s="95"/>
      <c r="X34" s="95"/>
      <c r="Y34" s="95"/>
      <c r="Z34" s="95"/>
      <c r="AA34" s="95"/>
      <c r="AB34" s="95"/>
      <c r="AC34" s="95"/>
      <c r="AD34" s="95"/>
      <c r="AE34" s="95"/>
      <c r="AF34" s="95"/>
      <c r="AG34" s="95"/>
      <c r="AH34" s="95"/>
      <c r="AI34" s="95"/>
      <c r="AJ34" s="18">
        <f t="shared" si="2"/>
        <v>1</v>
      </c>
      <c r="AK34" s="309">
        <f t="shared" si="3"/>
        <v>0</v>
      </c>
      <c r="AL34" s="335">
        <f t="shared" si="4"/>
        <v>1</v>
      </c>
      <c r="AM34" s="150"/>
      <c r="AN34" s="150"/>
      <c r="AO34" s="150"/>
    </row>
    <row r="35" spans="1:41" s="24" customFormat="1" ht="21" customHeight="1">
      <c r="A35" s="4">
        <v>29</v>
      </c>
      <c r="B35" s="38" t="s">
        <v>1891</v>
      </c>
      <c r="C35" s="39" t="s">
        <v>307</v>
      </c>
      <c r="D35" s="40" t="s">
        <v>1892</v>
      </c>
      <c r="E35" s="147"/>
      <c r="F35" s="95"/>
      <c r="G35" s="95"/>
      <c r="H35" s="95"/>
      <c r="I35" s="95"/>
      <c r="J35" s="95"/>
      <c r="K35" s="95"/>
      <c r="L35" s="95" t="s">
        <v>6</v>
      </c>
      <c r="M35" s="95"/>
      <c r="N35" s="95"/>
      <c r="O35" s="95"/>
      <c r="P35" s="94"/>
      <c r="Q35" s="95"/>
      <c r="R35" s="95"/>
      <c r="S35" s="95"/>
      <c r="T35" s="95"/>
      <c r="U35" s="95"/>
      <c r="V35" s="95"/>
      <c r="W35" s="95"/>
      <c r="X35" s="95"/>
      <c r="Y35" s="95"/>
      <c r="Z35" s="95"/>
      <c r="AA35" s="95"/>
      <c r="AB35" s="95"/>
      <c r="AC35" s="95"/>
      <c r="AD35" s="95"/>
      <c r="AE35" s="95"/>
      <c r="AF35" s="95"/>
      <c r="AG35" s="95"/>
      <c r="AH35" s="95"/>
      <c r="AI35" s="95"/>
      <c r="AJ35" s="18">
        <f t="shared" si="2"/>
        <v>1</v>
      </c>
      <c r="AK35" s="309">
        <f t="shared" si="3"/>
        <v>0</v>
      </c>
      <c r="AL35" s="335">
        <f t="shared" si="4"/>
        <v>0</v>
      </c>
      <c r="AM35" s="150"/>
      <c r="AN35" s="150"/>
      <c r="AO35" s="150"/>
    </row>
    <row r="36" spans="1:41" s="24" customFormat="1" ht="21" customHeight="1">
      <c r="A36" s="417" t="s">
        <v>10</v>
      </c>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18">
        <f>SUM(AJ7:AJ35)</f>
        <v>107</v>
      </c>
      <c r="AK36" s="18">
        <f>SUM(AK7:AK35)</f>
        <v>5</v>
      </c>
      <c r="AL36" s="18">
        <f>SUM(AL7:AL35)</f>
        <v>8</v>
      </c>
      <c r="AM36" s="23"/>
      <c r="AN36" s="23"/>
      <c r="AO36" s="23"/>
    </row>
    <row r="37" spans="1:41" s="24" customFormat="1" ht="21" customHeight="1">
      <c r="A37" s="418" t="s">
        <v>2599</v>
      </c>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20"/>
      <c r="AM37" s="311"/>
      <c r="AN37" s="311"/>
    </row>
    <row r="38" spans="1:41">
      <c r="C38" s="414"/>
      <c r="D38" s="414"/>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row>
    <row r="39" spans="1:41">
      <c r="B39" s="23"/>
      <c r="C39" s="414"/>
      <c r="D39" s="414"/>
      <c r="E39" s="414"/>
      <c r="F39" s="414"/>
      <c r="G39" s="414"/>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1:41">
      <c r="B40" s="23"/>
      <c r="C40" s="414"/>
      <c r="D40" s="414"/>
      <c r="E40" s="41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row r="41" spans="1:41">
      <c r="B41" s="23"/>
      <c r="C41" s="414"/>
      <c r="D41" s="414"/>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sheetData>
  <mergeCells count="22">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36:AI36"/>
    <mergeCell ref="A37:AL37"/>
    <mergeCell ref="C41:D41"/>
    <mergeCell ref="C38:D38"/>
    <mergeCell ref="C39:G39"/>
    <mergeCell ref="C40:E40"/>
  </mergeCells>
  <conditionalFormatting sqref="E6:AI35">
    <cfRule type="expression" dxfId="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topLeftCell="A9" zoomScaleNormal="100" workbookViewId="0">
      <selection activeCell="W33" sqref="W33"/>
    </sheetView>
  </sheetViews>
  <sheetFormatPr defaultColWidth="9.33203125" defaultRowHeight="15.75"/>
  <cols>
    <col min="1" max="1" width="7" style="154" customWidth="1"/>
    <col min="2" max="2" width="19.33203125" style="154" customWidth="1"/>
    <col min="3" max="3" width="20.83203125" style="154" customWidth="1"/>
    <col min="4" max="4" width="10.33203125" style="154" customWidth="1"/>
    <col min="5" max="35" width="4" style="154" customWidth="1"/>
    <col min="36" max="38" width="7" style="154" customWidth="1"/>
    <col min="39" max="39" width="10.83203125" style="154" customWidth="1"/>
    <col min="40" max="40" width="12.1640625" style="154" customWidth="1"/>
    <col min="41" max="41" width="10.83203125" style="154" customWidth="1"/>
    <col min="42" max="16384" width="9.33203125" style="154"/>
  </cols>
  <sheetData>
    <row r="1" spans="1:42" s="23" customFormat="1" ht="1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2" s="23" customFormat="1" ht="1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2" s="23" customFormat="1" ht="22.5">
      <c r="A3" s="432" t="s">
        <v>1893</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2"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2"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2"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2" s="197" customFormat="1" ht="21" customHeight="1">
      <c r="A7" s="37">
        <v>1</v>
      </c>
      <c r="B7" s="38" t="s">
        <v>1894</v>
      </c>
      <c r="C7" s="39" t="s">
        <v>1895</v>
      </c>
      <c r="D7" s="40" t="s">
        <v>37</v>
      </c>
      <c r="E7" s="147"/>
      <c r="F7" s="95"/>
      <c r="G7" s="95" t="s">
        <v>6</v>
      </c>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1</v>
      </c>
      <c r="AK7" s="309">
        <f>COUNTIF(F7:AJ7,"P")+2*COUNTIF(F7:AJ7,"2P")+COUNTIF(F7:AJ7,"TP")+COUNTIF(F7:AJ7,"PT")+COUNTIF(F7:AJ7,"PK")+COUNTIF(F7:AJ7,"KP")+2*COUNTIF(F7:AJ7,"P2")</f>
        <v>0</v>
      </c>
      <c r="AL7" s="335">
        <f>COUNTIF(E7:AI7,"T")+2*COUNTIF(E7:AI7,"2T")+2*COUNTIF(E7:AI7,"T2")+COUNTIF(E7:AI7,"PT")+COUNTIF(E7:AI7,"TP")+COUNTIF(E7:AI7,"TK")+COUNTIF(E7:AI7,"KT")</f>
        <v>0</v>
      </c>
      <c r="AM7" s="193"/>
      <c r="AN7" s="194"/>
      <c r="AO7" s="195"/>
      <c r="AP7" s="196"/>
    </row>
    <row r="8" spans="1:42" s="155" customFormat="1" ht="21" customHeight="1">
      <c r="A8" s="37">
        <v>2</v>
      </c>
      <c r="B8" s="38" t="s">
        <v>1896</v>
      </c>
      <c r="C8" s="39" t="s">
        <v>1897</v>
      </c>
      <c r="D8" s="40" t="s">
        <v>37</v>
      </c>
      <c r="E8" s="147"/>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18">
        <f t="shared" ref="AJ8:AJ39" si="2">COUNTIF(E8:AI8,"K")+2*COUNTIF(E8:AI8,"2K")+COUNTIF(E8:AI8,"TK")+COUNTIF(E8:AI8,"KT")+COUNTIF(E8:AI8,"PK")+COUNTIF(E8:AI8,"KP")+2*COUNTIF(E8:AI8,"K2")</f>
        <v>0</v>
      </c>
      <c r="AK8" s="309">
        <f t="shared" ref="AK8:AK39" si="3">COUNTIF(F8:AJ8,"P")+2*COUNTIF(F8:AJ8,"2P")+COUNTIF(F8:AJ8,"TP")+COUNTIF(F8:AJ8,"PT")+COUNTIF(F8:AJ8,"PK")+COUNTIF(F8:AJ8,"KP")+2*COUNTIF(F8:AJ8,"P2")</f>
        <v>0</v>
      </c>
      <c r="AL8" s="335">
        <f t="shared" ref="AL8:AL39" si="4">COUNTIF(E8:AI8,"T")+2*COUNTIF(E8:AI8,"2T")+2*COUNTIF(E8:AI8,"T2")+COUNTIF(E8:AI8,"PT")+COUNTIF(E8:AI8,"TP")+COUNTIF(E8:AI8,"TK")+COUNTIF(E8:AI8,"KT")</f>
        <v>0</v>
      </c>
      <c r="AM8" s="195"/>
      <c r="AN8" s="195"/>
      <c r="AO8" s="195"/>
      <c r="AP8" s="196"/>
    </row>
    <row r="9" spans="1:42" s="197" customFormat="1" ht="21" customHeight="1">
      <c r="A9" s="37">
        <v>3</v>
      </c>
      <c r="B9" s="38" t="s">
        <v>1790</v>
      </c>
      <c r="C9" s="39" t="s">
        <v>18</v>
      </c>
      <c r="D9" s="40" t="s">
        <v>1791</v>
      </c>
      <c r="E9" s="147"/>
      <c r="F9" s="95"/>
      <c r="G9" s="95"/>
      <c r="H9" s="95"/>
      <c r="I9" s="95" t="s">
        <v>6</v>
      </c>
      <c r="J9" s="95"/>
      <c r="K9" s="95"/>
      <c r="L9" s="95"/>
      <c r="M9" s="95"/>
      <c r="N9" s="95"/>
      <c r="O9" s="95"/>
      <c r="P9" s="95"/>
      <c r="Q9" s="95"/>
      <c r="R9" s="95"/>
      <c r="S9" s="95"/>
      <c r="T9" s="95"/>
      <c r="U9" s="95"/>
      <c r="V9" s="95"/>
      <c r="W9" s="95"/>
      <c r="X9" s="95"/>
      <c r="Y9" s="95"/>
      <c r="Z9" s="95"/>
      <c r="AA9" s="95"/>
      <c r="AB9" s="95"/>
      <c r="AC9" s="95"/>
      <c r="AD9" s="95"/>
      <c r="AE9" s="95"/>
      <c r="AF9" s="95"/>
      <c r="AG9" s="95"/>
      <c r="AH9" s="95"/>
      <c r="AI9" s="95"/>
      <c r="AJ9" s="18">
        <f t="shared" si="2"/>
        <v>1</v>
      </c>
      <c r="AK9" s="309">
        <f t="shared" si="3"/>
        <v>0</v>
      </c>
      <c r="AL9" s="335">
        <f t="shared" si="4"/>
        <v>0</v>
      </c>
      <c r="AM9" s="195"/>
      <c r="AN9" s="195"/>
      <c r="AO9" s="195"/>
      <c r="AP9" s="196"/>
    </row>
    <row r="10" spans="1:42" s="155" customFormat="1" ht="21" customHeight="1">
      <c r="A10" s="151">
        <v>4</v>
      </c>
      <c r="B10" s="38" t="s">
        <v>1899</v>
      </c>
      <c r="C10" s="39" t="s">
        <v>1900</v>
      </c>
      <c r="D10" s="40" t="s">
        <v>40</v>
      </c>
      <c r="E10" s="147"/>
      <c r="F10" s="95" t="s">
        <v>6</v>
      </c>
      <c r="G10" s="95"/>
      <c r="H10" s="95"/>
      <c r="I10" s="95"/>
      <c r="J10" s="95"/>
      <c r="K10" s="95"/>
      <c r="L10" s="95"/>
      <c r="M10" s="95"/>
      <c r="N10" s="95"/>
      <c r="O10" s="95"/>
      <c r="P10" s="95"/>
      <c r="Q10" s="95"/>
      <c r="R10" s="95" t="s">
        <v>6</v>
      </c>
      <c r="S10" s="95"/>
      <c r="T10" s="95"/>
      <c r="U10" s="95"/>
      <c r="V10" s="95"/>
      <c r="W10" s="95"/>
      <c r="X10" s="95"/>
      <c r="Y10" s="95"/>
      <c r="Z10" s="95"/>
      <c r="AA10" s="95"/>
      <c r="AB10" s="95"/>
      <c r="AC10" s="95"/>
      <c r="AD10" s="95"/>
      <c r="AE10" s="95"/>
      <c r="AF10" s="95"/>
      <c r="AG10" s="95"/>
      <c r="AH10" s="95"/>
      <c r="AI10" s="95"/>
      <c r="AJ10" s="18">
        <f t="shared" si="2"/>
        <v>2</v>
      </c>
      <c r="AK10" s="309">
        <f t="shared" si="3"/>
        <v>0</v>
      </c>
      <c r="AL10" s="335">
        <f t="shared" si="4"/>
        <v>0</v>
      </c>
      <c r="AM10" s="195"/>
      <c r="AN10" s="195"/>
      <c r="AO10" s="195"/>
      <c r="AP10" s="196"/>
    </row>
    <row r="11" spans="1:42" s="155" customFormat="1" ht="21" customHeight="1">
      <c r="A11" s="151">
        <v>5</v>
      </c>
      <c r="B11" s="38" t="s">
        <v>1901</v>
      </c>
      <c r="C11" s="39" t="s">
        <v>847</v>
      </c>
      <c r="D11" s="40" t="s">
        <v>136</v>
      </c>
      <c r="E11" s="147" t="s">
        <v>6</v>
      </c>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18">
        <f t="shared" si="2"/>
        <v>1</v>
      </c>
      <c r="AK11" s="309">
        <f t="shared" si="3"/>
        <v>0</v>
      </c>
      <c r="AL11" s="335">
        <f t="shared" si="4"/>
        <v>0</v>
      </c>
      <c r="AM11" s="195"/>
      <c r="AN11" s="195"/>
      <c r="AO11" s="195"/>
      <c r="AP11" s="196"/>
    </row>
    <row r="12" spans="1:42" s="155" customFormat="1" ht="21" customHeight="1">
      <c r="A12" s="151">
        <v>6</v>
      </c>
      <c r="B12" s="38" t="s">
        <v>1840</v>
      </c>
      <c r="C12" s="39" t="s">
        <v>1841</v>
      </c>
      <c r="D12" s="40" t="s">
        <v>136</v>
      </c>
      <c r="E12" s="147"/>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18">
        <f t="shared" si="2"/>
        <v>0</v>
      </c>
      <c r="AK12" s="309">
        <f t="shared" si="3"/>
        <v>0</v>
      </c>
      <c r="AL12" s="335">
        <f t="shared" si="4"/>
        <v>0</v>
      </c>
      <c r="AM12" s="195"/>
      <c r="AN12" s="195"/>
      <c r="AO12" s="195"/>
      <c r="AP12" s="196"/>
    </row>
    <row r="13" spans="1:42" s="155" customFormat="1" ht="21" customHeight="1">
      <c r="A13" s="151">
        <v>7</v>
      </c>
      <c r="B13" s="38" t="s">
        <v>1902</v>
      </c>
      <c r="C13" s="39" t="s">
        <v>646</v>
      </c>
      <c r="D13" s="40" t="s">
        <v>49</v>
      </c>
      <c r="E13" s="211"/>
      <c r="F13" s="212"/>
      <c r="G13" s="212"/>
      <c r="H13" s="212"/>
      <c r="I13" s="95"/>
      <c r="J13" s="212"/>
      <c r="K13" s="212"/>
      <c r="L13" s="212"/>
      <c r="M13" s="212"/>
      <c r="N13" s="212"/>
      <c r="O13" s="212"/>
      <c r="P13" s="212"/>
      <c r="Q13" s="212"/>
      <c r="R13" s="212"/>
      <c r="S13" s="212"/>
      <c r="T13" s="95"/>
      <c r="U13" s="212"/>
      <c r="V13" s="212"/>
      <c r="W13" s="212"/>
      <c r="X13" s="212"/>
      <c r="Y13" s="212"/>
      <c r="Z13" s="212"/>
      <c r="AA13" s="212"/>
      <c r="AB13" s="212"/>
      <c r="AC13" s="212"/>
      <c r="AD13" s="212"/>
      <c r="AE13" s="212"/>
      <c r="AF13" s="212"/>
      <c r="AG13" s="212"/>
      <c r="AH13" s="212"/>
      <c r="AI13" s="212"/>
      <c r="AJ13" s="18">
        <f t="shared" si="2"/>
        <v>0</v>
      </c>
      <c r="AK13" s="309">
        <f t="shared" si="3"/>
        <v>0</v>
      </c>
      <c r="AL13" s="335">
        <f t="shared" si="4"/>
        <v>0</v>
      </c>
      <c r="AM13" s="152"/>
      <c r="AN13" s="152"/>
      <c r="AO13" s="152"/>
    </row>
    <row r="14" spans="1:42" s="155" customFormat="1" ht="21" customHeight="1">
      <c r="A14" s="151">
        <v>8</v>
      </c>
      <c r="B14" s="38" t="s">
        <v>1903</v>
      </c>
      <c r="C14" s="39" t="s">
        <v>54</v>
      </c>
      <c r="D14" s="40" t="s">
        <v>75</v>
      </c>
      <c r="E14" s="147"/>
      <c r="F14" s="95"/>
      <c r="G14" s="95"/>
      <c r="H14" s="95"/>
      <c r="I14" s="95"/>
      <c r="J14" s="95"/>
      <c r="K14" s="95"/>
      <c r="L14" s="95"/>
      <c r="M14" s="95"/>
      <c r="N14" s="95"/>
      <c r="O14" s="95"/>
      <c r="P14" s="95"/>
      <c r="Q14" s="95"/>
      <c r="R14" s="95"/>
      <c r="S14" s="95"/>
      <c r="T14" s="95"/>
      <c r="U14" s="95" t="s">
        <v>6</v>
      </c>
      <c r="V14" s="95"/>
      <c r="W14" s="95"/>
      <c r="X14" s="95"/>
      <c r="Y14" s="95"/>
      <c r="Z14" s="95"/>
      <c r="AA14" s="95"/>
      <c r="AB14" s="95"/>
      <c r="AC14" s="95"/>
      <c r="AD14" s="95"/>
      <c r="AE14" s="95"/>
      <c r="AF14" s="95"/>
      <c r="AG14" s="95"/>
      <c r="AH14" s="95"/>
      <c r="AI14" s="95"/>
      <c r="AJ14" s="18">
        <f t="shared" si="2"/>
        <v>1</v>
      </c>
      <c r="AK14" s="309">
        <f t="shared" si="3"/>
        <v>0</v>
      </c>
      <c r="AL14" s="335">
        <f t="shared" si="4"/>
        <v>0</v>
      </c>
      <c r="AM14" s="152"/>
      <c r="AN14" s="152"/>
      <c r="AO14" s="152"/>
    </row>
    <row r="15" spans="1:42" s="155" customFormat="1" ht="21" customHeight="1">
      <c r="A15" s="151">
        <v>9</v>
      </c>
      <c r="B15" s="38" t="s">
        <v>1904</v>
      </c>
      <c r="C15" s="39" t="s">
        <v>847</v>
      </c>
      <c r="D15" s="40" t="s">
        <v>14</v>
      </c>
      <c r="E15" s="147"/>
      <c r="F15" s="95"/>
      <c r="G15" s="95"/>
      <c r="H15" s="95"/>
      <c r="I15" s="95"/>
      <c r="J15" s="95"/>
      <c r="K15" s="95"/>
      <c r="L15" s="95"/>
      <c r="M15" s="95" t="s">
        <v>6</v>
      </c>
      <c r="N15" s="95"/>
      <c r="O15" s="95"/>
      <c r="P15" s="95"/>
      <c r="Q15" s="95"/>
      <c r="R15" s="95"/>
      <c r="S15" s="95" t="s">
        <v>8</v>
      </c>
      <c r="T15" s="95"/>
      <c r="U15" s="95"/>
      <c r="V15" s="95"/>
      <c r="W15" s="95"/>
      <c r="X15" s="95"/>
      <c r="Y15" s="95"/>
      <c r="Z15" s="95"/>
      <c r="AA15" s="95"/>
      <c r="AB15" s="95"/>
      <c r="AC15" s="95"/>
      <c r="AD15" s="95"/>
      <c r="AE15" s="95"/>
      <c r="AF15" s="95"/>
      <c r="AG15" s="95"/>
      <c r="AH15" s="95"/>
      <c r="AI15" s="95"/>
      <c r="AJ15" s="18">
        <f t="shared" si="2"/>
        <v>1</v>
      </c>
      <c r="AK15" s="309">
        <f t="shared" si="3"/>
        <v>0</v>
      </c>
      <c r="AL15" s="335">
        <f t="shared" si="4"/>
        <v>1</v>
      </c>
      <c r="AM15" s="152"/>
      <c r="AN15" s="152"/>
      <c r="AO15" s="152"/>
    </row>
    <row r="16" spans="1:42" s="155" customFormat="1" ht="21" customHeight="1">
      <c r="A16" s="151">
        <v>10</v>
      </c>
      <c r="B16" s="38" t="s">
        <v>1905</v>
      </c>
      <c r="C16" s="39" t="s">
        <v>1906</v>
      </c>
      <c r="D16" s="40" t="s">
        <v>14</v>
      </c>
      <c r="E16" s="147" t="s">
        <v>6</v>
      </c>
      <c r="F16" s="95"/>
      <c r="G16" s="95"/>
      <c r="H16" s="95"/>
      <c r="I16" s="95"/>
      <c r="J16" s="95"/>
      <c r="K16" s="95"/>
      <c r="L16" s="95"/>
      <c r="M16" s="95"/>
      <c r="N16" s="95" t="s">
        <v>7</v>
      </c>
      <c r="O16" s="95"/>
      <c r="P16" s="95"/>
      <c r="Q16" s="95"/>
      <c r="R16" s="95"/>
      <c r="S16" s="95" t="s">
        <v>7</v>
      </c>
      <c r="T16" s="95"/>
      <c r="U16" s="95"/>
      <c r="V16" s="95"/>
      <c r="W16" s="95"/>
      <c r="X16" s="95"/>
      <c r="Y16" s="95"/>
      <c r="Z16" s="95"/>
      <c r="AA16" s="95"/>
      <c r="AB16" s="95"/>
      <c r="AC16" s="95"/>
      <c r="AD16" s="95"/>
      <c r="AE16" s="95"/>
      <c r="AF16" s="95"/>
      <c r="AG16" s="95"/>
      <c r="AH16" s="95"/>
      <c r="AI16" s="95"/>
      <c r="AJ16" s="18">
        <f t="shared" si="2"/>
        <v>1</v>
      </c>
      <c r="AK16" s="309">
        <f t="shared" si="3"/>
        <v>2</v>
      </c>
      <c r="AL16" s="335">
        <f t="shared" si="4"/>
        <v>0</v>
      </c>
      <c r="AM16" s="152"/>
      <c r="AN16" s="152"/>
      <c r="AO16" s="152"/>
    </row>
    <row r="17" spans="1:41" s="155" customFormat="1" ht="21" customHeight="1">
      <c r="A17" s="151">
        <v>11</v>
      </c>
      <c r="B17" s="38" t="s">
        <v>1907</v>
      </c>
      <c r="C17" s="39" t="s">
        <v>951</v>
      </c>
      <c r="D17" s="40" t="s">
        <v>386</v>
      </c>
      <c r="E17" s="147"/>
      <c r="F17" s="95"/>
      <c r="G17" s="95"/>
      <c r="H17" s="95"/>
      <c r="I17" s="95"/>
      <c r="J17" s="95"/>
      <c r="K17" s="95"/>
      <c r="L17" s="95"/>
      <c r="M17" s="95"/>
      <c r="N17" s="95" t="s">
        <v>7</v>
      </c>
      <c r="O17" s="95"/>
      <c r="P17" s="95"/>
      <c r="Q17" s="95"/>
      <c r="R17" s="95"/>
      <c r="S17" s="95" t="s">
        <v>7</v>
      </c>
      <c r="T17" s="95" t="s">
        <v>7</v>
      </c>
      <c r="U17" s="95"/>
      <c r="V17" s="95"/>
      <c r="W17" s="95"/>
      <c r="X17" s="95"/>
      <c r="Y17" s="95"/>
      <c r="Z17" s="95"/>
      <c r="AA17" s="95"/>
      <c r="AB17" s="95"/>
      <c r="AC17" s="95"/>
      <c r="AD17" s="95"/>
      <c r="AE17" s="95"/>
      <c r="AF17" s="95"/>
      <c r="AG17" s="95"/>
      <c r="AH17" s="95"/>
      <c r="AI17" s="95"/>
      <c r="AJ17" s="18">
        <f t="shared" si="2"/>
        <v>0</v>
      </c>
      <c r="AK17" s="309">
        <f t="shared" si="3"/>
        <v>3</v>
      </c>
      <c r="AL17" s="335">
        <f t="shared" si="4"/>
        <v>0</v>
      </c>
      <c r="AM17" s="152"/>
      <c r="AN17" s="152"/>
      <c r="AO17" s="152"/>
    </row>
    <row r="18" spans="1:41" s="155" customFormat="1" ht="21" customHeight="1">
      <c r="A18" s="151">
        <v>12</v>
      </c>
      <c r="B18" s="38" t="s">
        <v>1908</v>
      </c>
      <c r="C18" s="39" t="s">
        <v>282</v>
      </c>
      <c r="D18" s="40" t="s">
        <v>41</v>
      </c>
      <c r="E18" s="147" t="s">
        <v>6</v>
      </c>
      <c r="F18" s="95" t="s">
        <v>6</v>
      </c>
      <c r="G18" s="95" t="s">
        <v>6</v>
      </c>
      <c r="H18" s="95"/>
      <c r="I18" s="95"/>
      <c r="J18" s="95"/>
      <c r="K18" s="95"/>
      <c r="L18" s="95" t="s">
        <v>6</v>
      </c>
      <c r="M18" s="95"/>
      <c r="N18" s="95" t="s">
        <v>6</v>
      </c>
      <c r="O18" s="95"/>
      <c r="P18" s="95"/>
      <c r="Q18" s="95"/>
      <c r="R18" s="95"/>
      <c r="S18" s="95"/>
      <c r="T18" s="95" t="s">
        <v>6</v>
      </c>
      <c r="U18" s="95" t="s">
        <v>6</v>
      </c>
      <c r="V18" s="95"/>
      <c r="W18" s="95" t="s">
        <v>6</v>
      </c>
      <c r="X18" s="95"/>
      <c r="Y18" s="95"/>
      <c r="Z18" s="95"/>
      <c r="AA18" s="95"/>
      <c r="AB18" s="95"/>
      <c r="AC18" s="95"/>
      <c r="AD18" s="95"/>
      <c r="AE18" s="95"/>
      <c r="AF18" s="95"/>
      <c r="AG18" s="95"/>
      <c r="AH18" s="95"/>
      <c r="AI18" s="95"/>
      <c r="AJ18" s="18">
        <f t="shared" si="2"/>
        <v>8</v>
      </c>
      <c r="AK18" s="309">
        <f t="shared" si="3"/>
        <v>0</v>
      </c>
      <c r="AL18" s="335">
        <f t="shared" si="4"/>
        <v>0</v>
      </c>
      <c r="AM18" s="152"/>
      <c r="AN18" s="152"/>
      <c r="AO18" s="152"/>
    </row>
    <row r="19" spans="1:41" s="155" customFormat="1" ht="21" customHeight="1">
      <c r="A19" s="151">
        <v>13</v>
      </c>
      <c r="B19" s="38" t="s">
        <v>1909</v>
      </c>
      <c r="C19" s="39" t="s">
        <v>1910</v>
      </c>
      <c r="D19" s="40" t="s">
        <v>41</v>
      </c>
      <c r="E19" s="148"/>
      <c r="F19" s="148"/>
      <c r="G19" s="148"/>
      <c r="H19" s="148"/>
      <c r="I19" s="148"/>
      <c r="J19" s="148"/>
      <c r="K19" s="148"/>
      <c r="L19" s="148"/>
      <c r="M19" s="148" t="s">
        <v>2663</v>
      </c>
      <c r="N19" s="148"/>
      <c r="O19" s="148"/>
      <c r="P19" s="148"/>
      <c r="Q19" s="148"/>
      <c r="R19" s="148"/>
      <c r="S19" s="148" t="s">
        <v>8</v>
      </c>
      <c r="T19" s="95"/>
      <c r="U19" s="148"/>
      <c r="V19" s="148"/>
      <c r="W19" s="68"/>
      <c r="X19" s="148"/>
      <c r="Y19" s="148"/>
      <c r="Z19" s="148"/>
      <c r="AA19" s="148"/>
      <c r="AB19" s="148"/>
      <c r="AC19" s="148"/>
      <c r="AD19" s="148"/>
      <c r="AE19" s="148"/>
      <c r="AF19" s="148"/>
      <c r="AG19" s="148"/>
      <c r="AH19" s="148"/>
      <c r="AI19" s="148"/>
      <c r="AJ19" s="18">
        <f t="shared" si="2"/>
        <v>0</v>
      </c>
      <c r="AK19" s="309">
        <f t="shared" si="3"/>
        <v>0</v>
      </c>
      <c r="AL19" s="335">
        <f t="shared" si="4"/>
        <v>1</v>
      </c>
      <c r="AM19" s="152"/>
      <c r="AN19" s="152"/>
      <c r="AO19" s="152"/>
    </row>
    <row r="20" spans="1:41" s="155" customFormat="1" ht="21" customHeight="1">
      <c r="A20" s="151">
        <v>14</v>
      </c>
      <c r="B20" s="38" t="s">
        <v>1911</v>
      </c>
      <c r="C20" s="39" t="s">
        <v>1033</v>
      </c>
      <c r="D20" s="40" t="s">
        <v>33</v>
      </c>
      <c r="E20" s="147"/>
      <c r="F20" s="95"/>
      <c r="G20" s="95"/>
      <c r="H20" s="95"/>
      <c r="I20" s="95"/>
      <c r="J20" s="95" t="s">
        <v>6</v>
      </c>
      <c r="K20" s="95"/>
      <c r="L20" s="95"/>
      <c r="M20" s="95"/>
      <c r="N20" s="95"/>
      <c r="O20" s="95"/>
      <c r="P20" s="95"/>
      <c r="Q20" s="95"/>
      <c r="R20" s="95"/>
      <c r="S20" s="148"/>
      <c r="T20" s="95"/>
      <c r="U20" s="95"/>
      <c r="V20" s="95"/>
      <c r="W20" s="95"/>
      <c r="X20" s="95"/>
      <c r="Y20" s="95"/>
      <c r="Z20" s="95"/>
      <c r="AA20" s="95"/>
      <c r="AB20" s="95"/>
      <c r="AC20" s="95"/>
      <c r="AD20" s="95"/>
      <c r="AE20" s="95"/>
      <c r="AF20" s="95"/>
      <c r="AG20" s="95"/>
      <c r="AH20" s="95"/>
      <c r="AI20" s="95"/>
      <c r="AJ20" s="18">
        <f t="shared" si="2"/>
        <v>1</v>
      </c>
      <c r="AK20" s="309">
        <f t="shared" si="3"/>
        <v>0</v>
      </c>
      <c r="AL20" s="335">
        <f t="shared" si="4"/>
        <v>0</v>
      </c>
      <c r="AM20" s="444"/>
      <c r="AN20" s="425"/>
      <c r="AO20" s="152"/>
    </row>
    <row r="21" spans="1:41" s="155" customFormat="1" ht="21" customHeight="1">
      <c r="A21" s="151">
        <v>15</v>
      </c>
      <c r="B21" s="38" t="s">
        <v>1912</v>
      </c>
      <c r="C21" s="39" t="s">
        <v>1709</v>
      </c>
      <c r="D21" s="40" t="s">
        <v>92</v>
      </c>
      <c r="E21" s="147" t="s">
        <v>6</v>
      </c>
      <c r="F21" s="95"/>
      <c r="G21" s="95"/>
      <c r="H21" s="95"/>
      <c r="I21" s="95"/>
      <c r="J21" s="95" t="s">
        <v>6</v>
      </c>
      <c r="K21" s="95"/>
      <c r="L21" s="95"/>
      <c r="M21" s="95"/>
      <c r="N21" s="95"/>
      <c r="O21" s="95"/>
      <c r="P21" s="95"/>
      <c r="Q21" s="95"/>
      <c r="R21" s="95"/>
      <c r="S21" s="95"/>
      <c r="T21" s="95"/>
      <c r="U21" s="95" t="s">
        <v>6</v>
      </c>
      <c r="V21" s="95"/>
      <c r="W21" s="95"/>
      <c r="X21" s="95"/>
      <c r="Y21" s="95"/>
      <c r="Z21" s="95"/>
      <c r="AA21" s="95"/>
      <c r="AB21" s="95"/>
      <c r="AC21" s="95"/>
      <c r="AD21" s="95"/>
      <c r="AE21" s="95"/>
      <c r="AF21" s="95"/>
      <c r="AG21" s="95"/>
      <c r="AH21" s="95"/>
      <c r="AI21" s="95"/>
      <c r="AJ21" s="18">
        <f t="shared" si="2"/>
        <v>3</v>
      </c>
      <c r="AK21" s="309">
        <f t="shared" si="3"/>
        <v>0</v>
      </c>
      <c r="AL21" s="335">
        <f t="shared" si="4"/>
        <v>0</v>
      </c>
      <c r="AM21" s="152"/>
      <c r="AN21" s="152"/>
      <c r="AO21" s="152"/>
    </row>
    <row r="22" spans="1:41" s="155" customFormat="1" ht="21" customHeight="1">
      <c r="A22" s="151">
        <v>16</v>
      </c>
      <c r="B22" s="38" t="s">
        <v>1913</v>
      </c>
      <c r="C22" s="39" t="s">
        <v>1914</v>
      </c>
      <c r="D22" s="40" t="s">
        <v>1112</v>
      </c>
      <c r="E22" s="147"/>
      <c r="F22" s="95"/>
      <c r="G22" s="95"/>
      <c r="H22" s="95"/>
      <c r="I22" s="95"/>
      <c r="J22" s="95"/>
      <c r="K22" s="95"/>
      <c r="L22" s="95"/>
      <c r="M22" s="95" t="s">
        <v>2659</v>
      </c>
      <c r="N22" s="95"/>
      <c r="O22" s="95"/>
      <c r="P22" s="95"/>
      <c r="Q22" s="95"/>
      <c r="R22" s="95"/>
      <c r="S22" s="95" t="s">
        <v>8</v>
      </c>
      <c r="T22" s="95"/>
      <c r="U22" s="95"/>
      <c r="V22" s="95"/>
      <c r="W22" s="95"/>
      <c r="X22" s="95"/>
      <c r="Y22" s="95"/>
      <c r="Z22" s="95"/>
      <c r="AA22" s="95"/>
      <c r="AB22" s="95"/>
      <c r="AC22" s="95"/>
      <c r="AD22" s="95"/>
      <c r="AE22" s="95"/>
      <c r="AF22" s="95"/>
      <c r="AG22" s="95"/>
      <c r="AH22" s="95"/>
      <c r="AI22" s="95"/>
      <c r="AJ22" s="18">
        <f t="shared" si="2"/>
        <v>1</v>
      </c>
      <c r="AK22" s="309">
        <f t="shared" si="3"/>
        <v>0</v>
      </c>
      <c r="AL22" s="335">
        <f t="shared" si="4"/>
        <v>2</v>
      </c>
      <c r="AM22" s="152"/>
      <c r="AN22" s="152"/>
      <c r="AO22" s="152"/>
    </row>
    <row r="23" spans="1:41" s="155" customFormat="1" ht="21" customHeight="1">
      <c r="A23" s="151">
        <v>17</v>
      </c>
      <c r="B23" s="38" t="s">
        <v>1915</v>
      </c>
      <c r="C23" s="39" t="s">
        <v>1916</v>
      </c>
      <c r="D23" s="40" t="s">
        <v>106</v>
      </c>
      <c r="E23" s="147"/>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18">
        <f t="shared" si="2"/>
        <v>0</v>
      </c>
      <c r="AK23" s="309">
        <f t="shared" si="3"/>
        <v>0</v>
      </c>
      <c r="AL23" s="335">
        <f t="shared" si="4"/>
        <v>0</v>
      </c>
      <c r="AM23" s="152"/>
      <c r="AN23" s="152"/>
      <c r="AO23" s="152"/>
    </row>
    <row r="24" spans="1:41" s="155" customFormat="1" ht="21" customHeight="1">
      <c r="A24" s="151">
        <v>18</v>
      </c>
      <c r="B24" s="38" t="s">
        <v>1917</v>
      </c>
      <c r="C24" s="39" t="s">
        <v>764</v>
      </c>
      <c r="D24" s="40" t="s">
        <v>1918</v>
      </c>
      <c r="E24" s="147"/>
      <c r="F24" s="95"/>
      <c r="G24" s="95"/>
      <c r="H24" s="95"/>
      <c r="I24" s="95"/>
      <c r="J24" s="95"/>
      <c r="K24" s="95"/>
      <c r="L24" s="95"/>
      <c r="M24" s="95" t="s">
        <v>6</v>
      </c>
      <c r="N24" s="95"/>
      <c r="O24" s="95"/>
      <c r="P24" s="95"/>
      <c r="Q24" s="95"/>
      <c r="R24" s="95"/>
      <c r="S24" s="95" t="s">
        <v>8</v>
      </c>
      <c r="T24" s="95" t="s">
        <v>2657</v>
      </c>
      <c r="U24" s="95"/>
      <c r="V24" s="95"/>
      <c r="W24" s="95"/>
      <c r="X24" s="95"/>
      <c r="Y24" s="95"/>
      <c r="Z24" s="95"/>
      <c r="AA24" s="95"/>
      <c r="AB24" s="95"/>
      <c r="AC24" s="95"/>
      <c r="AD24" s="95"/>
      <c r="AE24" s="95"/>
      <c r="AF24" s="95"/>
      <c r="AG24" s="95"/>
      <c r="AH24" s="95"/>
      <c r="AI24" s="95"/>
      <c r="AJ24" s="18">
        <f t="shared" si="2"/>
        <v>3</v>
      </c>
      <c r="AK24" s="309">
        <f t="shared" si="3"/>
        <v>0</v>
      </c>
      <c r="AL24" s="335">
        <f t="shared" si="4"/>
        <v>1</v>
      </c>
      <c r="AM24" s="152"/>
      <c r="AN24" s="152"/>
      <c r="AO24" s="152"/>
    </row>
    <row r="25" spans="1:41" s="155" customFormat="1" ht="21" customHeight="1">
      <c r="A25" s="151">
        <v>19</v>
      </c>
      <c r="B25" s="38" t="s">
        <v>1793</v>
      </c>
      <c r="C25" s="39" t="s">
        <v>1794</v>
      </c>
      <c r="D25" s="40" t="s">
        <v>28</v>
      </c>
      <c r="E25" s="147"/>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18">
        <f t="shared" si="2"/>
        <v>0</v>
      </c>
      <c r="AK25" s="309">
        <f t="shared" si="3"/>
        <v>0</v>
      </c>
      <c r="AL25" s="335">
        <f t="shared" si="4"/>
        <v>0</v>
      </c>
      <c r="AM25" s="152"/>
      <c r="AN25" s="152"/>
      <c r="AO25" s="152"/>
    </row>
    <row r="26" spans="1:41" s="155" customFormat="1" ht="21" customHeight="1">
      <c r="A26" s="151">
        <v>20</v>
      </c>
      <c r="B26" s="38" t="s">
        <v>1919</v>
      </c>
      <c r="C26" s="39" t="s">
        <v>74</v>
      </c>
      <c r="D26" s="40" t="s">
        <v>28</v>
      </c>
      <c r="E26" s="93"/>
      <c r="F26" s="95" t="s">
        <v>6</v>
      </c>
      <c r="G26" s="95"/>
      <c r="H26" s="95"/>
      <c r="I26" s="95"/>
      <c r="J26" s="95" t="s">
        <v>6</v>
      </c>
      <c r="K26" s="95"/>
      <c r="L26" s="95"/>
      <c r="M26" s="95"/>
      <c r="N26" s="95"/>
      <c r="O26" s="95"/>
      <c r="P26" s="95"/>
      <c r="Q26" s="95"/>
      <c r="R26" s="95"/>
      <c r="S26" s="95"/>
      <c r="T26" s="95" t="s">
        <v>6</v>
      </c>
      <c r="U26" s="95"/>
      <c r="V26" s="95"/>
      <c r="W26" s="95"/>
      <c r="X26" s="95"/>
      <c r="Y26" s="95"/>
      <c r="Z26" s="95"/>
      <c r="AA26" s="95"/>
      <c r="AB26" s="95"/>
      <c r="AC26" s="95"/>
      <c r="AD26" s="95"/>
      <c r="AE26" s="95"/>
      <c r="AF26" s="95"/>
      <c r="AG26" s="95"/>
      <c r="AH26" s="95"/>
      <c r="AI26" s="95"/>
      <c r="AJ26" s="18">
        <f t="shared" si="2"/>
        <v>3</v>
      </c>
      <c r="AK26" s="309">
        <f t="shared" si="3"/>
        <v>0</v>
      </c>
      <c r="AL26" s="335">
        <f t="shared" si="4"/>
        <v>0</v>
      </c>
      <c r="AM26" s="152"/>
      <c r="AN26" s="152"/>
      <c r="AO26" s="152"/>
    </row>
    <row r="27" spans="1:41" s="155" customFormat="1" ht="21" customHeight="1">
      <c r="A27" s="151">
        <v>21</v>
      </c>
      <c r="B27" s="38" t="s">
        <v>1920</v>
      </c>
      <c r="C27" s="39" t="s">
        <v>516</v>
      </c>
      <c r="D27" s="40" t="s">
        <v>28</v>
      </c>
      <c r="E27" s="93"/>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18">
        <f t="shared" si="2"/>
        <v>0</v>
      </c>
      <c r="AK27" s="309">
        <f t="shared" si="3"/>
        <v>0</v>
      </c>
      <c r="AL27" s="335">
        <f t="shared" si="4"/>
        <v>0</v>
      </c>
      <c r="AM27" s="152"/>
      <c r="AN27" s="152"/>
      <c r="AO27" s="152"/>
    </row>
    <row r="28" spans="1:41" s="155" customFormat="1" ht="21" customHeight="1">
      <c r="A28" s="151">
        <v>22</v>
      </c>
      <c r="B28" s="38" t="s">
        <v>1921</v>
      </c>
      <c r="C28" s="39" t="s">
        <v>88</v>
      </c>
      <c r="D28" s="40" t="s">
        <v>26</v>
      </c>
      <c r="E28" s="93"/>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18">
        <f t="shared" si="2"/>
        <v>0</v>
      </c>
      <c r="AK28" s="309">
        <f t="shared" si="3"/>
        <v>0</v>
      </c>
      <c r="AL28" s="335">
        <f t="shared" si="4"/>
        <v>0</v>
      </c>
      <c r="AM28" s="152"/>
      <c r="AN28" s="152"/>
      <c r="AO28" s="152"/>
    </row>
    <row r="29" spans="1:41" s="155" customFormat="1" ht="21" customHeight="1">
      <c r="A29" s="151">
        <v>23</v>
      </c>
      <c r="B29" s="38" t="s">
        <v>1842</v>
      </c>
      <c r="C29" s="39" t="s">
        <v>1843</v>
      </c>
      <c r="D29" s="40" t="s">
        <v>353</v>
      </c>
      <c r="E29" s="93" t="s">
        <v>7</v>
      </c>
      <c r="F29" s="95"/>
      <c r="G29" s="95"/>
      <c r="H29" s="95"/>
      <c r="I29" s="95"/>
      <c r="J29" s="95"/>
      <c r="K29" s="95"/>
      <c r="L29" s="95"/>
      <c r="M29" s="95" t="s">
        <v>6</v>
      </c>
      <c r="N29" s="95"/>
      <c r="O29" s="95"/>
      <c r="P29" s="95"/>
      <c r="Q29" s="95"/>
      <c r="R29" s="95"/>
      <c r="S29" s="95"/>
      <c r="T29" s="95"/>
      <c r="U29" s="95"/>
      <c r="V29" s="95"/>
      <c r="W29" s="95"/>
      <c r="X29" s="95"/>
      <c r="Y29" s="95"/>
      <c r="Z29" s="95"/>
      <c r="AA29" s="95"/>
      <c r="AB29" s="95"/>
      <c r="AC29" s="95"/>
      <c r="AD29" s="95"/>
      <c r="AE29" s="95"/>
      <c r="AF29" s="95"/>
      <c r="AG29" s="95"/>
      <c r="AH29" s="95"/>
      <c r="AI29" s="95"/>
      <c r="AJ29" s="18">
        <f t="shared" si="2"/>
        <v>1</v>
      </c>
      <c r="AK29" s="309">
        <f t="shared" si="3"/>
        <v>0</v>
      </c>
      <c r="AL29" s="335">
        <f t="shared" si="4"/>
        <v>0</v>
      </c>
      <c r="AM29" s="152"/>
      <c r="AN29" s="152"/>
      <c r="AO29" s="152"/>
    </row>
    <row r="30" spans="1:41" s="155" customFormat="1" ht="21" customHeight="1">
      <c r="A30" s="151">
        <v>24</v>
      </c>
      <c r="B30" s="38" t="s">
        <v>1844</v>
      </c>
      <c r="C30" s="39" t="s">
        <v>1845</v>
      </c>
      <c r="D30" s="40" t="s">
        <v>78</v>
      </c>
      <c r="E30" s="93" t="s">
        <v>2658</v>
      </c>
      <c r="F30" s="95"/>
      <c r="G30" s="95"/>
      <c r="H30" s="95"/>
      <c r="I30" s="95"/>
      <c r="J30" s="95"/>
      <c r="K30" s="95" t="s">
        <v>7</v>
      </c>
      <c r="L30" s="95"/>
      <c r="M30" s="95"/>
      <c r="N30" s="95"/>
      <c r="O30" s="95"/>
      <c r="P30" s="95"/>
      <c r="Q30" s="95"/>
      <c r="R30" s="95"/>
      <c r="S30" s="95" t="s">
        <v>7</v>
      </c>
      <c r="T30" s="95" t="s">
        <v>7</v>
      </c>
      <c r="U30" s="95"/>
      <c r="V30" s="95"/>
      <c r="W30" s="95"/>
      <c r="X30" s="95"/>
      <c r="Y30" s="95"/>
      <c r="Z30" s="95"/>
      <c r="AA30" s="95"/>
      <c r="AB30" s="95"/>
      <c r="AC30" s="95"/>
      <c r="AD30" s="95"/>
      <c r="AE30" s="95"/>
      <c r="AF30" s="95"/>
      <c r="AG30" s="95"/>
      <c r="AH30" s="95"/>
      <c r="AI30" s="95"/>
      <c r="AJ30" s="18">
        <f t="shared" si="2"/>
        <v>1</v>
      </c>
      <c r="AK30" s="309">
        <f t="shared" si="3"/>
        <v>3</v>
      </c>
      <c r="AL30" s="335">
        <f t="shared" si="4"/>
        <v>0</v>
      </c>
      <c r="AM30" s="152"/>
      <c r="AN30" s="152"/>
      <c r="AO30" s="152"/>
    </row>
    <row r="31" spans="1:41" s="155" customFormat="1" ht="21" customHeight="1">
      <c r="A31" s="151">
        <v>25</v>
      </c>
      <c r="B31" s="38" t="s">
        <v>1922</v>
      </c>
      <c r="C31" s="39" t="s">
        <v>64</v>
      </c>
      <c r="D31" s="40" t="s">
        <v>9</v>
      </c>
      <c r="E31" s="147"/>
      <c r="F31" s="95"/>
      <c r="G31" s="95"/>
      <c r="H31" s="95"/>
      <c r="I31" s="95"/>
      <c r="J31" s="95" t="s">
        <v>6</v>
      </c>
      <c r="K31" s="95" t="s">
        <v>6</v>
      </c>
      <c r="L31" s="95"/>
      <c r="M31" s="95"/>
      <c r="N31" s="95"/>
      <c r="O31" s="95"/>
      <c r="P31" s="95"/>
      <c r="Q31" s="95"/>
      <c r="R31" s="95" t="s">
        <v>6</v>
      </c>
      <c r="S31" s="95"/>
      <c r="T31" s="95" t="s">
        <v>6</v>
      </c>
      <c r="U31" s="95" t="s">
        <v>6</v>
      </c>
      <c r="V31" s="95"/>
      <c r="W31" s="95" t="s">
        <v>6</v>
      </c>
      <c r="X31" s="95"/>
      <c r="Y31" s="95"/>
      <c r="Z31" s="95"/>
      <c r="AA31" s="95"/>
      <c r="AB31" s="95"/>
      <c r="AC31" s="95"/>
      <c r="AD31" s="95"/>
      <c r="AE31" s="95"/>
      <c r="AF31" s="95"/>
      <c r="AG31" s="95"/>
      <c r="AH31" s="95"/>
      <c r="AI31" s="95"/>
      <c r="AJ31" s="18">
        <f t="shared" si="2"/>
        <v>6</v>
      </c>
      <c r="AK31" s="309">
        <f t="shared" si="3"/>
        <v>0</v>
      </c>
      <c r="AL31" s="335">
        <f t="shared" si="4"/>
        <v>0</v>
      </c>
      <c r="AM31" s="152"/>
      <c r="AN31" s="152"/>
      <c r="AO31" s="152"/>
    </row>
    <row r="32" spans="1:41" s="155" customFormat="1" ht="21" customHeight="1">
      <c r="A32" s="151">
        <v>26</v>
      </c>
      <c r="B32" s="38" t="s">
        <v>1923</v>
      </c>
      <c r="C32" s="39" t="s">
        <v>1924</v>
      </c>
      <c r="D32" s="40" t="s">
        <v>58</v>
      </c>
      <c r="E32" s="147" t="s">
        <v>6</v>
      </c>
      <c r="F32" s="95"/>
      <c r="G32" s="95"/>
      <c r="H32" s="95"/>
      <c r="I32" s="95"/>
      <c r="J32" s="95"/>
      <c r="K32" s="95"/>
      <c r="L32" s="95"/>
      <c r="M32" s="95"/>
      <c r="N32" s="95"/>
      <c r="O32" s="95"/>
      <c r="P32" s="95"/>
      <c r="Q32" s="95"/>
      <c r="R32" s="95"/>
      <c r="S32" s="95"/>
      <c r="T32" s="95" t="s">
        <v>6</v>
      </c>
      <c r="U32" s="95"/>
      <c r="V32" s="95"/>
      <c r="W32" s="95" t="s">
        <v>6</v>
      </c>
      <c r="X32" s="95"/>
      <c r="Y32" s="95"/>
      <c r="Z32" s="95"/>
      <c r="AA32" s="95"/>
      <c r="AB32" s="95"/>
      <c r="AC32" s="95"/>
      <c r="AD32" s="95"/>
      <c r="AE32" s="95"/>
      <c r="AF32" s="95"/>
      <c r="AG32" s="95"/>
      <c r="AH32" s="95"/>
      <c r="AI32" s="95"/>
      <c r="AJ32" s="18">
        <f t="shared" si="2"/>
        <v>3</v>
      </c>
      <c r="AK32" s="309">
        <f t="shared" si="3"/>
        <v>0</v>
      </c>
      <c r="AL32" s="335">
        <f t="shared" si="4"/>
        <v>0</v>
      </c>
      <c r="AM32" s="152"/>
      <c r="AN32" s="152"/>
      <c r="AO32" s="152"/>
    </row>
    <row r="33" spans="1:41" s="155" customFormat="1" ht="21" customHeight="1">
      <c r="A33" s="151">
        <v>27</v>
      </c>
      <c r="B33" s="38" t="s">
        <v>1925</v>
      </c>
      <c r="C33" s="39" t="s">
        <v>1926</v>
      </c>
      <c r="D33" s="40" t="s">
        <v>45</v>
      </c>
      <c r="E33" s="147"/>
      <c r="F33" s="95"/>
      <c r="G33" s="95"/>
      <c r="H33" s="95"/>
      <c r="I33" s="95"/>
      <c r="J33" s="95"/>
      <c r="K33" s="95"/>
      <c r="L33" s="95"/>
      <c r="M33" s="95"/>
      <c r="N33" s="95"/>
      <c r="O33" s="95"/>
      <c r="P33" s="95"/>
      <c r="Q33" s="95"/>
      <c r="R33" s="95" t="s">
        <v>6</v>
      </c>
      <c r="S33" s="95"/>
      <c r="T33" s="95"/>
      <c r="U33" s="95"/>
      <c r="V33" s="95"/>
      <c r="W33" s="95"/>
      <c r="X33" s="95"/>
      <c r="Y33" s="95"/>
      <c r="Z33" s="95"/>
      <c r="AA33" s="95"/>
      <c r="AB33" s="95"/>
      <c r="AC33" s="95"/>
      <c r="AD33" s="95"/>
      <c r="AE33" s="95"/>
      <c r="AF33" s="95"/>
      <c r="AG33" s="95"/>
      <c r="AH33" s="95"/>
      <c r="AI33" s="95"/>
      <c r="AJ33" s="18">
        <f t="shared" si="2"/>
        <v>1</v>
      </c>
      <c r="AK33" s="309">
        <f t="shared" si="3"/>
        <v>0</v>
      </c>
      <c r="AL33" s="335">
        <f t="shared" si="4"/>
        <v>0</v>
      </c>
      <c r="AM33" s="152"/>
      <c r="AN33" s="152"/>
      <c r="AO33" s="152"/>
    </row>
    <row r="34" spans="1:41" s="155" customFormat="1" ht="21" customHeight="1">
      <c r="A34" s="151">
        <v>28</v>
      </c>
      <c r="B34" s="38" t="s">
        <v>1927</v>
      </c>
      <c r="C34" s="39" t="s">
        <v>1928</v>
      </c>
      <c r="D34" s="40" t="s">
        <v>99</v>
      </c>
      <c r="E34" s="147"/>
      <c r="F34" s="95"/>
      <c r="G34" s="95"/>
      <c r="H34" s="95"/>
      <c r="I34" s="95"/>
      <c r="J34" s="95"/>
      <c r="K34" s="95"/>
      <c r="L34" s="95"/>
      <c r="M34" s="95"/>
      <c r="N34" s="95" t="s">
        <v>6</v>
      </c>
      <c r="O34" s="95"/>
      <c r="P34" s="95"/>
      <c r="Q34" s="95"/>
      <c r="R34" s="95"/>
      <c r="S34" s="95"/>
      <c r="T34" s="95" t="s">
        <v>6</v>
      </c>
      <c r="U34" s="95" t="s">
        <v>6</v>
      </c>
      <c r="V34" s="95"/>
      <c r="W34" s="95"/>
      <c r="X34" s="95"/>
      <c r="Y34" s="95"/>
      <c r="Z34" s="95"/>
      <c r="AA34" s="95"/>
      <c r="AB34" s="95"/>
      <c r="AC34" s="95"/>
      <c r="AD34" s="95"/>
      <c r="AE34" s="95"/>
      <c r="AF34" s="95"/>
      <c r="AG34" s="95"/>
      <c r="AH34" s="95"/>
      <c r="AI34" s="95"/>
      <c r="AJ34" s="18">
        <f t="shared" si="2"/>
        <v>3</v>
      </c>
      <c r="AK34" s="309">
        <f t="shared" si="3"/>
        <v>0</v>
      </c>
      <c r="AL34" s="335">
        <f t="shared" si="4"/>
        <v>0</v>
      </c>
      <c r="AM34" s="152"/>
      <c r="AN34" s="152"/>
      <c r="AO34" s="152"/>
    </row>
    <row r="35" spans="1:41" s="155" customFormat="1" ht="21" customHeight="1">
      <c r="A35" s="151">
        <v>29</v>
      </c>
      <c r="B35" s="38" t="s">
        <v>1929</v>
      </c>
      <c r="C35" s="39" t="s">
        <v>1792</v>
      </c>
      <c r="D35" s="40" t="s">
        <v>81</v>
      </c>
      <c r="E35" s="147" t="s">
        <v>6</v>
      </c>
      <c r="F35" s="95"/>
      <c r="G35" s="95"/>
      <c r="H35" s="95"/>
      <c r="I35" s="95"/>
      <c r="J35" s="95"/>
      <c r="K35" s="95"/>
      <c r="L35" s="95"/>
      <c r="M35" s="95"/>
      <c r="N35" s="95"/>
      <c r="O35" s="95"/>
      <c r="P35" s="95"/>
      <c r="Q35" s="95"/>
      <c r="R35" s="95" t="s">
        <v>6</v>
      </c>
      <c r="S35" s="95"/>
      <c r="T35" s="95"/>
      <c r="U35" s="95"/>
      <c r="V35" s="95"/>
      <c r="W35" s="95"/>
      <c r="X35" s="95"/>
      <c r="Y35" s="95"/>
      <c r="Z35" s="95"/>
      <c r="AA35" s="95"/>
      <c r="AB35" s="95"/>
      <c r="AC35" s="95"/>
      <c r="AD35" s="95"/>
      <c r="AE35" s="95"/>
      <c r="AF35" s="95"/>
      <c r="AG35" s="95"/>
      <c r="AH35" s="95"/>
      <c r="AI35" s="95"/>
      <c r="AJ35" s="18">
        <f t="shared" si="2"/>
        <v>2</v>
      </c>
      <c r="AK35" s="309">
        <f t="shared" si="3"/>
        <v>0</v>
      </c>
      <c r="AL35" s="335">
        <f t="shared" si="4"/>
        <v>0</v>
      </c>
      <c r="AM35" s="152"/>
      <c r="AN35" s="152"/>
      <c r="AO35" s="152"/>
    </row>
    <row r="36" spans="1:41" s="155" customFormat="1" ht="21" customHeight="1">
      <c r="A36" s="151">
        <v>30</v>
      </c>
      <c r="B36" s="38" t="s">
        <v>1930</v>
      </c>
      <c r="C36" s="39" t="s">
        <v>1931</v>
      </c>
      <c r="D36" s="40" t="s">
        <v>72</v>
      </c>
      <c r="E36" s="147"/>
      <c r="F36" s="95"/>
      <c r="G36" s="95"/>
      <c r="H36" s="95"/>
      <c r="I36" s="95"/>
      <c r="J36" s="95" t="s">
        <v>6</v>
      </c>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18">
        <f t="shared" si="2"/>
        <v>1</v>
      </c>
      <c r="AK36" s="309">
        <f t="shared" si="3"/>
        <v>0</v>
      </c>
      <c r="AL36" s="335">
        <f t="shared" si="4"/>
        <v>0</v>
      </c>
      <c r="AM36" s="152"/>
      <c r="AN36" s="152"/>
      <c r="AO36" s="152"/>
    </row>
    <row r="37" spans="1:41" s="155" customFormat="1" ht="21" customHeight="1">
      <c r="A37" s="151">
        <v>31</v>
      </c>
      <c r="B37" s="38" t="s">
        <v>1932</v>
      </c>
      <c r="C37" s="39" t="s">
        <v>1933</v>
      </c>
      <c r="D37" s="40" t="s">
        <v>68</v>
      </c>
      <c r="E37" s="147"/>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18">
        <f t="shared" si="2"/>
        <v>0</v>
      </c>
      <c r="AK37" s="309">
        <f t="shared" si="3"/>
        <v>0</v>
      </c>
      <c r="AL37" s="335">
        <f t="shared" si="4"/>
        <v>0</v>
      </c>
      <c r="AM37" s="152"/>
      <c r="AN37" s="152"/>
      <c r="AO37" s="152"/>
    </row>
    <row r="38" spans="1:41" s="155" customFormat="1" ht="21" customHeight="1">
      <c r="A38" s="151">
        <v>32</v>
      </c>
      <c r="B38" s="38" t="s">
        <v>1934</v>
      </c>
      <c r="C38" s="39" t="s">
        <v>54</v>
      </c>
      <c r="D38" s="40" t="s">
        <v>104</v>
      </c>
      <c r="E38" s="147"/>
      <c r="F38" s="95"/>
      <c r="G38" s="95"/>
      <c r="H38" s="95"/>
      <c r="I38" s="95"/>
      <c r="J38" s="95"/>
      <c r="K38" s="95"/>
      <c r="L38" s="95"/>
      <c r="M38" s="95"/>
      <c r="N38" s="95"/>
      <c r="O38" s="95"/>
      <c r="P38" s="95"/>
      <c r="Q38" s="95"/>
      <c r="R38" s="95"/>
      <c r="S38" s="95"/>
      <c r="T38" s="95"/>
      <c r="U38" s="95" t="s">
        <v>7</v>
      </c>
      <c r="V38" s="95"/>
      <c r="W38" s="95"/>
      <c r="X38" s="95"/>
      <c r="Y38" s="95"/>
      <c r="Z38" s="95"/>
      <c r="AA38" s="95"/>
      <c r="AB38" s="95"/>
      <c r="AC38" s="95"/>
      <c r="AD38" s="95"/>
      <c r="AE38" s="95"/>
      <c r="AF38" s="95"/>
      <c r="AG38" s="95"/>
      <c r="AH38" s="95"/>
      <c r="AI38" s="95"/>
      <c r="AJ38" s="18">
        <f t="shared" si="2"/>
        <v>0</v>
      </c>
      <c r="AK38" s="309">
        <f t="shared" si="3"/>
        <v>1</v>
      </c>
      <c r="AL38" s="335">
        <f t="shared" si="4"/>
        <v>0</v>
      </c>
      <c r="AM38" s="152"/>
      <c r="AN38" s="152"/>
      <c r="AO38" s="152"/>
    </row>
    <row r="39" spans="1:41" s="155" customFormat="1" ht="21" customHeight="1">
      <c r="A39" s="151">
        <v>33</v>
      </c>
      <c r="B39" s="38" t="s">
        <v>1935</v>
      </c>
      <c r="C39" s="39" t="s">
        <v>1936</v>
      </c>
      <c r="D39" s="40" t="s">
        <v>100</v>
      </c>
      <c r="E39" s="147"/>
      <c r="F39" s="95" t="s">
        <v>6</v>
      </c>
      <c r="G39" s="95"/>
      <c r="H39" s="95"/>
      <c r="I39" s="95"/>
      <c r="J39" s="95"/>
      <c r="K39" s="95"/>
      <c r="L39" s="95"/>
      <c r="M39" s="95"/>
      <c r="N39" s="95"/>
      <c r="O39" s="95"/>
      <c r="P39" s="95"/>
      <c r="Q39" s="95"/>
      <c r="R39" s="95"/>
      <c r="S39" s="95"/>
      <c r="T39" s="95"/>
      <c r="U39" s="95" t="s">
        <v>7</v>
      </c>
      <c r="V39" s="95"/>
      <c r="W39" s="95"/>
      <c r="X39" s="95"/>
      <c r="Y39" s="95"/>
      <c r="Z39" s="95"/>
      <c r="AA39" s="95"/>
      <c r="AB39" s="95"/>
      <c r="AC39" s="95"/>
      <c r="AD39" s="95"/>
      <c r="AE39" s="95"/>
      <c r="AF39" s="95"/>
      <c r="AG39" s="95"/>
      <c r="AH39" s="95"/>
      <c r="AI39" s="95"/>
      <c r="AJ39" s="18">
        <f t="shared" si="2"/>
        <v>1</v>
      </c>
      <c r="AK39" s="309">
        <f t="shared" si="3"/>
        <v>1</v>
      </c>
      <c r="AL39" s="335">
        <f t="shared" si="4"/>
        <v>0</v>
      </c>
      <c r="AM39" s="152"/>
      <c r="AN39" s="152"/>
      <c r="AO39" s="152"/>
    </row>
    <row r="40" spans="1:41" s="155" customFormat="1" ht="21" customHeight="1">
      <c r="A40" s="417" t="s">
        <v>10</v>
      </c>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18">
        <f>SUM(AJ7:AJ39)</f>
        <v>46</v>
      </c>
      <c r="AK40" s="18">
        <f>SUM(AK7:AK39)</f>
        <v>10</v>
      </c>
      <c r="AL40" s="18">
        <f>SUM(AL7:AL39)</f>
        <v>5</v>
      </c>
      <c r="AM40" s="154"/>
      <c r="AN40" s="154"/>
    </row>
    <row r="41" spans="1:41" s="24" customFormat="1" ht="21" customHeight="1">
      <c r="A41" s="418" t="s">
        <v>2599</v>
      </c>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20"/>
      <c r="AM41" s="311"/>
    </row>
    <row r="42" spans="1:41">
      <c r="C42" s="149"/>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row r="43" spans="1:41">
      <c r="C43" s="149"/>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row>
    <row r="44" spans="1:41">
      <c r="C44" s="414"/>
      <c r="D44" s="414"/>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row r="45" spans="1:41">
      <c r="C45" s="414"/>
      <c r="D45" s="414"/>
      <c r="E45" s="414"/>
      <c r="F45" s="414"/>
      <c r="G45" s="414"/>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row>
    <row r="46" spans="1:41">
      <c r="C46" s="414"/>
      <c r="D46" s="414"/>
      <c r="E46" s="414"/>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row>
    <row r="47" spans="1:41">
      <c r="C47" s="414"/>
      <c r="D47" s="414"/>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row>
  </sheetData>
  <mergeCells count="22">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47:D47"/>
    <mergeCell ref="C44:D44"/>
    <mergeCell ref="C45:G45"/>
    <mergeCell ref="AM20:AN20"/>
    <mergeCell ref="A40:AI40"/>
    <mergeCell ref="C46:E46"/>
    <mergeCell ref="A41:AL41"/>
  </mergeCells>
  <conditionalFormatting sqref="E6:AI39">
    <cfRule type="expression" dxfId="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topLeftCell="A7" workbookViewId="0">
      <selection activeCell="S28" sqref="S28"/>
    </sheetView>
  </sheetViews>
  <sheetFormatPr defaultColWidth="9.33203125" defaultRowHeight="15.75"/>
  <cols>
    <col min="1" max="1" width="8.6640625" style="154" customWidth="1"/>
    <col min="2" max="2" width="18.1640625" style="155" customWidth="1"/>
    <col min="3" max="3" width="24.33203125" style="154" customWidth="1"/>
    <col min="4" max="4" width="11.6640625" style="154" customWidth="1"/>
    <col min="5" max="35" width="3.83203125" style="154" customWidth="1"/>
    <col min="36" max="38" width="6.83203125" style="154" customWidth="1"/>
    <col min="39" max="39" width="10.83203125" style="154" customWidth="1"/>
    <col min="40" max="40" width="12.1640625" style="154" customWidth="1"/>
    <col min="41" max="41" width="10.83203125" style="154" customWidth="1"/>
    <col min="42" max="16384" width="9.33203125" style="154"/>
  </cols>
  <sheetData>
    <row r="1" spans="1:42" s="23" customFormat="1" ht="1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2" s="23" customFormat="1" ht="1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2" s="23" customFormat="1" ht="22.5">
      <c r="A3" s="432" t="s">
        <v>1937</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2"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2"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2"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2" s="234" customFormat="1" ht="21" customHeight="1">
      <c r="A7" s="185">
        <v>1</v>
      </c>
      <c r="B7" s="185" t="s">
        <v>1938</v>
      </c>
      <c r="C7" s="53" t="s">
        <v>553</v>
      </c>
      <c r="D7" s="186" t="s">
        <v>1939</v>
      </c>
      <c r="E7" s="228"/>
      <c r="F7" s="229"/>
      <c r="G7" s="88"/>
      <c r="H7" s="88"/>
      <c r="I7" s="88"/>
      <c r="J7" s="88"/>
      <c r="K7" s="88"/>
      <c r="L7" s="88"/>
      <c r="M7" s="88"/>
      <c r="N7" s="88"/>
      <c r="O7" s="88"/>
      <c r="P7" s="88"/>
      <c r="Q7" s="88"/>
      <c r="R7" s="88"/>
      <c r="S7" s="88"/>
      <c r="T7" s="88"/>
      <c r="U7" s="88"/>
      <c r="V7" s="88"/>
      <c r="W7" s="88"/>
      <c r="X7" s="88"/>
      <c r="Y7" s="88"/>
      <c r="Z7" s="88"/>
      <c r="AA7" s="88"/>
      <c r="AB7" s="88"/>
      <c r="AC7" s="229"/>
      <c r="AD7" s="88"/>
      <c r="AE7" s="88"/>
      <c r="AF7" s="88"/>
      <c r="AG7" s="88"/>
      <c r="AH7" s="88"/>
      <c r="AI7" s="88"/>
      <c r="AJ7" s="18">
        <f>COUNTIF(E7:AI7,"K")+2*COUNTIF(E7:AI7,"2K")+COUNTIF(E7:AI7,"TK")+COUNTIF(E7:AI7,"KT")+COUNTIF(E7:AI7,"PK")+COUNTIF(E7:AI7,"KP")+2*COUNTIF(E7:AI7,"K2")</f>
        <v>0</v>
      </c>
      <c r="AK7" s="309">
        <f>COUNTIF(F7:AJ7,"P")+2*COUNTIF(F7:AJ7,"2P")+COUNTIF(F7:AJ7,"TP")+COUNTIF(F7:AJ7,"PT")+COUNTIF(F7:AJ7,"PK")+COUNTIF(F7:AJ7,"KP")+2*COUNTIF(F7:AJ7,"P2")</f>
        <v>0</v>
      </c>
      <c r="AL7" s="335">
        <f>COUNTIF(E7:AI7,"T")+2*COUNTIF(E7:AI7,"2T")+2*COUNTIF(E7:AI7,"T2")+COUNTIF(E7:AI7,"PT")+COUNTIF(E7:AI7,"TP")+COUNTIF(E7:AI7,"TK")+COUNTIF(E7:AI7,"KT")</f>
        <v>0</v>
      </c>
      <c r="AM7" s="230"/>
      <c r="AN7" s="231"/>
      <c r="AO7" s="232"/>
      <c r="AP7" s="233"/>
    </row>
    <row r="8" spans="1:42" s="155" customFormat="1" ht="21" customHeight="1">
      <c r="A8" s="185">
        <v>2</v>
      </c>
      <c r="B8" s="185" t="s">
        <v>1940</v>
      </c>
      <c r="C8" s="53" t="s">
        <v>1941</v>
      </c>
      <c r="D8" s="186" t="s">
        <v>37</v>
      </c>
      <c r="E8" s="86" t="s">
        <v>6</v>
      </c>
      <c r="F8" s="229"/>
      <c r="G8" s="85"/>
      <c r="H8" s="85"/>
      <c r="I8" s="85"/>
      <c r="J8" s="85" t="s">
        <v>6</v>
      </c>
      <c r="K8" s="85" t="s">
        <v>6</v>
      </c>
      <c r="L8" s="85" t="s">
        <v>6</v>
      </c>
      <c r="M8" s="85"/>
      <c r="N8" s="85"/>
      <c r="O8" s="85"/>
      <c r="P8" s="85"/>
      <c r="Q8" s="85"/>
      <c r="R8" s="85"/>
      <c r="S8" s="85"/>
      <c r="T8" s="85"/>
      <c r="U8" s="85"/>
      <c r="V8" s="85"/>
      <c r="W8" s="85"/>
      <c r="X8" s="85"/>
      <c r="Y8" s="85"/>
      <c r="Z8" s="85"/>
      <c r="AA8" s="85"/>
      <c r="AB8" s="85"/>
      <c r="AC8" s="87"/>
      <c r="AD8" s="85"/>
      <c r="AE8" s="85"/>
      <c r="AF8" s="85"/>
      <c r="AG8" s="85"/>
      <c r="AH8" s="85"/>
      <c r="AI8" s="85"/>
      <c r="AJ8" s="18">
        <f t="shared" ref="AJ8:AJ34" si="2">COUNTIF(E8:AI8,"K")+2*COUNTIF(E8:AI8,"2K")+COUNTIF(E8:AI8,"TK")+COUNTIF(E8:AI8,"KT")+COUNTIF(E8:AI8,"PK")+COUNTIF(E8:AI8,"KP")+2*COUNTIF(E8:AI8,"K2")</f>
        <v>4</v>
      </c>
      <c r="AK8" s="309">
        <f t="shared" ref="AK8:AK34" si="3">COUNTIF(F8:AJ8,"P")+2*COUNTIF(F8:AJ8,"2P")+COUNTIF(F8:AJ8,"TP")+COUNTIF(F8:AJ8,"PT")+COUNTIF(F8:AJ8,"PK")+COUNTIF(F8:AJ8,"KP")+2*COUNTIF(F8:AJ8,"P2")</f>
        <v>0</v>
      </c>
      <c r="AL8" s="335">
        <f t="shared" ref="AL8:AL34" si="4">COUNTIF(E8:AI8,"T")+2*COUNTIF(E8:AI8,"2T")+2*COUNTIF(E8:AI8,"T2")+COUNTIF(E8:AI8,"PT")+COUNTIF(E8:AI8,"TP")+COUNTIF(E8:AI8,"TK")+COUNTIF(E8:AI8,"KT")</f>
        <v>0</v>
      </c>
      <c r="AM8" s="195"/>
      <c r="AN8" s="195"/>
      <c r="AO8" s="195"/>
      <c r="AP8" s="196"/>
    </row>
    <row r="9" spans="1:42" s="197" customFormat="1" ht="21" customHeight="1">
      <c r="A9" s="185">
        <v>3</v>
      </c>
      <c r="B9" s="185" t="s">
        <v>1942</v>
      </c>
      <c r="C9" s="53" t="s">
        <v>1943</v>
      </c>
      <c r="D9" s="186" t="s">
        <v>37</v>
      </c>
      <c r="E9" s="86"/>
      <c r="F9" s="229"/>
      <c r="G9" s="85"/>
      <c r="H9" s="85"/>
      <c r="I9" s="85"/>
      <c r="J9" s="85"/>
      <c r="K9" s="85" t="s">
        <v>6</v>
      </c>
      <c r="L9" s="85" t="s">
        <v>6</v>
      </c>
      <c r="M9" s="85"/>
      <c r="N9" s="85"/>
      <c r="O9" s="85"/>
      <c r="P9" s="85"/>
      <c r="Q9" s="85"/>
      <c r="R9" s="85"/>
      <c r="S9" s="85"/>
      <c r="T9" s="85"/>
      <c r="U9" s="85"/>
      <c r="V9" s="85"/>
      <c r="W9" s="85"/>
      <c r="X9" s="85"/>
      <c r="Y9" s="85"/>
      <c r="Z9" s="85"/>
      <c r="AA9" s="85"/>
      <c r="AB9" s="85"/>
      <c r="AC9" s="87"/>
      <c r="AD9" s="85"/>
      <c r="AE9" s="85"/>
      <c r="AF9" s="85"/>
      <c r="AG9" s="85"/>
      <c r="AH9" s="85"/>
      <c r="AI9" s="85"/>
      <c r="AJ9" s="18">
        <f t="shared" si="2"/>
        <v>2</v>
      </c>
      <c r="AK9" s="309">
        <f t="shared" si="3"/>
        <v>0</v>
      </c>
      <c r="AL9" s="335">
        <f t="shared" si="4"/>
        <v>0</v>
      </c>
      <c r="AM9" s="195"/>
      <c r="AN9" s="195"/>
      <c r="AO9" s="195"/>
      <c r="AP9" s="196"/>
    </row>
    <row r="10" spans="1:42" s="155" customFormat="1" ht="21" customHeight="1">
      <c r="A10" s="185">
        <v>4</v>
      </c>
      <c r="B10" s="185">
        <v>1910080049</v>
      </c>
      <c r="C10" s="53" t="s">
        <v>1944</v>
      </c>
      <c r="D10" s="186" t="s">
        <v>82</v>
      </c>
      <c r="E10" s="86"/>
      <c r="F10" s="229"/>
      <c r="G10" s="85"/>
      <c r="H10" s="85"/>
      <c r="I10" s="85"/>
      <c r="J10" s="85"/>
      <c r="K10" s="85"/>
      <c r="L10" s="85"/>
      <c r="M10" s="85"/>
      <c r="N10" s="85"/>
      <c r="O10" s="85"/>
      <c r="P10" s="85"/>
      <c r="Q10" s="85"/>
      <c r="R10" s="85"/>
      <c r="S10" s="85"/>
      <c r="T10" s="85"/>
      <c r="U10" s="85"/>
      <c r="V10" s="85"/>
      <c r="W10" s="85"/>
      <c r="X10" s="85"/>
      <c r="Y10" s="85"/>
      <c r="Z10" s="85"/>
      <c r="AA10" s="85"/>
      <c r="AB10" s="85"/>
      <c r="AC10" s="87"/>
      <c r="AD10" s="85"/>
      <c r="AE10" s="85"/>
      <c r="AF10" s="85"/>
      <c r="AG10" s="85"/>
      <c r="AH10" s="85"/>
      <c r="AI10" s="85"/>
      <c r="AJ10" s="18">
        <f t="shared" si="2"/>
        <v>0</v>
      </c>
      <c r="AK10" s="309">
        <f t="shared" si="3"/>
        <v>0</v>
      </c>
      <c r="AL10" s="335">
        <f t="shared" si="4"/>
        <v>0</v>
      </c>
      <c r="AM10" s="195"/>
      <c r="AN10" s="195"/>
      <c r="AO10" s="195"/>
      <c r="AP10" s="196"/>
    </row>
    <row r="11" spans="1:42" s="155" customFormat="1" ht="21" customHeight="1">
      <c r="A11" s="185">
        <v>5</v>
      </c>
      <c r="B11" s="185" t="s">
        <v>1945</v>
      </c>
      <c r="C11" s="53" t="s">
        <v>51</v>
      </c>
      <c r="D11" s="186" t="s">
        <v>1898</v>
      </c>
      <c r="E11" s="86"/>
      <c r="F11" s="229"/>
      <c r="G11" s="85"/>
      <c r="H11" s="85"/>
      <c r="I11" s="85"/>
      <c r="J11" s="85"/>
      <c r="K11" s="85"/>
      <c r="L11" s="85"/>
      <c r="M11" s="85"/>
      <c r="N11" s="85"/>
      <c r="O11" s="85"/>
      <c r="P11" s="85"/>
      <c r="Q11" s="85"/>
      <c r="R11" s="85"/>
      <c r="S11" s="85"/>
      <c r="T11" s="85"/>
      <c r="U11" s="85"/>
      <c r="V11" s="85"/>
      <c r="W11" s="85"/>
      <c r="X11" s="85"/>
      <c r="Y11" s="85"/>
      <c r="Z11" s="85"/>
      <c r="AA11" s="85"/>
      <c r="AB11" s="85"/>
      <c r="AC11" s="87"/>
      <c r="AD11" s="85"/>
      <c r="AE11" s="85"/>
      <c r="AF11" s="85"/>
      <c r="AG11" s="85"/>
      <c r="AH11" s="85"/>
      <c r="AI11" s="85"/>
      <c r="AJ11" s="18">
        <f t="shared" si="2"/>
        <v>0</v>
      </c>
      <c r="AK11" s="309">
        <f t="shared" si="3"/>
        <v>0</v>
      </c>
      <c r="AL11" s="335">
        <f t="shared" si="4"/>
        <v>0</v>
      </c>
      <c r="AM11" s="195"/>
      <c r="AN11" s="195"/>
      <c r="AO11" s="195"/>
      <c r="AP11" s="196"/>
    </row>
    <row r="12" spans="1:42" s="155" customFormat="1" ht="21" customHeight="1">
      <c r="A12" s="185">
        <v>6</v>
      </c>
      <c r="B12" s="185" t="s">
        <v>1946</v>
      </c>
      <c r="C12" s="53" t="s">
        <v>1947</v>
      </c>
      <c r="D12" s="186" t="s">
        <v>39</v>
      </c>
      <c r="E12" s="86" t="s">
        <v>6</v>
      </c>
      <c r="F12" s="229"/>
      <c r="G12" s="85"/>
      <c r="H12" s="85"/>
      <c r="I12" s="85"/>
      <c r="J12" s="85"/>
      <c r="K12" s="85"/>
      <c r="L12" s="85"/>
      <c r="M12" s="85"/>
      <c r="N12" s="85"/>
      <c r="O12" s="85"/>
      <c r="P12" s="85"/>
      <c r="Q12" s="85"/>
      <c r="R12" s="85"/>
      <c r="S12" s="85" t="s">
        <v>6</v>
      </c>
      <c r="T12" s="85"/>
      <c r="U12" s="85"/>
      <c r="V12" s="85"/>
      <c r="W12" s="85"/>
      <c r="X12" s="85"/>
      <c r="Y12" s="85"/>
      <c r="Z12" s="85"/>
      <c r="AA12" s="85"/>
      <c r="AB12" s="85"/>
      <c r="AC12" s="87"/>
      <c r="AD12" s="85"/>
      <c r="AE12" s="85"/>
      <c r="AF12" s="85"/>
      <c r="AG12" s="85"/>
      <c r="AH12" s="85"/>
      <c r="AI12" s="85"/>
      <c r="AJ12" s="18">
        <f t="shared" si="2"/>
        <v>2</v>
      </c>
      <c r="AK12" s="309">
        <f t="shared" si="3"/>
        <v>0</v>
      </c>
      <c r="AL12" s="335">
        <f t="shared" si="4"/>
        <v>0</v>
      </c>
      <c r="AM12" s="195"/>
      <c r="AN12" s="195"/>
      <c r="AO12" s="195"/>
      <c r="AP12" s="196"/>
    </row>
    <row r="13" spans="1:42" s="155" customFormat="1" ht="21" customHeight="1">
      <c r="A13" s="185">
        <v>7</v>
      </c>
      <c r="B13" s="185" t="s">
        <v>1948</v>
      </c>
      <c r="C13" s="53" t="s">
        <v>764</v>
      </c>
      <c r="D13" s="186" t="s">
        <v>39</v>
      </c>
      <c r="E13" s="199" t="s">
        <v>6</v>
      </c>
      <c r="F13" s="229"/>
      <c r="G13" s="200"/>
      <c r="H13" s="200"/>
      <c r="I13" s="200"/>
      <c r="J13" s="200"/>
      <c r="K13" s="200"/>
      <c r="L13" s="85"/>
      <c r="M13" s="85"/>
      <c r="N13" s="200"/>
      <c r="O13" s="200"/>
      <c r="P13" s="200"/>
      <c r="Q13" s="200"/>
      <c r="R13" s="200"/>
      <c r="S13" s="200"/>
      <c r="T13" s="200"/>
      <c r="U13" s="200"/>
      <c r="V13" s="200"/>
      <c r="W13" s="200"/>
      <c r="X13" s="200"/>
      <c r="Y13" s="200"/>
      <c r="Z13" s="200"/>
      <c r="AA13" s="200"/>
      <c r="AB13" s="200"/>
      <c r="AC13" s="87"/>
      <c r="AD13" s="200"/>
      <c r="AE13" s="200"/>
      <c r="AF13" s="200"/>
      <c r="AG13" s="200"/>
      <c r="AH13" s="200"/>
      <c r="AI13" s="200"/>
      <c r="AJ13" s="18">
        <f t="shared" si="2"/>
        <v>1</v>
      </c>
      <c r="AK13" s="309">
        <f t="shared" si="3"/>
        <v>0</v>
      </c>
      <c r="AL13" s="335">
        <f t="shared" si="4"/>
        <v>0</v>
      </c>
      <c r="AM13" s="152"/>
      <c r="AN13" s="152"/>
      <c r="AO13" s="152"/>
    </row>
    <row r="14" spans="1:42" s="155" customFormat="1" ht="21" customHeight="1">
      <c r="A14" s="185">
        <v>8</v>
      </c>
      <c r="B14" s="185" t="s">
        <v>1949</v>
      </c>
      <c r="C14" s="53" t="s">
        <v>1950</v>
      </c>
      <c r="D14" s="186" t="s">
        <v>48</v>
      </c>
      <c r="E14" s="86"/>
      <c r="F14" s="229"/>
      <c r="G14" s="85"/>
      <c r="H14" s="85"/>
      <c r="I14" s="85"/>
      <c r="J14" s="85"/>
      <c r="K14" s="85"/>
      <c r="L14" s="85"/>
      <c r="M14" s="85"/>
      <c r="N14" s="85"/>
      <c r="O14" s="85"/>
      <c r="P14" s="85"/>
      <c r="Q14" s="85"/>
      <c r="R14" s="85"/>
      <c r="S14" s="85"/>
      <c r="T14" s="85"/>
      <c r="U14" s="85"/>
      <c r="V14" s="85"/>
      <c r="W14" s="85"/>
      <c r="X14" s="85"/>
      <c r="Y14" s="85"/>
      <c r="Z14" s="85"/>
      <c r="AA14" s="85"/>
      <c r="AB14" s="85"/>
      <c r="AC14" s="87"/>
      <c r="AD14" s="85"/>
      <c r="AE14" s="85"/>
      <c r="AF14" s="85"/>
      <c r="AG14" s="85"/>
      <c r="AH14" s="85"/>
      <c r="AI14" s="85"/>
      <c r="AJ14" s="18">
        <f t="shared" si="2"/>
        <v>0</v>
      </c>
      <c r="AK14" s="309">
        <f t="shared" si="3"/>
        <v>0</v>
      </c>
      <c r="AL14" s="335">
        <f t="shared" si="4"/>
        <v>0</v>
      </c>
      <c r="AM14" s="152"/>
      <c r="AN14" s="152"/>
      <c r="AO14" s="152"/>
    </row>
    <row r="15" spans="1:42" s="161" customFormat="1" ht="21" customHeight="1">
      <c r="A15" s="185">
        <v>9</v>
      </c>
      <c r="B15" s="185" t="s">
        <v>1951</v>
      </c>
      <c r="C15" s="53" t="s">
        <v>1952</v>
      </c>
      <c r="D15" s="186" t="s">
        <v>50</v>
      </c>
      <c r="E15" s="228"/>
      <c r="F15" s="229"/>
      <c r="G15" s="88"/>
      <c r="H15" s="88"/>
      <c r="I15" s="88"/>
      <c r="J15" s="88"/>
      <c r="K15" s="88"/>
      <c r="L15" s="88"/>
      <c r="M15" s="88"/>
      <c r="N15" s="88"/>
      <c r="O15" s="88"/>
      <c r="P15" s="88"/>
      <c r="Q15" s="88"/>
      <c r="R15" s="88"/>
      <c r="S15" s="88"/>
      <c r="T15" s="88"/>
      <c r="U15" s="88"/>
      <c r="V15" s="88"/>
      <c r="W15" s="88"/>
      <c r="X15" s="88"/>
      <c r="Y15" s="88"/>
      <c r="Z15" s="88"/>
      <c r="AA15" s="88"/>
      <c r="AB15" s="88"/>
      <c r="AC15" s="229"/>
      <c r="AD15" s="88"/>
      <c r="AE15" s="88"/>
      <c r="AF15" s="88"/>
      <c r="AG15" s="88"/>
      <c r="AH15" s="88"/>
      <c r="AI15" s="88"/>
      <c r="AJ15" s="18">
        <f t="shared" si="2"/>
        <v>0</v>
      </c>
      <c r="AK15" s="309">
        <f t="shared" si="3"/>
        <v>0</v>
      </c>
      <c r="AL15" s="335">
        <f t="shared" si="4"/>
        <v>0</v>
      </c>
      <c r="AM15" s="160"/>
      <c r="AN15" s="160"/>
      <c r="AO15" s="160"/>
    </row>
    <row r="16" spans="1:42" s="155" customFormat="1" ht="21" customHeight="1">
      <c r="A16" s="185">
        <v>10</v>
      </c>
      <c r="B16" s="185" t="s">
        <v>1953</v>
      </c>
      <c r="C16" s="53" t="s">
        <v>1954</v>
      </c>
      <c r="D16" s="186" t="s">
        <v>30</v>
      </c>
      <c r="E16" s="86"/>
      <c r="F16" s="229"/>
      <c r="G16" s="85"/>
      <c r="H16" s="85"/>
      <c r="I16" s="85"/>
      <c r="J16" s="85"/>
      <c r="K16" s="85"/>
      <c r="L16" s="85"/>
      <c r="M16" s="85"/>
      <c r="N16" s="85"/>
      <c r="O16" s="85"/>
      <c r="P16" s="85"/>
      <c r="Q16" s="85"/>
      <c r="R16" s="85"/>
      <c r="S16" s="85"/>
      <c r="T16" s="85"/>
      <c r="U16" s="85"/>
      <c r="V16" s="85"/>
      <c r="W16" s="85"/>
      <c r="X16" s="85"/>
      <c r="Y16" s="85"/>
      <c r="Z16" s="85"/>
      <c r="AA16" s="85"/>
      <c r="AB16" s="85"/>
      <c r="AC16" s="87"/>
      <c r="AD16" s="85"/>
      <c r="AE16" s="85"/>
      <c r="AF16" s="85"/>
      <c r="AG16" s="85"/>
      <c r="AH16" s="85"/>
      <c r="AI16" s="85"/>
      <c r="AJ16" s="18">
        <f t="shared" si="2"/>
        <v>0</v>
      </c>
      <c r="AK16" s="309">
        <f t="shared" si="3"/>
        <v>0</v>
      </c>
      <c r="AL16" s="335">
        <f t="shared" si="4"/>
        <v>0</v>
      </c>
      <c r="AM16" s="152"/>
      <c r="AN16" s="152"/>
      <c r="AO16" s="152"/>
    </row>
    <row r="17" spans="1:41" s="155" customFormat="1" ht="21" customHeight="1">
      <c r="A17" s="185">
        <v>11</v>
      </c>
      <c r="B17" s="185" t="s">
        <v>1955</v>
      </c>
      <c r="C17" s="53" t="s">
        <v>764</v>
      </c>
      <c r="D17" s="186" t="s">
        <v>30</v>
      </c>
      <c r="E17" s="86"/>
      <c r="F17" s="229"/>
      <c r="G17" s="85"/>
      <c r="H17" s="85"/>
      <c r="I17" s="85"/>
      <c r="J17" s="85"/>
      <c r="K17" s="85"/>
      <c r="L17" s="85"/>
      <c r="M17" s="85"/>
      <c r="N17" s="85"/>
      <c r="O17" s="85"/>
      <c r="P17" s="85"/>
      <c r="Q17" s="85"/>
      <c r="R17" s="85"/>
      <c r="S17" s="85"/>
      <c r="T17" s="85"/>
      <c r="U17" s="85"/>
      <c r="V17" s="85"/>
      <c r="W17" s="85"/>
      <c r="X17" s="85"/>
      <c r="Y17" s="85"/>
      <c r="Z17" s="85"/>
      <c r="AA17" s="85"/>
      <c r="AB17" s="85"/>
      <c r="AC17" s="87"/>
      <c r="AD17" s="85"/>
      <c r="AE17" s="85"/>
      <c r="AF17" s="85"/>
      <c r="AG17" s="85"/>
      <c r="AH17" s="85"/>
      <c r="AI17" s="85"/>
      <c r="AJ17" s="18">
        <f t="shared" si="2"/>
        <v>0</v>
      </c>
      <c r="AK17" s="309">
        <f t="shared" si="3"/>
        <v>0</v>
      </c>
      <c r="AL17" s="335">
        <f t="shared" si="4"/>
        <v>0</v>
      </c>
      <c r="AM17" s="152"/>
      <c r="AN17" s="152"/>
      <c r="AO17" s="152"/>
    </row>
    <row r="18" spans="1:41" s="155" customFormat="1" ht="21" customHeight="1">
      <c r="A18" s="185">
        <v>12</v>
      </c>
      <c r="B18" s="185" t="s">
        <v>1956</v>
      </c>
      <c r="C18" s="53" t="s">
        <v>57</v>
      </c>
      <c r="D18" s="186" t="s">
        <v>14</v>
      </c>
      <c r="E18" s="86"/>
      <c r="F18" s="229"/>
      <c r="G18" s="85"/>
      <c r="H18" s="85"/>
      <c r="I18" s="85"/>
      <c r="J18" s="85"/>
      <c r="K18" s="85"/>
      <c r="L18" s="85"/>
      <c r="M18" s="85"/>
      <c r="N18" s="85"/>
      <c r="O18" s="85"/>
      <c r="P18" s="85"/>
      <c r="Q18" s="85"/>
      <c r="R18" s="85"/>
      <c r="S18" s="85"/>
      <c r="T18" s="85"/>
      <c r="U18" s="85"/>
      <c r="V18" s="85"/>
      <c r="W18" s="85"/>
      <c r="X18" s="85"/>
      <c r="Y18" s="85"/>
      <c r="Z18" s="85"/>
      <c r="AA18" s="85"/>
      <c r="AB18" s="85"/>
      <c r="AC18" s="87"/>
      <c r="AD18" s="85"/>
      <c r="AE18" s="85"/>
      <c r="AF18" s="85"/>
      <c r="AG18" s="85"/>
      <c r="AH18" s="85"/>
      <c r="AI18" s="85"/>
      <c r="AJ18" s="18">
        <f t="shared" si="2"/>
        <v>0</v>
      </c>
      <c r="AK18" s="309">
        <f t="shared" si="3"/>
        <v>0</v>
      </c>
      <c r="AL18" s="335">
        <f t="shared" si="4"/>
        <v>0</v>
      </c>
      <c r="AM18" s="152"/>
      <c r="AN18" s="152"/>
      <c r="AO18" s="152"/>
    </row>
    <row r="19" spans="1:41" s="155" customFormat="1" ht="21" customHeight="1">
      <c r="A19" s="185">
        <v>13</v>
      </c>
      <c r="B19" s="185" t="s">
        <v>1957</v>
      </c>
      <c r="C19" s="53" t="s">
        <v>1445</v>
      </c>
      <c r="D19" s="186" t="s">
        <v>14</v>
      </c>
      <c r="E19" s="101"/>
      <c r="F19" s="229"/>
      <c r="G19" s="101"/>
      <c r="H19" s="101"/>
      <c r="I19" s="101"/>
      <c r="J19" s="101"/>
      <c r="K19" s="101"/>
      <c r="L19" s="101"/>
      <c r="M19" s="101"/>
      <c r="N19" s="101"/>
      <c r="O19" s="101"/>
      <c r="P19" s="101"/>
      <c r="Q19" s="101"/>
      <c r="R19" s="101"/>
      <c r="S19" s="101"/>
      <c r="T19" s="101"/>
      <c r="U19" s="101"/>
      <c r="V19" s="101"/>
      <c r="W19" s="202"/>
      <c r="X19" s="101"/>
      <c r="Y19" s="101"/>
      <c r="Z19" s="101"/>
      <c r="AA19" s="101"/>
      <c r="AB19" s="101"/>
      <c r="AC19" s="87"/>
      <c r="AD19" s="101"/>
      <c r="AE19" s="101"/>
      <c r="AF19" s="101"/>
      <c r="AG19" s="101"/>
      <c r="AH19" s="101"/>
      <c r="AI19" s="101"/>
      <c r="AJ19" s="18">
        <f t="shared" si="2"/>
        <v>0</v>
      </c>
      <c r="AK19" s="309">
        <f t="shared" si="3"/>
        <v>0</v>
      </c>
      <c r="AL19" s="335">
        <f t="shared" si="4"/>
        <v>0</v>
      </c>
      <c r="AM19" s="152"/>
      <c r="AN19" s="152"/>
      <c r="AO19" s="152"/>
    </row>
    <row r="20" spans="1:41" s="155" customFormat="1" ht="21" customHeight="1">
      <c r="A20" s="185">
        <v>14</v>
      </c>
      <c r="B20" s="185" t="s">
        <v>1958</v>
      </c>
      <c r="C20" s="53" t="s">
        <v>327</v>
      </c>
      <c r="D20" s="186" t="s">
        <v>1456</v>
      </c>
      <c r="E20" s="86"/>
      <c r="F20" s="229"/>
      <c r="G20" s="85"/>
      <c r="H20" s="85"/>
      <c r="I20" s="85"/>
      <c r="J20" s="85"/>
      <c r="K20" s="85"/>
      <c r="L20" s="85"/>
      <c r="M20" s="85"/>
      <c r="N20" s="85"/>
      <c r="O20" s="85"/>
      <c r="P20" s="85"/>
      <c r="Q20" s="85"/>
      <c r="R20" s="85"/>
      <c r="S20" s="101"/>
      <c r="T20" s="85"/>
      <c r="U20" s="85"/>
      <c r="V20" s="85"/>
      <c r="W20" s="85"/>
      <c r="X20" s="85"/>
      <c r="Y20" s="85"/>
      <c r="Z20" s="85"/>
      <c r="AA20" s="85"/>
      <c r="AB20" s="85"/>
      <c r="AC20" s="87"/>
      <c r="AD20" s="85"/>
      <c r="AE20" s="85"/>
      <c r="AF20" s="85"/>
      <c r="AG20" s="85"/>
      <c r="AH20" s="85"/>
      <c r="AI20" s="85"/>
      <c r="AJ20" s="18">
        <f t="shared" si="2"/>
        <v>0</v>
      </c>
      <c r="AK20" s="309">
        <f t="shared" si="3"/>
        <v>0</v>
      </c>
      <c r="AL20" s="335">
        <f t="shared" si="4"/>
        <v>0</v>
      </c>
      <c r="AM20" s="444"/>
      <c r="AN20" s="425"/>
      <c r="AO20" s="152"/>
    </row>
    <row r="21" spans="1:41" s="155" customFormat="1" ht="21" customHeight="1">
      <c r="A21" s="185">
        <v>15</v>
      </c>
      <c r="B21" s="185" t="s">
        <v>1959</v>
      </c>
      <c r="C21" s="53" t="s">
        <v>65</v>
      </c>
      <c r="D21" s="186" t="s">
        <v>52</v>
      </c>
      <c r="E21" s="86"/>
      <c r="F21" s="229"/>
      <c r="G21" s="85"/>
      <c r="H21" s="85"/>
      <c r="I21" s="85"/>
      <c r="J21" s="85"/>
      <c r="K21" s="85"/>
      <c r="L21" s="85"/>
      <c r="M21" s="85"/>
      <c r="N21" s="85"/>
      <c r="O21" s="85"/>
      <c r="P21" s="85"/>
      <c r="Q21" s="85"/>
      <c r="R21" s="85"/>
      <c r="S21" s="85"/>
      <c r="T21" s="85"/>
      <c r="U21" s="85"/>
      <c r="V21" s="85"/>
      <c r="W21" s="85"/>
      <c r="X21" s="85"/>
      <c r="Y21" s="85"/>
      <c r="Z21" s="85"/>
      <c r="AA21" s="85"/>
      <c r="AB21" s="85"/>
      <c r="AC21" s="87"/>
      <c r="AD21" s="85"/>
      <c r="AE21" s="85"/>
      <c r="AF21" s="85"/>
      <c r="AG21" s="85"/>
      <c r="AH21" s="85"/>
      <c r="AI21" s="85"/>
      <c r="AJ21" s="18">
        <f t="shared" si="2"/>
        <v>0</v>
      </c>
      <c r="AK21" s="309">
        <f t="shared" si="3"/>
        <v>0</v>
      </c>
      <c r="AL21" s="335">
        <f t="shared" si="4"/>
        <v>0</v>
      </c>
      <c r="AM21" s="152"/>
      <c r="AN21" s="152"/>
      <c r="AO21" s="152"/>
    </row>
    <row r="22" spans="1:41" s="155" customFormat="1" ht="21" customHeight="1">
      <c r="A22" s="185">
        <v>16</v>
      </c>
      <c r="B22" s="185" t="s">
        <v>1960</v>
      </c>
      <c r="C22" s="53" t="s">
        <v>1961</v>
      </c>
      <c r="D22" s="186" t="s">
        <v>52</v>
      </c>
      <c r="E22" s="97"/>
      <c r="F22" s="229"/>
      <c r="G22" s="98"/>
      <c r="H22" s="98"/>
      <c r="I22" s="98"/>
      <c r="J22" s="98"/>
      <c r="K22" s="98"/>
      <c r="L22" s="98"/>
      <c r="M22" s="98"/>
      <c r="N22" s="98"/>
      <c r="O22" s="98"/>
      <c r="P22" s="98"/>
      <c r="Q22" s="98"/>
      <c r="R22" s="98"/>
      <c r="S22" s="98"/>
      <c r="T22" s="98"/>
      <c r="U22" s="98"/>
      <c r="V22" s="98"/>
      <c r="W22" s="98"/>
      <c r="X22" s="98"/>
      <c r="Y22" s="98"/>
      <c r="Z22" s="98"/>
      <c r="AA22" s="98"/>
      <c r="AB22" s="98"/>
      <c r="AC22" s="87"/>
      <c r="AD22" s="98"/>
      <c r="AE22" s="98"/>
      <c r="AF22" s="98"/>
      <c r="AG22" s="98"/>
      <c r="AH22" s="98"/>
      <c r="AI22" s="98"/>
      <c r="AJ22" s="18">
        <f t="shared" si="2"/>
        <v>0</v>
      </c>
      <c r="AK22" s="309">
        <f t="shared" si="3"/>
        <v>0</v>
      </c>
      <c r="AL22" s="335">
        <f t="shared" si="4"/>
        <v>0</v>
      </c>
      <c r="AM22" s="152"/>
      <c r="AN22" s="152"/>
      <c r="AO22" s="152"/>
    </row>
    <row r="23" spans="1:41" s="155" customFormat="1" ht="21" customHeight="1">
      <c r="A23" s="185">
        <v>17</v>
      </c>
      <c r="B23" s="185" t="s">
        <v>1962</v>
      </c>
      <c r="C23" s="53" t="s">
        <v>1090</v>
      </c>
      <c r="D23" s="186" t="s">
        <v>28</v>
      </c>
      <c r="E23" s="97"/>
      <c r="F23" s="229"/>
      <c r="G23" s="98"/>
      <c r="H23" s="98"/>
      <c r="I23" s="98"/>
      <c r="J23" s="98"/>
      <c r="K23" s="98"/>
      <c r="L23" s="98"/>
      <c r="M23" s="98"/>
      <c r="N23" s="98"/>
      <c r="O23" s="98"/>
      <c r="P23" s="98"/>
      <c r="Q23" s="98"/>
      <c r="R23" s="98"/>
      <c r="S23" s="98"/>
      <c r="T23" s="98"/>
      <c r="U23" s="98"/>
      <c r="V23" s="98"/>
      <c r="W23" s="98"/>
      <c r="X23" s="98"/>
      <c r="Y23" s="98"/>
      <c r="Z23" s="98"/>
      <c r="AA23" s="98"/>
      <c r="AB23" s="98"/>
      <c r="AC23" s="87"/>
      <c r="AD23" s="98"/>
      <c r="AE23" s="98"/>
      <c r="AF23" s="98"/>
      <c r="AG23" s="98"/>
      <c r="AH23" s="98"/>
      <c r="AI23" s="98"/>
      <c r="AJ23" s="18">
        <f t="shared" si="2"/>
        <v>0</v>
      </c>
      <c r="AK23" s="309">
        <f t="shared" si="3"/>
        <v>0</v>
      </c>
      <c r="AL23" s="335">
        <f t="shared" si="4"/>
        <v>0</v>
      </c>
      <c r="AM23" s="152"/>
      <c r="AN23" s="152"/>
      <c r="AO23" s="152"/>
    </row>
    <row r="24" spans="1:41" s="161" customFormat="1" ht="21" customHeight="1">
      <c r="A24" s="185">
        <v>18</v>
      </c>
      <c r="B24" s="185">
        <v>1910080008</v>
      </c>
      <c r="C24" s="53" t="s">
        <v>34</v>
      </c>
      <c r="D24" s="186" t="s">
        <v>1263</v>
      </c>
      <c r="E24" s="188"/>
      <c r="F24" s="229"/>
      <c r="G24" s="100"/>
      <c r="H24" s="100"/>
      <c r="I24" s="100"/>
      <c r="J24" s="100"/>
      <c r="K24" s="100"/>
      <c r="L24" s="100"/>
      <c r="M24" s="100"/>
      <c r="N24" s="100"/>
      <c r="O24" s="100"/>
      <c r="P24" s="100"/>
      <c r="Q24" s="100"/>
      <c r="R24" s="100"/>
      <c r="S24" s="100"/>
      <c r="T24" s="100"/>
      <c r="U24" s="100"/>
      <c r="V24" s="100"/>
      <c r="W24" s="100"/>
      <c r="X24" s="100"/>
      <c r="Y24" s="100"/>
      <c r="Z24" s="100"/>
      <c r="AA24" s="100"/>
      <c r="AB24" s="100"/>
      <c r="AC24" s="229"/>
      <c r="AD24" s="100"/>
      <c r="AE24" s="100"/>
      <c r="AF24" s="100"/>
      <c r="AG24" s="100"/>
      <c r="AH24" s="100"/>
      <c r="AI24" s="100"/>
      <c r="AJ24" s="18">
        <f t="shared" si="2"/>
        <v>0</v>
      </c>
      <c r="AK24" s="309">
        <f t="shared" si="3"/>
        <v>0</v>
      </c>
      <c r="AL24" s="335">
        <f t="shared" si="4"/>
        <v>0</v>
      </c>
      <c r="AM24" s="160"/>
      <c r="AN24" s="160"/>
      <c r="AO24" s="160"/>
    </row>
    <row r="25" spans="1:41" s="155" customFormat="1" ht="21" customHeight="1">
      <c r="A25" s="185">
        <v>19</v>
      </c>
      <c r="B25" s="185" t="s">
        <v>1963</v>
      </c>
      <c r="C25" s="53" t="s">
        <v>1964</v>
      </c>
      <c r="D25" s="186" t="s">
        <v>21</v>
      </c>
      <c r="E25" s="97"/>
      <c r="F25" s="229"/>
      <c r="G25" s="98"/>
      <c r="H25" s="98"/>
      <c r="I25" s="98"/>
      <c r="J25" s="98"/>
      <c r="K25" s="98"/>
      <c r="L25" s="98"/>
      <c r="M25" s="98"/>
      <c r="N25" s="98"/>
      <c r="O25" s="98"/>
      <c r="P25" s="98"/>
      <c r="Q25" s="98"/>
      <c r="R25" s="98"/>
      <c r="S25" s="98" t="s">
        <v>6</v>
      </c>
      <c r="T25" s="98"/>
      <c r="U25" s="98"/>
      <c r="V25" s="98"/>
      <c r="W25" s="98"/>
      <c r="X25" s="98"/>
      <c r="Y25" s="98"/>
      <c r="Z25" s="98"/>
      <c r="AA25" s="98"/>
      <c r="AB25" s="98"/>
      <c r="AC25" s="87"/>
      <c r="AD25" s="98"/>
      <c r="AE25" s="98"/>
      <c r="AF25" s="98"/>
      <c r="AG25" s="98"/>
      <c r="AH25" s="98"/>
      <c r="AI25" s="98"/>
      <c r="AJ25" s="18">
        <f t="shared" si="2"/>
        <v>1</v>
      </c>
      <c r="AK25" s="309">
        <f t="shared" si="3"/>
        <v>0</v>
      </c>
      <c r="AL25" s="335">
        <f t="shared" si="4"/>
        <v>0</v>
      </c>
      <c r="AM25" s="152"/>
      <c r="AN25" s="152"/>
      <c r="AO25" s="152"/>
    </row>
    <row r="26" spans="1:41" s="155" customFormat="1" ht="21" customHeight="1">
      <c r="A26" s="185">
        <v>20</v>
      </c>
      <c r="B26" s="185" t="s">
        <v>1965</v>
      </c>
      <c r="C26" s="53" t="s">
        <v>1966</v>
      </c>
      <c r="D26" s="186" t="s">
        <v>58</v>
      </c>
      <c r="E26" s="97"/>
      <c r="F26" s="229"/>
      <c r="G26" s="98"/>
      <c r="H26" s="98"/>
      <c r="I26" s="98"/>
      <c r="J26" s="98"/>
      <c r="K26" s="98"/>
      <c r="L26" s="98"/>
      <c r="M26" s="98"/>
      <c r="N26" s="98"/>
      <c r="O26" s="98"/>
      <c r="P26" s="98"/>
      <c r="Q26" s="98"/>
      <c r="R26" s="98"/>
      <c r="S26" s="98"/>
      <c r="T26" s="98"/>
      <c r="U26" s="98"/>
      <c r="V26" s="98"/>
      <c r="W26" s="98"/>
      <c r="X26" s="98"/>
      <c r="Y26" s="98"/>
      <c r="Z26" s="98"/>
      <c r="AA26" s="98"/>
      <c r="AB26" s="98"/>
      <c r="AC26" s="87"/>
      <c r="AD26" s="98"/>
      <c r="AE26" s="98"/>
      <c r="AF26" s="98"/>
      <c r="AG26" s="98"/>
      <c r="AH26" s="98"/>
      <c r="AI26" s="98"/>
      <c r="AJ26" s="18">
        <f t="shared" si="2"/>
        <v>0</v>
      </c>
      <c r="AK26" s="309">
        <f t="shared" si="3"/>
        <v>0</v>
      </c>
      <c r="AL26" s="335">
        <f t="shared" si="4"/>
        <v>0</v>
      </c>
      <c r="AM26" s="152"/>
      <c r="AN26" s="152"/>
      <c r="AO26" s="152"/>
    </row>
    <row r="27" spans="1:41" s="155" customFormat="1" ht="21" customHeight="1">
      <c r="A27" s="185">
        <v>21</v>
      </c>
      <c r="B27" s="185" t="s">
        <v>1967</v>
      </c>
      <c r="C27" s="53" t="s">
        <v>1968</v>
      </c>
      <c r="D27" s="186" t="s">
        <v>112</v>
      </c>
      <c r="E27" s="97"/>
      <c r="F27" s="229"/>
      <c r="G27" s="98"/>
      <c r="H27" s="98"/>
      <c r="I27" s="98"/>
      <c r="J27" s="98" t="s">
        <v>6</v>
      </c>
      <c r="K27" s="98"/>
      <c r="L27" s="98"/>
      <c r="M27" s="98"/>
      <c r="N27" s="98"/>
      <c r="O27" s="98"/>
      <c r="P27" s="98"/>
      <c r="Q27" s="98"/>
      <c r="R27" s="98"/>
      <c r="S27" s="98"/>
      <c r="T27" s="98"/>
      <c r="U27" s="98"/>
      <c r="V27" s="98"/>
      <c r="W27" s="98"/>
      <c r="X27" s="98"/>
      <c r="Y27" s="98"/>
      <c r="Z27" s="98"/>
      <c r="AA27" s="98"/>
      <c r="AB27" s="98"/>
      <c r="AC27" s="87"/>
      <c r="AD27" s="98"/>
      <c r="AE27" s="98"/>
      <c r="AF27" s="98"/>
      <c r="AG27" s="98"/>
      <c r="AH27" s="98"/>
      <c r="AI27" s="98"/>
      <c r="AJ27" s="18">
        <f t="shared" si="2"/>
        <v>1</v>
      </c>
      <c r="AK27" s="309">
        <f t="shared" si="3"/>
        <v>0</v>
      </c>
      <c r="AL27" s="335">
        <f t="shared" si="4"/>
        <v>0</v>
      </c>
      <c r="AM27" s="152"/>
      <c r="AN27" s="152"/>
      <c r="AO27" s="152"/>
    </row>
    <row r="28" spans="1:41" s="155" customFormat="1" ht="21" customHeight="1">
      <c r="A28" s="185">
        <v>22</v>
      </c>
      <c r="B28" s="185" t="s">
        <v>1969</v>
      </c>
      <c r="C28" s="53" t="s">
        <v>1970</v>
      </c>
      <c r="D28" s="186" t="s">
        <v>22</v>
      </c>
      <c r="E28" s="97"/>
      <c r="F28" s="229"/>
      <c r="G28" s="98"/>
      <c r="H28" s="98"/>
      <c r="I28" s="98"/>
      <c r="J28" s="98"/>
      <c r="K28" s="98"/>
      <c r="L28" s="98"/>
      <c r="M28" s="98"/>
      <c r="N28" s="98"/>
      <c r="O28" s="98"/>
      <c r="P28" s="98"/>
      <c r="Q28" s="98"/>
      <c r="R28" s="98"/>
      <c r="S28" s="98" t="s">
        <v>6</v>
      </c>
      <c r="T28" s="98"/>
      <c r="U28" s="98"/>
      <c r="V28" s="98"/>
      <c r="W28" s="98"/>
      <c r="X28" s="98"/>
      <c r="Y28" s="98"/>
      <c r="Z28" s="98"/>
      <c r="AA28" s="98"/>
      <c r="AB28" s="98"/>
      <c r="AC28" s="87"/>
      <c r="AD28" s="98"/>
      <c r="AE28" s="98"/>
      <c r="AF28" s="98"/>
      <c r="AG28" s="98"/>
      <c r="AH28" s="98"/>
      <c r="AI28" s="98"/>
      <c r="AJ28" s="18">
        <f t="shared" si="2"/>
        <v>1</v>
      </c>
      <c r="AK28" s="309">
        <f t="shared" si="3"/>
        <v>0</v>
      </c>
      <c r="AL28" s="335">
        <f t="shared" si="4"/>
        <v>0</v>
      </c>
      <c r="AM28" s="152"/>
      <c r="AN28" s="152"/>
      <c r="AO28" s="152"/>
    </row>
    <row r="29" spans="1:41" s="155" customFormat="1" ht="21" customHeight="1">
      <c r="A29" s="185">
        <v>23</v>
      </c>
      <c r="B29" s="185" t="s">
        <v>1971</v>
      </c>
      <c r="C29" s="53" t="s">
        <v>1394</v>
      </c>
      <c r="D29" s="186" t="s">
        <v>22</v>
      </c>
      <c r="E29" s="97" t="s">
        <v>6</v>
      </c>
      <c r="F29" s="229"/>
      <c r="G29" s="98"/>
      <c r="H29" s="98"/>
      <c r="I29" s="98"/>
      <c r="J29" s="98"/>
      <c r="K29" s="98"/>
      <c r="L29" s="98"/>
      <c r="M29" s="98"/>
      <c r="N29" s="98"/>
      <c r="O29" s="98"/>
      <c r="P29" s="98"/>
      <c r="Q29" s="98"/>
      <c r="R29" s="98"/>
      <c r="S29" s="98" t="s">
        <v>6</v>
      </c>
      <c r="T29" s="98"/>
      <c r="U29" s="98"/>
      <c r="V29" s="98"/>
      <c r="W29" s="98"/>
      <c r="X29" s="98"/>
      <c r="Y29" s="98"/>
      <c r="Z29" s="98"/>
      <c r="AA29" s="98"/>
      <c r="AB29" s="98"/>
      <c r="AC29" s="87"/>
      <c r="AD29" s="98"/>
      <c r="AE29" s="98"/>
      <c r="AF29" s="98"/>
      <c r="AG29" s="98"/>
      <c r="AH29" s="98"/>
      <c r="AI29" s="98"/>
      <c r="AJ29" s="18">
        <f t="shared" si="2"/>
        <v>2</v>
      </c>
      <c r="AK29" s="309">
        <f t="shared" si="3"/>
        <v>0</v>
      </c>
      <c r="AL29" s="335">
        <f t="shared" si="4"/>
        <v>0</v>
      </c>
      <c r="AM29" s="152"/>
      <c r="AN29" s="152"/>
      <c r="AO29" s="152"/>
    </row>
    <row r="30" spans="1:41" s="155" customFormat="1" ht="21" customHeight="1">
      <c r="A30" s="185">
        <v>24</v>
      </c>
      <c r="B30" s="185" t="s">
        <v>1972</v>
      </c>
      <c r="C30" s="53" t="s">
        <v>1973</v>
      </c>
      <c r="D30" s="186" t="s">
        <v>99</v>
      </c>
      <c r="E30" s="97"/>
      <c r="F30" s="229"/>
      <c r="G30" s="98"/>
      <c r="H30" s="98"/>
      <c r="I30" s="98"/>
      <c r="J30" s="98"/>
      <c r="K30" s="98"/>
      <c r="L30" s="98"/>
      <c r="M30" s="98"/>
      <c r="N30" s="98"/>
      <c r="O30" s="98"/>
      <c r="P30" s="98"/>
      <c r="Q30" s="98"/>
      <c r="R30" s="98"/>
      <c r="S30" s="98"/>
      <c r="T30" s="98"/>
      <c r="U30" s="98"/>
      <c r="V30" s="98"/>
      <c r="W30" s="98"/>
      <c r="X30" s="98"/>
      <c r="Y30" s="98"/>
      <c r="Z30" s="98"/>
      <c r="AA30" s="98"/>
      <c r="AB30" s="98"/>
      <c r="AC30" s="87"/>
      <c r="AD30" s="98"/>
      <c r="AE30" s="98"/>
      <c r="AF30" s="98"/>
      <c r="AG30" s="98"/>
      <c r="AH30" s="98"/>
      <c r="AI30" s="98"/>
      <c r="AJ30" s="18">
        <f t="shared" si="2"/>
        <v>0</v>
      </c>
      <c r="AK30" s="309">
        <f t="shared" si="3"/>
        <v>0</v>
      </c>
      <c r="AL30" s="335">
        <f t="shared" si="4"/>
        <v>0</v>
      </c>
      <c r="AM30" s="152"/>
      <c r="AN30" s="152"/>
      <c r="AO30" s="152"/>
    </row>
    <row r="31" spans="1:41" s="155" customFormat="1" ht="21" customHeight="1">
      <c r="A31" s="185">
        <v>25</v>
      </c>
      <c r="B31" s="185" t="s">
        <v>1974</v>
      </c>
      <c r="C31" s="53" t="s">
        <v>1886</v>
      </c>
      <c r="D31" s="186" t="s">
        <v>46</v>
      </c>
      <c r="E31" s="97" t="s">
        <v>6</v>
      </c>
      <c r="F31" s="229"/>
      <c r="G31" s="98"/>
      <c r="H31" s="98"/>
      <c r="I31" s="98"/>
      <c r="J31" s="98" t="s">
        <v>6</v>
      </c>
      <c r="K31" s="98" t="s">
        <v>6</v>
      </c>
      <c r="L31" s="98" t="s">
        <v>6</v>
      </c>
      <c r="M31" s="98"/>
      <c r="N31" s="98"/>
      <c r="O31" s="98"/>
      <c r="P31" s="98"/>
      <c r="Q31" s="98" t="s">
        <v>6</v>
      </c>
      <c r="R31" s="98"/>
      <c r="S31" s="98"/>
      <c r="T31" s="98"/>
      <c r="U31" s="98"/>
      <c r="V31" s="98"/>
      <c r="W31" s="98"/>
      <c r="X31" s="98"/>
      <c r="Y31" s="98"/>
      <c r="Z31" s="98"/>
      <c r="AA31" s="98"/>
      <c r="AB31" s="98"/>
      <c r="AC31" s="87"/>
      <c r="AD31" s="98"/>
      <c r="AE31" s="98"/>
      <c r="AF31" s="98"/>
      <c r="AG31" s="98"/>
      <c r="AH31" s="98"/>
      <c r="AI31" s="98"/>
      <c r="AJ31" s="18">
        <f t="shared" si="2"/>
        <v>5</v>
      </c>
      <c r="AK31" s="309">
        <f t="shared" si="3"/>
        <v>0</v>
      </c>
      <c r="AL31" s="335">
        <f t="shared" si="4"/>
        <v>0</v>
      </c>
      <c r="AM31" s="152"/>
      <c r="AN31" s="152"/>
      <c r="AO31" s="152"/>
    </row>
    <row r="32" spans="1:41" s="155" customFormat="1" ht="21" customHeight="1">
      <c r="A32" s="185">
        <v>26</v>
      </c>
      <c r="B32" s="185" t="s">
        <v>1975</v>
      </c>
      <c r="C32" s="53" t="s">
        <v>646</v>
      </c>
      <c r="D32" s="186" t="s">
        <v>66</v>
      </c>
      <c r="E32" s="97"/>
      <c r="F32" s="229"/>
      <c r="G32" s="98"/>
      <c r="H32" s="98"/>
      <c r="I32" s="98"/>
      <c r="J32" s="98"/>
      <c r="K32" s="98"/>
      <c r="L32" s="98" t="s">
        <v>6</v>
      </c>
      <c r="M32" s="98"/>
      <c r="N32" s="98"/>
      <c r="O32" s="98"/>
      <c r="P32" s="98"/>
      <c r="Q32" s="98"/>
      <c r="R32" s="98"/>
      <c r="S32" s="98"/>
      <c r="T32" s="98"/>
      <c r="U32" s="98"/>
      <c r="V32" s="98"/>
      <c r="W32" s="98"/>
      <c r="X32" s="98"/>
      <c r="Y32" s="98"/>
      <c r="Z32" s="98"/>
      <c r="AA32" s="98"/>
      <c r="AB32" s="98"/>
      <c r="AC32" s="87"/>
      <c r="AD32" s="98"/>
      <c r="AE32" s="98"/>
      <c r="AF32" s="98"/>
      <c r="AG32" s="98"/>
      <c r="AH32" s="98"/>
      <c r="AI32" s="98"/>
      <c r="AJ32" s="18">
        <f t="shared" si="2"/>
        <v>1</v>
      </c>
      <c r="AK32" s="309">
        <f t="shared" si="3"/>
        <v>0</v>
      </c>
      <c r="AL32" s="335">
        <f t="shared" si="4"/>
        <v>0</v>
      </c>
      <c r="AM32" s="152"/>
      <c r="AN32" s="152"/>
      <c r="AO32" s="152"/>
    </row>
    <row r="33" spans="1:41" s="155" customFormat="1" ht="21" customHeight="1">
      <c r="A33" s="185">
        <v>27</v>
      </c>
      <c r="B33" s="185" t="s">
        <v>1976</v>
      </c>
      <c r="C33" s="53" t="s">
        <v>1977</v>
      </c>
      <c r="D33" s="186" t="s">
        <v>67</v>
      </c>
      <c r="E33" s="97"/>
      <c r="F33" s="229"/>
      <c r="G33" s="98"/>
      <c r="H33" s="98"/>
      <c r="I33" s="98"/>
      <c r="J33" s="98"/>
      <c r="K33" s="98"/>
      <c r="L33" s="98"/>
      <c r="M33" s="98"/>
      <c r="N33" s="98"/>
      <c r="O33" s="98"/>
      <c r="P33" s="98"/>
      <c r="Q33" s="98"/>
      <c r="R33" s="98"/>
      <c r="S33" s="98"/>
      <c r="T33" s="98"/>
      <c r="U33" s="98"/>
      <c r="V33" s="98"/>
      <c r="W33" s="98"/>
      <c r="X33" s="98"/>
      <c r="Y33" s="98"/>
      <c r="Z33" s="98"/>
      <c r="AA33" s="98"/>
      <c r="AB33" s="98"/>
      <c r="AC33" s="87"/>
      <c r="AD33" s="98"/>
      <c r="AE33" s="98"/>
      <c r="AF33" s="98"/>
      <c r="AG33" s="98"/>
      <c r="AH33" s="98"/>
      <c r="AI33" s="98"/>
      <c r="AJ33" s="18">
        <f t="shared" si="2"/>
        <v>0</v>
      </c>
      <c r="AK33" s="309">
        <f t="shared" si="3"/>
        <v>0</v>
      </c>
      <c r="AL33" s="335">
        <f t="shared" si="4"/>
        <v>0</v>
      </c>
      <c r="AM33" s="152"/>
      <c r="AN33" s="152"/>
      <c r="AO33" s="152"/>
    </row>
    <row r="34" spans="1:41" s="155" customFormat="1" ht="21" customHeight="1">
      <c r="A34" s="185">
        <v>28</v>
      </c>
      <c r="B34" s="185" t="s">
        <v>1978</v>
      </c>
      <c r="C34" s="53" t="s">
        <v>1979</v>
      </c>
      <c r="D34" s="186" t="s">
        <v>441</v>
      </c>
      <c r="E34" s="97"/>
      <c r="F34" s="229"/>
      <c r="G34" s="98"/>
      <c r="H34" s="98"/>
      <c r="I34" s="98"/>
      <c r="J34" s="98"/>
      <c r="K34" s="98"/>
      <c r="L34" s="98"/>
      <c r="M34" s="98"/>
      <c r="N34" s="98"/>
      <c r="O34" s="98"/>
      <c r="P34" s="98"/>
      <c r="Q34" s="98"/>
      <c r="R34" s="98"/>
      <c r="S34" s="98"/>
      <c r="T34" s="98"/>
      <c r="U34" s="98"/>
      <c r="V34" s="98"/>
      <c r="W34" s="98"/>
      <c r="X34" s="98"/>
      <c r="Y34" s="98"/>
      <c r="Z34" s="98"/>
      <c r="AA34" s="98"/>
      <c r="AB34" s="98"/>
      <c r="AC34" s="87"/>
      <c r="AD34" s="98"/>
      <c r="AE34" s="98"/>
      <c r="AF34" s="98"/>
      <c r="AG34" s="98"/>
      <c r="AH34" s="98"/>
      <c r="AI34" s="98"/>
      <c r="AJ34" s="18">
        <f t="shared" si="2"/>
        <v>0</v>
      </c>
      <c r="AK34" s="309">
        <f t="shared" si="3"/>
        <v>0</v>
      </c>
      <c r="AL34" s="335">
        <f t="shared" si="4"/>
        <v>0</v>
      </c>
      <c r="AM34" s="152"/>
      <c r="AN34" s="152"/>
      <c r="AO34" s="152"/>
    </row>
    <row r="35" spans="1:41" s="155" customFormat="1" ht="21" customHeight="1">
      <c r="A35" s="440" t="s">
        <v>10</v>
      </c>
      <c r="B35" s="440"/>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313">
        <f>SUM(AJ7:AJ34)</f>
        <v>20</v>
      </c>
      <c r="AK35" s="144">
        <f>SUM(AK7:AK34)</f>
        <v>0</v>
      </c>
      <c r="AL35" s="144">
        <f>SUM(AL7:AL34)</f>
        <v>0</v>
      </c>
      <c r="AM35" s="154"/>
      <c r="AN35" s="154"/>
      <c r="AO35" s="154"/>
    </row>
    <row r="36" spans="1:41" s="24" customFormat="1" ht="21" customHeight="1">
      <c r="A36" s="418" t="s">
        <v>2599</v>
      </c>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20"/>
      <c r="AM36" s="311"/>
      <c r="AN36" s="311"/>
    </row>
    <row r="37" spans="1:41">
      <c r="C37" s="149"/>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row>
    <row r="38" spans="1:41">
      <c r="C38" s="149"/>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row>
    <row r="39" spans="1:41">
      <c r="C39" s="414"/>
      <c r="D39" s="414"/>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1:41">
      <c r="C40" s="414"/>
      <c r="D40" s="414"/>
      <c r="E40" s="414"/>
      <c r="F40" s="414"/>
      <c r="G40" s="41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row r="41" spans="1:41">
      <c r="C41" s="414"/>
      <c r="D41" s="414"/>
      <c r="E41" s="414"/>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row r="42" spans="1:41">
      <c r="C42" s="414"/>
      <c r="D42" s="414"/>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sheetData>
  <mergeCells count="22">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 ref="AK5:AK6"/>
    <mergeCell ref="C42:D42"/>
    <mergeCell ref="C39:D39"/>
    <mergeCell ref="C40:G40"/>
    <mergeCell ref="C41:E41"/>
    <mergeCell ref="A35:AI35"/>
  </mergeCells>
  <conditionalFormatting sqref="E6:AI34">
    <cfRule type="expression" dxfId="48"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topLeftCell="A10" zoomScaleNormal="100" workbookViewId="0">
      <selection activeCell="S19" sqref="S19"/>
    </sheetView>
  </sheetViews>
  <sheetFormatPr defaultColWidth="9.33203125" defaultRowHeight="15.75"/>
  <cols>
    <col min="1" max="1" width="6.83203125" style="154" customWidth="1"/>
    <col min="2" max="2" width="18.5" style="154" customWidth="1"/>
    <col min="3" max="3" width="21.83203125" style="154" customWidth="1"/>
    <col min="4" max="4" width="10.83203125" style="154" customWidth="1"/>
    <col min="5" max="35" width="3.83203125" style="154" customWidth="1"/>
    <col min="36" max="38" width="7" style="154" customWidth="1"/>
    <col min="39" max="48" width="9.33203125" style="321"/>
    <col min="49" max="16384" width="9.33203125" style="154"/>
  </cols>
  <sheetData>
    <row r="1" spans="1:48" s="23" customFormat="1" ht="1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c r="AM1" s="320"/>
      <c r="AN1" s="320"/>
      <c r="AO1" s="320"/>
      <c r="AP1" s="320"/>
      <c r="AQ1" s="320"/>
      <c r="AR1" s="320"/>
      <c r="AS1" s="320"/>
      <c r="AT1" s="320"/>
      <c r="AU1" s="320"/>
      <c r="AV1" s="320"/>
    </row>
    <row r="2" spans="1:48" s="23" customFormat="1" ht="1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c r="AM2" s="320"/>
      <c r="AN2" s="320"/>
      <c r="AO2" s="320"/>
      <c r="AP2" s="320"/>
      <c r="AQ2" s="320"/>
      <c r="AR2" s="320"/>
      <c r="AS2" s="320"/>
      <c r="AT2" s="320"/>
      <c r="AU2" s="320"/>
      <c r="AV2" s="320"/>
    </row>
    <row r="3" spans="1:48" s="23" customFormat="1" ht="22.5">
      <c r="A3" s="432" t="s">
        <v>1980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320"/>
      <c r="AN3" s="320"/>
      <c r="AO3" s="320"/>
      <c r="AP3" s="320"/>
      <c r="AQ3" s="320"/>
      <c r="AR3" s="320"/>
      <c r="AS3" s="320"/>
      <c r="AT3" s="320"/>
      <c r="AU3" s="320"/>
      <c r="AV3" s="320"/>
    </row>
    <row r="4" spans="1:4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c r="AM4" s="320"/>
      <c r="AN4" s="320"/>
      <c r="AO4" s="320"/>
      <c r="AP4" s="320"/>
      <c r="AQ4" s="320"/>
      <c r="AR4" s="320"/>
      <c r="AS4" s="320"/>
      <c r="AT4" s="320"/>
      <c r="AU4" s="320"/>
      <c r="AV4" s="320"/>
    </row>
    <row r="5" spans="1:4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c r="AM5" s="237"/>
      <c r="AN5" s="237"/>
      <c r="AO5" s="237"/>
      <c r="AP5" s="237"/>
      <c r="AQ5" s="237"/>
      <c r="AR5" s="237"/>
      <c r="AS5" s="237"/>
      <c r="AT5" s="237"/>
      <c r="AU5" s="237"/>
      <c r="AV5" s="237"/>
    </row>
    <row r="6" spans="1:4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c r="AM6" s="237"/>
      <c r="AN6" s="237"/>
      <c r="AO6" s="237"/>
      <c r="AP6" s="237"/>
      <c r="AQ6" s="237"/>
      <c r="AR6" s="237"/>
      <c r="AS6" s="237"/>
      <c r="AT6" s="237"/>
      <c r="AU6" s="237"/>
      <c r="AV6" s="237"/>
    </row>
    <row r="7" spans="1:48" s="197" customFormat="1" ht="21" customHeight="1">
      <c r="A7" s="38">
        <v>1</v>
      </c>
      <c r="B7" s="38" t="s">
        <v>1981</v>
      </c>
      <c r="C7" s="70" t="s">
        <v>1982</v>
      </c>
      <c r="D7" s="71" t="s">
        <v>61</v>
      </c>
      <c r="E7" s="86" t="s">
        <v>6</v>
      </c>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18">
        <f>COUNTIF(E7:AI7,"K")+2*COUNTIF(E7:AI7,"2K")+COUNTIF(E7:AI7,"TK")+COUNTIF(E7:AI7,"KT")+COUNTIF(E7:AI7,"PK")+COUNTIF(E7:AI7,"KP")+2*COUNTIF(E7:AI7,"K2")</f>
        <v>1</v>
      </c>
      <c r="AK7" s="312">
        <f>COUNTIF(F7:AJ7,"P")+2*COUNTIF(F7:AJ7,"2P")+COUNTIF(F7:AJ7,"TP")+COUNTIF(F7:AJ7,"PT")+COUNTIF(F7:AJ7,"PK")+COUNTIF(F7:AJ7,"KP")+2*COUNTIF(F7:AJ7,"P2")</f>
        <v>0</v>
      </c>
      <c r="AL7" s="335">
        <f>COUNTIF(E7:AI7,"T")+2*COUNTIF(E7:AI7,"2T")+2*COUNTIF(E7:AI7,"T2")+COUNTIF(E7:AI7,"PT")+COUNTIF(E7:AI7,"TP")+COUNTIF(E7:AI7,"TK")+COUNTIF(E7:AI7,"KT")</f>
        <v>0</v>
      </c>
      <c r="AM7" s="196"/>
      <c r="AN7" s="196"/>
      <c r="AO7" s="196"/>
      <c r="AP7" s="196"/>
      <c r="AQ7" s="196"/>
      <c r="AR7" s="196"/>
      <c r="AS7" s="196"/>
      <c r="AT7" s="196"/>
      <c r="AU7" s="196"/>
      <c r="AV7" s="196"/>
    </row>
    <row r="8" spans="1:48" s="155" customFormat="1" ht="21" customHeight="1">
      <c r="A8" s="38">
        <v>2</v>
      </c>
      <c r="B8" s="72" t="s">
        <v>1983</v>
      </c>
      <c r="C8" s="208" t="s">
        <v>803</v>
      </c>
      <c r="D8" s="165" t="s">
        <v>37</v>
      </c>
      <c r="E8" s="86" t="s">
        <v>6</v>
      </c>
      <c r="F8" s="85"/>
      <c r="G8" s="85" t="s">
        <v>6</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8">
        <f t="shared" ref="AJ8:AJ38" si="2">COUNTIF(E8:AI8,"K")+2*COUNTIF(E8:AI8,"2K")+COUNTIF(E8:AI8,"TK")+COUNTIF(E8:AI8,"KT")+COUNTIF(E8:AI8,"PK")+COUNTIF(E8:AI8,"KP")+2*COUNTIF(E8:AI8,"K2")</f>
        <v>2</v>
      </c>
      <c r="AK8" s="312">
        <f t="shared" ref="AK8:AK38" si="3">COUNTIF(F8:AJ8,"P")+2*COUNTIF(F8:AJ8,"2P")+COUNTIF(F8:AJ8,"TP")+COUNTIF(F8:AJ8,"PT")+COUNTIF(F8:AJ8,"PK")+COUNTIF(F8:AJ8,"KP")+2*COUNTIF(F8:AJ8,"P2")</f>
        <v>0</v>
      </c>
      <c r="AL8" s="335">
        <f t="shared" ref="AL8:AL38" si="4">COUNTIF(E8:AI8,"T")+2*COUNTIF(E8:AI8,"2T")+2*COUNTIF(E8:AI8,"T2")+COUNTIF(E8:AI8,"PT")+COUNTIF(E8:AI8,"TP")+COUNTIF(E8:AI8,"TK")+COUNTIF(E8:AI8,"KT")</f>
        <v>0</v>
      </c>
      <c r="AM8" s="196"/>
      <c r="AN8" s="196"/>
      <c r="AO8" s="196"/>
      <c r="AP8" s="196"/>
      <c r="AQ8" s="196"/>
      <c r="AR8" s="196"/>
      <c r="AS8" s="196"/>
      <c r="AT8" s="196"/>
      <c r="AU8" s="196"/>
      <c r="AV8" s="196"/>
    </row>
    <row r="9" spans="1:48" s="197" customFormat="1" ht="21" customHeight="1">
      <c r="A9" s="38">
        <v>3</v>
      </c>
      <c r="B9" s="38" t="s">
        <v>1984</v>
      </c>
      <c r="C9" s="70" t="s">
        <v>1845</v>
      </c>
      <c r="D9" s="71" t="s">
        <v>39</v>
      </c>
      <c r="E9" s="86"/>
      <c r="F9" s="85"/>
      <c r="G9" s="85" t="s">
        <v>6</v>
      </c>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18">
        <f t="shared" si="2"/>
        <v>1</v>
      </c>
      <c r="AK9" s="312">
        <f t="shared" si="3"/>
        <v>0</v>
      </c>
      <c r="AL9" s="335">
        <f t="shared" si="4"/>
        <v>0</v>
      </c>
      <c r="AM9" s="196"/>
      <c r="AN9" s="196"/>
      <c r="AO9" s="196"/>
      <c r="AP9" s="196"/>
      <c r="AQ9" s="196"/>
      <c r="AR9" s="196"/>
      <c r="AS9" s="196"/>
      <c r="AT9" s="196"/>
      <c r="AU9" s="196"/>
      <c r="AV9" s="196"/>
    </row>
    <row r="10" spans="1:48" s="155" customFormat="1" ht="21" customHeight="1">
      <c r="A10" s="38">
        <v>4</v>
      </c>
      <c r="B10" s="38" t="s">
        <v>1985</v>
      </c>
      <c r="C10" s="70" t="s">
        <v>1986</v>
      </c>
      <c r="D10" s="71" t="s">
        <v>39</v>
      </c>
      <c r="E10" s="86"/>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8">
        <f t="shared" si="2"/>
        <v>0</v>
      </c>
      <c r="AK10" s="312">
        <f t="shared" si="3"/>
        <v>0</v>
      </c>
      <c r="AL10" s="335">
        <f t="shared" si="4"/>
        <v>0</v>
      </c>
      <c r="AM10" s="196"/>
      <c r="AN10" s="196"/>
      <c r="AO10" s="196"/>
      <c r="AP10" s="196"/>
      <c r="AQ10" s="196"/>
      <c r="AR10" s="196"/>
      <c r="AS10" s="196"/>
      <c r="AT10" s="196"/>
      <c r="AU10" s="196"/>
      <c r="AV10" s="196"/>
    </row>
    <row r="11" spans="1:48" s="155" customFormat="1" ht="21" customHeight="1">
      <c r="A11" s="38">
        <v>5</v>
      </c>
      <c r="B11" s="38" t="s">
        <v>1987</v>
      </c>
      <c r="C11" s="70" t="s">
        <v>38</v>
      </c>
      <c r="D11" s="71" t="s">
        <v>39</v>
      </c>
      <c r="E11" s="86"/>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18">
        <f t="shared" si="2"/>
        <v>0</v>
      </c>
      <c r="AK11" s="312">
        <f t="shared" si="3"/>
        <v>0</v>
      </c>
      <c r="AL11" s="335">
        <f t="shared" si="4"/>
        <v>0</v>
      </c>
      <c r="AM11" s="196"/>
      <c r="AN11" s="196"/>
      <c r="AO11" s="196"/>
      <c r="AP11" s="196"/>
      <c r="AQ11" s="196"/>
      <c r="AR11" s="196"/>
      <c r="AS11" s="196"/>
      <c r="AT11" s="196"/>
      <c r="AU11" s="196"/>
      <c r="AV11" s="196"/>
    </row>
    <row r="12" spans="1:48" s="155" customFormat="1" ht="21" customHeight="1">
      <c r="A12" s="38">
        <v>6</v>
      </c>
      <c r="B12" s="38" t="s">
        <v>1988</v>
      </c>
      <c r="C12" s="70" t="s">
        <v>1394</v>
      </c>
      <c r="D12" s="71" t="s">
        <v>83</v>
      </c>
      <c r="E12" s="199"/>
      <c r="F12" s="200"/>
      <c r="G12" s="200"/>
      <c r="H12" s="200"/>
      <c r="I12" s="200"/>
      <c r="J12" s="200"/>
      <c r="K12" s="200"/>
      <c r="L12" s="85"/>
      <c r="M12" s="85"/>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18">
        <f t="shared" si="2"/>
        <v>0</v>
      </c>
      <c r="AK12" s="312">
        <f t="shared" si="3"/>
        <v>0</v>
      </c>
      <c r="AL12" s="335">
        <f t="shared" si="4"/>
        <v>0</v>
      </c>
      <c r="AM12" s="196"/>
      <c r="AN12" s="196"/>
      <c r="AO12" s="196"/>
      <c r="AP12" s="196"/>
      <c r="AQ12" s="196"/>
      <c r="AR12" s="196"/>
      <c r="AS12" s="196"/>
      <c r="AT12" s="196"/>
      <c r="AU12" s="196"/>
      <c r="AV12" s="196"/>
    </row>
    <row r="13" spans="1:48" s="155" customFormat="1" ht="21" customHeight="1">
      <c r="A13" s="38">
        <v>7</v>
      </c>
      <c r="B13" s="38" t="s">
        <v>1989</v>
      </c>
      <c r="C13" s="70" t="s">
        <v>1990</v>
      </c>
      <c r="D13" s="71" t="s">
        <v>49</v>
      </c>
      <c r="E13" s="86"/>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18">
        <f t="shared" si="2"/>
        <v>0</v>
      </c>
      <c r="AK13" s="312">
        <f t="shared" si="3"/>
        <v>0</v>
      </c>
      <c r="AL13" s="335">
        <f t="shared" si="4"/>
        <v>0</v>
      </c>
      <c r="AM13" s="196"/>
      <c r="AN13" s="196"/>
      <c r="AO13" s="196"/>
      <c r="AP13" s="196"/>
      <c r="AQ13" s="196"/>
      <c r="AR13" s="196"/>
      <c r="AS13" s="196"/>
      <c r="AT13" s="196"/>
      <c r="AU13" s="196"/>
      <c r="AV13" s="196"/>
    </row>
    <row r="14" spans="1:48" s="155" customFormat="1" ht="21" customHeight="1">
      <c r="A14" s="38">
        <v>8</v>
      </c>
      <c r="B14" s="38" t="s">
        <v>1991</v>
      </c>
      <c r="C14" s="70" t="s">
        <v>1471</v>
      </c>
      <c r="D14" s="71" t="s">
        <v>49</v>
      </c>
      <c r="E14" s="86" t="s">
        <v>6</v>
      </c>
      <c r="F14" s="85"/>
      <c r="G14" s="85" t="s">
        <v>2657</v>
      </c>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8">
        <f t="shared" si="2"/>
        <v>3</v>
      </c>
      <c r="AK14" s="312">
        <f t="shared" si="3"/>
        <v>0</v>
      </c>
      <c r="AL14" s="335">
        <f t="shared" si="4"/>
        <v>0</v>
      </c>
      <c r="AM14" s="196"/>
      <c r="AN14" s="196"/>
      <c r="AO14" s="196"/>
      <c r="AP14" s="196"/>
      <c r="AQ14" s="196"/>
      <c r="AR14" s="196"/>
      <c r="AS14" s="196"/>
      <c r="AT14" s="196"/>
      <c r="AU14" s="196"/>
      <c r="AV14" s="196"/>
    </row>
    <row r="15" spans="1:48" s="155" customFormat="1" ht="21" customHeight="1">
      <c r="A15" s="38">
        <v>9</v>
      </c>
      <c r="B15" s="38" t="s">
        <v>1992</v>
      </c>
      <c r="C15" s="70" t="s">
        <v>1993</v>
      </c>
      <c r="D15" s="71" t="s">
        <v>1994</v>
      </c>
      <c r="E15" s="86"/>
      <c r="F15" s="85"/>
      <c r="G15" s="85" t="s">
        <v>6</v>
      </c>
      <c r="H15" s="85"/>
      <c r="I15" s="85"/>
      <c r="J15" s="85"/>
      <c r="K15" s="85"/>
      <c r="L15" s="85"/>
      <c r="M15" s="85"/>
      <c r="N15" s="85"/>
      <c r="O15" s="85"/>
      <c r="P15" s="85" t="s">
        <v>2661</v>
      </c>
      <c r="Q15" s="85"/>
      <c r="R15" s="85"/>
      <c r="S15" s="85"/>
      <c r="T15" s="85"/>
      <c r="U15" s="85"/>
      <c r="V15" s="85"/>
      <c r="W15" s="85"/>
      <c r="X15" s="85"/>
      <c r="Y15" s="85"/>
      <c r="Z15" s="85"/>
      <c r="AA15" s="85"/>
      <c r="AB15" s="85"/>
      <c r="AC15" s="85"/>
      <c r="AD15" s="85"/>
      <c r="AE15" s="85"/>
      <c r="AF15" s="85"/>
      <c r="AG15" s="85"/>
      <c r="AH15" s="85"/>
      <c r="AI15" s="85"/>
      <c r="AJ15" s="18">
        <f t="shared" si="2"/>
        <v>1</v>
      </c>
      <c r="AK15" s="312">
        <f t="shared" si="3"/>
        <v>2</v>
      </c>
      <c r="AL15" s="335">
        <f t="shared" si="4"/>
        <v>0</v>
      </c>
      <c r="AM15" s="196"/>
      <c r="AN15" s="196"/>
      <c r="AO15" s="196"/>
      <c r="AP15" s="196"/>
      <c r="AQ15" s="196"/>
      <c r="AR15" s="196"/>
      <c r="AS15" s="196"/>
      <c r="AT15" s="196"/>
      <c r="AU15" s="196"/>
      <c r="AV15" s="196"/>
    </row>
    <row r="16" spans="1:48" s="155" customFormat="1" ht="21" customHeight="1">
      <c r="A16" s="38">
        <v>10</v>
      </c>
      <c r="B16" s="38" t="s">
        <v>1995</v>
      </c>
      <c r="C16" s="70" t="s">
        <v>1996</v>
      </c>
      <c r="D16" s="71" t="s">
        <v>41</v>
      </c>
      <c r="E16" s="86"/>
      <c r="F16" s="85"/>
      <c r="G16" s="85"/>
      <c r="H16" s="85"/>
      <c r="I16" s="85"/>
      <c r="J16" s="85"/>
      <c r="K16" s="85"/>
      <c r="L16" s="85" t="s">
        <v>7</v>
      </c>
      <c r="M16" s="85"/>
      <c r="N16" s="85"/>
      <c r="O16" s="85"/>
      <c r="P16" s="85"/>
      <c r="Q16" s="85"/>
      <c r="R16" s="85"/>
      <c r="S16" s="85"/>
      <c r="T16" s="85"/>
      <c r="U16" s="85"/>
      <c r="V16" s="85"/>
      <c r="W16" s="85"/>
      <c r="X16" s="85"/>
      <c r="Y16" s="85"/>
      <c r="Z16" s="85"/>
      <c r="AA16" s="85"/>
      <c r="AB16" s="85"/>
      <c r="AC16" s="85"/>
      <c r="AD16" s="85"/>
      <c r="AE16" s="85"/>
      <c r="AF16" s="85"/>
      <c r="AG16" s="85"/>
      <c r="AH16" s="85"/>
      <c r="AI16" s="85"/>
      <c r="AJ16" s="18">
        <f t="shared" si="2"/>
        <v>0</v>
      </c>
      <c r="AK16" s="312">
        <f t="shared" si="3"/>
        <v>1</v>
      </c>
      <c r="AL16" s="335">
        <f t="shared" si="4"/>
        <v>0</v>
      </c>
      <c r="AM16" s="196"/>
      <c r="AN16" s="196"/>
      <c r="AO16" s="196"/>
      <c r="AP16" s="196"/>
      <c r="AQ16" s="196"/>
      <c r="AR16" s="196"/>
      <c r="AS16" s="196"/>
      <c r="AT16" s="196"/>
      <c r="AU16" s="196"/>
      <c r="AV16" s="196"/>
    </row>
    <row r="17" spans="1:48" s="155" customFormat="1" ht="21" customHeight="1">
      <c r="A17" s="38">
        <v>11</v>
      </c>
      <c r="B17" s="185" t="s">
        <v>1997</v>
      </c>
      <c r="C17" s="53" t="s">
        <v>1998</v>
      </c>
      <c r="D17" s="186" t="s">
        <v>386</v>
      </c>
      <c r="E17" s="86"/>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18">
        <f t="shared" si="2"/>
        <v>0</v>
      </c>
      <c r="AK17" s="312">
        <f t="shared" si="3"/>
        <v>0</v>
      </c>
      <c r="AL17" s="335">
        <f t="shared" si="4"/>
        <v>0</v>
      </c>
      <c r="AM17" s="196"/>
      <c r="AN17" s="196"/>
      <c r="AO17" s="196"/>
      <c r="AP17" s="196"/>
      <c r="AQ17" s="196"/>
      <c r="AR17" s="196"/>
      <c r="AS17" s="196"/>
      <c r="AT17" s="196"/>
      <c r="AU17" s="196"/>
      <c r="AV17" s="196"/>
    </row>
    <row r="18" spans="1:48" s="155" customFormat="1" ht="21" customHeight="1">
      <c r="A18" s="38">
        <v>12</v>
      </c>
      <c r="B18" s="38" t="s">
        <v>1999</v>
      </c>
      <c r="C18" s="70" t="s">
        <v>16</v>
      </c>
      <c r="D18" s="71" t="s">
        <v>210</v>
      </c>
      <c r="E18" s="101"/>
      <c r="F18" s="101"/>
      <c r="G18" s="101"/>
      <c r="H18" s="101"/>
      <c r="I18" s="101"/>
      <c r="J18" s="101"/>
      <c r="K18" s="101"/>
      <c r="L18" s="101"/>
      <c r="M18" s="101"/>
      <c r="N18" s="101"/>
      <c r="O18" s="101"/>
      <c r="P18" s="101"/>
      <c r="Q18" s="101"/>
      <c r="R18" s="101"/>
      <c r="S18" s="101"/>
      <c r="T18" s="101"/>
      <c r="U18" s="101"/>
      <c r="V18" s="101"/>
      <c r="W18" s="236"/>
      <c r="X18" s="101"/>
      <c r="Y18" s="101"/>
      <c r="Z18" s="101"/>
      <c r="AA18" s="101"/>
      <c r="AB18" s="101"/>
      <c r="AC18" s="101"/>
      <c r="AD18" s="101"/>
      <c r="AE18" s="101"/>
      <c r="AF18" s="101"/>
      <c r="AG18" s="101"/>
      <c r="AH18" s="101"/>
      <c r="AI18" s="101"/>
      <c r="AJ18" s="18">
        <f t="shared" si="2"/>
        <v>0</v>
      </c>
      <c r="AK18" s="312">
        <f t="shared" si="3"/>
        <v>0</v>
      </c>
      <c r="AL18" s="335">
        <f t="shared" si="4"/>
        <v>0</v>
      </c>
      <c r="AM18" s="196"/>
      <c r="AN18" s="196"/>
      <c r="AO18" s="196"/>
      <c r="AP18" s="196"/>
      <c r="AQ18" s="196"/>
      <c r="AR18" s="196"/>
      <c r="AS18" s="196"/>
      <c r="AT18" s="196"/>
      <c r="AU18" s="196"/>
      <c r="AV18" s="196"/>
    </row>
    <row r="19" spans="1:48" s="155" customFormat="1" ht="21" customHeight="1">
      <c r="A19" s="38">
        <v>13</v>
      </c>
      <c r="B19" s="38" t="s">
        <v>2000</v>
      </c>
      <c r="C19" s="70" t="s">
        <v>2001</v>
      </c>
      <c r="D19" s="71" t="s">
        <v>94</v>
      </c>
      <c r="E19" s="86" t="s">
        <v>2659</v>
      </c>
      <c r="F19" s="85"/>
      <c r="G19" s="85" t="s">
        <v>2657</v>
      </c>
      <c r="H19" s="85"/>
      <c r="I19" s="85"/>
      <c r="J19" s="85"/>
      <c r="K19" s="85" t="s">
        <v>8</v>
      </c>
      <c r="L19" s="85" t="s">
        <v>6</v>
      </c>
      <c r="M19" s="85"/>
      <c r="N19" s="85"/>
      <c r="O19" s="85"/>
      <c r="P19" s="85" t="s">
        <v>2657</v>
      </c>
      <c r="Q19" s="85"/>
      <c r="R19" s="85"/>
      <c r="S19" s="101" t="s">
        <v>6</v>
      </c>
      <c r="T19" s="85"/>
      <c r="U19" s="85"/>
      <c r="V19" s="85"/>
      <c r="W19" s="85"/>
      <c r="X19" s="85"/>
      <c r="Y19" s="85"/>
      <c r="Z19" s="85"/>
      <c r="AA19" s="85"/>
      <c r="AB19" s="85"/>
      <c r="AC19" s="85"/>
      <c r="AD19" s="85"/>
      <c r="AE19" s="85"/>
      <c r="AF19" s="85"/>
      <c r="AG19" s="85"/>
      <c r="AH19" s="85"/>
      <c r="AI19" s="85"/>
      <c r="AJ19" s="18">
        <f t="shared" si="2"/>
        <v>7</v>
      </c>
      <c r="AK19" s="312">
        <f t="shared" si="3"/>
        <v>0</v>
      </c>
      <c r="AL19" s="335">
        <f t="shared" si="4"/>
        <v>2</v>
      </c>
      <c r="AM19" s="196"/>
      <c r="AN19" s="196"/>
      <c r="AO19" s="196"/>
      <c r="AP19" s="196"/>
      <c r="AQ19" s="196"/>
      <c r="AR19" s="196"/>
      <c r="AS19" s="196"/>
      <c r="AT19" s="196"/>
      <c r="AU19" s="196"/>
      <c r="AV19" s="196"/>
    </row>
    <row r="20" spans="1:48" s="155" customFormat="1" ht="21" customHeight="1">
      <c r="A20" s="38">
        <v>14</v>
      </c>
      <c r="B20" s="185" t="s">
        <v>2002</v>
      </c>
      <c r="C20" s="53" t="s">
        <v>222</v>
      </c>
      <c r="D20" s="186" t="s">
        <v>20</v>
      </c>
      <c r="E20" s="86" t="s">
        <v>8</v>
      </c>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8">
        <f t="shared" si="2"/>
        <v>0</v>
      </c>
      <c r="AK20" s="312">
        <f t="shared" si="3"/>
        <v>0</v>
      </c>
      <c r="AL20" s="335">
        <f t="shared" si="4"/>
        <v>1</v>
      </c>
      <c r="AM20" s="196"/>
      <c r="AN20" s="196"/>
      <c r="AO20" s="196"/>
      <c r="AP20" s="196"/>
      <c r="AQ20" s="196"/>
      <c r="AR20" s="196"/>
      <c r="AS20" s="196"/>
      <c r="AT20" s="196"/>
      <c r="AU20" s="196"/>
      <c r="AV20" s="196"/>
    </row>
    <row r="21" spans="1:48" s="155" customFormat="1" ht="21" customHeight="1">
      <c r="A21" s="38">
        <v>15</v>
      </c>
      <c r="B21" s="38" t="s">
        <v>2003</v>
      </c>
      <c r="C21" s="70" t="s">
        <v>842</v>
      </c>
      <c r="D21" s="71" t="s">
        <v>1120</v>
      </c>
      <c r="E21" s="97"/>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18">
        <f t="shared" si="2"/>
        <v>0</v>
      </c>
      <c r="AK21" s="312">
        <f t="shared" si="3"/>
        <v>0</v>
      </c>
      <c r="AL21" s="335">
        <f t="shared" si="4"/>
        <v>0</v>
      </c>
      <c r="AM21" s="196"/>
      <c r="AN21" s="196"/>
      <c r="AO21" s="196"/>
      <c r="AP21" s="196"/>
      <c r="AQ21" s="196"/>
      <c r="AR21" s="196"/>
      <c r="AS21" s="196"/>
      <c r="AT21" s="196"/>
      <c r="AU21" s="196"/>
      <c r="AV21" s="196"/>
    </row>
    <row r="22" spans="1:48" s="155" customFormat="1" ht="21" customHeight="1">
      <c r="A22" s="38">
        <v>16</v>
      </c>
      <c r="B22" s="38" t="s">
        <v>2004</v>
      </c>
      <c r="C22" s="70" t="s">
        <v>222</v>
      </c>
      <c r="D22" s="71" t="s">
        <v>52</v>
      </c>
      <c r="E22" s="97"/>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18">
        <f t="shared" si="2"/>
        <v>0</v>
      </c>
      <c r="AK22" s="312">
        <f t="shared" si="3"/>
        <v>0</v>
      </c>
      <c r="AL22" s="335">
        <f t="shared" si="4"/>
        <v>0</v>
      </c>
      <c r="AM22" s="196"/>
      <c r="AN22" s="196"/>
      <c r="AO22" s="196"/>
      <c r="AP22" s="196"/>
      <c r="AQ22" s="196"/>
      <c r="AR22" s="196"/>
      <c r="AS22" s="196"/>
      <c r="AT22" s="196"/>
      <c r="AU22" s="196"/>
      <c r="AV22" s="196"/>
    </row>
    <row r="23" spans="1:48" s="155" customFormat="1" ht="21" customHeight="1">
      <c r="A23" s="38">
        <v>17</v>
      </c>
      <c r="B23" s="38" t="s">
        <v>2005</v>
      </c>
      <c r="C23" s="70" t="s">
        <v>1900</v>
      </c>
      <c r="D23" s="71" t="s">
        <v>52</v>
      </c>
      <c r="E23" s="97"/>
      <c r="F23" s="98"/>
      <c r="G23" s="98"/>
      <c r="H23" s="98"/>
      <c r="I23" s="98"/>
      <c r="J23" s="98"/>
      <c r="K23" s="98"/>
      <c r="L23" s="98" t="s">
        <v>7</v>
      </c>
      <c r="M23" s="98"/>
      <c r="N23" s="98"/>
      <c r="O23" s="98"/>
      <c r="P23" s="98"/>
      <c r="Q23" s="98"/>
      <c r="R23" s="98"/>
      <c r="S23" s="98"/>
      <c r="T23" s="98"/>
      <c r="U23" s="98"/>
      <c r="V23" s="98"/>
      <c r="W23" s="98"/>
      <c r="X23" s="98"/>
      <c r="Y23" s="98"/>
      <c r="Z23" s="98"/>
      <c r="AA23" s="98"/>
      <c r="AB23" s="98"/>
      <c r="AC23" s="98"/>
      <c r="AD23" s="98"/>
      <c r="AE23" s="98"/>
      <c r="AF23" s="98"/>
      <c r="AG23" s="98"/>
      <c r="AH23" s="98"/>
      <c r="AI23" s="98"/>
      <c r="AJ23" s="18">
        <f t="shared" si="2"/>
        <v>0</v>
      </c>
      <c r="AK23" s="312">
        <f t="shared" si="3"/>
        <v>1</v>
      </c>
      <c r="AL23" s="335">
        <f t="shared" si="4"/>
        <v>0</v>
      </c>
      <c r="AM23" s="196"/>
      <c r="AN23" s="196"/>
      <c r="AO23" s="196"/>
      <c r="AP23" s="196"/>
      <c r="AQ23" s="196"/>
      <c r="AR23" s="196"/>
      <c r="AS23" s="196"/>
      <c r="AT23" s="196"/>
      <c r="AU23" s="196"/>
      <c r="AV23" s="196"/>
    </row>
    <row r="24" spans="1:48" s="155" customFormat="1" ht="21" customHeight="1">
      <c r="A24" s="38">
        <v>18</v>
      </c>
      <c r="B24" s="38" t="s">
        <v>2006</v>
      </c>
      <c r="C24" s="70" t="s">
        <v>2007</v>
      </c>
      <c r="D24" s="71" t="s">
        <v>353</v>
      </c>
      <c r="E24" s="97"/>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12">
        <f t="shared" si="3"/>
        <v>0</v>
      </c>
      <c r="AL24" s="335">
        <f t="shared" si="4"/>
        <v>0</v>
      </c>
      <c r="AM24" s="196"/>
      <c r="AN24" s="196"/>
      <c r="AO24" s="196"/>
      <c r="AP24" s="196"/>
      <c r="AQ24" s="196"/>
      <c r="AR24" s="196"/>
      <c r="AS24" s="196"/>
      <c r="AT24" s="196"/>
      <c r="AU24" s="196"/>
      <c r="AV24" s="196"/>
    </row>
    <row r="25" spans="1:48" s="155" customFormat="1" ht="21" customHeight="1">
      <c r="A25" s="38">
        <v>19</v>
      </c>
      <c r="B25" s="38" t="s">
        <v>2008</v>
      </c>
      <c r="C25" s="70" t="s">
        <v>951</v>
      </c>
      <c r="D25" s="71" t="s">
        <v>78</v>
      </c>
      <c r="E25" s="97"/>
      <c r="F25" s="98"/>
      <c r="G25" s="98"/>
      <c r="H25" s="98"/>
      <c r="I25" s="98"/>
      <c r="J25" s="98"/>
      <c r="K25" s="98"/>
      <c r="L25" s="98"/>
      <c r="M25" s="98"/>
      <c r="N25" s="98"/>
      <c r="O25" s="98"/>
      <c r="P25" s="98"/>
      <c r="Q25" s="98"/>
      <c r="R25" s="98"/>
      <c r="S25" s="98"/>
      <c r="T25" s="98"/>
      <c r="U25" s="98"/>
      <c r="V25" s="98"/>
      <c r="W25" s="98"/>
      <c r="X25" s="85"/>
      <c r="Y25" s="98"/>
      <c r="Z25" s="98"/>
      <c r="AA25" s="98"/>
      <c r="AB25" s="98"/>
      <c r="AC25" s="98"/>
      <c r="AD25" s="98"/>
      <c r="AE25" s="98"/>
      <c r="AF25" s="98"/>
      <c r="AG25" s="98"/>
      <c r="AH25" s="98"/>
      <c r="AI25" s="98"/>
      <c r="AJ25" s="18">
        <f t="shared" si="2"/>
        <v>0</v>
      </c>
      <c r="AK25" s="312">
        <f t="shared" si="3"/>
        <v>0</v>
      </c>
      <c r="AL25" s="335">
        <f t="shared" si="4"/>
        <v>0</v>
      </c>
      <c r="AM25" s="196"/>
      <c r="AN25" s="196"/>
      <c r="AO25" s="196"/>
      <c r="AP25" s="196"/>
      <c r="AQ25" s="196"/>
      <c r="AR25" s="196"/>
      <c r="AS25" s="196"/>
      <c r="AT25" s="196"/>
      <c r="AU25" s="196"/>
      <c r="AV25" s="196"/>
    </row>
    <row r="26" spans="1:48" s="155" customFormat="1" ht="21" customHeight="1">
      <c r="A26" s="38">
        <v>20</v>
      </c>
      <c r="B26" s="38" t="s">
        <v>2009</v>
      </c>
      <c r="C26" s="70" t="s">
        <v>2010</v>
      </c>
      <c r="D26" s="71" t="s">
        <v>78</v>
      </c>
      <c r="E26" s="97" t="s">
        <v>6</v>
      </c>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18">
        <f t="shared" si="2"/>
        <v>1</v>
      </c>
      <c r="AK26" s="312">
        <f t="shared" si="3"/>
        <v>0</v>
      </c>
      <c r="AL26" s="335">
        <f t="shared" si="4"/>
        <v>0</v>
      </c>
      <c r="AM26" s="196"/>
      <c r="AN26" s="196"/>
      <c r="AO26" s="196"/>
      <c r="AP26" s="196"/>
      <c r="AQ26" s="196"/>
      <c r="AR26" s="196"/>
      <c r="AS26" s="196"/>
      <c r="AT26" s="196"/>
      <c r="AU26" s="196"/>
      <c r="AV26" s="196"/>
    </row>
    <row r="27" spans="1:48" s="155" customFormat="1" ht="21" customHeight="1">
      <c r="A27" s="38">
        <v>21</v>
      </c>
      <c r="B27" s="38" t="s">
        <v>2011</v>
      </c>
      <c r="C27" s="70" t="s">
        <v>64</v>
      </c>
      <c r="D27" s="71" t="s">
        <v>79</v>
      </c>
      <c r="E27" s="97" t="s">
        <v>8</v>
      </c>
      <c r="F27" s="98"/>
      <c r="G27" s="98" t="s">
        <v>8</v>
      </c>
      <c r="H27" s="98"/>
      <c r="I27" s="98"/>
      <c r="J27" s="98"/>
      <c r="K27" s="98" t="s">
        <v>8</v>
      </c>
      <c r="L27" s="98"/>
      <c r="M27" s="98"/>
      <c r="N27" s="98"/>
      <c r="O27" s="98"/>
      <c r="P27" s="98"/>
      <c r="Q27" s="98"/>
      <c r="R27" s="98"/>
      <c r="S27" s="98"/>
      <c r="T27" s="98"/>
      <c r="U27" s="98"/>
      <c r="V27" s="98"/>
      <c r="W27" s="98"/>
      <c r="X27" s="85"/>
      <c r="Y27" s="98"/>
      <c r="Z27" s="98"/>
      <c r="AA27" s="98"/>
      <c r="AB27" s="98"/>
      <c r="AC27" s="98"/>
      <c r="AD27" s="98"/>
      <c r="AE27" s="98"/>
      <c r="AF27" s="98"/>
      <c r="AG27" s="98"/>
      <c r="AH27" s="98"/>
      <c r="AI27" s="98"/>
      <c r="AJ27" s="18">
        <f t="shared" si="2"/>
        <v>0</v>
      </c>
      <c r="AK27" s="312">
        <f t="shared" si="3"/>
        <v>0</v>
      </c>
      <c r="AL27" s="335">
        <f t="shared" si="4"/>
        <v>3</v>
      </c>
      <c r="AM27" s="196"/>
      <c r="AN27" s="196"/>
      <c r="AO27" s="196"/>
      <c r="AP27" s="196"/>
      <c r="AQ27" s="196"/>
      <c r="AR27" s="196"/>
      <c r="AS27" s="196"/>
      <c r="AT27" s="196"/>
      <c r="AU27" s="196"/>
      <c r="AV27" s="196"/>
    </row>
    <row r="28" spans="1:48" s="155" customFormat="1" ht="21" customHeight="1">
      <c r="A28" s="38">
        <v>22</v>
      </c>
      <c r="B28" s="38" t="s">
        <v>2012</v>
      </c>
      <c r="C28" s="70" t="s">
        <v>560</v>
      </c>
      <c r="D28" s="71" t="s">
        <v>43</v>
      </c>
      <c r="E28" s="97"/>
      <c r="F28" s="98"/>
      <c r="G28" s="98"/>
      <c r="H28" s="98"/>
      <c r="I28" s="98"/>
      <c r="J28" s="98"/>
      <c r="K28" s="98"/>
      <c r="L28" s="98"/>
      <c r="M28" s="98"/>
      <c r="N28" s="98"/>
      <c r="O28" s="98"/>
      <c r="P28" s="98"/>
      <c r="Q28" s="98"/>
      <c r="R28" s="98"/>
      <c r="S28" s="98"/>
      <c r="T28" s="98"/>
      <c r="U28" s="98"/>
      <c r="V28" s="98"/>
      <c r="W28" s="98"/>
      <c r="X28" s="85"/>
      <c r="Y28" s="98"/>
      <c r="Z28" s="98"/>
      <c r="AA28" s="98"/>
      <c r="AB28" s="98"/>
      <c r="AC28" s="98"/>
      <c r="AD28" s="98"/>
      <c r="AE28" s="98"/>
      <c r="AF28" s="98"/>
      <c r="AG28" s="98"/>
      <c r="AH28" s="98"/>
      <c r="AI28" s="98"/>
      <c r="AJ28" s="18">
        <f t="shared" si="2"/>
        <v>0</v>
      </c>
      <c r="AK28" s="312">
        <f t="shared" si="3"/>
        <v>0</v>
      </c>
      <c r="AL28" s="335">
        <f t="shared" si="4"/>
        <v>0</v>
      </c>
      <c r="AM28" s="196"/>
      <c r="AN28" s="196"/>
      <c r="AO28" s="196"/>
      <c r="AP28" s="196"/>
      <c r="AQ28" s="196"/>
      <c r="AR28" s="196"/>
      <c r="AS28" s="196"/>
      <c r="AT28" s="196"/>
      <c r="AU28" s="196"/>
      <c r="AV28" s="196"/>
    </row>
    <row r="29" spans="1:48" s="155" customFormat="1" ht="21" customHeight="1">
      <c r="A29" s="38">
        <v>23</v>
      </c>
      <c r="B29" s="185" t="s">
        <v>2013</v>
      </c>
      <c r="C29" s="53" t="s">
        <v>2014</v>
      </c>
      <c r="D29" s="186" t="s">
        <v>718</v>
      </c>
      <c r="E29" s="97"/>
      <c r="F29" s="98"/>
      <c r="G29" s="98" t="s">
        <v>2662</v>
      </c>
      <c r="H29" s="98"/>
      <c r="I29" s="98"/>
      <c r="J29" s="98"/>
      <c r="K29" s="98"/>
      <c r="L29" s="98"/>
      <c r="M29" s="98"/>
      <c r="N29" s="98"/>
      <c r="O29" s="98"/>
      <c r="P29" s="85" t="s">
        <v>2657</v>
      </c>
      <c r="Q29" s="98"/>
      <c r="R29" s="98"/>
      <c r="S29" s="98"/>
      <c r="T29" s="98"/>
      <c r="U29" s="98"/>
      <c r="V29" s="98"/>
      <c r="W29" s="98"/>
      <c r="X29" s="98"/>
      <c r="Y29" s="98"/>
      <c r="Z29" s="98"/>
      <c r="AA29" s="98"/>
      <c r="AB29" s="98"/>
      <c r="AC29" s="98"/>
      <c r="AD29" s="98"/>
      <c r="AE29" s="98"/>
      <c r="AF29" s="98"/>
      <c r="AG29" s="98"/>
      <c r="AH29" s="98"/>
      <c r="AI29" s="98"/>
      <c r="AJ29" s="18">
        <f t="shared" si="2"/>
        <v>3</v>
      </c>
      <c r="AK29" s="312">
        <f t="shared" si="3"/>
        <v>0</v>
      </c>
      <c r="AL29" s="335">
        <f t="shared" si="4"/>
        <v>1</v>
      </c>
      <c r="AM29" s="196"/>
      <c r="AN29" s="196"/>
      <c r="AO29" s="196"/>
      <c r="AP29" s="196"/>
      <c r="AQ29" s="196"/>
      <c r="AR29" s="196"/>
      <c r="AS29" s="196"/>
      <c r="AT29" s="196"/>
      <c r="AU29" s="196"/>
      <c r="AV29" s="196"/>
    </row>
    <row r="30" spans="1:48" s="155" customFormat="1" ht="21" customHeight="1">
      <c r="A30" s="38">
        <v>24</v>
      </c>
      <c r="B30" s="185" t="s">
        <v>2015</v>
      </c>
      <c r="C30" s="53" t="s">
        <v>2016</v>
      </c>
      <c r="D30" s="186" t="s">
        <v>1171</v>
      </c>
      <c r="E30" s="97" t="s">
        <v>7</v>
      </c>
      <c r="F30" s="98"/>
      <c r="G30" s="98" t="s">
        <v>2662</v>
      </c>
      <c r="H30" s="98"/>
      <c r="I30" s="98"/>
      <c r="J30" s="98"/>
      <c r="K30" s="98" t="s">
        <v>7</v>
      </c>
      <c r="L30" s="98" t="s">
        <v>6</v>
      </c>
      <c r="M30" s="98"/>
      <c r="N30" s="98"/>
      <c r="O30" s="98"/>
      <c r="P30" s="98"/>
      <c r="Q30" s="98"/>
      <c r="R30" s="98"/>
      <c r="S30" s="98"/>
      <c r="T30" s="98"/>
      <c r="U30" s="98"/>
      <c r="V30" s="98"/>
      <c r="W30" s="98"/>
      <c r="X30" s="98"/>
      <c r="Y30" s="98"/>
      <c r="Z30" s="98"/>
      <c r="AA30" s="98"/>
      <c r="AB30" s="98"/>
      <c r="AC30" s="98"/>
      <c r="AD30" s="98"/>
      <c r="AE30" s="98"/>
      <c r="AF30" s="98"/>
      <c r="AG30" s="98"/>
      <c r="AH30" s="98"/>
      <c r="AI30" s="98"/>
      <c r="AJ30" s="18">
        <f t="shared" si="2"/>
        <v>2</v>
      </c>
      <c r="AK30" s="312">
        <f t="shared" si="3"/>
        <v>1</v>
      </c>
      <c r="AL30" s="335">
        <f t="shared" si="4"/>
        <v>1</v>
      </c>
      <c r="AM30" s="196"/>
      <c r="AN30" s="196"/>
      <c r="AO30" s="196"/>
      <c r="AP30" s="196"/>
      <c r="AQ30" s="196"/>
      <c r="AR30" s="196"/>
      <c r="AS30" s="196"/>
      <c r="AT30" s="196"/>
      <c r="AU30" s="196"/>
      <c r="AV30" s="196"/>
    </row>
    <row r="31" spans="1:48" s="155" customFormat="1" ht="21" customHeight="1">
      <c r="A31" s="38">
        <v>25</v>
      </c>
      <c r="B31" s="185" t="s">
        <v>2017</v>
      </c>
      <c r="C31" s="53" t="s">
        <v>38</v>
      </c>
      <c r="D31" s="186" t="s">
        <v>9</v>
      </c>
      <c r="E31" s="97"/>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18">
        <f t="shared" si="2"/>
        <v>0</v>
      </c>
      <c r="AK31" s="312">
        <f t="shared" si="3"/>
        <v>0</v>
      </c>
      <c r="AL31" s="335">
        <f t="shared" si="4"/>
        <v>0</v>
      </c>
      <c r="AM31" s="196"/>
      <c r="AN31" s="196"/>
      <c r="AO31" s="196"/>
      <c r="AP31" s="196"/>
      <c r="AQ31" s="196"/>
      <c r="AR31" s="196"/>
      <c r="AS31" s="196"/>
      <c r="AT31" s="196"/>
      <c r="AU31" s="196"/>
      <c r="AV31" s="196"/>
    </row>
    <row r="32" spans="1:48" s="155" customFormat="1" ht="21" customHeight="1">
      <c r="A32" s="38">
        <v>26</v>
      </c>
      <c r="B32" s="185" t="s">
        <v>2018</v>
      </c>
      <c r="C32" s="53" t="s">
        <v>2019</v>
      </c>
      <c r="D32" s="186" t="s">
        <v>9</v>
      </c>
      <c r="E32" s="97"/>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18">
        <f t="shared" si="2"/>
        <v>0</v>
      </c>
      <c r="AK32" s="312">
        <f t="shared" si="3"/>
        <v>0</v>
      </c>
      <c r="AL32" s="335">
        <f t="shared" si="4"/>
        <v>0</v>
      </c>
      <c r="AM32" s="196"/>
      <c r="AN32" s="196"/>
      <c r="AO32" s="196"/>
      <c r="AP32" s="196"/>
      <c r="AQ32" s="196"/>
      <c r="AR32" s="196"/>
      <c r="AS32" s="196"/>
      <c r="AT32" s="196"/>
      <c r="AU32" s="196"/>
      <c r="AV32" s="196"/>
    </row>
    <row r="33" spans="1:48" s="155" customFormat="1" ht="21" customHeight="1">
      <c r="A33" s="38">
        <v>27</v>
      </c>
      <c r="B33" s="185" t="s">
        <v>2020</v>
      </c>
      <c r="C33" s="53" t="s">
        <v>341</v>
      </c>
      <c r="D33" s="186" t="s">
        <v>2021</v>
      </c>
      <c r="E33" s="97"/>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18">
        <f t="shared" si="2"/>
        <v>0</v>
      </c>
      <c r="AK33" s="312">
        <f t="shared" si="3"/>
        <v>0</v>
      </c>
      <c r="AL33" s="335">
        <f t="shared" si="4"/>
        <v>0</v>
      </c>
      <c r="AM33" s="196"/>
      <c r="AN33" s="196"/>
      <c r="AO33" s="196"/>
      <c r="AP33" s="196"/>
      <c r="AQ33" s="196"/>
      <c r="AR33" s="196"/>
      <c r="AS33" s="196"/>
      <c r="AT33" s="196"/>
      <c r="AU33" s="196"/>
      <c r="AV33" s="196"/>
    </row>
    <row r="34" spans="1:48" s="155" customFormat="1" ht="21" customHeight="1">
      <c r="A34" s="38">
        <v>28</v>
      </c>
      <c r="B34" s="185" t="s">
        <v>2022</v>
      </c>
      <c r="C34" s="53" t="s">
        <v>93</v>
      </c>
      <c r="D34" s="186" t="s">
        <v>46</v>
      </c>
      <c r="E34" s="97"/>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18">
        <f t="shared" si="2"/>
        <v>0</v>
      </c>
      <c r="AK34" s="312">
        <f t="shared" si="3"/>
        <v>0</v>
      </c>
      <c r="AL34" s="335">
        <f t="shared" si="4"/>
        <v>0</v>
      </c>
      <c r="AM34" s="196"/>
      <c r="AN34" s="196"/>
      <c r="AO34" s="196"/>
      <c r="AP34" s="196"/>
      <c r="AQ34" s="196"/>
      <c r="AR34" s="196"/>
      <c r="AS34" s="196"/>
      <c r="AT34" s="196"/>
      <c r="AU34" s="196"/>
      <c r="AV34" s="196"/>
    </row>
    <row r="35" spans="1:48" s="155" customFormat="1" ht="21" customHeight="1">
      <c r="A35" s="38">
        <v>29</v>
      </c>
      <c r="B35" s="185" t="s">
        <v>2023</v>
      </c>
      <c r="C35" s="53" t="s">
        <v>327</v>
      </c>
      <c r="D35" s="186" t="s">
        <v>17</v>
      </c>
      <c r="E35" s="97" t="s">
        <v>6</v>
      </c>
      <c r="F35" s="98"/>
      <c r="G35" s="98" t="s">
        <v>6</v>
      </c>
      <c r="H35" s="98"/>
      <c r="I35" s="98"/>
      <c r="J35" s="98"/>
      <c r="K35" s="98"/>
      <c r="L35" s="98"/>
      <c r="M35" s="98"/>
      <c r="N35" s="98"/>
      <c r="O35" s="98"/>
      <c r="P35" s="85" t="s">
        <v>2657</v>
      </c>
      <c r="Q35" s="98"/>
      <c r="R35" s="98"/>
      <c r="S35" s="98"/>
      <c r="T35" s="98"/>
      <c r="U35" s="98"/>
      <c r="V35" s="98"/>
      <c r="W35" s="98"/>
      <c r="X35" s="98"/>
      <c r="Y35" s="98"/>
      <c r="Z35" s="98"/>
      <c r="AA35" s="98"/>
      <c r="AB35" s="98"/>
      <c r="AC35" s="98"/>
      <c r="AD35" s="98"/>
      <c r="AE35" s="98"/>
      <c r="AF35" s="98"/>
      <c r="AG35" s="98"/>
      <c r="AH35" s="98"/>
      <c r="AI35" s="98"/>
      <c r="AJ35" s="18">
        <f t="shared" si="2"/>
        <v>4</v>
      </c>
      <c r="AK35" s="312">
        <f t="shared" si="3"/>
        <v>0</v>
      </c>
      <c r="AL35" s="335">
        <f t="shared" si="4"/>
        <v>0</v>
      </c>
      <c r="AM35" s="196"/>
      <c r="AN35" s="196"/>
      <c r="AO35" s="196"/>
      <c r="AP35" s="196"/>
      <c r="AQ35" s="196"/>
      <c r="AR35" s="196"/>
      <c r="AS35" s="196"/>
      <c r="AT35" s="196"/>
      <c r="AU35" s="196"/>
      <c r="AV35" s="196"/>
    </row>
    <row r="36" spans="1:48" s="155" customFormat="1" ht="21" customHeight="1">
      <c r="A36" s="38">
        <v>30</v>
      </c>
      <c r="B36" s="185" t="s">
        <v>2024</v>
      </c>
      <c r="C36" s="53" t="s">
        <v>2025</v>
      </c>
      <c r="D36" s="186" t="s">
        <v>66</v>
      </c>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18">
        <f t="shared" si="2"/>
        <v>0</v>
      </c>
      <c r="AK36" s="312">
        <f t="shared" si="3"/>
        <v>0</v>
      </c>
      <c r="AL36" s="335">
        <f t="shared" si="4"/>
        <v>0</v>
      </c>
      <c r="AM36" s="196"/>
      <c r="AN36" s="196"/>
      <c r="AO36" s="196"/>
      <c r="AP36" s="196"/>
      <c r="AQ36" s="196"/>
      <c r="AR36" s="196"/>
      <c r="AS36" s="196"/>
      <c r="AT36" s="196"/>
      <c r="AU36" s="196"/>
      <c r="AV36" s="196"/>
    </row>
    <row r="37" spans="1:48" s="155" customFormat="1" ht="21" customHeight="1">
      <c r="A37" s="38">
        <v>31</v>
      </c>
      <c r="B37" s="185" t="s">
        <v>2026</v>
      </c>
      <c r="C37" s="53" t="s">
        <v>80</v>
      </c>
      <c r="D37" s="186" t="s">
        <v>81</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18">
        <f t="shared" si="2"/>
        <v>0</v>
      </c>
      <c r="AK37" s="312">
        <f t="shared" si="3"/>
        <v>0</v>
      </c>
      <c r="AL37" s="335">
        <f t="shared" si="4"/>
        <v>0</v>
      </c>
      <c r="AM37" s="196"/>
      <c r="AN37" s="196"/>
      <c r="AO37" s="196"/>
      <c r="AP37" s="196"/>
      <c r="AQ37" s="196"/>
      <c r="AR37" s="196"/>
      <c r="AS37" s="196"/>
      <c r="AT37" s="196"/>
      <c r="AU37" s="196"/>
      <c r="AV37" s="196"/>
    </row>
    <row r="38" spans="1:48" s="155" customFormat="1" ht="21" customHeight="1">
      <c r="A38" s="38">
        <v>32</v>
      </c>
      <c r="B38" s="185" t="s">
        <v>2027</v>
      </c>
      <c r="C38" s="53" t="s">
        <v>231</v>
      </c>
      <c r="D38" s="186" t="s">
        <v>465</v>
      </c>
      <c r="E38" s="97" t="s">
        <v>8</v>
      </c>
      <c r="F38" s="98"/>
      <c r="G38" s="98"/>
      <c r="H38" s="98"/>
      <c r="I38" s="98"/>
      <c r="J38" s="98"/>
      <c r="K38" s="98" t="s">
        <v>8</v>
      </c>
      <c r="L38" s="98"/>
      <c r="M38" s="98"/>
      <c r="N38" s="98"/>
      <c r="O38" s="98"/>
      <c r="P38" s="98"/>
      <c r="Q38" s="98"/>
      <c r="R38" s="98"/>
      <c r="S38" s="98"/>
      <c r="T38" s="98"/>
      <c r="U38" s="98"/>
      <c r="V38" s="98"/>
      <c r="W38" s="98"/>
      <c r="X38" s="85"/>
      <c r="Y38" s="98"/>
      <c r="Z38" s="98"/>
      <c r="AA38" s="98"/>
      <c r="AB38" s="98"/>
      <c r="AC38" s="98"/>
      <c r="AD38" s="98"/>
      <c r="AE38" s="98"/>
      <c r="AF38" s="98"/>
      <c r="AG38" s="98"/>
      <c r="AH38" s="98"/>
      <c r="AI38" s="98"/>
      <c r="AJ38" s="18">
        <f t="shared" si="2"/>
        <v>0</v>
      </c>
      <c r="AK38" s="312">
        <f t="shared" si="3"/>
        <v>0</v>
      </c>
      <c r="AL38" s="335">
        <f t="shared" si="4"/>
        <v>2</v>
      </c>
      <c r="AM38" s="196"/>
      <c r="AN38" s="196"/>
      <c r="AO38" s="196"/>
      <c r="AP38" s="196"/>
      <c r="AQ38" s="196"/>
      <c r="AR38" s="196"/>
      <c r="AS38" s="196"/>
      <c r="AT38" s="196"/>
      <c r="AU38" s="196"/>
      <c r="AV38" s="196"/>
    </row>
    <row r="39" spans="1:48" s="155" customFormat="1" ht="21" customHeight="1">
      <c r="A39" s="440" t="s">
        <v>10</v>
      </c>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313">
        <f>SUM(AJ7:AJ38)</f>
        <v>25</v>
      </c>
      <c r="AK39" s="144">
        <f>SUM(AK7:AK38)</f>
        <v>5</v>
      </c>
      <c r="AL39" s="144">
        <f>SUM(AL7:AL38)</f>
        <v>10</v>
      </c>
      <c r="AM39" s="196"/>
      <c r="AN39" s="196"/>
      <c r="AO39" s="196"/>
      <c r="AP39" s="196"/>
      <c r="AQ39" s="196"/>
      <c r="AR39" s="196"/>
      <c r="AS39" s="196"/>
      <c r="AT39" s="196"/>
      <c r="AU39" s="196"/>
      <c r="AV39" s="196"/>
    </row>
    <row r="40" spans="1:48" s="24" customFormat="1" ht="21" customHeight="1">
      <c r="A40" s="418" t="s">
        <v>2599</v>
      </c>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20"/>
      <c r="AM40" s="322"/>
      <c r="AN40" s="237"/>
      <c r="AO40" s="237"/>
      <c r="AP40" s="237"/>
      <c r="AQ40" s="237"/>
      <c r="AR40" s="237"/>
      <c r="AS40" s="237"/>
      <c r="AT40" s="237"/>
      <c r="AU40" s="237"/>
      <c r="AV40" s="237"/>
    </row>
    <row r="41" spans="1:48">
      <c r="C41" s="149"/>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row r="42" spans="1:48">
      <c r="C42" s="414"/>
      <c r="D42" s="414"/>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row r="43" spans="1:48">
      <c r="C43" s="414"/>
      <c r="D43" s="414"/>
      <c r="E43" s="414"/>
      <c r="F43" s="414"/>
      <c r="G43" s="414"/>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row>
    <row r="44" spans="1:48">
      <c r="C44" s="414"/>
      <c r="D44" s="414"/>
      <c r="E44" s="414"/>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row r="45" spans="1:48">
      <c r="C45" s="414"/>
      <c r="D45" s="414"/>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row>
  </sheetData>
  <mergeCells count="21">
    <mergeCell ref="I4:L4"/>
    <mergeCell ref="M4:N4"/>
    <mergeCell ref="O4:Q4"/>
    <mergeCell ref="R4:T4"/>
    <mergeCell ref="A5:A6"/>
    <mergeCell ref="B5:B6"/>
    <mergeCell ref="C5:D6"/>
    <mergeCell ref="A1:P1"/>
    <mergeCell ref="Q1:AL1"/>
    <mergeCell ref="A2:P2"/>
    <mergeCell ref="Q2:AL2"/>
    <mergeCell ref="A3:AL3"/>
    <mergeCell ref="AK5:AK6"/>
    <mergeCell ref="AL5:AL6"/>
    <mergeCell ref="C43:G43"/>
    <mergeCell ref="C44:E44"/>
    <mergeCell ref="C45:D45"/>
    <mergeCell ref="C42:D42"/>
    <mergeCell ref="A40:AL40"/>
    <mergeCell ref="A39:AI39"/>
    <mergeCell ref="AJ5:AJ6"/>
  </mergeCells>
  <conditionalFormatting sqref="E6:AI38">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zoomScaleNormal="100" workbookViewId="0">
      <selection activeCell="S12" sqref="S12"/>
    </sheetView>
  </sheetViews>
  <sheetFormatPr defaultColWidth="9.33203125" defaultRowHeight="15.75"/>
  <cols>
    <col min="1" max="1" width="7.6640625" style="154" customWidth="1"/>
    <col min="2" max="2" width="16.6640625" style="154" customWidth="1"/>
    <col min="3" max="3" width="24.5" style="154" customWidth="1"/>
    <col min="4" max="4" width="11.6640625" style="154" customWidth="1"/>
    <col min="5" max="35" width="3.83203125" style="154" customWidth="1"/>
    <col min="36" max="38" width="6.6640625" style="154" customWidth="1"/>
    <col min="39" max="39" width="10.83203125" style="154" customWidth="1"/>
    <col min="40" max="40" width="12.1640625" style="154" customWidth="1"/>
    <col min="41" max="41" width="10.83203125" style="154" customWidth="1"/>
    <col min="42" max="16384" width="9.33203125" style="154"/>
  </cols>
  <sheetData>
    <row r="1" spans="1:42" s="23" customFormat="1" ht="1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2" s="23" customFormat="1" ht="1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2" s="23" customFormat="1" ht="33.75" customHeight="1">
      <c r="A3" s="432" t="s">
        <v>2029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2"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2"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2"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2" s="197" customFormat="1" ht="21" customHeight="1">
      <c r="A7" s="300">
        <v>1</v>
      </c>
      <c r="B7" s="238" t="s">
        <v>2030</v>
      </c>
      <c r="C7" s="239" t="s">
        <v>101</v>
      </c>
      <c r="D7" s="240" t="s">
        <v>36</v>
      </c>
      <c r="E7" s="86" t="s">
        <v>6</v>
      </c>
      <c r="F7" s="85"/>
      <c r="G7" s="85"/>
      <c r="H7" s="85"/>
      <c r="I7" s="85" t="s">
        <v>6</v>
      </c>
      <c r="J7" s="85" t="s">
        <v>6</v>
      </c>
      <c r="K7" s="85" t="s">
        <v>6</v>
      </c>
      <c r="L7" s="85" t="s">
        <v>6</v>
      </c>
      <c r="M7" s="85"/>
      <c r="N7" s="85"/>
      <c r="O7" s="85"/>
      <c r="P7" s="87"/>
      <c r="Q7" s="85" t="s">
        <v>6</v>
      </c>
      <c r="R7" s="85" t="s">
        <v>6</v>
      </c>
      <c r="S7" s="85" t="s">
        <v>6</v>
      </c>
      <c r="T7" s="85"/>
      <c r="U7" s="85"/>
      <c r="V7" s="85"/>
      <c r="W7" s="85"/>
      <c r="X7" s="85"/>
      <c r="Y7" s="85"/>
      <c r="Z7" s="85"/>
      <c r="AA7" s="85"/>
      <c r="AB7" s="85"/>
      <c r="AC7" s="85"/>
      <c r="AD7" s="85"/>
      <c r="AE7" s="85"/>
      <c r="AF7" s="85"/>
      <c r="AG7" s="85"/>
      <c r="AH7" s="85"/>
      <c r="AI7" s="85"/>
      <c r="AJ7" s="18">
        <f>COUNTIF(E7:AI7,"K")+2*COUNTIF(E7:AI7,"2K")+COUNTIF(E7:AI7,"TK")+COUNTIF(E7:AI7,"KT")+COUNTIF(E7:AI7,"PK")+COUNTIF(E7:AI7,"KP")+2*COUNTIF(E7:AI7,"K2")</f>
        <v>8</v>
      </c>
      <c r="AK7" s="312">
        <f>COUNTIF(F7:AJ7,"P")+2*COUNTIF(F7:AJ7,"2P")+COUNTIF(F7:AJ7,"TP")+COUNTIF(F7:AJ7,"PT")+COUNTIF(F7:AJ7,"PK")+COUNTIF(F7:AJ7,"KP")+2*COUNTIF(F7:AJ7,"P2")</f>
        <v>0</v>
      </c>
      <c r="AL7" s="335">
        <f>COUNTIF(E7:AI7,"T")+2*COUNTIF(E7:AI7,"2T")+2*COUNTIF(E7:AI7,"T2")+COUNTIF(E7:AI7,"PT")+COUNTIF(E7:AI7,"TP")+COUNTIF(E7:AI7,"TK")+COUNTIF(E7:AI7,"KT")</f>
        <v>0</v>
      </c>
      <c r="AM7" s="193"/>
      <c r="AN7" s="194"/>
      <c r="AO7" s="195"/>
      <c r="AP7" s="196"/>
    </row>
    <row r="8" spans="1:42" s="155" customFormat="1" ht="21" customHeight="1">
      <c r="A8" s="300">
        <v>2</v>
      </c>
      <c r="B8" s="38" t="s">
        <v>2031</v>
      </c>
      <c r="C8" s="70" t="s">
        <v>212</v>
      </c>
      <c r="D8" s="71" t="s">
        <v>61</v>
      </c>
      <c r="E8" s="86"/>
      <c r="F8" s="85"/>
      <c r="G8" s="85"/>
      <c r="H8" s="85"/>
      <c r="I8" s="85"/>
      <c r="J8" s="85"/>
      <c r="K8" s="85"/>
      <c r="L8" s="85"/>
      <c r="M8" s="85"/>
      <c r="N8" s="85"/>
      <c r="O8" s="85"/>
      <c r="P8" s="87"/>
      <c r="Q8" s="85"/>
      <c r="R8" s="85"/>
      <c r="S8" s="85"/>
      <c r="T8" s="85"/>
      <c r="U8" s="85"/>
      <c r="V8" s="85"/>
      <c r="W8" s="85"/>
      <c r="X8" s="85"/>
      <c r="Y8" s="85"/>
      <c r="Z8" s="85"/>
      <c r="AA8" s="85"/>
      <c r="AB8" s="85"/>
      <c r="AC8" s="85"/>
      <c r="AD8" s="85"/>
      <c r="AE8" s="85"/>
      <c r="AF8" s="85"/>
      <c r="AG8" s="85"/>
      <c r="AH8" s="85"/>
      <c r="AI8" s="85"/>
      <c r="AJ8" s="18">
        <f t="shared" ref="AJ8:AJ36" si="2">COUNTIF(E8:AI8,"K")+2*COUNTIF(E8:AI8,"2K")+COUNTIF(E8:AI8,"TK")+COUNTIF(E8:AI8,"KT")+COUNTIF(E8:AI8,"PK")+COUNTIF(E8:AI8,"KP")+2*COUNTIF(E8:AI8,"K2")</f>
        <v>0</v>
      </c>
      <c r="AK8" s="312">
        <f t="shared" ref="AK8:AK36" si="3">COUNTIF(F8:AJ8,"P")+2*COUNTIF(F8:AJ8,"2P")+COUNTIF(F8:AJ8,"TP")+COUNTIF(F8:AJ8,"PT")+COUNTIF(F8:AJ8,"PK")+COUNTIF(F8:AJ8,"KP")+2*COUNTIF(F8:AJ8,"P2")</f>
        <v>0</v>
      </c>
      <c r="AL8" s="335">
        <f t="shared" ref="AL8:AL36" si="4">COUNTIF(E8:AI8,"T")+2*COUNTIF(E8:AI8,"2T")+2*COUNTIF(E8:AI8,"T2")+COUNTIF(E8:AI8,"PT")+COUNTIF(E8:AI8,"TP")+COUNTIF(E8:AI8,"TK")+COUNTIF(E8:AI8,"KT")</f>
        <v>0</v>
      </c>
      <c r="AM8" s="195"/>
      <c r="AN8" s="195"/>
      <c r="AO8" s="195"/>
      <c r="AP8" s="196"/>
    </row>
    <row r="9" spans="1:42" s="197" customFormat="1" ht="21" customHeight="1">
      <c r="A9" s="300">
        <v>3</v>
      </c>
      <c r="B9" s="241" t="s">
        <v>2032</v>
      </c>
      <c r="C9" s="242" t="s">
        <v>24</v>
      </c>
      <c r="D9" s="243" t="s">
        <v>37</v>
      </c>
      <c r="E9" s="86"/>
      <c r="F9" s="85"/>
      <c r="G9" s="85"/>
      <c r="H9" s="85"/>
      <c r="I9" s="85"/>
      <c r="J9" s="85"/>
      <c r="K9" s="85"/>
      <c r="L9" s="85"/>
      <c r="M9" s="85"/>
      <c r="N9" s="85"/>
      <c r="O9" s="85"/>
      <c r="P9" s="87"/>
      <c r="Q9" s="85"/>
      <c r="R9" s="85"/>
      <c r="S9" s="85"/>
      <c r="T9" s="85"/>
      <c r="U9" s="85"/>
      <c r="V9" s="85"/>
      <c r="W9" s="85"/>
      <c r="X9" s="85"/>
      <c r="Y9" s="85"/>
      <c r="Z9" s="85"/>
      <c r="AA9" s="85"/>
      <c r="AB9" s="85"/>
      <c r="AC9" s="85"/>
      <c r="AD9" s="85"/>
      <c r="AE9" s="85"/>
      <c r="AF9" s="85"/>
      <c r="AG9" s="85"/>
      <c r="AH9" s="85"/>
      <c r="AI9" s="85"/>
      <c r="AJ9" s="18">
        <f t="shared" si="2"/>
        <v>0</v>
      </c>
      <c r="AK9" s="312">
        <f t="shared" si="3"/>
        <v>0</v>
      </c>
      <c r="AL9" s="335">
        <f t="shared" si="4"/>
        <v>0</v>
      </c>
      <c r="AM9" s="195"/>
      <c r="AN9" s="195"/>
      <c r="AO9" s="195"/>
      <c r="AP9" s="196"/>
    </row>
    <row r="10" spans="1:42" s="155" customFormat="1" ht="21" customHeight="1">
      <c r="A10" s="300">
        <v>4</v>
      </c>
      <c r="B10" s="38" t="s">
        <v>2033</v>
      </c>
      <c r="C10" s="70" t="s">
        <v>2034</v>
      </c>
      <c r="D10" s="71" t="s">
        <v>2035</v>
      </c>
      <c r="E10" s="86"/>
      <c r="F10" s="85"/>
      <c r="G10" s="85"/>
      <c r="H10" s="85"/>
      <c r="I10" s="85"/>
      <c r="J10" s="85"/>
      <c r="K10" s="85"/>
      <c r="L10" s="85"/>
      <c r="M10" s="85"/>
      <c r="N10" s="85"/>
      <c r="O10" s="200"/>
      <c r="P10" s="87"/>
      <c r="Q10" s="85"/>
      <c r="R10" s="85"/>
      <c r="S10" s="85"/>
      <c r="T10" s="85"/>
      <c r="U10" s="85"/>
      <c r="V10" s="85"/>
      <c r="W10" s="85"/>
      <c r="X10" s="85"/>
      <c r="Y10" s="85"/>
      <c r="Z10" s="85"/>
      <c r="AA10" s="85"/>
      <c r="AB10" s="85"/>
      <c r="AC10" s="85"/>
      <c r="AD10" s="85"/>
      <c r="AE10" s="85"/>
      <c r="AF10" s="85"/>
      <c r="AG10" s="85"/>
      <c r="AH10" s="85"/>
      <c r="AI10" s="85"/>
      <c r="AJ10" s="18">
        <f t="shared" si="2"/>
        <v>0</v>
      </c>
      <c r="AK10" s="312">
        <f t="shared" si="3"/>
        <v>0</v>
      </c>
      <c r="AL10" s="335">
        <f t="shared" si="4"/>
        <v>0</v>
      </c>
      <c r="AM10" s="195"/>
      <c r="AN10" s="195"/>
      <c r="AO10" s="195"/>
      <c r="AP10" s="196"/>
    </row>
    <row r="11" spans="1:42" s="155" customFormat="1" ht="21" customHeight="1">
      <c r="A11" s="300">
        <v>5</v>
      </c>
      <c r="B11" s="185" t="s">
        <v>2036</v>
      </c>
      <c r="C11" s="53" t="s">
        <v>2037</v>
      </c>
      <c r="D11" s="186" t="s">
        <v>39</v>
      </c>
      <c r="E11" s="86" t="s">
        <v>7</v>
      </c>
      <c r="F11" s="85"/>
      <c r="G11" s="85"/>
      <c r="H11" s="85"/>
      <c r="I11" s="85"/>
      <c r="J11" s="85" t="s">
        <v>6</v>
      </c>
      <c r="K11" s="85"/>
      <c r="L11" s="85" t="s">
        <v>6</v>
      </c>
      <c r="M11" s="85"/>
      <c r="N11" s="85"/>
      <c r="O11" s="85"/>
      <c r="P11" s="87"/>
      <c r="Q11" s="85"/>
      <c r="R11" s="85"/>
      <c r="S11" s="85" t="s">
        <v>6</v>
      </c>
      <c r="T11" s="85"/>
      <c r="U11" s="85"/>
      <c r="V11" s="85"/>
      <c r="W11" s="85"/>
      <c r="X11" s="85"/>
      <c r="Y11" s="85"/>
      <c r="Z11" s="85"/>
      <c r="AA11" s="85"/>
      <c r="AB11" s="85"/>
      <c r="AC11" s="85"/>
      <c r="AD11" s="85"/>
      <c r="AE11" s="85"/>
      <c r="AF11" s="85"/>
      <c r="AG11" s="85"/>
      <c r="AH11" s="85"/>
      <c r="AI11" s="85"/>
      <c r="AJ11" s="18">
        <f t="shared" si="2"/>
        <v>3</v>
      </c>
      <c r="AK11" s="312">
        <f t="shared" si="3"/>
        <v>0</v>
      </c>
      <c r="AL11" s="335">
        <f t="shared" si="4"/>
        <v>0</v>
      </c>
      <c r="AM11" s="195"/>
      <c r="AN11" s="195"/>
      <c r="AO11" s="195"/>
      <c r="AP11" s="196"/>
    </row>
    <row r="12" spans="1:42" s="155" customFormat="1" ht="21" customHeight="1">
      <c r="A12" s="300">
        <v>6</v>
      </c>
      <c r="B12" s="185" t="s">
        <v>2038</v>
      </c>
      <c r="C12" s="53" t="s">
        <v>291</v>
      </c>
      <c r="D12" s="186" t="s">
        <v>29</v>
      </c>
      <c r="E12" s="86"/>
      <c r="F12" s="85"/>
      <c r="G12" s="85"/>
      <c r="H12" s="85"/>
      <c r="I12" s="85"/>
      <c r="J12" s="85"/>
      <c r="K12" s="85"/>
      <c r="L12" s="85"/>
      <c r="M12" s="85"/>
      <c r="N12" s="85"/>
      <c r="O12" s="85"/>
      <c r="P12" s="87"/>
      <c r="Q12" s="85"/>
      <c r="R12" s="85"/>
      <c r="S12" s="85" t="s">
        <v>6</v>
      </c>
      <c r="T12" s="85"/>
      <c r="U12" s="85"/>
      <c r="V12" s="85"/>
      <c r="W12" s="85"/>
      <c r="X12" s="85"/>
      <c r="Y12" s="85"/>
      <c r="Z12" s="85"/>
      <c r="AA12" s="85"/>
      <c r="AB12" s="85"/>
      <c r="AC12" s="85"/>
      <c r="AD12" s="85"/>
      <c r="AE12" s="85"/>
      <c r="AF12" s="85"/>
      <c r="AG12" s="85"/>
      <c r="AH12" s="85"/>
      <c r="AI12" s="85"/>
      <c r="AJ12" s="18">
        <f t="shared" si="2"/>
        <v>1</v>
      </c>
      <c r="AK12" s="312">
        <f t="shared" si="3"/>
        <v>0</v>
      </c>
      <c r="AL12" s="335">
        <f t="shared" si="4"/>
        <v>0</v>
      </c>
      <c r="AM12" s="195"/>
      <c r="AN12" s="195"/>
      <c r="AO12" s="195"/>
      <c r="AP12" s="196"/>
    </row>
    <row r="13" spans="1:42" s="155" customFormat="1" ht="21" customHeight="1">
      <c r="A13" s="300">
        <v>7</v>
      </c>
      <c r="B13" s="185" t="s">
        <v>2039</v>
      </c>
      <c r="C13" s="53" t="s">
        <v>2040</v>
      </c>
      <c r="D13" s="186" t="s">
        <v>83</v>
      </c>
      <c r="E13" s="199"/>
      <c r="F13" s="200"/>
      <c r="G13" s="200"/>
      <c r="H13" s="200"/>
      <c r="I13" s="200"/>
      <c r="J13" s="200"/>
      <c r="K13" s="200"/>
      <c r="L13" s="85"/>
      <c r="M13" s="85"/>
      <c r="N13" s="200"/>
      <c r="O13" s="85"/>
      <c r="P13" s="87"/>
      <c r="Q13" s="200"/>
      <c r="R13" s="200"/>
      <c r="S13" s="200" t="s">
        <v>6</v>
      </c>
      <c r="T13" s="200"/>
      <c r="U13" s="200"/>
      <c r="V13" s="200"/>
      <c r="W13" s="200"/>
      <c r="X13" s="200"/>
      <c r="Y13" s="200"/>
      <c r="Z13" s="200"/>
      <c r="AA13" s="200"/>
      <c r="AB13" s="200"/>
      <c r="AC13" s="200"/>
      <c r="AD13" s="200"/>
      <c r="AE13" s="200"/>
      <c r="AF13" s="200"/>
      <c r="AG13" s="200"/>
      <c r="AH13" s="200"/>
      <c r="AI13" s="200"/>
      <c r="AJ13" s="18">
        <f t="shared" si="2"/>
        <v>1</v>
      </c>
      <c r="AK13" s="312">
        <f t="shared" si="3"/>
        <v>0</v>
      </c>
      <c r="AL13" s="335">
        <f t="shared" si="4"/>
        <v>0</v>
      </c>
      <c r="AM13" s="152"/>
      <c r="AN13" s="152"/>
      <c r="AO13" s="152"/>
    </row>
    <row r="14" spans="1:42" s="155" customFormat="1" ht="21" customHeight="1">
      <c r="A14" s="300">
        <v>8</v>
      </c>
      <c r="B14" s="185" t="s">
        <v>2041</v>
      </c>
      <c r="C14" s="53" t="s">
        <v>2042</v>
      </c>
      <c r="D14" s="186" t="s">
        <v>943</v>
      </c>
      <c r="E14" s="86"/>
      <c r="F14" s="85"/>
      <c r="G14" s="85"/>
      <c r="H14" s="85"/>
      <c r="I14" s="85"/>
      <c r="J14" s="85"/>
      <c r="K14" s="85"/>
      <c r="L14" s="85"/>
      <c r="M14" s="85"/>
      <c r="N14" s="85"/>
      <c r="O14" s="85"/>
      <c r="P14" s="87"/>
      <c r="Q14" s="85"/>
      <c r="R14" s="85"/>
      <c r="S14" s="85"/>
      <c r="T14" s="85"/>
      <c r="U14" s="85"/>
      <c r="V14" s="85"/>
      <c r="W14" s="85"/>
      <c r="X14" s="85"/>
      <c r="Y14" s="85"/>
      <c r="Z14" s="85"/>
      <c r="AA14" s="85"/>
      <c r="AB14" s="85"/>
      <c r="AC14" s="85"/>
      <c r="AD14" s="85"/>
      <c r="AE14" s="85"/>
      <c r="AF14" s="85"/>
      <c r="AG14" s="85"/>
      <c r="AH14" s="85"/>
      <c r="AI14" s="85"/>
      <c r="AJ14" s="18">
        <f t="shared" si="2"/>
        <v>0</v>
      </c>
      <c r="AK14" s="312">
        <f t="shared" si="3"/>
        <v>0</v>
      </c>
      <c r="AL14" s="335">
        <f t="shared" si="4"/>
        <v>0</v>
      </c>
      <c r="AM14" s="152"/>
      <c r="AN14" s="152"/>
      <c r="AO14" s="152"/>
    </row>
    <row r="15" spans="1:42" s="155" customFormat="1" ht="21" customHeight="1">
      <c r="A15" s="300">
        <v>9</v>
      </c>
      <c r="B15" s="185" t="s">
        <v>2043</v>
      </c>
      <c r="C15" s="53" t="s">
        <v>2044</v>
      </c>
      <c r="D15" s="186" t="s">
        <v>40</v>
      </c>
      <c r="E15" s="86" t="s">
        <v>6</v>
      </c>
      <c r="F15" s="85"/>
      <c r="G15" s="85"/>
      <c r="H15" s="85"/>
      <c r="I15" s="85" t="s">
        <v>6</v>
      </c>
      <c r="J15" s="85" t="s">
        <v>6</v>
      </c>
      <c r="K15" s="85" t="s">
        <v>6</v>
      </c>
      <c r="L15" s="85" t="s">
        <v>6</v>
      </c>
      <c r="M15" s="85"/>
      <c r="N15" s="85"/>
      <c r="O15" s="85"/>
      <c r="P15" s="87"/>
      <c r="Q15" s="85" t="s">
        <v>6</v>
      </c>
      <c r="R15" s="85" t="s">
        <v>6</v>
      </c>
      <c r="S15" s="85" t="s">
        <v>6</v>
      </c>
      <c r="T15" s="85"/>
      <c r="U15" s="85"/>
      <c r="V15" s="85"/>
      <c r="W15" s="85"/>
      <c r="X15" s="85"/>
      <c r="Y15" s="85"/>
      <c r="Z15" s="85"/>
      <c r="AA15" s="85"/>
      <c r="AB15" s="85"/>
      <c r="AC15" s="85"/>
      <c r="AD15" s="85"/>
      <c r="AE15" s="85"/>
      <c r="AF15" s="85"/>
      <c r="AG15" s="85"/>
      <c r="AH15" s="85"/>
      <c r="AI15" s="85"/>
      <c r="AJ15" s="18">
        <f t="shared" si="2"/>
        <v>8</v>
      </c>
      <c r="AK15" s="312">
        <f t="shared" si="3"/>
        <v>0</v>
      </c>
      <c r="AL15" s="335">
        <f t="shared" si="4"/>
        <v>0</v>
      </c>
      <c r="AM15" s="152"/>
      <c r="AN15" s="152"/>
      <c r="AO15" s="152"/>
    </row>
    <row r="16" spans="1:42" s="155" customFormat="1" ht="21" customHeight="1">
      <c r="A16" s="300">
        <v>10</v>
      </c>
      <c r="B16" s="185" t="s">
        <v>2045</v>
      </c>
      <c r="C16" s="53" t="s">
        <v>2046</v>
      </c>
      <c r="D16" s="186" t="s">
        <v>48</v>
      </c>
      <c r="E16" s="86" t="s">
        <v>8</v>
      </c>
      <c r="F16" s="85"/>
      <c r="G16" s="85"/>
      <c r="H16" s="85"/>
      <c r="I16" s="85" t="s">
        <v>6</v>
      </c>
      <c r="J16" s="85"/>
      <c r="K16" s="85" t="s">
        <v>6</v>
      </c>
      <c r="L16" s="85"/>
      <c r="M16" s="85"/>
      <c r="N16" s="85"/>
      <c r="O16" s="101"/>
      <c r="P16" s="87"/>
      <c r="Q16" s="85" t="s">
        <v>7</v>
      </c>
      <c r="R16" s="85"/>
      <c r="S16" s="85" t="s">
        <v>6</v>
      </c>
      <c r="T16" s="85"/>
      <c r="U16" s="85"/>
      <c r="V16" s="85"/>
      <c r="W16" s="85"/>
      <c r="X16" s="85"/>
      <c r="Y16" s="85"/>
      <c r="Z16" s="85"/>
      <c r="AA16" s="85"/>
      <c r="AB16" s="85"/>
      <c r="AC16" s="85"/>
      <c r="AD16" s="85"/>
      <c r="AE16" s="85"/>
      <c r="AF16" s="85"/>
      <c r="AG16" s="85"/>
      <c r="AH16" s="85"/>
      <c r="AI16" s="85"/>
      <c r="AJ16" s="18">
        <f t="shared" si="2"/>
        <v>3</v>
      </c>
      <c r="AK16" s="312">
        <f t="shared" si="3"/>
        <v>1</v>
      </c>
      <c r="AL16" s="335">
        <f t="shared" si="4"/>
        <v>1</v>
      </c>
      <c r="AM16" s="152"/>
      <c r="AN16" s="152"/>
      <c r="AO16" s="152"/>
    </row>
    <row r="17" spans="1:41" s="155" customFormat="1" ht="21" customHeight="1">
      <c r="A17" s="300">
        <v>11</v>
      </c>
      <c r="B17" s="185" t="s">
        <v>2047</v>
      </c>
      <c r="C17" s="53" t="s">
        <v>2048</v>
      </c>
      <c r="D17" s="186" t="s">
        <v>70</v>
      </c>
      <c r="E17" s="86"/>
      <c r="F17" s="85"/>
      <c r="G17" s="85"/>
      <c r="H17" s="85"/>
      <c r="I17" s="85"/>
      <c r="J17" s="85"/>
      <c r="K17" s="85"/>
      <c r="L17" s="85"/>
      <c r="M17" s="85"/>
      <c r="N17" s="85"/>
      <c r="O17" s="101"/>
      <c r="P17" s="87"/>
      <c r="Q17" s="85"/>
      <c r="R17" s="85"/>
      <c r="S17" s="85"/>
      <c r="T17" s="85"/>
      <c r="U17" s="85"/>
      <c r="V17" s="85"/>
      <c r="W17" s="85"/>
      <c r="X17" s="85"/>
      <c r="Y17" s="85"/>
      <c r="Z17" s="85"/>
      <c r="AA17" s="85"/>
      <c r="AB17" s="85"/>
      <c r="AC17" s="85"/>
      <c r="AD17" s="85"/>
      <c r="AE17" s="85"/>
      <c r="AF17" s="85"/>
      <c r="AG17" s="85"/>
      <c r="AH17" s="85"/>
      <c r="AI17" s="85"/>
      <c r="AJ17" s="18">
        <f t="shared" si="2"/>
        <v>0</v>
      </c>
      <c r="AK17" s="312">
        <f t="shared" si="3"/>
        <v>0</v>
      </c>
      <c r="AL17" s="335">
        <f t="shared" si="4"/>
        <v>0</v>
      </c>
      <c r="AM17" s="152"/>
      <c r="AN17" s="152"/>
      <c r="AO17" s="152"/>
    </row>
    <row r="18" spans="1:41" s="155" customFormat="1" ht="21" customHeight="1">
      <c r="A18" s="300">
        <v>12</v>
      </c>
      <c r="B18" s="38" t="s">
        <v>2049</v>
      </c>
      <c r="C18" s="70" t="s">
        <v>478</v>
      </c>
      <c r="D18" s="71" t="s">
        <v>75</v>
      </c>
      <c r="E18" s="86" t="s">
        <v>8</v>
      </c>
      <c r="F18" s="85"/>
      <c r="G18" s="85"/>
      <c r="H18" s="85"/>
      <c r="I18" s="85"/>
      <c r="J18" s="85"/>
      <c r="K18" s="85"/>
      <c r="L18" s="85" t="s">
        <v>8</v>
      </c>
      <c r="M18" s="85"/>
      <c r="N18" s="85"/>
      <c r="O18" s="85"/>
      <c r="P18" s="87"/>
      <c r="Q18" s="85"/>
      <c r="R18" s="85"/>
      <c r="S18" s="85" t="s">
        <v>8</v>
      </c>
      <c r="T18" s="85"/>
      <c r="U18" s="85"/>
      <c r="V18" s="85"/>
      <c r="W18" s="85"/>
      <c r="X18" s="85"/>
      <c r="Y18" s="85"/>
      <c r="Z18" s="85"/>
      <c r="AA18" s="85"/>
      <c r="AB18" s="85"/>
      <c r="AC18" s="85"/>
      <c r="AD18" s="85"/>
      <c r="AE18" s="85"/>
      <c r="AF18" s="85"/>
      <c r="AG18" s="85"/>
      <c r="AH18" s="85"/>
      <c r="AI18" s="85"/>
      <c r="AJ18" s="18">
        <f t="shared" si="2"/>
        <v>0</v>
      </c>
      <c r="AK18" s="312">
        <f t="shared" si="3"/>
        <v>0</v>
      </c>
      <c r="AL18" s="335">
        <f t="shared" si="4"/>
        <v>3</v>
      </c>
      <c r="AM18" s="152"/>
      <c r="AN18" s="152"/>
      <c r="AO18" s="152"/>
    </row>
    <row r="19" spans="1:41" s="155" customFormat="1" ht="21" customHeight="1">
      <c r="A19" s="300">
        <v>13</v>
      </c>
      <c r="B19" s="185" t="s">
        <v>2050</v>
      </c>
      <c r="C19" s="53" t="s">
        <v>2051</v>
      </c>
      <c r="D19" s="186" t="s">
        <v>75</v>
      </c>
      <c r="E19" s="101" t="s">
        <v>7</v>
      </c>
      <c r="F19" s="101"/>
      <c r="G19" s="101"/>
      <c r="H19" s="101"/>
      <c r="I19" s="101"/>
      <c r="J19" s="101" t="s">
        <v>7</v>
      </c>
      <c r="K19" s="101"/>
      <c r="L19" s="101" t="s">
        <v>7</v>
      </c>
      <c r="M19" s="101"/>
      <c r="N19" s="101"/>
      <c r="O19" s="98"/>
      <c r="P19" s="87"/>
      <c r="Q19" s="101"/>
      <c r="R19" s="101" t="s">
        <v>6</v>
      </c>
      <c r="S19" s="101"/>
      <c r="T19" s="101"/>
      <c r="U19" s="101"/>
      <c r="V19" s="101"/>
      <c r="W19" s="202"/>
      <c r="X19" s="101"/>
      <c r="Y19" s="101"/>
      <c r="Z19" s="101"/>
      <c r="AA19" s="101"/>
      <c r="AB19" s="101"/>
      <c r="AC19" s="101"/>
      <c r="AD19" s="101"/>
      <c r="AE19" s="101"/>
      <c r="AF19" s="101"/>
      <c r="AG19" s="101"/>
      <c r="AH19" s="101"/>
      <c r="AI19" s="101"/>
      <c r="AJ19" s="18">
        <f t="shared" si="2"/>
        <v>1</v>
      </c>
      <c r="AK19" s="312">
        <f t="shared" si="3"/>
        <v>2</v>
      </c>
      <c r="AL19" s="335">
        <f t="shared" si="4"/>
        <v>0</v>
      </c>
      <c r="AM19" s="152"/>
      <c r="AN19" s="152"/>
      <c r="AO19" s="152"/>
    </row>
    <row r="20" spans="1:41" s="155" customFormat="1" ht="21" customHeight="1">
      <c r="A20" s="300">
        <v>14</v>
      </c>
      <c r="B20" s="185" t="s">
        <v>2052</v>
      </c>
      <c r="C20" s="53" t="s">
        <v>2053</v>
      </c>
      <c r="D20" s="186" t="s">
        <v>92</v>
      </c>
      <c r="E20" s="86" t="s">
        <v>6</v>
      </c>
      <c r="F20" s="85"/>
      <c r="G20" s="85"/>
      <c r="H20" s="85"/>
      <c r="I20" s="85" t="s">
        <v>6</v>
      </c>
      <c r="J20" s="85"/>
      <c r="K20" s="85" t="s">
        <v>6</v>
      </c>
      <c r="L20" s="85"/>
      <c r="M20" s="85"/>
      <c r="N20" s="85"/>
      <c r="O20" s="98"/>
      <c r="P20" s="87"/>
      <c r="Q20" s="85"/>
      <c r="R20" s="85"/>
      <c r="S20" s="85"/>
      <c r="T20" s="85"/>
      <c r="U20" s="85"/>
      <c r="V20" s="85"/>
      <c r="W20" s="85"/>
      <c r="X20" s="85"/>
      <c r="Y20" s="85"/>
      <c r="Z20" s="85"/>
      <c r="AA20" s="85"/>
      <c r="AB20" s="85"/>
      <c r="AC20" s="85"/>
      <c r="AD20" s="85"/>
      <c r="AE20" s="85"/>
      <c r="AF20" s="85"/>
      <c r="AG20" s="85"/>
      <c r="AH20" s="85"/>
      <c r="AI20" s="85"/>
      <c r="AJ20" s="18">
        <f t="shared" si="2"/>
        <v>3</v>
      </c>
      <c r="AK20" s="312">
        <f t="shared" si="3"/>
        <v>0</v>
      </c>
      <c r="AL20" s="335">
        <f t="shared" si="4"/>
        <v>0</v>
      </c>
      <c r="AM20" s="152"/>
      <c r="AN20" s="152"/>
      <c r="AO20" s="152"/>
    </row>
    <row r="21" spans="1:41" s="155" customFormat="1" ht="21" customHeight="1">
      <c r="A21" s="300">
        <v>15</v>
      </c>
      <c r="B21" s="185" t="s">
        <v>2054</v>
      </c>
      <c r="C21" s="53" t="s">
        <v>694</v>
      </c>
      <c r="D21" s="186" t="s">
        <v>210</v>
      </c>
      <c r="E21" s="97"/>
      <c r="F21" s="98"/>
      <c r="G21" s="98"/>
      <c r="H21" s="98"/>
      <c r="I21" s="98"/>
      <c r="J21" s="98" t="s">
        <v>6</v>
      </c>
      <c r="K21" s="98"/>
      <c r="L21" s="98"/>
      <c r="M21" s="98"/>
      <c r="N21" s="85"/>
      <c r="O21" s="98"/>
      <c r="P21" s="87"/>
      <c r="Q21" s="98"/>
      <c r="R21" s="98"/>
      <c r="S21" s="98"/>
      <c r="T21" s="98"/>
      <c r="U21" s="98"/>
      <c r="V21" s="98"/>
      <c r="W21" s="98"/>
      <c r="X21" s="98"/>
      <c r="Y21" s="98"/>
      <c r="Z21" s="98"/>
      <c r="AA21" s="98"/>
      <c r="AB21" s="98"/>
      <c r="AC21" s="98"/>
      <c r="AD21" s="98"/>
      <c r="AE21" s="98"/>
      <c r="AF21" s="98"/>
      <c r="AG21" s="98"/>
      <c r="AH21" s="98"/>
      <c r="AI21" s="98"/>
      <c r="AJ21" s="18">
        <f t="shared" si="2"/>
        <v>1</v>
      </c>
      <c r="AK21" s="312">
        <f t="shared" si="3"/>
        <v>0</v>
      </c>
      <c r="AL21" s="335">
        <f t="shared" si="4"/>
        <v>0</v>
      </c>
      <c r="AM21" s="152"/>
      <c r="AN21" s="152"/>
      <c r="AO21" s="152"/>
    </row>
    <row r="22" spans="1:41" s="155" customFormat="1" ht="21" customHeight="1">
      <c r="A22" s="300">
        <v>16</v>
      </c>
      <c r="B22" s="185" t="s">
        <v>2055</v>
      </c>
      <c r="C22" s="53" t="s">
        <v>2056</v>
      </c>
      <c r="D22" s="186" t="s">
        <v>2057</v>
      </c>
      <c r="E22" s="97" t="s">
        <v>7</v>
      </c>
      <c r="F22" s="98"/>
      <c r="G22" s="98"/>
      <c r="H22" s="98"/>
      <c r="I22" s="98"/>
      <c r="J22" s="98"/>
      <c r="K22" s="98"/>
      <c r="L22" s="98"/>
      <c r="M22" s="98"/>
      <c r="N22" s="85"/>
      <c r="O22" s="98"/>
      <c r="P22" s="87"/>
      <c r="Q22" s="98" t="s">
        <v>6</v>
      </c>
      <c r="R22" s="98"/>
      <c r="S22" s="98"/>
      <c r="T22" s="98"/>
      <c r="U22" s="98"/>
      <c r="V22" s="98"/>
      <c r="W22" s="98"/>
      <c r="X22" s="98"/>
      <c r="Y22" s="98"/>
      <c r="Z22" s="98"/>
      <c r="AA22" s="98"/>
      <c r="AB22" s="98"/>
      <c r="AC22" s="98"/>
      <c r="AD22" s="98"/>
      <c r="AE22" s="98"/>
      <c r="AF22" s="98"/>
      <c r="AG22" s="98"/>
      <c r="AH22" s="98"/>
      <c r="AI22" s="98"/>
      <c r="AJ22" s="18">
        <f t="shared" si="2"/>
        <v>1</v>
      </c>
      <c r="AK22" s="312">
        <f t="shared" si="3"/>
        <v>0</v>
      </c>
      <c r="AL22" s="335">
        <f t="shared" si="4"/>
        <v>0</v>
      </c>
      <c r="AM22" s="152"/>
      <c r="AN22" s="152"/>
      <c r="AO22" s="152"/>
    </row>
    <row r="23" spans="1:41" s="155" customFormat="1" ht="21" customHeight="1">
      <c r="A23" s="300">
        <v>17</v>
      </c>
      <c r="B23" s="185" t="s">
        <v>2058</v>
      </c>
      <c r="C23" s="53" t="s">
        <v>2059</v>
      </c>
      <c r="D23" s="186" t="s">
        <v>94</v>
      </c>
      <c r="E23" s="97"/>
      <c r="F23" s="98"/>
      <c r="G23" s="98"/>
      <c r="H23" s="98"/>
      <c r="I23" s="98"/>
      <c r="J23" s="98" t="s">
        <v>6</v>
      </c>
      <c r="K23" s="98"/>
      <c r="L23" s="98"/>
      <c r="M23" s="98"/>
      <c r="N23" s="98"/>
      <c r="O23" s="98"/>
      <c r="P23" s="87"/>
      <c r="Q23" s="98"/>
      <c r="R23" s="98"/>
      <c r="S23" s="98"/>
      <c r="T23" s="98"/>
      <c r="U23" s="98"/>
      <c r="V23" s="98"/>
      <c r="W23" s="98"/>
      <c r="X23" s="98"/>
      <c r="Y23" s="98"/>
      <c r="Z23" s="98"/>
      <c r="AA23" s="98"/>
      <c r="AB23" s="98"/>
      <c r="AC23" s="98"/>
      <c r="AD23" s="98"/>
      <c r="AE23" s="98"/>
      <c r="AF23" s="98"/>
      <c r="AG23" s="98"/>
      <c r="AH23" s="98"/>
      <c r="AI23" s="98"/>
      <c r="AJ23" s="18">
        <f t="shared" si="2"/>
        <v>1</v>
      </c>
      <c r="AK23" s="312">
        <f t="shared" si="3"/>
        <v>0</v>
      </c>
      <c r="AL23" s="335">
        <f t="shared" si="4"/>
        <v>0</v>
      </c>
      <c r="AM23" s="152"/>
      <c r="AN23" s="152"/>
      <c r="AO23" s="152"/>
    </row>
    <row r="24" spans="1:41" s="155" customFormat="1" ht="21" customHeight="1">
      <c r="A24" s="300">
        <v>18</v>
      </c>
      <c r="B24" s="185" t="s">
        <v>2060</v>
      </c>
      <c r="C24" s="53" t="s">
        <v>2061</v>
      </c>
      <c r="D24" s="186" t="s">
        <v>2062</v>
      </c>
      <c r="E24" s="97"/>
      <c r="F24" s="98"/>
      <c r="G24" s="98"/>
      <c r="H24" s="98"/>
      <c r="I24" s="98"/>
      <c r="J24" s="98"/>
      <c r="K24" s="98"/>
      <c r="L24" s="98"/>
      <c r="M24" s="98"/>
      <c r="N24" s="98"/>
      <c r="O24" s="98"/>
      <c r="P24" s="87"/>
      <c r="Q24" s="98"/>
      <c r="R24" s="98" t="s">
        <v>6</v>
      </c>
      <c r="S24" s="98"/>
      <c r="T24" s="98"/>
      <c r="U24" s="98"/>
      <c r="V24" s="98"/>
      <c r="W24" s="98"/>
      <c r="X24" s="98"/>
      <c r="Y24" s="98"/>
      <c r="Z24" s="98"/>
      <c r="AA24" s="98"/>
      <c r="AB24" s="98"/>
      <c r="AC24" s="98"/>
      <c r="AD24" s="98"/>
      <c r="AE24" s="98"/>
      <c r="AF24" s="98"/>
      <c r="AG24" s="98"/>
      <c r="AH24" s="98"/>
      <c r="AI24" s="98"/>
      <c r="AJ24" s="18">
        <f t="shared" si="2"/>
        <v>1</v>
      </c>
      <c r="AK24" s="312">
        <f t="shared" si="3"/>
        <v>0</v>
      </c>
      <c r="AL24" s="335">
        <f t="shared" si="4"/>
        <v>0</v>
      </c>
      <c r="AM24" s="152"/>
      <c r="AN24" s="152"/>
      <c r="AO24" s="152"/>
    </row>
    <row r="25" spans="1:41" s="155" customFormat="1" ht="21" customHeight="1">
      <c r="A25" s="300">
        <v>19</v>
      </c>
      <c r="B25" s="185" t="s">
        <v>2063</v>
      </c>
      <c r="C25" s="53" t="s">
        <v>2064</v>
      </c>
      <c r="D25" s="186" t="s">
        <v>2065</v>
      </c>
      <c r="E25" s="97" t="s">
        <v>7</v>
      </c>
      <c r="F25" s="98"/>
      <c r="G25" s="98"/>
      <c r="H25" s="98"/>
      <c r="I25" s="98"/>
      <c r="J25" s="98"/>
      <c r="K25" s="98"/>
      <c r="L25" s="98"/>
      <c r="M25" s="98"/>
      <c r="N25" s="98"/>
      <c r="O25" s="98"/>
      <c r="P25" s="87"/>
      <c r="Q25" s="98"/>
      <c r="R25" s="98" t="s">
        <v>6</v>
      </c>
      <c r="S25" s="98"/>
      <c r="T25" s="98"/>
      <c r="U25" s="98"/>
      <c r="V25" s="98"/>
      <c r="W25" s="98"/>
      <c r="X25" s="98"/>
      <c r="Y25" s="98"/>
      <c r="Z25" s="98"/>
      <c r="AA25" s="98"/>
      <c r="AB25" s="98"/>
      <c r="AC25" s="98"/>
      <c r="AD25" s="98"/>
      <c r="AE25" s="98"/>
      <c r="AF25" s="98"/>
      <c r="AG25" s="98"/>
      <c r="AH25" s="98"/>
      <c r="AI25" s="98"/>
      <c r="AJ25" s="18">
        <f t="shared" si="2"/>
        <v>1</v>
      </c>
      <c r="AK25" s="312">
        <f t="shared" si="3"/>
        <v>0</v>
      </c>
      <c r="AL25" s="335">
        <f t="shared" si="4"/>
        <v>0</v>
      </c>
      <c r="AM25" s="152"/>
      <c r="AN25" s="152"/>
      <c r="AO25" s="152"/>
    </row>
    <row r="26" spans="1:41" s="155" customFormat="1" ht="21" customHeight="1">
      <c r="A26" s="300">
        <v>20</v>
      </c>
      <c r="B26" s="185" t="s">
        <v>2066</v>
      </c>
      <c r="C26" s="53" t="s">
        <v>133</v>
      </c>
      <c r="D26" s="186" t="s">
        <v>2067</v>
      </c>
      <c r="E26" s="97" t="s">
        <v>6</v>
      </c>
      <c r="F26" s="98"/>
      <c r="G26" s="98"/>
      <c r="H26" s="98"/>
      <c r="I26" s="98" t="s">
        <v>6</v>
      </c>
      <c r="J26" s="98" t="s">
        <v>6</v>
      </c>
      <c r="K26" s="98" t="s">
        <v>6</v>
      </c>
      <c r="L26" s="98" t="s">
        <v>6</v>
      </c>
      <c r="M26" s="98"/>
      <c r="N26" s="98"/>
      <c r="O26" s="98"/>
      <c r="P26" s="87"/>
      <c r="Q26" s="98" t="s">
        <v>6</v>
      </c>
      <c r="R26" s="98" t="s">
        <v>6</v>
      </c>
      <c r="S26" s="98" t="s">
        <v>6</v>
      </c>
      <c r="T26" s="98"/>
      <c r="U26" s="98"/>
      <c r="V26" s="98"/>
      <c r="W26" s="98"/>
      <c r="X26" s="98"/>
      <c r="Y26" s="98"/>
      <c r="Z26" s="98"/>
      <c r="AA26" s="98"/>
      <c r="AB26" s="98"/>
      <c r="AC26" s="98"/>
      <c r="AD26" s="98"/>
      <c r="AE26" s="98"/>
      <c r="AF26" s="98"/>
      <c r="AG26" s="98"/>
      <c r="AH26" s="98"/>
      <c r="AI26" s="98"/>
      <c r="AJ26" s="18">
        <f t="shared" si="2"/>
        <v>8</v>
      </c>
      <c r="AK26" s="312">
        <f t="shared" si="3"/>
        <v>0</v>
      </c>
      <c r="AL26" s="335">
        <f t="shared" si="4"/>
        <v>0</v>
      </c>
      <c r="AM26" s="152"/>
      <c r="AN26" s="152"/>
      <c r="AO26" s="152"/>
    </row>
    <row r="27" spans="1:41" s="155" customFormat="1" ht="21" customHeight="1">
      <c r="A27" s="300">
        <v>21</v>
      </c>
      <c r="B27" s="185" t="s">
        <v>2028</v>
      </c>
      <c r="C27" s="53" t="s">
        <v>80</v>
      </c>
      <c r="D27" s="186" t="s">
        <v>168</v>
      </c>
      <c r="E27" s="97" t="s">
        <v>6</v>
      </c>
      <c r="F27" s="98"/>
      <c r="G27" s="98"/>
      <c r="H27" s="98"/>
      <c r="I27" s="98" t="s">
        <v>6</v>
      </c>
      <c r="J27" s="98" t="s">
        <v>6</v>
      </c>
      <c r="K27" s="98"/>
      <c r="L27" s="98" t="s">
        <v>6</v>
      </c>
      <c r="M27" s="98"/>
      <c r="N27" s="98"/>
      <c r="O27" s="98"/>
      <c r="P27" s="87"/>
      <c r="Q27" s="98" t="s">
        <v>6</v>
      </c>
      <c r="R27" s="98" t="s">
        <v>6</v>
      </c>
      <c r="S27" s="98" t="s">
        <v>6</v>
      </c>
      <c r="T27" s="98"/>
      <c r="U27" s="98"/>
      <c r="V27" s="98"/>
      <c r="W27" s="98"/>
      <c r="X27" s="98"/>
      <c r="Y27" s="98"/>
      <c r="Z27" s="98"/>
      <c r="AA27" s="98"/>
      <c r="AB27" s="98"/>
      <c r="AC27" s="98"/>
      <c r="AD27" s="98"/>
      <c r="AE27" s="98"/>
      <c r="AF27" s="98"/>
      <c r="AG27" s="98"/>
      <c r="AH27" s="98"/>
      <c r="AI27" s="98"/>
      <c r="AJ27" s="18">
        <f t="shared" si="2"/>
        <v>7</v>
      </c>
      <c r="AK27" s="312">
        <f t="shared" si="3"/>
        <v>0</v>
      </c>
      <c r="AL27" s="335">
        <f t="shared" si="4"/>
        <v>0</v>
      </c>
      <c r="AM27" s="152"/>
      <c r="AN27" s="152"/>
      <c r="AO27" s="152"/>
    </row>
    <row r="28" spans="1:41" s="155" customFormat="1" ht="21" customHeight="1">
      <c r="A28" s="300">
        <v>22</v>
      </c>
      <c r="B28" s="38" t="s">
        <v>2068</v>
      </c>
      <c r="C28" s="70" t="s">
        <v>2069</v>
      </c>
      <c r="D28" s="71" t="s">
        <v>55</v>
      </c>
      <c r="E28" s="97"/>
      <c r="F28" s="98"/>
      <c r="G28" s="98"/>
      <c r="H28" s="98"/>
      <c r="I28" s="98"/>
      <c r="J28" s="98"/>
      <c r="K28" s="98"/>
      <c r="L28" s="98"/>
      <c r="M28" s="98"/>
      <c r="N28" s="85"/>
      <c r="O28" s="98"/>
      <c r="P28" s="87"/>
      <c r="Q28" s="98"/>
      <c r="R28" s="98"/>
      <c r="S28" s="98"/>
      <c r="T28" s="98"/>
      <c r="U28" s="98"/>
      <c r="V28" s="98"/>
      <c r="W28" s="98"/>
      <c r="X28" s="98"/>
      <c r="Y28" s="98"/>
      <c r="Z28" s="98"/>
      <c r="AA28" s="98"/>
      <c r="AB28" s="98"/>
      <c r="AC28" s="98"/>
      <c r="AD28" s="98"/>
      <c r="AE28" s="98"/>
      <c r="AF28" s="98"/>
      <c r="AG28" s="98"/>
      <c r="AH28" s="98"/>
      <c r="AI28" s="98"/>
      <c r="AJ28" s="18">
        <f t="shared" si="2"/>
        <v>0</v>
      </c>
      <c r="AK28" s="312">
        <f t="shared" si="3"/>
        <v>0</v>
      </c>
      <c r="AL28" s="335">
        <f t="shared" si="4"/>
        <v>0</v>
      </c>
      <c r="AM28" s="152"/>
      <c r="AN28" s="152"/>
      <c r="AO28" s="152"/>
    </row>
    <row r="29" spans="1:41" s="155" customFormat="1" ht="21" customHeight="1">
      <c r="A29" s="300">
        <v>23</v>
      </c>
      <c r="B29" s="185" t="s">
        <v>2070</v>
      </c>
      <c r="C29" s="53" t="s">
        <v>745</v>
      </c>
      <c r="D29" s="186" t="s">
        <v>78</v>
      </c>
      <c r="E29" s="97"/>
      <c r="F29" s="98"/>
      <c r="G29" s="98"/>
      <c r="H29" s="98"/>
      <c r="I29" s="98"/>
      <c r="J29" s="98"/>
      <c r="K29" s="98"/>
      <c r="L29" s="98"/>
      <c r="M29" s="98"/>
      <c r="N29" s="98"/>
      <c r="O29" s="98"/>
      <c r="P29" s="87"/>
      <c r="Q29" s="98"/>
      <c r="R29" s="98"/>
      <c r="S29" s="98"/>
      <c r="T29" s="98"/>
      <c r="U29" s="98"/>
      <c r="V29" s="98"/>
      <c r="W29" s="98"/>
      <c r="X29" s="98"/>
      <c r="Y29" s="98"/>
      <c r="Z29" s="98"/>
      <c r="AA29" s="98"/>
      <c r="AB29" s="98"/>
      <c r="AC29" s="98"/>
      <c r="AD29" s="98"/>
      <c r="AE29" s="98"/>
      <c r="AF29" s="98"/>
      <c r="AG29" s="98"/>
      <c r="AH29" s="98"/>
      <c r="AI29" s="98"/>
      <c r="AJ29" s="18">
        <f t="shared" si="2"/>
        <v>0</v>
      </c>
      <c r="AK29" s="312">
        <f t="shared" si="3"/>
        <v>0</v>
      </c>
      <c r="AL29" s="335">
        <f t="shared" si="4"/>
        <v>0</v>
      </c>
      <c r="AM29" s="152"/>
      <c r="AN29" s="152"/>
      <c r="AO29" s="152"/>
    </row>
    <row r="30" spans="1:41" s="155" customFormat="1" ht="21" customHeight="1">
      <c r="A30" s="300">
        <v>24</v>
      </c>
      <c r="B30" s="185" t="s">
        <v>2071</v>
      </c>
      <c r="C30" s="53" t="s">
        <v>2072</v>
      </c>
      <c r="D30" s="186" t="s">
        <v>9</v>
      </c>
      <c r="E30" s="97"/>
      <c r="F30" s="98"/>
      <c r="G30" s="98"/>
      <c r="H30" s="98"/>
      <c r="I30" s="98"/>
      <c r="J30" s="98"/>
      <c r="K30" s="98"/>
      <c r="L30" s="98"/>
      <c r="M30" s="98"/>
      <c r="N30" s="98"/>
      <c r="O30" s="98"/>
      <c r="P30" s="87"/>
      <c r="Q30" s="98"/>
      <c r="R30" s="98"/>
      <c r="S30" s="98"/>
      <c r="T30" s="98"/>
      <c r="U30" s="98"/>
      <c r="V30" s="98"/>
      <c r="W30" s="98"/>
      <c r="X30" s="98"/>
      <c r="Y30" s="98"/>
      <c r="Z30" s="98"/>
      <c r="AA30" s="98"/>
      <c r="AB30" s="98"/>
      <c r="AC30" s="98"/>
      <c r="AD30" s="98"/>
      <c r="AE30" s="98"/>
      <c r="AF30" s="98"/>
      <c r="AG30" s="98"/>
      <c r="AH30" s="98"/>
      <c r="AI30" s="98"/>
      <c r="AJ30" s="18">
        <f t="shared" si="2"/>
        <v>0</v>
      </c>
      <c r="AK30" s="312">
        <f t="shared" si="3"/>
        <v>0</v>
      </c>
      <c r="AL30" s="335">
        <f t="shared" si="4"/>
        <v>0</v>
      </c>
      <c r="AM30" s="152"/>
      <c r="AN30" s="152"/>
      <c r="AO30" s="152"/>
    </row>
    <row r="31" spans="1:41" s="155" customFormat="1" ht="21" customHeight="1">
      <c r="A31" s="300">
        <v>25</v>
      </c>
      <c r="B31" s="185" t="s">
        <v>2073</v>
      </c>
      <c r="C31" s="53" t="s">
        <v>24</v>
      </c>
      <c r="D31" s="186" t="s">
        <v>58</v>
      </c>
      <c r="E31" s="97" t="s">
        <v>6</v>
      </c>
      <c r="F31" s="98"/>
      <c r="G31" s="98"/>
      <c r="H31" s="98"/>
      <c r="I31" s="98" t="s">
        <v>6</v>
      </c>
      <c r="J31" s="98" t="s">
        <v>6</v>
      </c>
      <c r="K31" s="98" t="s">
        <v>6</v>
      </c>
      <c r="L31" s="98" t="s">
        <v>6</v>
      </c>
      <c r="M31" s="98"/>
      <c r="N31" s="98"/>
      <c r="O31" s="98"/>
      <c r="P31" s="87"/>
      <c r="Q31" s="98" t="s">
        <v>6</v>
      </c>
      <c r="R31" s="98"/>
      <c r="S31" s="98"/>
      <c r="T31" s="98"/>
      <c r="U31" s="98"/>
      <c r="V31" s="98"/>
      <c r="W31" s="98"/>
      <c r="X31" s="98"/>
      <c r="Y31" s="98"/>
      <c r="Z31" s="98"/>
      <c r="AA31" s="98"/>
      <c r="AB31" s="98"/>
      <c r="AC31" s="98"/>
      <c r="AD31" s="98"/>
      <c r="AE31" s="98"/>
      <c r="AF31" s="98"/>
      <c r="AG31" s="98"/>
      <c r="AH31" s="98"/>
      <c r="AI31" s="98"/>
      <c r="AJ31" s="18">
        <f t="shared" si="2"/>
        <v>6</v>
      </c>
      <c r="AK31" s="312">
        <f t="shared" si="3"/>
        <v>0</v>
      </c>
      <c r="AL31" s="335">
        <f t="shared" si="4"/>
        <v>0</v>
      </c>
      <c r="AM31" s="152"/>
      <c r="AN31" s="152"/>
      <c r="AO31" s="152"/>
    </row>
    <row r="32" spans="1:41" s="155" customFormat="1" ht="21" customHeight="1">
      <c r="A32" s="300">
        <v>26</v>
      </c>
      <c r="B32" s="185" t="s">
        <v>2074</v>
      </c>
      <c r="C32" s="53" t="s">
        <v>2075</v>
      </c>
      <c r="D32" s="186" t="s">
        <v>58</v>
      </c>
      <c r="E32" s="97"/>
      <c r="F32" s="98"/>
      <c r="G32" s="98"/>
      <c r="H32" s="98"/>
      <c r="I32" s="98"/>
      <c r="J32" s="98"/>
      <c r="K32" s="98"/>
      <c r="L32" s="98"/>
      <c r="M32" s="98"/>
      <c r="N32" s="98"/>
      <c r="O32" s="98"/>
      <c r="P32" s="87"/>
      <c r="Q32" s="98"/>
      <c r="R32" s="98"/>
      <c r="S32" s="98"/>
      <c r="T32" s="98"/>
      <c r="U32" s="98"/>
      <c r="V32" s="98"/>
      <c r="W32" s="98"/>
      <c r="X32" s="98"/>
      <c r="Y32" s="98"/>
      <c r="Z32" s="98"/>
      <c r="AA32" s="98"/>
      <c r="AB32" s="98"/>
      <c r="AC32" s="98"/>
      <c r="AD32" s="98"/>
      <c r="AE32" s="98"/>
      <c r="AF32" s="98"/>
      <c r="AG32" s="98"/>
      <c r="AH32" s="98"/>
      <c r="AI32" s="98"/>
      <c r="AJ32" s="18">
        <f t="shared" si="2"/>
        <v>0</v>
      </c>
      <c r="AK32" s="312">
        <f t="shared" si="3"/>
        <v>0</v>
      </c>
      <c r="AL32" s="335">
        <f t="shared" si="4"/>
        <v>0</v>
      </c>
      <c r="AM32" s="152"/>
      <c r="AN32" s="152"/>
      <c r="AO32" s="152"/>
    </row>
    <row r="33" spans="1:41" s="155" customFormat="1" ht="21" customHeight="1">
      <c r="A33" s="300">
        <v>27</v>
      </c>
      <c r="B33" s="185" t="s">
        <v>2076</v>
      </c>
      <c r="C33" s="53" t="s">
        <v>2077</v>
      </c>
      <c r="D33" s="186" t="s">
        <v>112</v>
      </c>
      <c r="E33" s="97"/>
      <c r="F33" s="98"/>
      <c r="G33" s="98"/>
      <c r="H33" s="98"/>
      <c r="I33" s="98"/>
      <c r="J33" s="98"/>
      <c r="K33" s="98"/>
      <c r="L33" s="98"/>
      <c r="M33" s="98"/>
      <c r="N33" s="98"/>
      <c r="O33" s="98"/>
      <c r="P33" s="87"/>
      <c r="Q33" s="98"/>
      <c r="R33" s="98"/>
      <c r="S33" s="98"/>
      <c r="T33" s="98"/>
      <c r="U33" s="98"/>
      <c r="V33" s="98"/>
      <c r="W33" s="98"/>
      <c r="X33" s="98"/>
      <c r="Y33" s="98"/>
      <c r="Z33" s="98"/>
      <c r="AA33" s="98"/>
      <c r="AB33" s="98"/>
      <c r="AC33" s="98"/>
      <c r="AD33" s="98"/>
      <c r="AE33" s="98"/>
      <c r="AF33" s="98"/>
      <c r="AG33" s="98"/>
      <c r="AH33" s="98"/>
      <c r="AI33" s="98"/>
      <c r="AJ33" s="18">
        <f t="shared" si="2"/>
        <v>0</v>
      </c>
      <c r="AK33" s="312">
        <f t="shared" si="3"/>
        <v>0</v>
      </c>
      <c r="AL33" s="335">
        <f t="shared" si="4"/>
        <v>0</v>
      </c>
      <c r="AM33" s="152"/>
      <c r="AN33" s="152"/>
      <c r="AO33" s="152"/>
    </row>
    <row r="34" spans="1:41" s="155" customFormat="1" ht="21" customHeight="1">
      <c r="A34" s="300">
        <v>28</v>
      </c>
      <c r="B34" s="185" t="s">
        <v>2078</v>
      </c>
      <c r="C34" s="53" t="s">
        <v>258</v>
      </c>
      <c r="D34" s="186" t="s">
        <v>81</v>
      </c>
      <c r="E34" s="97"/>
      <c r="F34" s="98"/>
      <c r="G34" s="98"/>
      <c r="H34" s="98"/>
      <c r="I34" s="98"/>
      <c r="J34" s="98"/>
      <c r="K34" s="98"/>
      <c r="L34" s="98" t="s">
        <v>6</v>
      </c>
      <c r="M34" s="98"/>
      <c r="N34" s="98"/>
      <c r="O34" s="98"/>
      <c r="P34" s="98"/>
      <c r="Q34" s="98" t="s">
        <v>6</v>
      </c>
      <c r="R34" s="98"/>
      <c r="S34" s="98"/>
      <c r="T34" s="98"/>
      <c r="U34" s="98"/>
      <c r="V34" s="98"/>
      <c r="W34" s="98"/>
      <c r="X34" s="98"/>
      <c r="Y34" s="98"/>
      <c r="Z34" s="98"/>
      <c r="AA34" s="98"/>
      <c r="AB34" s="98"/>
      <c r="AC34" s="98"/>
      <c r="AD34" s="98"/>
      <c r="AE34" s="98"/>
      <c r="AF34" s="98"/>
      <c r="AG34" s="98"/>
      <c r="AH34" s="98"/>
      <c r="AI34" s="98"/>
      <c r="AJ34" s="18">
        <f t="shared" si="2"/>
        <v>2</v>
      </c>
      <c r="AK34" s="312">
        <f t="shared" si="3"/>
        <v>0</v>
      </c>
      <c r="AL34" s="335">
        <f t="shared" si="4"/>
        <v>0</v>
      </c>
      <c r="AM34" s="152"/>
      <c r="AN34" s="152"/>
      <c r="AO34" s="152"/>
    </row>
    <row r="35" spans="1:41" s="155" customFormat="1" ht="21" customHeight="1">
      <c r="A35" s="300">
        <v>29</v>
      </c>
      <c r="B35" s="185" t="s">
        <v>2079</v>
      </c>
      <c r="C35" s="53" t="s">
        <v>764</v>
      </c>
      <c r="D35" s="186" t="s">
        <v>81</v>
      </c>
      <c r="E35" s="97" t="s">
        <v>6</v>
      </c>
      <c r="F35" s="98"/>
      <c r="G35" s="98"/>
      <c r="H35" s="98"/>
      <c r="I35" s="98"/>
      <c r="J35" s="98" t="s">
        <v>6</v>
      </c>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18">
        <f t="shared" si="2"/>
        <v>2</v>
      </c>
      <c r="AK35" s="312">
        <f t="shared" si="3"/>
        <v>0</v>
      </c>
      <c r="AL35" s="335">
        <f t="shared" si="4"/>
        <v>0</v>
      </c>
      <c r="AM35" s="152"/>
      <c r="AN35" s="152"/>
      <c r="AO35" s="152"/>
    </row>
    <row r="36" spans="1:41" s="155" customFormat="1" ht="21" customHeight="1">
      <c r="A36" s="300">
        <v>30</v>
      </c>
      <c r="B36" s="185" t="s">
        <v>2080</v>
      </c>
      <c r="C36" s="53" t="s">
        <v>54</v>
      </c>
      <c r="D36" s="186" t="s">
        <v>100</v>
      </c>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18">
        <f t="shared" si="2"/>
        <v>0</v>
      </c>
      <c r="AK36" s="312">
        <f t="shared" si="3"/>
        <v>0</v>
      </c>
      <c r="AL36" s="335">
        <f t="shared" si="4"/>
        <v>0</v>
      </c>
      <c r="AM36" s="152"/>
      <c r="AN36" s="152"/>
      <c r="AO36" s="152"/>
    </row>
    <row r="37" spans="1:41" s="155" customFormat="1" ht="21" customHeight="1">
      <c r="A37" s="440" t="s">
        <v>10</v>
      </c>
      <c r="B37" s="440"/>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313">
        <f>SUM(AJ7:AJ36)</f>
        <v>58</v>
      </c>
      <c r="AK37" s="144">
        <f>SUM(AK7:AK36)</f>
        <v>3</v>
      </c>
      <c r="AL37" s="144">
        <f>SUM(AL7:AL36)</f>
        <v>4</v>
      </c>
      <c r="AM37" s="154"/>
      <c r="AN37" s="154"/>
    </row>
    <row r="38" spans="1:41" s="24" customFormat="1" ht="21" customHeight="1">
      <c r="A38" s="418" t="s">
        <v>2599</v>
      </c>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20"/>
      <c r="AM38" s="311"/>
    </row>
    <row r="39" spans="1:41">
      <c r="C39" s="414"/>
      <c r="D39" s="414"/>
      <c r="E39" s="414"/>
      <c r="F39" s="414"/>
      <c r="G39" s="414"/>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1:41">
      <c r="C40" s="414"/>
      <c r="D40" s="414"/>
      <c r="E40" s="41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row r="41" spans="1:41">
      <c r="C41" s="414"/>
      <c r="D41" s="414"/>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sheetData>
  <mergeCells count="20">
    <mergeCell ref="I4:L4"/>
    <mergeCell ref="M4:N4"/>
    <mergeCell ref="O4:Q4"/>
    <mergeCell ref="R4:T4"/>
    <mergeCell ref="AL5:AL6"/>
    <mergeCell ref="AJ5:AJ6"/>
    <mergeCell ref="AK5:AK6"/>
    <mergeCell ref="A1:P1"/>
    <mergeCell ref="Q1:AL1"/>
    <mergeCell ref="A2:P2"/>
    <mergeCell ref="Q2:AL2"/>
    <mergeCell ref="A3:AL3"/>
    <mergeCell ref="C41:D41"/>
    <mergeCell ref="C39:G39"/>
    <mergeCell ref="C40:E40"/>
    <mergeCell ref="A37:AI37"/>
    <mergeCell ref="A5:A6"/>
    <mergeCell ref="A38:AL38"/>
    <mergeCell ref="B5:B6"/>
    <mergeCell ref="C5:D6"/>
  </mergeCells>
  <conditionalFormatting sqref="E6:AI36">
    <cfRule type="expression" dxfId="4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1"/>
  <sheetViews>
    <sheetView topLeftCell="A4" zoomScaleNormal="100" workbookViewId="0">
      <selection activeCell="R20" sqref="R20"/>
    </sheetView>
  </sheetViews>
  <sheetFormatPr defaultColWidth="9.33203125" defaultRowHeight="15.75"/>
  <cols>
    <col min="1" max="1" width="7.5" style="154" customWidth="1"/>
    <col min="2" max="2" width="19" style="155" customWidth="1"/>
    <col min="3" max="3" width="25.5" style="154" customWidth="1"/>
    <col min="4" max="4" width="9.5" style="154" customWidth="1"/>
    <col min="5" max="35" width="3.83203125" style="154" customWidth="1"/>
    <col min="36" max="38" width="6.1640625" style="154" customWidth="1"/>
    <col min="39" max="39" width="10.83203125" style="154" customWidth="1"/>
    <col min="40" max="40" width="12.1640625" style="154" customWidth="1"/>
    <col min="41" max="41" width="10.83203125" style="154" customWidth="1"/>
    <col min="42" max="16384" width="9.33203125" style="154"/>
  </cols>
  <sheetData>
    <row r="1" spans="1:42" s="23" customFormat="1" ht="1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2" s="23" customFormat="1" ht="1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2" s="23" customFormat="1" ht="35.25" customHeight="1">
      <c r="A3" s="432" t="s">
        <v>1520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2"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2"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2"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2" s="197" customFormat="1" ht="21" customHeight="1">
      <c r="A7" s="300">
        <v>1</v>
      </c>
      <c r="B7" s="185" t="s">
        <v>1521</v>
      </c>
      <c r="C7" s="53" t="s">
        <v>1522</v>
      </c>
      <c r="D7" s="186" t="s">
        <v>61</v>
      </c>
      <c r="E7" s="86" t="s">
        <v>8</v>
      </c>
      <c r="F7" s="85"/>
      <c r="G7" s="85"/>
      <c r="H7" s="85"/>
      <c r="I7" s="85"/>
      <c r="J7" s="85"/>
      <c r="K7" s="85"/>
      <c r="L7" s="85"/>
      <c r="M7" s="85"/>
      <c r="N7" s="85"/>
      <c r="O7" s="85"/>
      <c r="P7" s="85"/>
      <c r="Q7" s="85" t="s">
        <v>8</v>
      </c>
      <c r="R7" s="85"/>
      <c r="S7" s="85"/>
      <c r="T7" s="85"/>
      <c r="U7" s="85"/>
      <c r="V7" s="87"/>
      <c r="W7" s="85"/>
      <c r="X7" s="85"/>
      <c r="Y7" s="85"/>
      <c r="Z7" s="85"/>
      <c r="AA7" s="85"/>
      <c r="AB7" s="85"/>
      <c r="AC7" s="87"/>
      <c r="AD7" s="85"/>
      <c r="AE7" s="85"/>
      <c r="AF7" s="85"/>
      <c r="AG7" s="85"/>
      <c r="AH7" s="85"/>
      <c r="AI7" s="85"/>
      <c r="AJ7" s="18">
        <f>COUNTIF(E7:AI7,"K")+2*COUNTIF(E7:AI7,"2K")+COUNTIF(E7:AI7,"TK")+COUNTIF(E7:AI7,"KT")+COUNTIF(E7:AI7,"PK")+COUNTIF(E7:AI7,"KP")+2*COUNTIF(E7:AI7,"K2")</f>
        <v>0</v>
      </c>
      <c r="AK7" s="312">
        <f>COUNTIF(F7:AJ7,"P")+2*COUNTIF(F7:AJ7,"2P")+COUNTIF(F7:AJ7,"TP")+COUNTIF(F7:AJ7,"PT")+COUNTIF(F7:AJ7,"PK")+COUNTIF(F7:AJ7,"KP")+2*COUNTIF(F7:AJ7,"P2")</f>
        <v>0</v>
      </c>
      <c r="AL7" s="335">
        <f>COUNTIF(E7:AI7,"T")+2*COUNTIF(E7:AI7,"2T")+2*COUNTIF(E7:AI7,"T2")+COUNTIF(E7:AI7,"PT")+COUNTIF(E7:AI7,"TP")+COUNTIF(E7:AI7,"TK")+COUNTIF(E7:AI7,"KT")</f>
        <v>2</v>
      </c>
      <c r="AM7" s="193"/>
      <c r="AN7" s="194"/>
      <c r="AO7" s="195"/>
      <c r="AP7" s="196"/>
    </row>
    <row r="8" spans="1:42" s="155" customFormat="1" ht="21" customHeight="1">
      <c r="A8" s="300">
        <v>2</v>
      </c>
      <c r="B8" s="185" t="s">
        <v>1523</v>
      </c>
      <c r="C8" s="53" t="s">
        <v>1524</v>
      </c>
      <c r="D8" s="186" t="s">
        <v>907</v>
      </c>
      <c r="E8" s="86"/>
      <c r="F8" s="85" t="s">
        <v>8</v>
      </c>
      <c r="G8" s="85"/>
      <c r="H8" s="85"/>
      <c r="I8" s="85"/>
      <c r="J8" s="85"/>
      <c r="K8" s="85"/>
      <c r="L8" s="85"/>
      <c r="M8" s="85"/>
      <c r="N8" s="85"/>
      <c r="O8" s="85"/>
      <c r="P8" s="85"/>
      <c r="Q8" s="85"/>
      <c r="R8" s="85"/>
      <c r="S8" s="85"/>
      <c r="T8" s="85"/>
      <c r="U8" s="85"/>
      <c r="V8" s="87"/>
      <c r="W8" s="85"/>
      <c r="X8" s="85"/>
      <c r="Y8" s="85"/>
      <c r="Z8" s="85"/>
      <c r="AA8" s="85"/>
      <c r="AB8" s="85"/>
      <c r="AC8" s="87"/>
      <c r="AD8" s="85"/>
      <c r="AE8" s="85"/>
      <c r="AF8" s="85"/>
      <c r="AG8" s="85"/>
      <c r="AH8" s="85"/>
      <c r="AI8" s="85"/>
      <c r="AJ8" s="18">
        <f t="shared" ref="AJ8:AJ25" si="2">COUNTIF(E8:AI8,"K")+2*COUNTIF(E8:AI8,"2K")+COUNTIF(E8:AI8,"TK")+COUNTIF(E8:AI8,"KT")+COUNTIF(E8:AI8,"PK")+COUNTIF(E8:AI8,"KP")+2*COUNTIF(E8:AI8,"K2")</f>
        <v>0</v>
      </c>
      <c r="AK8" s="312">
        <f t="shared" ref="AK8:AK25" si="3">COUNTIF(F8:AJ8,"P")+2*COUNTIF(F8:AJ8,"2P")+COUNTIF(F8:AJ8,"TP")+COUNTIF(F8:AJ8,"PT")+COUNTIF(F8:AJ8,"PK")+COUNTIF(F8:AJ8,"KP")+2*COUNTIF(F8:AJ8,"P2")</f>
        <v>0</v>
      </c>
      <c r="AL8" s="335">
        <f t="shared" ref="AL8:AL25" si="4">COUNTIF(E8:AI8,"T")+2*COUNTIF(E8:AI8,"2T")+2*COUNTIF(E8:AI8,"T2")+COUNTIF(E8:AI8,"PT")+COUNTIF(E8:AI8,"TP")+COUNTIF(E8:AI8,"TK")+COUNTIF(E8:AI8,"KT")</f>
        <v>1</v>
      </c>
      <c r="AM8" s="195"/>
      <c r="AN8" s="195"/>
      <c r="AO8" s="195"/>
      <c r="AP8" s="196"/>
    </row>
    <row r="9" spans="1:42" s="197" customFormat="1" ht="21" customHeight="1">
      <c r="A9" s="300">
        <v>3</v>
      </c>
      <c r="B9" s="185" t="s">
        <v>1525</v>
      </c>
      <c r="C9" s="198" t="s">
        <v>1526</v>
      </c>
      <c r="D9" s="186" t="s">
        <v>286</v>
      </c>
      <c r="E9" s="86"/>
      <c r="F9" s="85" t="s">
        <v>8</v>
      </c>
      <c r="G9" s="85"/>
      <c r="H9" s="85"/>
      <c r="I9" s="85"/>
      <c r="J9" s="85"/>
      <c r="K9" s="85"/>
      <c r="L9" s="85"/>
      <c r="M9" s="85"/>
      <c r="N9" s="85"/>
      <c r="O9" s="85"/>
      <c r="P9" s="85"/>
      <c r="Q9" s="85" t="s">
        <v>8</v>
      </c>
      <c r="R9" s="85"/>
      <c r="S9" s="85"/>
      <c r="T9" s="85"/>
      <c r="U9" s="85"/>
      <c r="V9" s="87"/>
      <c r="W9" s="85"/>
      <c r="X9" s="85"/>
      <c r="Y9" s="85"/>
      <c r="Z9" s="85"/>
      <c r="AA9" s="85"/>
      <c r="AB9" s="85"/>
      <c r="AC9" s="87"/>
      <c r="AD9" s="85"/>
      <c r="AE9" s="85"/>
      <c r="AF9" s="85"/>
      <c r="AG9" s="85"/>
      <c r="AH9" s="85"/>
      <c r="AI9" s="85"/>
      <c r="AJ9" s="18">
        <f t="shared" si="2"/>
        <v>0</v>
      </c>
      <c r="AK9" s="312">
        <f t="shared" si="3"/>
        <v>0</v>
      </c>
      <c r="AL9" s="335">
        <f t="shared" si="4"/>
        <v>2</v>
      </c>
      <c r="AM9" s="195"/>
      <c r="AN9" s="195"/>
      <c r="AO9" s="195"/>
      <c r="AP9" s="196"/>
    </row>
    <row r="10" spans="1:42" s="155" customFormat="1" ht="21" customHeight="1">
      <c r="A10" s="44">
        <v>4</v>
      </c>
      <c r="B10" s="185" t="s">
        <v>1527</v>
      </c>
      <c r="C10" s="53" t="s">
        <v>57</v>
      </c>
      <c r="D10" s="186" t="s">
        <v>136</v>
      </c>
      <c r="E10" s="86" t="s">
        <v>7</v>
      </c>
      <c r="F10" s="85" t="s">
        <v>2661</v>
      </c>
      <c r="G10" s="85"/>
      <c r="H10" s="85"/>
      <c r="I10" s="84"/>
      <c r="J10" s="85"/>
      <c r="K10" s="85"/>
      <c r="L10" s="85"/>
      <c r="M10" s="85"/>
      <c r="N10" s="85"/>
      <c r="O10" s="85"/>
      <c r="P10" s="85"/>
      <c r="Q10" s="85" t="s">
        <v>7</v>
      </c>
      <c r="R10" s="85"/>
      <c r="S10" s="85"/>
      <c r="T10" s="85"/>
      <c r="U10" s="85"/>
      <c r="V10" s="87"/>
      <c r="W10" s="85"/>
      <c r="X10" s="85"/>
      <c r="Y10" s="85"/>
      <c r="Z10" s="85"/>
      <c r="AA10" s="85"/>
      <c r="AB10" s="85"/>
      <c r="AC10" s="87"/>
      <c r="AD10" s="85"/>
      <c r="AE10" s="85"/>
      <c r="AF10" s="85"/>
      <c r="AG10" s="85"/>
      <c r="AH10" s="85"/>
      <c r="AI10" s="85"/>
      <c r="AJ10" s="18">
        <f t="shared" si="2"/>
        <v>0</v>
      </c>
      <c r="AK10" s="312">
        <f t="shared" si="3"/>
        <v>3</v>
      </c>
      <c r="AL10" s="335">
        <f t="shared" si="4"/>
        <v>0</v>
      </c>
      <c r="AM10" s="195"/>
      <c r="AN10" s="195"/>
      <c r="AO10" s="195"/>
      <c r="AP10" s="196"/>
    </row>
    <row r="11" spans="1:42" s="155" customFormat="1" ht="21" customHeight="1">
      <c r="A11" s="44">
        <v>5</v>
      </c>
      <c r="B11" s="185" t="s">
        <v>1528</v>
      </c>
      <c r="C11" s="53" t="s">
        <v>121</v>
      </c>
      <c r="D11" s="186" t="s">
        <v>117</v>
      </c>
      <c r="E11" s="86"/>
      <c r="F11" s="85" t="s">
        <v>6</v>
      </c>
      <c r="G11" s="85"/>
      <c r="H11" s="85"/>
      <c r="I11" s="84"/>
      <c r="J11" s="85"/>
      <c r="K11" s="85"/>
      <c r="L11" s="85" t="s">
        <v>6</v>
      </c>
      <c r="M11" s="85"/>
      <c r="N11" s="85"/>
      <c r="O11" s="85"/>
      <c r="P11" s="85" t="s">
        <v>6</v>
      </c>
      <c r="Q11" s="85"/>
      <c r="R11" s="85" t="s">
        <v>6</v>
      </c>
      <c r="S11" s="85"/>
      <c r="T11" s="85"/>
      <c r="U11" s="85"/>
      <c r="V11" s="87"/>
      <c r="W11" s="85"/>
      <c r="X11" s="85"/>
      <c r="Y11" s="85"/>
      <c r="Z11" s="85"/>
      <c r="AA11" s="85"/>
      <c r="AB11" s="85"/>
      <c r="AC11" s="87"/>
      <c r="AD11" s="85"/>
      <c r="AE11" s="85"/>
      <c r="AF11" s="85"/>
      <c r="AG11" s="85"/>
      <c r="AH11" s="85"/>
      <c r="AI11" s="85"/>
      <c r="AJ11" s="18">
        <f t="shared" si="2"/>
        <v>4</v>
      </c>
      <c r="AK11" s="312">
        <f t="shared" si="3"/>
        <v>0</v>
      </c>
      <c r="AL11" s="335">
        <f t="shared" si="4"/>
        <v>0</v>
      </c>
      <c r="AM11" s="195"/>
      <c r="AN11" s="195"/>
      <c r="AO11" s="195"/>
      <c r="AP11" s="196"/>
    </row>
    <row r="12" spans="1:42" s="155" customFormat="1" ht="21" customHeight="1">
      <c r="A12" s="44">
        <v>6</v>
      </c>
      <c r="B12" s="185" t="s">
        <v>1529</v>
      </c>
      <c r="C12" s="53" t="s">
        <v>1530</v>
      </c>
      <c r="D12" s="186" t="s">
        <v>15</v>
      </c>
      <c r="E12" s="86"/>
      <c r="F12" s="85"/>
      <c r="G12" s="85"/>
      <c r="H12" s="85"/>
      <c r="I12" s="85"/>
      <c r="J12" s="85"/>
      <c r="K12" s="85"/>
      <c r="L12" s="85"/>
      <c r="M12" s="85"/>
      <c r="N12" s="85"/>
      <c r="O12" s="85"/>
      <c r="P12" s="85"/>
      <c r="Q12" s="85"/>
      <c r="R12" s="85"/>
      <c r="S12" s="85"/>
      <c r="T12" s="85"/>
      <c r="U12" s="85"/>
      <c r="V12" s="87"/>
      <c r="W12" s="85"/>
      <c r="X12" s="85"/>
      <c r="Y12" s="85"/>
      <c r="Z12" s="85"/>
      <c r="AA12" s="85"/>
      <c r="AB12" s="85"/>
      <c r="AC12" s="87"/>
      <c r="AD12" s="85"/>
      <c r="AE12" s="85"/>
      <c r="AF12" s="85"/>
      <c r="AG12" s="85"/>
      <c r="AH12" s="85"/>
      <c r="AI12" s="85"/>
      <c r="AJ12" s="18">
        <f t="shared" si="2"/>
        <v>0</v>
      </c>
      <c r="AK12" s="312">
        <f t="shared" si="3"/>
        <v>0</v>
      </c>
      <c r="AL12" s="335">
        <f t="shared" si="4"/>
        <v>0</v>
      </c>
      <c r="AM12" s="195"/>
      <c r="AN12" s="195"/>
      <c r="AO12" s="195"/>
      <c r="AP12" s="196"/>
    </row>
    <row r="13" spans="1:42" s="155" customFormat="1" ht="21" customHeight="1">
      <c r="A13" s="44">
        <v>7</v>
      </c>
      <c r="B13" s="185" t="s">
        <v>1531</v>
      </c>
      <c r="C13" s="53" t="s">
        <v>1532</v>
      </c>
      <c r="D13" s="186" t="s">
        <v>15</v>
      </c>
      <c r="E13" s="199" t="s">
        <v>7</v>
      </c>
      <c r="F13" s="200"/>
      <c r="G13" s="200"/>
      <c r="H13" s="200"/>
      <c r="I13" s="200"/>
      <c r="J13" s="200"/>
      <c r="K13" s="200"/>
      <c r="L13" s="85"/>
      <c r="M13" s="85"/>
      <c r="N13" s="200"/>
      <c r="O13" s="200"/>
      <c r="P13" s="200"/>
      <c r="Q13" s="200"/>
      <c r="R13" s="200"/>
      <c r="S13" s="200"/>
      <c r="T13" s="200"/>
      <c r="U13" s="200"/>
      <c r="V13" s="87"/>
      <c r="W13" s="200"/>
      <c r="X13" s="200"/>
      <c r="Y13" s="200"/>
      <c r="Z13" s="200"/>
      <c r="AA13" s="200"/>
      <c r="AB13" s="200"/>
      <c r="AC13" s="87"/>
      <c r="AD13" s="200"/>
      <c r="AE13" s="200"/>
      <c r="AF13" s="200"/>
      <c r="AG13" s="200"/>
      <c r="AH13" s="200"/>
      <c r="AI13" s="200"/>
      <c r="AJ13" s="18">
        <f t="shared" si="2"/>
        <v>0</v>
      </c>
      <c r="AK13" s="312">
        <f t="shared" si="3"/>
        <v>0</v>
      </c>
      <c r="AL13" s="335">
        <f t="shared" si="4"/>
        <v>0</v>
      </c>
      <c r="AM13" s="152"/>
      <c r="AN13" s="152"/>
      <c r="AO13" s="152"/>
    </row>
    <row r="14" spans="1:42" s="155" customFormat="1" ht="21" customHeight="1">
      <c r="A14" s="44">
        <v>8</v>
      </c>
      <c r="B14" s="185" t="s">
        <v>1533</v>
      </c>
      <c r="C14" s="53" t="s">
        <v>1534</v>
      </c>
      <c r="D14" s="186" t="s">
        <v>32</v>
      </c>
      <c r="E14" s="86"/>
      <c r="F14" s="85"/>
      <c r="G14" s="85"/>
      <c r="H14" s="85"/>
      <c r="I14" s="85"/>
      <c r="J14" s="85"/>
      <c r="K14" s="85"/>
      <c r="L14" s="85"/>
      <c r="M14" s="85"/>
      <c r="N14" s="85"/>
      <c r="O14" s="85"/>
      <c r="P14" s="85"/>
      <c r="Q14" s="85"/>
      <c r="R14" s="85"/>
      <c r="S14" s="85"/>
      <c r="T14" s="85"/>
      <c r="U14" s="85"/>
      <c r="V14" s="87"/>
      <c r="W14" s="85"/>
      <c r="X14" s="85"/>
      <c r="Y14" s="85"/>
      <c r="Z14" s="85"/>
      <c r="AA14" s="85"/>
      <c r="AB14" s="85"/>
      <c r="AC14" s="87"/>
      <c r="AD14" s="85"/>
      <c r="AE14" s="85"/>
      <c r="AF14" s="85"/>
      <c r="AG14" s="85"/>
      <c r="AH14" s="85"/>
      <c r="AI14" s="85"/>
      <c r="AJ14" s="18">
        <f t="shared" si="2"/>
        <v>0</v>
      </c>
      <c r="AK14" s="312">
        <f t="shared" si="3"/>
        <v>0</v>
      </c>
      <c r="AL14" s="335">
        <f t="shared" si="4"/>
        <v>0</v>
      </c>
      <c r="AM14" s="152"/>
      <c r="AN14" s="152"/>
      <c r="AO14" s="152"/>
    </row>
    <row r="15" spans="1:42" s="155" customFormat="1" ht="21" customHeight="1">
      <c r="A15" s="44">
        <v>9</v>
      </c>
      <c r="B15" s="185" t="s">
        <v>1535</v>
      </c>
      <c r="C15" s="53" t="s">
        <v>1025</v>
      </c>
      <c r="D15" s="186" t="s">
        <v>103</v>
      </c>
      <c r="E15" s="86"/>
      <c r="F15" s="85"/>
      <c r="G15" s="85"/>
      <c r="H15" s="85"/>
      <c r="I15" s="85"/>
      <c r="J15" s="85"/>
      <c r="K15" s="85"/>
      <c r="L15" s="85"/>
      <c r="M15" s="85"/>
      <c r="N15" s="85"/>
      <c r="O15" s="85"/>
      <c r="P15" s="85"/>
      <c r="Q15" s="85"/>
      <c r="R15" s="85"/>
      <c r="S15" s="85"/>
      <c r="T15" s="85"/>
      <c r="U15" s="85"/>
      <c r="V15" s="87"/>
      <c r="W15" s="85"/>
      <c r="X15" s="85"/>
      <c r="Y15" s="85"/>
      <c r="Z15" s="85"/>
      <c r="AA15" s="85"/>
      <c r="AB15" s="85"/>
      <c r="AC15" s="87"/>
      <c r="AD15" s="85"/>
      <c r="AE15" s="85"/>
      <c r="AF15" s="85"/>
      <c r="AG15" s="85"/>
      <c r="AH15" s="85"/>
      <c r="AI15" s="85"/>
      <c r="AJ15" s="18">
        <f t="shared" si="2"/>
        <v>0</v>
      </c>
      <c r="AK15" s="312">
        <f t="shared" si="3"/>
        <v>0</v>
      </c>
      <c r="AL15" s="335">
        <f t="shared" si="4"/>
        <v>0</v>
      </c>
      <c r="AM15" s="152"/>
      <c r="AN15" s="152"/>
      <c r="AO15" s="152"/>
    </row>
    <row r="16" spans="1:42" s="155" customFormat="1" ht="21" customHeight="1">
      <c r="A16" s="44">
        <v>10</v>
      </c>
      <c r="B16" s="185" t="s">
        <v>1536</v>
      </c>
      <c r="C16" s="53" t="s">
        <v>1537</v>
      </c>
      <c r="D16" s="186" t="s">
        <v>103</v>
      </c>
      <c r="E16" s="86"/>
      <c r="F16" s="85" t="s">
        <v>7</v>
      </c>
      <c r="G16" s="85"/>
      <c r="H16" s="85"/>
      <c r="I16" s="85" t="s">
        <v>8</v>
      </c>
      <c r="J16" s="85"/>
      <c r="K16" s="85"/>
      <c r="L16" s="85"/>
      <c r="M16" s="85"/>
      <c r="N16" s="85"/>
      <c r="O16" s="85"/>
      <c r="P16" s="85"/>
      <c r="Q16" s="85" t="s">
        <v>8</v>
      </c>
      <c r="R16" s="85"/>
      <c r="S16" s="85"/>
      <c r="T16" s="85"/>
      <c r="U16" s="85"/>
      <c r="V16" s="87"/>
      <c r="W16" s="85"/>
      <c r="X16" s="85"/>
      <c r="Y16" s="85"/>
      <c r="Z16" s="85"/>
      <c r="AA16" s="85"/>
      <c r="AB16" s="85"/>
      <c r="AC16" s="87"/>
      <c r="AD16" s="85"/>
      <c r="AE16" s="85"/>
      <c r="AF16" s="85"/>
      <c r="AG16" s="85"/>
      <c r="AH16" s="85"/>
      <c r="AI16" s="85"/>
      <c r="AJ16" s="18">
        <f t="shared" si="2"/>
        <v>0</v>
      </c>
      <c r="AK16" s="312">
        <f t="shared" si="3"/>
        <v>1</v>
      </c>
      <c r="AL16" s="335">
        <f t="shared" si="4"/>
        <v>2</v>
      </c>
      <c r="AM16" s="152"/>
      <c r="AN16" s="152"/>
      <c r="AO16" s="152"/>
    </row>
    <row r="17" spans="1:41" s="155" customFormat="1" ht="21" customHeight="1">
      <c r="A17" s="44">
        <v>11</v>
      </c>
      <c r="B17" s="185" t="s">
        <v>1538</v>
      </c>
      <c r="C17" s="53" t="s">
        <v>1539</v>
      </c>
      <c r="D17" s="186" t="s">
        <v>796</v>
      </c>
      <c r="E17" s="86"/>
      <c r="F17" s="85"/>
      <c r="G17" s="85"/>
      <c r="H17" s="85"/>
      <c r="I17" s="85"/>
      <c r="J17" s="85"/>
      <c r="K17" s="85"/>
      <c r="L17" s="85"/>
      <c r="M17" s="85"/>
      <c r="N17" s="85"/>
      <c r="O17" s="85"/>
      <c r="P17" s="85"/>
      <c r="Q17" s="85"/>
      <c r="R17" s="85"/>
      <c r="S17" s="85"/>
      <c r="T17" s="85"/>
      <c r="U17" s="85"/>
      <c r="V17" s="87"/>
      <c r="W17" s="85"/>
      <c r="X17" s="85"/>
      <c r="Y17" s="85"/>
      <c r="Z17" s="85"/>
      <c r="AA17" s="85"/>
      <c r="AB17" s="85"/>
      <c r="AC17" s="87"/>
      <c r="AD17" s="85"/>
      <c r="AE17" s="85"/>
      <c r="AF17" s="85"/>
      <c r="AG17" s="85"/>
      <c r="AH17" s="85"/>
      <c r="AI17" s="85"/>
      <c r="AJ17" s="18">
        <f t="shared" si="2"/>
        <v>0</v>
      </c>
      <c r="AK17" s="312">
        <f t="shared" si="3"/>
        <v>0</v>
      </c>
      <c r="AL17" s="335">
        <f t="shared" si="4"/>
        <v>0</v>
      </c>
      <c r="AM17" s="152"/>
      <c r="AN17" s="152"/>
      <c r="AO17" s="152"/>
    </row>
    <row r="18" spans="1:41" s="155" customFormat="1" ht="21" customHeight="1">
      <c r="A18" s="44">
        <v>12</v>
      </c>
      <c r="B18" s="185" t="s">
        <v>1540</v>
      </c>
      <c r="C18" s="53" t="s">
        <v>1541</v>
      </c>
      <c r="D18" s="186" t="s">
        <v>675</v>
      </c>
      <c r="E18" s="86"/>
      <c r="F18" s="85"/>
      <c r="G18" s="85"/>
      <c r="H18" s="85"/>
      <c r="I18" s="85"/>
      <c r="J18" s="85"/>
      <c r="K18" s="85"/>
      <c r="L18" s="85"/>
      <c r="M18" s="85"/>
      <c r="N18" s="85"/>
      <c r="O18" s="85"/>
      <c r="P18" s="85"/>
      <c r="Q18" s="85"/>
      <c r="R18" s="85"/>
      <c r="S18" s="85"/>
      <c r="T18" s="85"/>
      <c r="U18" s="85"/>
      <c r="V18" s="87"/>
      <c r="W18" s="85"/>
      <c r="X18" s="85"/>
      <c r="Y18" s="85"/>
      <c r="Z18" s="85"/>
      <c r="AA18" s="85"/>
      <c r="AB18" s="85"/>
      <c r="AC18" s="87"/>
      <c r="AD18" s="85"/>
      <c r="AE18" s="85"/>
      <c r="AF18" s="85"/>
      <c r="AG18" s="85"/>
      <c r="AH18" s="85"/>
      <c r="AI18" s="85"/>
      <c r="AJ18" s="18">
        <f t="shared" si="2"/>
        <v>0</v>
      </c>
      <c r="AK18" s="312">
        <f t="shared" si="3"/>
        <v>0</v>
      </c>
      <c r="AL18" s="335">
        <f t="shared" si="4"/>
        <v>0</v>
      </c>
      <c r="AM18" s="152"/>
      <c r="AN18" s="152"/>
      <c r="AO18" s="152"/>
    </row>
    <row r="19" spans="1:41" s="155" customFormat="1" ht="21" customHeight="1">
      <c r="A19" s="44">
        <v>13</v>
      </c>
      <c r="B19" s="185" t="s">
        <v>1542</v>
      </c>
      <c r="C19" s="53" t="s">
        <v>1543</v>
      </c>
      <c r="D19" s="186" t="s">
        <v>675</v>
      </c>
      <c r="E19" s="101"/>
      <c r="F19" s="101"/>
      <c r="G19" s="101"/>
      <c r="H19" s="101"/>
      <c r="I19" s="101"/>
      <c r="J19" s="101"/>
      <c r="K19" s="101"/>
      <c r="L19" s="101"/>
      <c r="M19" s="101"/>
      <c r="N19" s="101"/>
      <c r="O19" s="101"/>
      <c r="P19" s="101"/>
      <c r="Q19" s="101"/>
      <c r="R19" s="101"/>
      <c r="S19" s="101"/>
      <c r="T19" s="101"/>
      <c r="U19" s="101"/>
      <c r="V19" s="87"/>
      <c r="W19" s="85"/>
      <c r="X19" s="101"/>
      <c r="Y19" s="101"/>
      <c r="Z19" s="101"/>
      <c r="AA19" s="101"/>
      <c r="AB19" s="101"/>
      <c r="AC19" s="87"/>
      <c r="AD19" s="101"/>
      <c r="AE19" s="101"/>
      <c r="AF19" s="101"/>
      <c r="AG19" s="101"/>
      <c r="AH19" s="101"/>
      <c r="AI19" s="101"/>
      <c r="AJ19" s="18">
        <f t="shared" si="2"/>
        <v>0</v>
      </c>
      <c r="AK19" s="312">
        <f t="shared" si="3"/>
        <v>0</v>
      </c>
      <c r="AL19" s="335">
        <f t="shared" si="4"/>
        <v>0</v>
      </c>
      <c r="AM19" s="152"/>
      <c r="AN19" s="152"/>
      <c r="AO19" s="152"/>
    </row>
    <row r="20" spans="1:41" s="155" customFormat="1" ht="21" customHeight="1">
      <c r="A20" s="44">
        <v>14</v>
      </c>
      <c r="B20" s="185" t="s">
        <v>1544</v>
      </c>
      <c r="C20" s="53" t="s">
        <v>1308</v>
      </c>
      <c r="D20" s="186" t="s">
        <v>896</v>
      </c>
      <c r="E20" s="86"/>
      <c r="F20" s="85"/>
      <c r="G20" s="85"/>
      <c r="H20" s="85"/>
      <c r="I20" s="85"/>
      <c r="J20" s="85"/>
      <c r="K20" s="85"/>
      <c r="L20" s="85"/>
      <c r="M20" s="85"/>
      <c r="N20" s="85"/>
      <c r="O20" s="85"/>
      <c r="P20" s="85"/>
      <c r="Q20" s="85"/>
      <c r="R20" s="85" t="s">
        <v>7</v>
      </c>
      <c r="S20" s="101"/>
      <c r="T20" s="85"/>
      <c r="U20" s="85"/>
      <c r="V20" s="87"/>
      <c r="W20" s="85"/>
      <c r="X20" s="85"/>
      <c r="Y20" s="85"/>
      <c r="Z20" s="85"/>
      <c r="AA20" s="85"/>
      <c r="AB20" s="85"/>
      <c r="AC20" s="87"/>
      <c r="AD20" s="85"/>
      <c r="AE20" s="85"/>
      <c r="AF20" s="85"/>
      <c r="AG20" s="85"/>
      <c r="AH20" s="85"/>
      <c r="AI20" s="85"/>
      <c r="AJ20" s="18">
        <f t="shared" si="2"/>
        <v>0</v>
      </c>
      <c r="AK20" s="312">
        <f t="shared" si="3"/>
        <v>1</v>
      </c>
      <c r="AL20" s="335">
        <f t="shared" si="4"/>
        <v>0</v>
      </c>
      <c r="AM20" s="444"/>
      <c r="AN20" s="425"/>
      <c r="AO20" s="152"/>
    </row>
    <row r="21" spans="1:41" s="155" customFormat="1" ht="21" customHeight="1">
      <c r="A21" s="44">
        <v>15</v>
      </c>
      <c r="B21" s="185" t="s">
        <v>1545</v>
      </c>
      <c r="C21" s="53" t="s">
        <v>1546</v>
      </c>
      <c r="D21" s="186" t="s">
        <v>368</v>
      </c>
      <c r="E21" s="86"/>
      <c r="F21" s="85"/>
      <c r="G21" s="85"/>
      <c r="H21" s="85"/>
      <c r="I21" s="85"/>
      <c r="J21" s="85"/>
      <c r="K21" s="85"/>
      <c r="L21" s="85"/>
      <c r="M21" s="85"/>
      <c r="N21" s="85"/>
      <c r="O21" s="85"/>
      <c r="P21" s="85"/>
      <c r="Q21" s="85" t="s">
        <v>7</v>
      </c>
      <c r="R21" s="85"/>
      <c r="S21" s="85"/>
      <c r="T21" s="85"/>
      <c r="U21" s="85"/>
      <c r="V21" s="87"/>
      <c r="W21" s="85"/>
      <c r="X21" s="85"/>
      <c r="Y21" s="85"/>
      <c r="Z21" s="85"/>
      <c r="AA21" s="85"/>
      <c r="AB21" s="85"/>
      <c r="AC21" s="87"/>
      <c r="AD21" s="85"/>
      <c r="AE21" s="85"/>
      <c r="AF21" s="85"/>
      <c r="AG21" s="85"/>
      <c r="AH21" s="85"/>
      <c r="AI21" s="85"/>
      <c r="AJ21" s="18">
        <f t="shared" si="2"/>
        <v>0</v>
      </c>
      <c r="AK21" s="312">
        <f t="shared" si="3"/>
        <v>1</v>
      </c>
      <c r="AL21" s="335">
        <f t="shared" si="4"/>
        <v>0</v>
      </c>
      <c r="AM21" s="152"/>
      <c r="AN21" s="152"/>
      <c r="AO21" s="152"/>
    </row>
    <row r="22" spans="1:41" s="155" customFormat="1" ht="21" customHeight="1">
      <c r="A22" s="44">
        <v>16</v>
      </c>
      <c r="B22" s="185" t="s">
        <v>1547</v>
      </c>
      <c r="C22" s="53" t="s">
        <v>1548</v>
      </c>
      <c r="D22" s="186" t="s">
        <v>931</v>
      </c>
      <c r="E22" s="97"/>
      <c r="F22" s="98"/>
      <c r="G22" s="98"/>
      <c r="H22" s="98"/>
      <c r="I22" s="98"/>
      <c r="J22" s="98"/>
      <c r="K22" s="98"/>
      <c r="L22" s="98"/>
      <c r="M22" s="98"/>
      <c r="N22" s="98"/>
      <c r="O22" s="98"/>
      <c r="P22" s="98"/>
      <c r="Q22" s="98"/>
      <c r="R22" s="98"/>
      <c r="S22" s="98"/>
      <c r="T22" s="98"/>
      <c r="U22" s="98"/>
      <c r="V22" s="87"/>
      <c r="W22" s="98"/>
      <c r="X22" s="98"/>
      <c r="Y22" s="98"/>
      <c r="Z22" s="98"/>
      <c r="AA22" s="98"/>
      <c r="AB22" s="98"/>
      <c r="AC22" s="87"/>
      <c r="AD22" s="98"/>
      <c r="AE22" s="98"/>
      <c r="AF22" s="98"/>
      <c r="AG22" s="98"/>
      <c r="AH22" s="98"/>
      <c r="AI22" s="98"/>
      <c r="AJ22" s="18">
        <f t="shared" si="2"/>
        <v>0</v>
      </c>
      <c r="AK22" s="312">
        <f t="shared" si="3"/>
        <v>0</v>
      </c>
      <c r="AL22" s="335">
        <f t="shared" si="4"/>
        <v>0</v>
      </c>
      <c r="AM22" s="152"/>
      <c r="AN22" s="152"/>
      <c r="AO22" s="152"/>
    </row>
    <row r="23" spans="1:41" s="155" customFormat="1" ht="21" customHeight="1">
      <c r="A23" s="44">
        <v>17</v>
      </c>
      <c r="B23" s="185" t="s">
        <v>1549</v>
      </c>
      <c r="C23" s="53" t="s">
        <v>1550</v>
      </c>
      <c r="D23" s="186" t="s">
        <v>977</v>
      </c>
      <c r="E23" s="97"/>
      <c r="F23" s="98"/>
      <c r="G23" s="98"/>
      <c r="H23" s="98"/>
      <c r="I23" s="98"/>
      <c r="J23" s="98"/>
      <c r="K23" s="98"/>
      <c r="L23" s="98"/>
      <c r="M23" s="98"/>
      <c r="N23" s="98"/>
      <c r="O23" s="98"/>
      <c r="P23" s="98"/>
      <c r="Q23" s="98" t="s">
        <v>7</v>
      </c>
      <c r="R23" s="98"/>
      <c r="S23" s="98"/>
      <c r="T23" s="98"/>
      <c r="U23" s="98"/>
      <c r="V23" s="87"/>
      <c r="W23" s="98"/>
      <c r="X23" s="98"/>
      <c r="Y23" s="98"/>
      <c r="Z23" s="98"/>
      <c r="AA23" s="98"/>
      <c r="AB23" s="98"/>
      <c r="AC23" s="87"/>
      <c r="AD23" s="98"/>
      <c r="AE23" s="98"/>
      <c r="AF23" s="98"/>
      <c r="AG23" s="98"/>
      <c r="AH23" s="98"/>
      <c r="AI23" s="98"/>
      <c r="AJ23" s="18">
        <f t="shared" si="2"/>
        <v>0</v>
      </c>
      <c r="AK23" s="312">
        <f t="shared" si="3"/>
        <v>1</v>
      </c>
      <c r="AL23" s="335">
        <f t="shared" si="4"/>
        <v>0</v>
      </c>
      <c r="AM23" s="152"/>
      <c r="AN23" s="152"/>
      <c r="AO23" s="152"/>
    </row>
    <row r="24" spans="1:41" s="155" customFormat="1" ht="21" customHeight="1">
      <c r="A24" s="44">
        <v>18</v>
      </c>
      <c r="B24" s="185" t="s">
        <v>1551</v>
      </c>
      <c r="C24" s="53" t="s">
        <v>321</v>
      </c>
      <c r="D24" s="186" t="s">
        <v>89</v>
      </c>
      <c r="E24" s="97"/>
      <c r="F24" s="98"/>
      <c r="G24" s="98"/>
      <c r="H24" s="98"/>
      <c r="I24" s="98"/>
      <c r="J24" s="98"/>
      <c r="K24" s="98"/>
      <c r="L24" s="98"/>
      <c r="M24" s="98"/>
      <c r="N24" s="98"/>
      <c r="O24" s="98"/>
      <c r="P24" s="98"/>
      <c r="Q24" s="98"/>
      <c r="R24" s="98"/>
      <c r="S24" s="98"/>
      <c r="T24" s="98"/>
      <c r="U24" s="98"/>
      <c r="V24" s="87"/>
      <c r="W24" s="98"/>
      <c r="X24" s="98"/>
      <c r="Y24" s="98"/>
      <c r="Z24" s="98"/>
      <c r="AA24" s="98"/>
      <c r="AB24" s="98"/>
      <c r="AC24" s="87"/>
      <c r="AD24" s="98"/>
      <c r="AE24" s="98"/>
      <c r="AF24" s="98"/>
      <c r="AG24" s="98"/>
      <c r="AH24" s="98"/>
      <c r="AI24" s="98"/>
      <c r="AJ24" s="18">
        <f t="shared" si="2"/>
        <v>0</v>
      </c>
      <c r="AK24" s="312">
        <f t="shared" si="3"/>
        <v>0</v>
      </c>
      <c r="AL24" s="335">
        <f t="shared" si="4"/>
        <v>0</v>
      </c>
      <c r="AM24" s="152"/>
      <c r="AN24" s="152"/>
      <c r="AO24" s="152"/>
    </row>
    <row r="25" spans="1:41" s="155" customFormat="1" ht="21" customHeight="1">
      <c r="A25" s="44">
        <v>19</v>
      </c>
      <c r="B25" s="185" t="s">
        <v>1552</v>
      </c>
      <c r="C25" s="53" t="s">
        <v>1553</v>
      </c>
      <c r="D25" s="186" t="s">
        <v>90</v>
      </c>
      <c r="E25" s="97"/>
      <c r="F25" s="98"/>
      <c r="G25" s="98"/>
      <c r="H25" s="98"/>
      <c r="I25" s="98"/>
      <c r="J25" s="98"/>
      <c r="K25" s="98"/>
      <c r="L25" s="98"/>
      <c r="M25" s="98"/>
      <c r="N25" s="98"/>
      <c r="O25" s="98"/>
      <c r="P25" s="98"/>
      <c r="Q25" s="98"/>
      <c r="R25" s="98"/>
      <c r="S25" s="98"/>
      <c r="T25" s="98"/>
      <c r="U25" s="98"/>
      <c r="V25" s="87"/>
      <c r="W25" s="98"/>
      <c r="X25" s="98"/>
      <c r="Y25" s="98"/>
      <c r="Z25" s="98"/>
      <c r="AA25" s="98"/>
      <c r="AB25" s="98"/>
      <c r="AC25" s="87"/>
      <c r="AD25" s="98"/>
      <c r="AE25" s="98"/>
      <c r="AF25" s="98"/>
      <c r="AG25" s="98"/>
      <c r="AH25" s="98"/>
      <c r="AI25" s="98"/>
      <c r="AJ25" s="18">
        <f t="shared" si="2"/>
        <v>0</v>
      </c>
      <c r="AK25" s="312">
        <f t="shared" si="3"/>
        <v>0</v>
      </c>
      <c r="AL25" s="335">
        <f t="shared" si="4"/>
        <v>0</v>
      </c>
      <c r="AM25" s="152"/>
      <c r="AN25" s="152"/>
      <c r="AO25" s="152"/>
    </row>
    <row r="26" spans="1:41" s="155" customFormat="1" ht="21" customHeight="1">
      <c r="A26" s="440" t="s">
        <v>10</v>
      </c>
      <c r="B26" s="440"/>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313">
        <f>SUM(AJ7:AJ25)</f>
        <v>4</v>
      </c>
      <c r="AK26" s="144">
        <f>SUM(AK7:AK25)</f>
        <v>7</v>
      </c>
      <c r="AL26" s="144">
        <f>SUM(AL7:AL25)</f>
        <v>7</v>
      </c>
      <c r="AM26" s="154"/>
      <c r="AN26" s="154"/>
      <c r="AO26" s="154"/>
    </row>
    <row r="27" spans="1:41" s="24" customFormat="1" ht="33.75" customHeight="1">
      <c r="A27" s="418" t="s">
        <v>2599</v>
      </c>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0"/>
      <c r="AM27" s="311"/>
      <c r="AN27" s="311"/>
    </row>
    <row r="28" spans="1:41">
      <c r="C28" s="414"/>
      <c r="D28" s="414"/>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row>
    <row r="29" spans="1:41">
      <c r="C29" s="414"/>
      <c r="D29" s="414"/>
      <c r="E29" s="414"/>
      <c r="F29" s="414"/>
      <c r="G29" s="414"/>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row>
    <row r="30" spans="1:41">
      <c r="C30" s="414"/>
      <c r="D30" s="414"/>
      <c r="E30" s="414"/>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41">
      <c r="C31" s="414"/>
      <c r="D31" s="414"/>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sheetData>
  <mergeCells count="22">
    <mergeCell ref="AM20:AN20"/>
    <mergeCell ref="A5:A6"/>
    <mergeCell ref="A27:AL27"/>
    <mergeCell ref="A1:P1"/>
    <mergeCell ref="Q1:AL1"/>
    <mergeCell ref="A2:P2"/>
    <mergeCell ref="Q2:AL2"/>
    <mergeCell ref="A3:AL3"/>
    <mergeCell ref="I4:L4"/>
    <mergeCell ref="M4:N4"/>
    <mergeCell ref="O4:Q4"/>
    <mergeCell ref="R4:T4"/>
    <mergeCell ref="AL5:AL6"/>
    <mergeCell ref="B5:B6"/>
    <mergeCell ref="C5:D6"/>
    <mergeCell ref="AJ5:AJ6"/>
    <mergeCell ref="AK5:AK6"/>
    <mergeCell ref="C31:D31"/>
    <mergeCell ref="C28:D28"/>
    <mergeCell ref="C29:G29"/>
    <mergeCell ref="C30:E30"/>
    <mergeCell ref="A26:AI26"/>
  </mergeCells>
  <conditionalFormatting sqref="E6:AI25">
    <cfRule type="expression" dxfId="39"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zoomScaleNormal="100" workbookViewId="0">
      <selection activeCell="Y15" sqref="Y15"/>
    </sheetView>
  </sheetViews>
  <sheetFormatPr defaultColWidth="9.33203125" defaultRowHeight="18"/>
  <cols>
    <col min="1" max="1" width="7" style="23" customWidth="1"/>
    <col min="2" max="2" width="16.33203125" style="23" customWidth="1"/>
    <col min="3" max="3" width="21.5" style="23" customWidth="1"/>
    <col min="4" max="4" width="8.6640625" style="23" customWidth="1"/>
    <col min="5" max="35" width="4" style="23" customWidth="1"/>
    <col min="36" max="38" width="6.5" style="23" customWidth="1"/>
    <col min="39" max="39" width="10.83203125" style="23" customWidth="1"/>
    <col min="40" max="40" width="12.1640625" style="23" customWidth="1"/>
    <col min="41" max="41" width="10.83203125" style="23" customWidth="1"/>
    <col min="42" max="16384" width="9.33203125" style="23"/>
  </cols>
  <sheetData>
    <row r="1" spans="1:4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5.25" customHeight="1">
      <c r="A3" s="432" t="s">
        <v>2522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95" customHeight="1">
      <c r="A7" s="66">
        <v>1</v>
      </c>
      <c r="B7" s="78" t="s">
        <v>2081</v>
      </c>
      <c r="C7" s="79" t="s">
        <v>1709</v>
      </c>
      <c r="D7" s="80" t="s">
        <v>40</v>
      </c>
      <c r="E7" s="190"/>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18">
        <f>COUNTIF(E7:AI7,"K")+2*COUNTIF(E7:AI7,"2K")+COUNTIF(E7:AI7,"TK")+COUNTIF(E7:AI7,"KT")+COUNTIF(E7:AI7,"PK")+COUNTIF(E7:AI7,"KP")+2*COUNTIF(E7:AI7,"K2")</f>
        <v>0</v>
      </c>
      <c r="AK7" s="312">
        <f>COUNTIF(F7:AJ7,"P")+2*COUNTIF(F7:AJ7,"2P")+COUNTIF(F7:AJ7,"TP")+COUNTIF(F7:AJ7,"PT")+COUNTIF(F7:AJ7,"PK")+COUNTIF(F7:AJ7,"KP")+2*COUNTIF(F7:AJ7,"P2")</f>
        <v>0</v>
      </c>
      <c r="AL7" s="335">
        <f>COUNTIF(E7:AI7,"T")+2*COUNTIF(E7:AI7,"2T")+2*COUNTIF(E7:AI7,"T2")+COUNTIF(E7:AI7,"PT")+COUNTIF(E7:AI7,"TP")+COUNTIF(E7:AI7,"TK")+COUNTIF(E7:AI7,"KT")</f>
        <v>0</v>
      </c>
      <c r="AM7" s="25"/>
      <c r="AN7" s="26"/>
      <c r="AO7" s="150"/>
    </row>
    <row r="8" spans="1:41" s="24" customFormat="1" ht="21.95" customHeight="1">
      <c r="A8" s="66">
        <v>2</v>
      </c>
      <c r="B8" s="107" t="s">
        <v>2082</v>
      </c>
      <c r="C8" s="108" t="s">
        <v>35</v>
      </c>
      <c r="D8" s="314" t="s">
        <v>48</v>
      </c>
      <c r="E8" s="235"/>
      <c r="F8" s="100"/>
      <c r="G8" s="100"/>
      <c r="H8" s="100"/>
      <c r="I8" s="98"/>
      <c r="J8" s="100"/>
      <c r="K8" s="100"/>
      <c r="L8" s="100"/>
      <c r="M8" s="100"/>
      <c r="N8" s="100"/>
      <c r="O8" s="100"/>
      <c r="P8" s="98"/>
      <c r="Q8" s="100"/>
      <c r="R8" s="98"/>
      <c r="S8" s="100"/>
      <c r="T8" s="100"/>
      <c r="U8" s="100"/>
      <c r="V8" s="98"/>
      <c r="W8" s="98"/>
      <c r="X8" s="100"/>
      <c r="Y8" s="100"/>
      <c r="Z8" s="100"/>
      <c r="AA8" s="100"/>
      <c r="AB8" s="100"/>
      <c r="AC8" s="100"/>
      <c r="AD8" s="98"/>
      <c r="AE8" s="100"/>
      <c r="AF8" s="100"/>
      <c r="AG8" s="100"/>
      <c r="AH8" s="100"/>
      <c r="AI8" s="100"/>
      <c r="AJ8" s="18">
        <f t="shared" ref="AJ8:AJ24" si="2">COUNTIF(E8:AI8,"K")+2*COUNTIF(E8:AI8,"2K")+COUNTIF(E8:AI8,"TK")+COUNTIF(E8:AI8,"KT")+COUNTIF(E8:AI8,"PK")+COUNTIF(E8:AI8,"KP")+2*COUNTIF(E8:AI8,"K2")</f>
        <v>0</v>
      </c>
      <c r="AK8" s="312">
        <f t="shared" ref="AK8:AK24" si="3">COUNTIF(F8:AJ8,"P")+2*COUNTIF(F8:AJ8,"2P")+COUNTIF(F8:AJ8,"TP")+COUNTIF(F8:AJ8,"PT")+COUNTIF(F8:AJ8,"PK")+COUNTIF(F8:AJ8,"KP")+2*COUNTIF(F8:AJ8,"P2")</f>
        <v>0</v>
      </c>
      <c r="AL8" s="335">
        <f t="shared" ref="AL8:AL24" si="4">COUNTIF(E8:AI8,"T")+2*COUNTIF(E8:AI8,"2T")+2*COUNTIF(E8:AI8,"T2")+COUNTIF(E8:AI8,"PT")+COUNTIF(E8:AI8,"TP")+COUNTIF(E8:AI8,"TK")+COUNTIF(E8:AI8,"KT")</f>
        <v>0</v>
      </c>
      <c r="AM8" s="150"/>
      <c r="AN8" s="150"/>
      <c r="AO8" s="150"/>
    </row>
    <row r="9" spans="1:41" s="24" customFormat="1" ht="21.95" customHeight="1">
      <c r="A9" s="66">
        <v>3</v>
      </c>
      <c r="B9" s="78" t="s">
        <v>2083</v>
      </c>
      <c r="C9" s="79" t="s">
        <v>2084</v>
      </c>
      <c r="D9" s="80" t="s">
        <v>75</v>
      </c>
      <c r="E9" s="190"/>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18">
        <f t="shared" si="2"/>
        <v>0</v>
      </c>
      <c r="AK9" s="312">
        <f t="shared" si="3"/>
        <v>0</v>
      </c>
      <c r="AL9" s="335">
        <f t="shared" si="4"/>
        <v>0</v>
      </c>
      <c r="AM9" s="150"/>
      <c r="AN9" s="150"/>
      <c r="AO9" s="150"/>
    </row>
    <row r="10" spans="1:41" s="24" customFormat="1" ht="21.95" customHeight="1">
      <c r="A10" s="66">
        <v>4</v>
      </c>
      <c r="B10" s="78" t="s">
        <v>2085</v>
      </c>
      <c r="C10" s="79" t="s">
        <v>2086</v>
      </c>
      <c r="D10" s="314" t="s">
        <v>997</v>
      </c>
      <c r="E10" s="235"/>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18">
        <f t="shared" si="2"/>
        <v>0</v>
      </c>
      <c r="AK10" s="312">
        <f t="shared" si="3"/>
        <v>0</v>
      </c>
      <c r="AL10" s="335">
        <f t="shared" si="4"/>
        <v>0</v>
      </c>
      <c r="AM10" s="150"/>
      <c r="AN10" s="150"/>
      <c r="AO10" s="150"/>
    </row>
    <row r="11" spans="1:41" s="24" customFormat="1" ht="21.95" customHeight="1">
      <c r="A11" s="66">
        <v>5</v>
      </c>
      <c r="B11" s="78" t="s">
        <v>2087</v>
      </c>
      <c r="C11" s="79" t="s">
        <v>2088</v>
      </c>
      <c r="D11" s="80" t="s">
        <v>1448</v>
      </c>
      <c r="E11" s="190"/>
      <c r="F11" s="100"/>
      <c r="G11" s="100"/>
      <c r="H11" s="100"/>
      <c r="I11" s="98" t="s">
        <v>6</v>
      </c>
      <c r="J11" s="100"/>
      <c r="K11" s="100"/>
      <c r="L11" s="100"/>
      <c r="M11" s="100"/>
      <c r="N11" s="100"/>
      <c r="O11" s="100"/>
      <c r="P11" s="98"/>
      <c r="Q11" s="100"/>
      <c r="R11" s="98"/>
      <c r="S11" s="100"/>
      <c r="T11" s="100"/>
      <c r="U11" s="100"/>
      <c r="V11" s="98"/>
      <c r="W11" s="98"/>
      <c r="X11" s="100"/>
      <c r="Y11" s="100"/>
      <c r="Z11" s="100"/>
      <c r="AA11" s="100"/>
      <c r="AB11" s="100"/>
      <c r="AC11" s="100"/>
      <c r="AD11" s="98"/>
      <c r="AE11" s="100"/>
      <c r="AF11" s="100"/>
      <c r="AG11" s="100"/>
      <c r="AH11" s="100"/>
      <c r="AI11" s="100"/>
      <c r="AJ11" s="18">
        <f t="shared" si="2"/>
        <v>1</v>
      </c>
      <c r="AK11" s="312">
        <f t="shared" si="3"/>
        <v>0</v>
      </c>
      <c r="AL11" s="335">
        <f t="shared" si="4"/>
        <v>0</v>
      </c>
      <c r="AM11" s="150"/>
      <c r="AN11" s="150"/>
      <c r="AO11" s="150"/>
    </row>
    <row r="12" spans="1:41" s="24" customFormat="1" ht="21.95" customHeight="1">
      <c r="A12" s="66">
        <v>6</v>
      </c>
      <c r="B12" s="78" t="s">
        <v>2089</v>
      </c>
      <c r="C12" s="79" t="s">
        <v>2090</v>
      </c>
      <c r="D12" s="80" t="s">
        <v>92</v>
      </c>
      <c r="E12" s="235"/>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18">
        <f t="shared" si="2"/>
        <v>0</v>
      </c>
      <c r="AK12" s="312">
        <f t="shared" si="3"/>
        <v>0</v>
      </c>
      <c r="AL12" s="335">
        <f t="shared" si="4"/>
        <v>0</v>
      </c>
      <c r="AM12" s="150"/>
      <c r="AN12" s="150"/>
      <c r="AO12" s="150"/>
    </row>
    <row r="13" spans="1:41" s="24" customFormat="1" ht="21.95" customHeight="1">
      <c r="A13" s="66">
        <v>7</v>
      </c>
      <c r="B13" s="78" t="s">
        <v>2091</v>
      </c>
      <c r="C13" s="79" t="s">
        <v>2092</v>
      </c>
      <c r="D13" s="80" t="s">
        <v>62</v>
      </c>
      <c r="E13" s="190"/>
      <c r="F13" s="98" t="s">
        <v>8</v>
      </c>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18">
        <f t="shared" si="2"/>
        <v>0</v>
      </c>
      <c r="AK13" s="312">
        <f t="shared" si="3"/>
        <v>0</v>
      </c>
      <c r="AL13" s="335">
        <f t="shared" si="4"/>
        <v>1</v>
      </c>
      <c r="AM13" s="150"/>
      <c r="AN13" s="150"/>
      <c r="AO13" s="150"/>
    </row>
    <row r="14" spans="1:41" s="24" customFormat="1" ht="21.95" customHeight="1">
      <c r="A14" s="66">
        <v>8</v>
      </c>
      <c r="B14" s="78" t="s">
        <v>2093</v>
      </c>
      <c r="C14" s="79" t="s">
        <v>2094</v>
      </c>
      <c r="D14" s="80" t="s">
        <v>62</v>
      </c>
      <c r="E14" s="235"/>
      <c r="F14" s="98"/>
      <c r="G14" s="98"/>
      <c r="H14" s="98"/>
      <c r="I14" s="98" t="s">
        <v>6</v>
      </c>
      <c r="J14" s="98"/>
      <c r="K14" s="98"/>
      <c r="L14" s="98"/>
      <c r="M14" s="98"/>
      <c r="N14" s="98"/>
      <c r="O14" s="98"/>
      <c r="P14" s="98"/>
      <c r="Q14" s="98"/>
      <c r="R14" s="98"/>
      <c r="S14" s="98"/>
      <c r="T14" s="98"/>
      <c r="U14" s="98" t="s">
        <v>6</v>
      </c>
      <c r="V14" s="98"/>
      <c r="W14" s="98"/>
      <c r="X14" s="98"/>
      <c r="Y14" s="98"/>
      <c r="Z14" s="98"/>
      <c r="AA14" s="98"/>
      <c r="AB14" s="98"/>
      <c r="AC14" s="98"/>
      <c r="AD14" s="98"/>
      <c r="AE14" s="98"/>
      <c r="AF14" s="98"/>
      <c r="AG14" s="98"/>
      <c r="AH14" s="98"/>
      <c r="AI14" s="98"/>
      <c r="AJ14" s="18">
        <f t="shared" si="2"/>
        <v>2</v>
      </c>
      <c r="AK14" s="312">
        <f t="shared" si="3"/>
        <v>0</v>
      </c>
      <c r="AL14" s="335">
        <f t="shared" si="4"/>
        <v>0</v>
      </c>
      <c r="AM14" s="150"/>
      <c r="AN14" s="150"/>
      <c r="AO14" s="150"/>
    </row>
    <row r="15" spans="1:41" s="24" customFormat="1" ht="21.95" customHeight="1">
      <c r="A15" s="66">
        <v>9</v>
      </c>
      <c r="B15" s="78" t="s">
        <v>2095</v>
      </c>
      <c r="C15" s="79" t="s">
        <v>69</v>
      </c>
      <c r="D15" s="80" t="s">
        <v>62</v>
      </c>
      <c r="E15" s="190"/>
      <c r="F15" s="100"/>
      <c r="G15" s="100"/>
      <c r="H15" s="100"/>
      <c r="I15" s="98" t="s">
        <v>6</v>
      </c>
      <c r="J15" s="100"/>
      <c r="K15" s="100"/>
      <c r="L15" s="100"/>
      <c r="M15" s="100"/>
      <c r="N15" s="100"/>
      <c r="O15" s="100"/>
      <c r="P15" s="98"/>
      <c r="Q15" s="100"/>
      <c r="R15" s="98"/>
      <c r="S15" s="100"/>
      <c r="T15" s="100"/>
      <c r="U15" s="100"/>
      <c r="V15" s="98"/>
      <c r="W15" s="98"/>
      <c r="X15" s="100"/>
      <c r="Y15" s="100"/>
      <c r="Z15" s="100"/>
      <c r="AA15" s="100"/>
      <c r="AB15" s="100"/>
      <c r="AC15" s="100"/>
      <c r="AD15" s="98"/>
      <c r="AE15" s="100"/>
      <c r="AF15" s="100"/>
      <c r="AG15" s="100"/>
      <c r="AH15" s="100"/>
      <c r="AI15" s="100"/>
      <c r="AJ15" s="18">
        <f t="shared" si="2"/>
        <v>1</v>
      </c>
      <c r="AK15" s="312">
        <f t="shared" si="3"/>
        <v>0</v>
      </c>
      <c r="AL15" s="335">
        <f t="shared" si="4"/>
        <v>0</v>
      </c>
      <c r="AM15" s="150"/>
      <c r="AN15" s="150"/>
      <c r="AO15" s="150"/>
    </row>
    <row r="16" spans="1:41" s="24" customFormat="1" ht="21.95" customHeight="1">
      <c r="A16" s="66">
        <v>10</v>
      </c>
      <c r="B16" s="78" t="s">
        <v>2096</v>
      </c>
      <c r="C16" s="79" t="s">
        <v>2097</v>
      </c>
      <c r="D16" s="80" t="s">
        <v>717</v>
      </c>
      <c r="E16" s="235"/>
      <c r="F16" s="98"/>
      <c r="G16" s="98"/>
      <c r="H16" s="98"/>
      <c r="I16" s="98" t="s">
        <v>6</v>
      </c>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18">
        <f t="shared" si="2"/>
        <v>1</v>
      </c>
      <c r="AK16" s="312">
        <f t="shared" si="3"/>
        <v>0</v>
      </c>
      <c r="AL16" s="335">
        <f t="shared" si="4"/>
        <v>0</v>
      </c>
      <c r="AM16" s="150"/>
      <c r="AN16" s="150"/>
      <c r="AO16" s="150"/>
    </row>
    <row r="17" spans="1:41" s="24" customFormat="1" ht="21.95" customHeight="1">
      <c r="A17" s="66">
        <v>11</v>
      </c>
      <c r="B17" s="78" t="s">
        <v>2098</v>
      </c>
      <c r="C17" s="79" t="s">
        <v>2099</v>
      </c>
      <c r="D17" s="80" t="s">
        <v>52</v>
      </c>
      <c r="E17" s="190"/>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12">
        <f t="shared" si="3"/>
        <v>0</v>
      </c>
      <c r="AL17" s="335">
        <f t="shared" si="4"/>
        <v>0</v>
      </c>
      <c r="AM17" s="150"/>
      <c r="AN17" s="150"/>
      <c r="AO17" s="150"/>
    </row>
    <row r="18" spans="1:41" s="142" customFormat="1" ht="21.95" customHeight="1">
      <c r="A18" s="66">
        <v>12</v>
      </c>
      <c r="B18" s="78" t="s">
        <v>2100</v>
      </c>
      <c r="C18" s="79" t="s">
        <v>249</v>
      </c>
      <c r="D18" s="80" t="s">
        <v>53</v>
      </c>
      <c r="E18" s="235"/>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18">
        <f t="shared" si="2"/>
        <v>0</v>
      </c>
      <c r="AK18" s="312">
        <f t="shared" si="3"/>
        <v>0</v>
      </c>
      <c r="AL18" s="335">
        <f t="shared" si="4"/>
        <v>0</v>
      </c>
      <c r="AM18" s="171"/>
      <c r="AN18" s="171"/>
      <c r="AO18" s="171"/>
    </row>
    <row r="19" spans="1:41" s="142" customFormat="1" ht="21.95" customHeight="1">
      <c r="A19" s="66">
        <v>13</v>
      </c>
      <c r="B19" s="78" t="s">
        <v>2101</v>
      </c>
      <c r="C19" s="79" t="s">
        <v>2102</v>
      </c>
      <c r="D19" s="80" t="s">
        <v>28</v>
      </c>
      <c r="E19" s="190"/>
      <c r="F19" s="190"/>
      <c r="G19" s="190"/>
      <c r="H19" s="190"/>
      <c r="I19" s="98"/>
      <c r="J19" s="190"/>
      <c r="K19" s="190"/>
      <c r="L19" s="190"/>
      <c r="M19" s="190"/>
      <c r="N19" s="190"/>
      <c r="O19" s="190"/>
      <c r="P19" s="98"/>
      <c r="Q19" s="190"/>
      <c r="R19" s="98"/>
      <c r="S19" s="190"/>
      <c r="T19" s="190"/>
      <c r="U19" s="190" t="s">
        <v>6</v>
      </c>
      <c r="V19" s="98"/>
      <c r="W19" s="98"/>
      <c r="X19" s="190"/>
      <c r="Y19" s="190"/>
      <c r="Z19" s="190"/>
      <c r="AA19" s="190"/>
      <c r="AB19" s="190"/>
      <c r="AC19" s="190"/>
      <c r="AD19" s="98"/>
      <c r="AE19" s="190"/>
      <c r="AF19" s="190"/>
      <c r="AG19" s="190"/>
      <c r="AH19" s="190"/>
      <c r="AI19" s="190"/>
      <c r="AJ19" s="18">
        <f t="shared" si="2"/>
        <v>1</v>
      </c>
      <c r="AK19" s="312">
        <f t="shared" si="3"/>
        <v>0</v>
      </c>
      <c r="AL19" s="335">
        <f t="shared" si="4"/>
        <v>0</v>
      </c>
      <c r="AM19" s="171"/>
      <c r="AN19" s="171"/>
      <c r="AO19" s="171"/>
    </row>
    <row r="20" spans="1:41" s="142" customFormat="1" ht="21.95" customHeight="1">
      <c r="A20" s="66">
        <v>14</v>
      </c>
      <c r="B20" s="78" t="s">
        <v>2103</v>
      </c>
      <c r="C20" s="79" t="s">
        <v>38</v>
      </c>
      <c r="D20" s="80" t="s">
        <v>28</v>
      </c>
      <c r="E20" s="235"/>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8">
        <f t="shared" si="2"/>
        <v>0</v>
      </c>
      <c r="AK20" s="312">
        <f t="shared" si="3"/>
        <v>0</v>
      </c>
      <c r="AL20" s="335">
        <f t="shared" si="4"/>
        <v>0</v>
      </c>
      <c r="AM20" s="468"/>
      <c r="AN20" s="469"/>
      <c r="AO20" s="171"/>
    </row>
    <row r="21" spans="1:41" s="142" customFormat="1" ht="21.95" customHeight="1">
      <c r="A21" s="66">
        <v>15</v>
      </c>
      <c r="B21" s="78" t="s">
        <v>2104</v>
      </c>
      <c r="C21" s="79" t="s">
        <v>16</v>
      </c>
      <c r="D21" s="80" t="s">
        <v>2105</v>
      </c>
      <c r="E21" s="190"/>
      <c r="F21" s="98"/>
      <c r="G21" s="98"/>
      <c r="H21" s="98"/>
      <c r="I21" s="98"/>
      <c r="J21" s="98" t="s">
        <v>7</v>
      </c>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18">
        <f t="shared" si="2"/>
        <v>0</v>
      </c>
      <c r="AK21" s="312">
        <f t="shared" si="3"/>
        <v>1</v>
      </c>
      <c r="AL21" s="335">
        <f t="shared" si="4"/>
        <v>0</v>
      </c>
      <c r="AM21" s="171"/>
      <c r="AN21" s="171"/>
      <c r="AO21" s="171"/>
    </row>
    <row r="22" spans="1:41" s="142" customFormat="1" ht="21.95" customHeight="1">
      <c r="A22" s="66">
        <v>16</v>
      </c>
      <c r="B22" s="78" t="s">
        <v>2106</v>
      </c>
      <c r="C22" s="79" t="s">
        <v>327</v>
      </c>
      <c r="D22" s="80" t="s">
        <v>9</v>
      </c>
      <c r="E22" s="235"/>
      <c r="F22" s="98"/>
      <c r="G22" s="98" t="s">
        <v>6</v>
      </c>
      <c r="H22" s="98"/>
      <c r="I22" s="98"/>
      <c r="J22" s="98"/>
      <c r="K22" s="98"/>
      <c r="L22" s="98" t="s">
        <v>6</v>
      </c>
      <c r="M22" s="98" t="s">
        <v>6</v>
      </c>
      <c r="N22" s="98" t="s">
        <v>6</v>
      </c>
      <c r="O22" s="98"/>
      <c r="P22" s="98"/>
      <c r="Q22" s="98" t="s">
        <v>6</v>
      </c>
      <c r="R22" s="98"/>
      <c r="S22" s="98"/>
      <c r="T22" s="98"/>
      <c r="U22" s="98" t="s">
        <v>6</v>
      </c>
      <c r="V22" s="98"/>
      <c r="W22" s="98"/>
      <c r="X22" s="98"/>
      <c r="Y22" s="98"/>
      <c r="Z22" s="98"/>
      <c r="AA22" s="98"/>
      <c r="AB22" s="98"/>
      <c r="AC22" s="98"/>
      <c r="AD22" s="98"/>
      <c r="AE22" s="98"/>
      <c r="AF22" s="98"/>
      <c r="AG22" s="98"/>
      <c r="AH22" s="98"/>
      <c r="AI22" s="98"/>
      <c r="AJ22" s="18">
        <f t="shared" si="2"/>
        <v>6</v>
      </c>
      <c r="AK22" s="312">
        <f t="shared" si="3"/>
        <v>0</v>
      </c>
      <c r="AL22" s="335">
        <f t="shared" si="4"/>
        <v>0</v>
      </c>
      <c r="AM22" s="171"/>
      <c r="AN22" s="171"/>
      <c r="AO22" s="171"/>
    </row>
    <row r="23" spans="1:41" s="142" customFormat="1" ht="21.95" customHeight="1">
      <c r="A23" s="66">
        <v>17</v>
      </c>
      <c r="B23" s="78" t="s">
        <v>2108</v>
      </c>
      <c r="C23" s="108" t="s">
        <v>508</v>
      </c>
      <c r="D23" s="314" t="s">
        <v>112</v>
      </c>
      <c r="E23" s="190"/>
      <c r="F23" s="98" t="s">
        <v>7</v>
      </c>
      <c r="G23" s="98" t="s">
        <v>6</v>
      </c>
      <c r="H23" s="98"/>
      <c r="I23" s="98"/>
      <c r="J23" s="98" t="s">
        <v>6</v>
      </c>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18">
        <f t="shared" si="2"/>
        <v>2</v>
      </c>
      <c r="AK23" s="312">
        <f t="shared" si="3"/>
        <v>1</v>
      </c>
      <c r="AL23" s="335">
        <f t="shared" si="4"/>
        <v>0</v>
      </c>
      <c r="AM23" s="171"/>
      <c r="AN23" s="171"/>
      <c r="AO23" s="171"/>
    </row>
    <row r="24" spans="1:41" s="142" customFormat="1" ht="21.95" customHeight="1">
      <c r="A24" s="66">
        <v>18</v>
      </c>
      <c r="B24" s="78">
        <v>2010010040</v>
      </c>
      <c r="C24" s="108" t="s">
        <v>154</v>
      </c>
      <c r="D24" s="314" t="s">
        <v>675</v>
      </c>
      <c r="E24" s="235"/>
      <c r="F24" s="98" t="s">
        <v>8</v>
      </c>
      <c r="G24" s="98"/>
      <c r="H24" s="98"/>
      <c r="I24" s="98"/>
      <c r="J24" s="98"/>
      <c r="K24" s="98"/>
      <c r="L24" s="98" t="s">
        <v>6</v>
      </c>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1</v>
      </c>
      <c r="AK24" s="312">
        <f t="shared" si="3"/>
        <v>0</v>
      </c>
      <c r="AL24" s="335">
        <f t="shared" si="4"/>
        <v>1</v>
      </c>
      <c r="AM24" s="171"/>
      <c r="AN24" s="171"/>
      <c r="AO24" s="171"/>
    </row>
    <row r="25" spans="1:41" s="24" customFormat="1" ht="21.95" customHeight="1">
      <c r="A25" s="470" t="s">
        <v>10</v>
      </c>
      <c r="B25" s="471"/>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2"/>
      <c r="AJ25" s="313">
        <f>SUM(AJ7:AJ24)</f>
        <v>15</v>
      </c>
      <c r="AK25" s="144">
        <f>SUM(AK7:AK24)</f>
        <v>2</v>
      </c>
      <c r="AL25" s="144">
        <f>SUM(AL7:AL24)</f>
        <v>2</v>
      </c>
    </row>
    <row r="26" spans="1:41" s="24" customFormat="1" ht="21" customHeight="1">
      <c r="A26" s="418" t="s">
        <v>2599</v>
      </c>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20"/>
      <c r="AM26" s="311"/>
      <c r="AN26" s="311"/>
    </row>
    <row r="27" spans="1:41">
      <c r="C27" s="414"/>
      <c r="D27" s="414"/>
    </row>
  </sheetData>
  <mergeCells count="19">
    <mergeCell ref="AK5:AK6"/>
    <mergeCell ref="AL5:AL6"/>
    <mergeCell ref="AM20:AN20"/>
    <mergeCell ref="A25:AI25"/>
    <mergeCell ref="C27:D27"/>
    <mergeCell ref="A26:AL26"/>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24">
    <cfRule type="expression" dxfId="36"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zoomScaleNormal="100" workbookViewId="0">
      <selection activeCell="U9" sqref="U9"/>
    </sheetView>
  </sheetViews>
  <sheetFormatPr defaultColWidth="9.33203125" defaultRowHeight="18"/>
  <cols>
    <col min="1" max="1" width="6.6640625" style="23" customWidth="1"/>
    <col min="2" max="2" width="17.1640625" style="23" customWidth="1"/>
    <col min="3" max="3" width="26.6640625" style="23" customWidth="1"/>
    <col min="4" max="4" width="10" style="23" customWidth="1"/>
    <col min="5" max="35" width="4" style="23" customWidth="1"/>
    <col min="36" max="38" width="6" style="23" customWidth="1"/>
    <col min="39" max="39" width="10.83203125" style="23" customWidth="1"/>
    <col min="40" max="40" width="12.1640625" style="23" customWidth="1"/>
    <col min="41" max="41" width="10.83203125" style="23" customWidth="1"/>
    <col min="42" max="16384" width="9.33203125" style="23"/>
  </cols>
  <sheetData>
    <row r="1" spans="1:4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5.25" customHeight="1">
      <c r="A3" s="432" t="s">
        <v>2521</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 customHeight="1">
      <c r="A7" s="33">
        <v>1</v>
      </c>
      <c r="B7" s="72" t="s">
        <v>2111</v>
      </c>
      <c r="C7" s="73" t="s">
        <v>2112</v>
      </c>
      <c r="D7" s="74" t="s">
        <v>36</v>
      </c>
      <c r="E7" s="299"/>
      <c r="F7" s="95"/>
      <c r="G7" s="95"/>
      <c r="H7" s="95"/>
      <c r="I7" s="94"/>
      <c r="J7" s="95" t="s">
        <v>8</v>
      </c>
      <c r="K7" s="95"/>
      <c r="L7" s="95"/>
      <c r="M7" s="95"/>
      <c r="N7" s="95"/>
      <c r="O7" s="95"/>
      <c r="P7" s="94"/>
      <c r="Q7" s="95"/>
      <c r="R7" s="95" t="s">
        <v>6</v>
      </c>
      <c r="S7" s="95"/>
      <c r="T7" s="95"/>
      <c r="U7" s="95"/>
      <c r="V7" s="94"/>
      <c r="W7" s="94"/>
      <c r="X7" s="95"/>
      <c r="Y7" s="95"/>
      <c r="Z7" s="95"/>
      <c r="AA7" s="95"/>
      <c r="AB7" s="95"/>
      <c r="AC7" s="95"/>
      <c r="AD7" s="94"/>
      <c r="AE7" s="95"/>
      <c r="AF7" s="95"/>
      <c r="AG7" s="95"/>
      <c r="AH7" s="95"/>
      <c r="AI7" s="95"/>
      <c r="AJ7" s="18">
        <f>COUNTIF(E7:AI7,"K")+2*COUNTIF(E7:AI7,"2K")+COUNTIF(E7:AI7,"TK")+COUNTIF(E7:AI7,"KT")+COUNTIF(E7:AI7,"PK")+COUNTIF(E7:AI7,"KP")+2*COUNTIF(E7:AI7,"K2")</f>
        <v>1</v>
      </c>
      <c r="AK7" s="312">
        <f>COUNTIF(F7:AJ7,"P")+2*COUNTIF(F7:AJ7,"2P")+COUNTIF(F7:AJ7,"TP")+COUNTIF(F7:AJ7,"PT")+COUNTIF(F7:AJ7,"PK")+COUNTIF(F7:AJ7,"KP")+2*COUNTIF(F7:AJ7,"P2")</f>
        <v>0</v>
      </c>
      <c r="AL7" s="335">
        <f>COUNTIF(E7:AI7,"T")+2*COUNTIF(E7:AI7,"2T")+2*COUNTIF(E7:AI7,"T2")+COUNTIF(E7:AI7,"PT")+COUNTIF(E7:AI7,"TP")+COUNTIF(E7:AI7,"TK")+COUNTIF(E7:AI7,"KT")</f>
        <v>1</v>
      </c>
      <c r="AM7" s="25"/>
      <c r="AN7" s="26"/>
      <c r="AO7" s="150"/>
    </row>
    <row r="8" spans="1:41" s="24" customFormat="1" ht="21" customHeight="1">
      <c r="A8" s="33">
        <v>2</v>
      </c>
      <c r="B8" s="72" t="s">
        <v>2113</v>
      </c>
      <c r="C8" s="73" t="s">
        <v>180</v>
      </c>
      <c r="D8" s="74" t="s">
        <v>19</v>
      </c>
      <c r="E8" s="225"/>
      <c r="F8" s="118" t="s">
        <v>6</v>
      </c>
      <c r="G8" s="118"/>
      <c r="H8" s="118"/>
      <c r="I8" s="94"/>
      <c r="J8" s="118"/>
      <c r="K8" s="118"/>
      <c r="L8" s="118" t="s">
        <v>2661</v>
      </c>
      <c r="M8" s="118"/>
      <c r="N8" s="118"/>
      <c r="O8" s="118"/>
      <c r="P8" s="94"/>
      <c r="Q8" s="118" t="s">
        <v>7</v>
      </c>
      <c r="R8" s="118"/>
      <c r="S8" s="118" t="s">
        <v>7</v>
      </c>
      <c r="T8" s="118" t="s">
        <v>7</v>
      </c>
      <c r="U8" s="118"/>
      <c r="V8" s="94"/>
      <c r="W8" s="94"/>
      <c r="X8" s="118"/>
      <c r="Y8" s="118"/>
      <c r="Z8" s="118"/>
      <c r="AA8" s="118"/>
      <c r="AB8" s="118"/>
      <c r="AC8" s="118"/>
      <c r="AD8" s="94"/>
      <c r="AE8" s="118"/>
      <c r="AF8" s="118"/>
      <c r="AG8" s="118"/>
      <c r="AH8" s="118"/>
      <c r="AI8" s="118"/>
      <c r="AJ8" s="18">
        <f t="shared" ref="AJ8:AJ28" si="2">COUNTIF(E8:AI8,"K")+2*COUNTIF(E8:AI8,"2K")+COUNTIF(E8:AI8,"TK")+COUNTIF(E8:AI8,"KT")+COUNTIF(E8:AI8,"PK")+COUNTIF(E8:AI8,"KP")+2*COUNTIF(E8:AI8,"K2")</f>
        <v>1</v>
      </c>
      <c r="AK8" s="312">
        <f t="shared" ref="AK8:AK28" si="3">COUNTIF(F8:AJ8,"P")+2*COUNTIF(F8:AJ8,"2P")+COUNTIF(F8:AJ8,"TP")+COUNTIF(F8:AJ8,"PT")+COUNTIF(F8:AJ8,"PK")+COUNTIF(F8:AJ8,"KP")+2*COUNTIF(F8:AJ8,"P2")</f>
        <v>5</v>
      </c>
      <c r="AL8" s="335">
        <f t="shared" ref="AL8:AL28" si="4">COUNTIF(E8:AI8,"T")+2*COUNTIF(E8:AI8,"2T")+2*COUNTIF(E8:AI8,"T2")+COUNTIF(E8:AI8,"PT")+COUNTIF(E8:AI8,"TP")+COUNTIF(E8:AI8,"TK")+COUNTIF(E8:AI8,"KT")</f>
        <v>0</v>
      </c>
      <c r="AM8" s="150"/>
      <c r="AN8" s="150"/>
      <c r="AO8" s="150"/>
    </row>
    <row r="9" spans="1:41" s="24" customFormat="1" ht="21" customHeight="1">
      <c r="A9" s="33">
        <v>3</v>
      </c>
      <c r="B9" s="72" t="s">
        <v>2114</v>
      </c>
      <c r="C9" s="73" t="s">
        <v>2115</v>
      </c>
      <c r="D9" s="74" t="s">
        <v>40</v>
      </c>
      <c r="E9" s="299"/>
      <c r="F9" s="95"/>
      <c r="G9" s="95" t="s">
        <v>6</v>
      </c>
      <c r="H9" s="95"/>
      <c r="I9" s="94"/>
      <c r="J9" s="95"/>
      <c r="K9" s="95"/>
      <c r="L9" s="95"/>
      <c r="M9" s="95" t="s">
        <v>6</v>
      </c>
      <c r="N9" s="95"/>
      <c r="O9" s="95"/>
      <c r="P9" s="94"/>
      <c r="Q9" s="95"/>
      <c r="R9" s="95"/>
      <c r="S9" s="95" t="s">
        <v>7</v>
      </c>
      <c r="T9" s="95"/>
      <c r="U9" s="95"/>
      <c r="V9" s="94"/>
      <c r="W9" s="94"/>
      <c r="X9" s="95"/>
      <c r="Y9" s="95"/>
      <c r="Z9" s="95"/>
      <c r="AA9" s="95"/>
      <c r="AB9" s="95"/>
      <c r="AC9" s="95"/>
      <c r="AD9" s="94"/>
      <c r="AE9" s="95"/>
      <c r="AF9" s="95"/>
      <c r="AG9" s="95"/>
      <c r="AH9" s="95"/>
      <c r="AI9" s="95"/>
      <c r="AJ9" s="18">
        <f t="shared" si="2"/>
        <v>2</v>
      </c>
      <c r="AK9" s="312">
        <f t="shared" si="3"/>
        <v>1</v>
      </c>
      <c r="AL9" s="335">
        <f t="shared" si="4"/>
        <v>0</v>
      </c>
      <c r="AM9" s="150"/>
      <c r="AN9" s="150"/>
      <c r="AO9" s="150"/>
    </row>
    <row r="10" spans="1:41" s="24" customFormat="1" ht="21" customHeight="1">
      <c r="A10" s="33">
        <v>4</v>
      </c>
      <c r="B10" s="72">
        <v>2010010041</v>
      </c>
      <c r="C10" s="73" t="s">
        <v>249</v>
      </c>
      <c r="D10" s="74" t="s">
        <v>39</v>
      </c>
      <c r="E10" s="299"/>
      <c r="F10" s="95"/>
      <c r="G10" s="95"/>
      <c r="H10" s="95"/>
      <c r="I10" s="94" t="s">
        <v>8</v>
      </c>
      <c r="J10" s="95" t="s">
        <v>8</v>
      </c>
      <c r="K10" s="95"/>
      <c r="L10" s="95" t="s">
        <v>8</v>
      </c>
      <c r="M10" s="95"/>
      <c r="N10" s="95" t="s">
        <v>8</v>
      </c>
      <c r="O10" s="95"/>
      <c r="P10" s="94"/>
      <c r="Q10" s="95"/>
      <c r="R10" s="95" t="s">
        <v>6</v>
      </c>
      <c r="S10" s="95" t="s">
        <v>8</v>
      </c>
      <c r="T10" s="95"/>
      <c r="U10" s="95" t="s">
        <v>6</v>
      </c>
      <c r="V10" s="94"/>
      <c r="W10" s="94"/>
      <c r="X10" s="95"/>
      <c r="Y10" s="95"/>
      <c r="Z10" s="95"/>
      <c r="AA10" s="95"/>
      <c r="AB10" s="95"/>
      <c r="AC10" s="95"/>
      <c r="AD10" s="94"/>
      <c r="AE10" s="95"/>
      <c r="AF10" s="95"/>
      <c r="AG10" s="95"/>
      <c r="AH10" s="95"/>
      <c r="AI10" s="95"/>
      <c r="AJ10" s="18">
        <f t="shared" si="2"/>
        <v>2</v>
      </c>
      <c r="AK10" s="312">
        <f t="shared" si="3"/>
        <v>0</v>
      </c>
      <c r="AL10" s="335">
        <f t="shared" si="4"/>
        <v>5</v>
      </c>
      <c r="AM10" s="150"/>
      <c r="AN10" s="150"/>
      <c r="AO10" s="150"/>
    </row>
    <row r="11" spans="1:41" s="24" customFormat="1" ht="21" customHeight="1">
      <c r="A11" s="33">
        <v>5</v>
      </c>
      <c r="B11" s="72" t="s">
        <v>2116</v>
      </c>
      <c r="C11" s="73" t="s">
        <v>64</v>
      </c>
      <c r="D11" s="74" t="s">
        <v>50</v>
      </c>
      <c r="E11" s="225"/>
      <c r="F11" s="118" t="s">
        <v>6</v>
      </c>
      <c r="G11" s="118" t="s">
        <v>6</v>
      </c>
      <c r="H11" s="118"/>
      <c r="I11" s="94"/>
      <c r="J11" s="118"/>
      <c r="K11" s="118"/>
      <c r="L11" s="118" t="s">
        <v>2661</v>
      </c>
      <c r="M11" s="118"/>
      <c r="N11" s="118"/>
      <c r="O11" s="118"/>
      <c r="P11" s="94"/>
      <c r="Q11" s="118" t="s">
        <v>7</v>
      </c>
      <c r="R11" s="118"/>
      <c r="S11" s="118" t="s">
        <v>7</v>
      </c>
      <c r="T11" s="118"/>
      <c r="U11" s="118"/>
      <c r="V11" s="94"/>
      <c r="W11" s="94"/>
      <c r="X11" s="118"/>
      <c r="Y11" s="118"/>
      <c r="Z11" s="118"/>
      <c r="AA11" s="118"/>
      <c r="AB11" s="118"/>
      <c r="AC11" s="118"/>
      <c r="AD11" s="94"/>
      <c r="AE11" s="118"/>
      <c r="AF11" s="118"/>
      <c r="AG11" s="118"/>
      <c r="AH11" s="118"/>
      <c r="AI11" s="118"/>
      <c r="AJ11" s="18">
        <f t="shared" si="2"/>
        <v>2</v>
      </c>
      <c r="AK11" s="312">
        <f t="shared" si="3"/>
        <v>4</v>
      </c>
      <c r="AL11" s="335">
        <f t="shared" si="4"/>
        <v>0</v>
      </c>
      <c r="AM11" s="150"/>
      <c r="AN11" s="150"/>
      <c r="AO11" s="150"/>
    </row>
    <row r="12" spans="1:41" s="24" customFormat="1" ht="21" customHeight="1">
      <c r="A12" s="33">
        <v>6</v>
      </c>
      <c r="B12" s="72" t="s">
        <v>2119</v>
      </c>
      <c r="C12" s="73" t="s">
        <v>2120</v>
      </c>
      <c r="D12" s="74" t="s">
        <v>14</v>
      </c>
      <c r="E12" s="299"/>
      <c r="F12" s="95"/>
      <c r="G12" s="95"/>
      <c r="H12" s="95"/>
      <c r="I12" s="94"/>
      <c r="J12" s="95"/>
      <c r="K12" s="95"/>
      <c r="L12" s="95"/>
      <c r="M12" s="95"/>
      <c r="N12" s="95"/>
      <c r="O12" s="95"/>
      <c r="P12" s="94"/>
      <c r="Q12" s="95" t="s">
        <v>6</v>
      </c>
      <c r="R12" s="95"/>
      <c r="S12" s="95"/>
      <c r="T12" s="95"/>
      <c r="U12" s="95"/>
      <c r="V12" s="94"/>
      <c r="W12" s="94"/>
      <c r="X12" s="95"/>
      <c r="Y12" s="95"/>
      <c r="Z12" s="95"/>
      <c r="AA12" s="95"/>
      <c r="AB12" s="95"/>
      <c r="AC12" s="95"/>
      <c r="AD12" s="94"/>
      <c r="AE12" s="95"/>
      <c r="AF12" s="95"/>
      <c r="AG12" s="95"/>
      <c r="AH12" s="95"/>
      <c r="AI12" s="95"/>
      <c r="AJ12" s="18">
        <f t="shared" si="2"/>
        <v>1</v>
      </c>
      <c r="AK12" s="312">
        <f t="shared" si="3"/>
        <v>0</v>
      </c>
      <c r="AL12" s="335">
        <f t="shared" si="4"/>
        <v>0</v>
      </c>
      <c r="AM12" s="150"/>
      <c r="AN12" s="150"/>
      <c r="AO12" s="150"/>
    </row>
    <row r="13" spans="1:41" s="24" customFormat="1" ht="21" customHeight="1">
      <c r="A13" s="33">
        <v>7</v>
      </c>
      <c r="B13" s="72" t="s">
        <v>2118</v>
      </c>
      <c r="C13" s="73" t="s">
        <v>2088</v>
      </c>
      <c r="D13" s="74" t="s">
        <v>14</v>
      </c>
      <c r="E13" s="299"/>
      <c r="F13" s="95"/>
      <c r="G13" s="95"/>
      <c r="H13" s="95"/>
      <c r="I13" s="94"/>
      <c r="J13" s="95"/>
      <c r="K13" s="95"/>
      <c r="L13" s="95"/>
      <c r="M13" s="95"/>
      <c r="N13" s="95"/>
      <c r="O13" s="95"/>
      <c r="P13" s="94"/>
      <c r="Q13" s="95"/>
      <c r="R13" s="95"/>
      <c r="S13" s="95" t="s">
        <v>7</v>
      </c>
      <c r="T13" s="95"/>
      <c r="U13" s="95"/>
      <c r="V13" s="94"/>
      <c r="W13" s="94"/>
      <c r="X13" s="95"/>
      <c r="Y13" s="95"/>
      <c r="Z13" s="95"/>
      <c r="AA13" s="95"/>
      <c r="AB13" s="95"/>
      <c r="AC13" s="95"/>
      <c r="AD13" s="94"/>
      <c r="AE13" s="95"/>
      <c r="AF13" s="95"/>
      <c r="AG13" s="95"/>
      <c r="AH13" s="95"/>
      <c r="AI13" s="95"/>
      <c r="AJ13" s="18">
        <f t="shared" si="2"/>
        <v>0</v>
      </c>
      <c r="AK13" s="312">
        <f t="shared" si="3"/>
        <v>1</v>
      </c>
      <c r="AL13" s="335">
        <f t="shared" si="4"/>
        <v>0</v>
      </c>
      <c r="AM13" s="150"/>
      <c r="AN13" s="150"/>
      <c r="AO13" s="150"/>
    </row>
    <row r="14" spans="1:41" s="24" customFormat="1" ht="21" customHeight="1">
      <c r="A14" s="33">
        <v>8</v>
      </c>
      <c r="B14" s="72" t="s">
        <v>2121</v>
      </c>
      <c r="C14" s="73" t="s">
        <v>358</v>
      </c>
      <c r="D14" s="74" t="s">
        <v>41</v>
      </c>
      <c r="E14" s="299"/>
      <c r="F14" s="95"/>
      <c r="G14" s="95"/>
      <c r="H14" s="95"/>
      <c r="I14" s="94"/>
      <c r="J14" s="95"/>
      <c r="K14" s="95"/>
      <c r="L14" s="95"/>
      <c r="M14" s="95"/>
      <c r="N14" s="95"/>
      <c r="O14" s="95"/>
      <c r="P14" s="94"/>
      <c r="Q14" s="95"/>
      <c r="R14" s="95"/>
      <c r="S14" s="95"/>
      <c r="T14" s="95"/>
      <c r="U14" s="95"/>
      <c r="V14" s="94"/>
      <c r="W14" s="94"/>
      <c r="X14" s="95"/>
      <c r="Y14" s="95"/>
      <c r="Z14" s="95"/>
      <c r="AA14" s="95"/>
      <c r="AB14" s="95"/>
      <c r="AC14" s="95"/>
      <c r="AD14" s="94"/>
      <c r="AE14" s="95"/>
      <c r="AF14" s="95"/>
      <c r="AG14" s="95"/>
      <c r="AH14" s="95"/>
      <c r="AI14" s="95"/>
      <c r="AJ14" s="18">
        <f t="shared" si="2"/>
        <v>0</v>
      </c>
      <c r="AK14" s="312">
        <f t="shared" si="3"/>
        <v>0</v>
      </c>
      <c r="AL14" s="335">
        <f t="shared" si="4"/>
        <v>0</v>
      </c>
      <c r="AM14" s="150"/>
      <c r="AN14" s="150"/>
      <c r="AO14" s="150"/>
    </row>
    <row r="15" spans="1:41" s="24" customFormat="1" ht="21" customHeight="1">
      <c r="A15" s="33">
        <v>9</v>
      </c>
      <c r="B15" s="72" t="s">
        <v>2122</v>
      </c>
      <c r="C15" s="73" t="s">
        <v>2123</v>
      </c>
      <c r="D15" s="74" t="s">
        <v>41</v>
      </c>
      <c r="E15" s="225"/>
      <c r="F15" s="118" t="s">
        <v>6</v>
      </c>
      <c r="G15" s="118"/>
      <c r="H15" s="118"/>
      <c r="I15" s="94"/>
      <c r="J15" s="118"/>
      <c r="K15" s="118"/>
      <c r="L15" s="118"/>
      <c r="M15" s="118"/>
      <c r="N15" s="118"/>
      <c r="O15" s="118"/>
      <c r="P15" s="94"/>
      <c r="Q15" s="118" t="s">
        <v>6</v>
      </c>
      <c r="R15" s="118"/>
      <c r="S15" s="118" t="s">
        <v>7</v>
      </c>
      <c r="T15" s="118"/>
      <c r="U15" s="118" t="s">
        <v>6</v>
      </c>
      <c r="V15" s="94"/>
      <c r="W15" s="94"/>
      <c r="X15" s="118"/>
      <c r="Y15" s="118"/>
      <c r="Z15" s="118"/>
      <c r="AA15" s="118"/>
      <c r="AB15" s="118"/>
      <c r="AC15" s="118"/>
      <c r="AD15" s="94"/>
      <c r="AE15" s="118"/>
      <c r="AF15" s="118"/>
      <c r="AG15" s="118"/>
      <c r="AH15" s="118"/>
      <c r="AI15" s="118"/>
      <c r="AJ15" s="18">
        <f t="shared" si="2"/>
        <v>3</v>
      </c>
      <c r="AK15" s="312">
        <f t="shared" si="3"/>
        <v>1</v>
      </c>
      <c r="AL15" s="335">
        <f t="shared" si="4"/>
        <v>0</v>
      </c>
      <c r="AM15" s="150"/>
      <c r="AN15" s="150"/>
      <c r="AO15" s="150"/>
    </row>
    <row r="16" spans="1:41" s="24" customFormat="1" ht="21" customHeight="1">
      <c r="A16" s="33">
        <v>10</v>
      </c>
      <c r="B16" s="72" t="s">
        <v>2124</v>
      </c>
      <c r="C16" s="73" t="s">
        <v>16</v>
      </c>
      <c r="D16" s="74" t="s">
        <v>2125</v>
      </c>
      <c r="E16" s="299"/>
      <c r="F16" s="95"/>
      <c r="G16" s="95"/>
      <c r="H16" s="95"/>
      <c r="I16" s="94"/>
      <c r="J16" s="95"/>
      <c r="K16" s="95"/>
      <c r="L16" s="95" t="s">
        <v>7</v>
      </c>
      <c r="M16" s="95"/>
      <c r="N16" s="95"/>
      <c r="O16" s="95"/>
      <c r="P16" s="94"/>
      <c r="Q16" s="95"/>
      <c r="R16" s="95"/>
      <c r="S16" s="95"/>
      <c r="T16" s="95"/>
      <c r="U16" s="95"/>
      <c r="V16" s="94"/>
      <c r="W16" s="94"/>
      <c r="X16" s="95"/>
      <c r="Y16" s="95"/>
      <c r="Z16" s="95"/>
      <c r="AA16" s="95"/>
      <c r="AB16" s="95"/>
      <c r="AC16" s="95"/>
      <c r="AD16" s="94"/>
      <c r="AE16" s="95"/>
      <c r="AF16" s="95"/>
      <c r="AG16" s="95"/>
      <c r="AH16" s="95"/>
      <c r="AI16" s="95"/>
      <c r="AJ16" s="18">
        <f t="shared" si="2"/>
        <v>0</v>
      </c>
      <c r="AK16" s="312">
        <f t="shared" si="3"/>
        <v>1</v>
      </c>
      <c r="AL16" s="335">
        <f t="shared" si="4"/>
        <v>0</v>
      </c>
      <c r="AM16" s="150"/>
      <c r="AN16" s="150"/>
      <c r="AO16" s="150"/>
    </row>
    <row r="17" spans="1:41" s="24" customFormat="1" ht="21" customHeight="1">
      <c r="A17" s="33">
        <v>11</v>
      </c>
      <c r="B17" s="72" t="s">
        <v>2126</v>
      </c>
      <c r="C17" s="73" t="s">
        <v>64</v>
      </c>
      <c r="D17" s="74" t="s">
        <v>94</v>
      </c>
      <c r="E17" s="299"/>
      <c r="F17" s="95"/>
      <c r="G17" s="95"/>
      <c r="H17" s="95"/>
      <c r="I17" s="94"/>
      <c r="J17" s="95"/>
      <c r="K17" s="95"/>
      <c r="L17" s="95"/>
      <c r="M17" s="95"/>
      <c r="N17" s="95"/>
      <c r="O17" s="95"/>
      <c r="P17" s="94"/>
      <c r="Q17" s="95"/>
      <c r="R17" s="95"/>
      <c r="S17" s="95"/>
      <c r="T17" s="95"/>
      <c r="U17" s="95"/>
      <c r="V17" s="94"/>
      <c r="W17" s="94"/>
      <c r="X17" s="95"/>
      <c r="Y17" s="95"/>
      <c r="Z17" s="95"/>
      <c r="AA17" s="95"/>
      <c r="AB17" s="95"/>
      <c r="AC17" s="95"/>
      <c r="AD17" s="94"/>
      <c r="AE17" s="95"/>
      <c r="AF17" s="95"/>
      <c r="AG17" s="95"/>
      <c r="AH17" s="95"/>
      <c r="AI17" s="95"/>
      <c r="AJ17" s="18">
        <f t="shared" si="2"/>
        <v>0</v>
      </c>
      <c r="AK17" s="312">
        <f t="shared" si="3"/>
        <v>0</v>
      </c>
      <c r="AL17" s="335">
        <f t="shared" si="4"/>
        <v>0</v>
      </c>
      <c r="AM17" s="150"/>
      <c r="AN17" s="150"/>
      <c r="AO17" s="150"/>
    </row>
    <row r="18" spans="1:41" s="142" customFormat="1" ht="21" customHeight="1">
      <c r="A18" s="33">
        <v>12</v>
      </c>
      <c r="B18" s="72" t="s">
        <v>2127</v>
      </c>
      <c r="C18" s="73" t="s">
        <v>38</v>
      </c>
      <c r="D18" s="74" t="s">
        <v>94</v>
      </c>
      <c r="E18" s="299"/>
      <c r="F18" s="95"/>
      <c r="G18" s="95"/>
      <c r="H18" s="95"/>
      <c r="I18" s="94"/>
      <c r="J18" s="95"/>
      <c r="K18" s="95"/>
      <c r="L18" s="95"/>
      <c r="M18" s="95"/>
      <c r="N18" s="95"/>
      <c r="O18" s="95"/>
      <c r="P18" s="94"/>
      <c r="Q18" s="95"/>
      <c r="R18" s="95"/>
      <c r="S18" s="95"/>
      <c r="T18" s="95"/>
      <c r="U18" s="95"/>
      <c r="V18" s="94"/>
      <c r="W18" s="94"/>
      <c r="X18" s="95"/>
      <c r="Y18" s="95"/>
      <c r="Z18" s="95"/>
      <c r="AA18" s="95"/>
      <c r="AB18" s="95"/>
      <c r="AC18" s="95"/>
      <c r="AD18" s="94"/>
      <c r="AE18" s="95"/>
      <c r="AF18" s="95"/>
      <c r="AG18" s="95"/>
      <c r="AH18" s="95"/>
      <c r="AI18" s="95"/>
      <c r="AJ18" s="18">
        <f t="shared" si="2"/>
        <v>0</v>
      </c>
      <c r="AK18" s="312">
        <f t="shared" si="3"/>
        <v>0</v>
      </c>
      <c r="AL18" s="335">
        <f t="shared" si="4"/>
        <v>0</v>
      </c>
      <c r="AM18" s="171"/>
      <c r="AN18" s="171"/>
      <c r="AO18" s="171"/>
    </row>
    <row r="19" spans="1:41" s="142" customFormat="1" ht="21" customHeight="1">
      <c r="A19" s="33">
        <v>13</v>
      </c>
      <c r="B19" s="38" t="s">
        <v>2128</v>
      </c>
      <c r="C19" s="39" t="s">
        <v>2129</v>
      </c>
      <c r="D19" s="40" t="s">
        <v>52</v>
      </c>
      <c r="E19" s="299" t="s">
        <v>7</v>
      </c>
      <c r="F19" s="299"/>
      <c r="G19" s="299"/>
      <c r="H19" s="299"/>
      <c r="I19" s="94"/>
      <c r="J19" s="299"/>
      <c r="K19" s="299"/>
      <c r="L19" s="299" t="s">
        <v>2661</v>
      </c>
      <c r="M19" s="299"/>
      <c r="N19" s="299"/>
      <c r="O19" s="299"/>
      <c r="P19" s="94"/>
      <c r="Q19" s="299"/>
      <c r="R19" s="299"/>
      <c r="S19" s="299"/>
      <c r="T19" s="299"/>
      <c r="U19" s="299"/>
      <c r="V19" s="94"/>
      <c r="W19" s="94"/>
      <c r="X19" s="299"/>
      <c r="Y19" s="299"/>
      <c r="Z19" s="299"/>
      <c r="AA19" s="299"/>
      <c r="AB19" s="299"/>
      <c r="AC19" s="299"/>
      <c r="AD19" s="94"/>
      <c r="AE19" s="299"/>
      <c r="AF19" s="299"/>
      <c r="AG19" s="299"/>
      <c r="AH19" s="299"/>
      <c r="AI19" s="299"/>
      <c r="AJ19" s="18">
        <f t="shared" si="2"/>
        <v>0</v>
      </c>
      <c r="AK19" s="312">
        <f t="shared" si="3"/>
        <v>2</v>
      </c>
      <c r="AL19" s="335">
        <f t="shared" si="4"/>
        <v>0</v>
      </c>
      <c r="AM19" s="171"/>
      <c r="AN19" s="171"/>
      <c r="AO19" s="171"/>
    </row>
    <row r="20" spans="1:41" s="142" customFormat="1" ht="21" customHeight="1">
      <c r="A20" s="33">
        <v>14</v>
      </c>
      <c r="B20" s="72" t="s">
        <v>2109</v>
      </c>
      <c r="C20" s="73" t="s">
        <v>2110</v>
      </c>
      <c r="D20" s="74" t="s">
        <v>28</v>
      </c>
      <c r="E20" s="299"/>
      <c r="F20" s="95"/>
      <c r="G20" s="95"/>
      <c r="H20" s="95"/>
      <c r="I20" s="94"/>
      <c r="J20" s="95"/>
      <c r="K20" s="95"/>
      <c r="L20" s="95" t="s">
        <v>7</v>
      </c>
      <c r="M20" s="95"/>
      <c r="N20" s="95" t="s">
        <v>6</v>
      </c>
      <c r="O20" s="95"/>
      <c r="P20" s="94"/>
      <c r="Q20" s="95" t="s">
        <v>6</v>
      </c>
      <c r="R20" s="95" t="s">
        <v>6</v>
      </c>
      <c r="S20" s="95" t="s">
        <v>7</v>
      </c>
      <c r="T20" s="95"/>
      <c r="U20" s="95" t="s">
        <v>6</v>
      </c>
      <c r="V20" s="94"/>
      <c r="W20" s="94"/>
      <c r="X20" s="95"/>
      <c r="Y20" s="95"/>
      <c r="Z20" s="95"/>
      <c r="AA20" s="95"/>
      <c r="AB20" s="95"/>
      <c r="AC20" s="95"/>
      <c r="AD20" s="94"/>
      <c r="AE20" s="95"/>
      <c r="AF20" s="95"/>
      <c r="AG20" s="95"/>
      <c r="AH20" s="95"/>
      <c r="AI20" s="95"/>
      <c r="AJ20" s="18">
        <f t="shared" si="2"/>
        <v>4</v>
      </c>
      <c r="AK20" s="312">
        <f t="shared" si="3"/>
        <v>2</v>
      </c>
      <c r="AL20" s="335">
        <f t="shared" si="4"/>
        <v>0</v>
      </c>
      <c r="AM20" s="468"/>
      <c r="AN20" s="469"/>
      <c r="AO20" s="171"/>
    </row>
    <row r="21" spans="1:41" s="142" customFormat="1" ht="21" customHeight="1">
      <c r="A21" s="33">
        <v>15</v>
      </c>
      <c r="B21" s="72" t="s">
        <v>2130</v>
      </c>
      <c r="C21" s="73" t="s">
        <v>2131</v>
      </c>
      <c r="D21" s="74" t="s">
        <v>168</v>
      </c>
      <c r="E21" s="299"/>
      <c r="F21" s="95"/>
      <c r="G21" s="95"/>
      <c r="H21" s="95"/>
      <c r="I21" s="94"/>
      <c r="J21" s="95"/>
      <c r="K21" s="95"/>
      <c r="L21" s="95" t="s">
        <v>2666</v>
      </c>
      <c r="M21" s="95"/>
      <c r="N21" s="95"/>
      <c r="O21" s="95"/>
      <c r="P21" s="94"/>
      <c r="Q21" s="95"/>
      <c r="R21" s="95"/>
      <c r="S21" s="95" t="s">
        <v>7</v>
      </c>
      <c r="T21" s="95"/>
      <c r="U21" s="95"/>
      <c r="V21" s="94"/>
      <c r="W21" s="94"/>
      <c r="X21" s="95"/>
      <c r="Y21" s="95"/>
      <c r="Z21" s="95"/>
      <c r="AA21" s="95"/>
      <c r="AB21" s="95"/>
      <c r="AC21" s="95"/>
      <c r="AD21" s="94"/>
      <c r="AE21" s="95"/>
      <c r="AF21" s="95"/>
      <c r="AG21" s="95"/>
      <c r="AH21" s="95"/>
      <c r="AI21" s="95"/>
      <c r="AJ21" s="18">
        <f t="shared" si="2"/>
        <v>0</v>
      </c>
      <c r="AK21" s="312">
        <f t="shared" si="3"/>
        <v>2</v>
      </c>
      <c r="AL21" s="335">
        <f t="shared" si="4"/>
        <v>1</v>
      </c>
      <c r="AM21" s="171"/>
      <c r="AN21" s="171"/>
      <c r="AO21" s="171"/>
    </row>
    <row r="22" spans="1:41" s="142" customFormat="1" ht="21" customHeight="1">
      <c r="A22" s="33">
        <v>16</v>
      </c>
      <c r="B22" s="72" t="s">
        <v>2132</v>
      </c>
      <c r="C22" s="73" t="s">
        <v>2107</v>
      </c>
      <c r="D22" s="74" t="s">
        <v>21</v>
      </c>
      <c r="E22" s="299"/>
      <c r="F22" s="95"/>
      <c r="G22" s="118" t="s">
        <v>6</v>
      </c>
      <c r="H22" s="95"/>
      <c r="I22" s="94"/>
      <c r="J22" s="95"/>
      <c r="K22" s="95"/>
      <c r="L22" s="95" t="s">
        <v>7</v>
      </c>
      <c r="M22" s="95"/>
      <c r="N22" s="95"/>
      <c r="O22" s="95"/>
      <c r="P22" s="94"/>
      <c r="Q22" s="95"/>
      <c r="R22" s="95"/>
      <c r="S22" s="95"/>
      <c r="T22" s="95" t="s">
        <v>7</v>
      </c>
      <c r="U22" s="95" t="s">
        <v>7</v>
      </c>
      <c r="V22" s="94"/>
      <c r="W22" s="94"/>
      <c r="X22" s="95"/>
      <c r="Y22" s="95"/>
      <c r="Z22" s="95"/>
      <c r="AA22" s="95"/>
      <c r="AB22" s="95"/>
      <c r="AC22" s="95"/>
      <c r="AD22" s="94"/>
      <c r="AE22" s="95"/>
      <c r="AF22" s="95"/>
      <c r="AG22" s="95"/>
      <c r="AH22" s="95"/>
      <c r="AI22" s="95"/>
      <c r="AJ22" s="18">
        <f t="shared" si="2"/>
        <v>1</v>
      </c>
      <c r="AK22" s="312">
        <f t="shared" si="3"/>
        <v>3</v>
      </c>
      <c r="AL22" s="335">
        <f t="shared" si="4"/>
        <v>0</v>
      </c>
      <c r="AM22" s="171"/>
      <c r="AN22" s="171"/>
      <c r="AO22" s="171"/>
    </row>
    <row r="23" spans="1:41" s="142" customFormat="1" ht="21" customHeight="1">
      <c r="A23" s="33">
        <v>17</v>
      </c>
      <c r="B23" s="72" t="s">
        <v>2133</v>
      </c>
      <c r="C23" s="73" t="s">
        <v>2069</v>
      </c>
      <c r="D23" s="74" t="s">
        <v>78</v>
      </c>
      <c r="E23" s="299"/>
      <c r="F23" s="95"/>
      <c r="G23" s="95"/>
      <c r="H23" s="95"/>
      <c r="I23" s="94"/>
      <c r="J23" s="95"/>
      <c r="K23" s="95"/>
      <c r="L23" s="95"/>
      <c r="M23" s="95"/>
      <c r="N23" s="95"/>
      <c r="O23" s="95"/>
      <c r="P23" s="94"/>
      <c r="Q23" s="95"/>
      <c r="R23" s="95"/>
      <c r="S23" s="95" t="s">
        <v>7</v>
      </c>
      <c r="T23" s="95"/>
      <c r="U23" s="95"/>
      <c r="V23" s="94"/>
      <c r="W23" s="94"/>
      <c r="X23" s="95"/>
      <c r="Y23" s="95"/>
      <c r="Z23" s="95"/>
      <c r="AA23" s="95"/>
      <c r="AB23" s="95"/>
      <c r="AC23" s="95"/>
      <c r="AD23" s="94"/>
      <c r="AE23" s="95"/>
      <c r="AF23" s="95"/>
      <c r="AG23" s="95"/>
      <c r="AH23" s="95"/>
      <c r="AI23" s="95"/>
      <c r="AJ23" s="18">
        <f t="shared" si="2"/>
        <v>0</v>
      </c>
      <c r="AK23" s="312">
        <f t="shared" si="3"/>
        <v>1</v>
      </c>
      <c r="AL23" s="335">
        <f t="shared" si="4"/>
        <v>0</v>
      </c>
      <c r="AM23" s="171"/>
      <c r="AN23" s="171"/>
      <c r="AO23" s="171"/>
    </row>
    <row r="24" spans="1:41" s="142" customFormat="1" ht="21" customHeight="1">
      <c r="A24" s="33">
        <v>18</v>
      </c>
      <c r="B24" s="72" t="s">
        <v>2134</v>
      </c>
      <c r="C24" s="73" t="s">
        <v>18</v>
      </c>
      <c r="D24" s="74" t="s">
        <v>1171</v>
      </c>
      <c r="E24" s="299"/>
      <c r="F24" s="95"/>
      <c r="G24" s="95"/>
      <c r="H24" s="95"/>
      <c r="I24" s="94"/>
      <c r="J24" s="95"/>
      <c r="K24" s="95"/>
      <c r="L24" s="95"/>
      <c r="M24" s="95"/>
      <c r="N24" s="95"/>
      <c r="O24" s="95"/>
      <c r="P24" s="94"/>
      <c r="Q24" s="95"/>
      <c r="R24" s="95"/>
      <c r="S24" s="95"/>
      <c r="T24" s="95" t="s">
        <v>8</v>
      </c>
      <c r="U24" s="95"/>
      <c r="V24" s="94"/>
      <c r="W24" s="94"/>
      <c r="X24" s="95"/>
      <c r="Y24" s="95"/>
      <c r="Z24" s="95"/>
      <c r="AA24" s="95"/>
      <c r="AB24" s="95"/>
      <c r="AC24" s="95"/>
      <c r="AD24" s="94"/>
      <c r="AE24" s="95"/>
      <c r="AF24" s="95"/>
      <c r="AG24" s="95"/>
      <c r="AH24" s="95"/>
      <c r="AI24" s="95"/>
      <c r="AJ24" s="18">
        <f t="shared" si="2"/>
        <v>0</v>
      </c>
      <c r="AK24" s="312">
        <f t="shared" si="3"/>
        <v>0</v>
      </c>
      <c r="AL24" s="335">
        <f t="shared" si="4"/>
        <v>1</v>
      </c>
      <c r="AM24" s="171"/>
      <c r="AN24" s="171"/>
      <c r="AO24" s="171"/>
    </row>
    <row r="25" spans="1:41" s="142" customFormat="1" ht="21" customHeight="1">
      <c r="A25" s="33">
        <v>19</v>
      </c>
      <c r="B25" s="72" t="s">
        <v>2135</v>
      </c>
      <c r="C25" s="73" t="s">
        <v>80</v>
      </c>
      <c r="D25" s="74" t="s">
        <v>98</v>
      </c>
      <c r="E25" s="299"/>
      <c r="F25" s="95"/>
      <c r="G25" s="95"/>
      <c r="H25" s="95"/>
      <c r="I25" s="94" t="s">
        <v>8</v>
      </c>
      <c r="J25" s="95"/>
      <c r="K25" s="95"/>
      <c r="L25" s="95"/>
      <c r="M25" s="95"/>
      <c r="N25" s="95"/>
      <c r="O25" s="95"/>
      <c r="P25" s="94"/>
      <c r="Q25" s="95"/>
      <c r="R25" s="95"/>
      <c r="S25" s="95" t="s">
        <v>7</v>
      </c>
      <c r="T25" s="95"/>
      <c r="U25" s="95"/>
      <c r="V25" s="94"/>
      <c r="W25" s="94"/>
      <c r="X25" s="95"/>
      <c r="Y25" s="95"/>
      <c r="Z25" s="95"/>
      <c r="AA25" s="95"/>
      <c r="AB25" s="95"/>
      <c r="AC25" s="95"/>
      <c r="AD25" s="94"/>
      <c r="AE25" s="95"/>
      <c r="AF25" s="95"/>
      <c r="AG25" s="95"/>
      <c r="AH25" s="95"/>
      <c r="AI25" s="95"/>
      <c r="AJ25" s="18">
        <f t="shared" si="2"/>
        <v>0</v>
      </c>
      <c r="AK25" s="312">
        <f t="shared" si="3"/>
        <v>1</v>
      </c>
      <c r="AL25" s="335">
        <f t="shared" si="4"/>
        <v>1</v>
      </c>
      <c r="AM25" s="171"/>
      <c r="AN25" s="171"/>
      <c r="AO25" s="171"/>
    </row>
    <row r="26" spans="1:41" s="142" customFormat="1" ht="21" customHeight="1">
      <c r="A26" s="33">
        <v>20</v>
      </c>
      <c r="B26" s="72" t="s">
        <v>2136</v>
      </c>
      <c r="C26" s="73" t="s">
        <v>2137</v>
      </c>
      <c r="D26" s="74" t="s">
        <v>58</v>
      </c>
      <c r="E26" s="299"/>
      <c r="F26" s="95"/>
      <c r="G26" s="95"/>
      <c r="H26" s="95"/>
      <c r="I26" s="94"/>
      <c r="J26" s="95"/>
      <c r="K26" s="95"/>
      <c r="L26" s="95"/>
      <c r="M26" s="95"/>
      <c r="N26" s="95"/>
      <c r="O26" s="95"/>
      <c r="P26" s="94"/>
      <c r="Q26" s="95"/>
      <c r="R26" s="95"/>
      <c r="S26" s="95" t="s">
        <v>7</v>
      </c>
      <c r="T26" s="95"/>
      <c r="U26" s="95"/>
      <c r="V26" s="94"/>
      <c r="W26" s="94"/>
      <c r="X26" s="95"/>
      <c r="Y26" s="95"/>
      <c r="Z26" s="95"/>
      <c r="AA26" s="95"/>
      <c r="AB26" s="95"/>
      <c r="AC26" s="95"/>
      <c r="AD26" s="94"/>
      <c r="AE26" s="95"/>
      <c r="AF26" s="95"/>
      <c r="AG26" s="95"/>
      <c r="AH26" s="95"/>
      <c r="AI26" s="95"/>
      <c r="AJ26" s="18">
        <f t="shared" si="2"/>
        <v>0</v>
      </c>
      <c r="AK26" s="312">
        <f t="shared" si="3"/>
        <v>1</v>
      </c>
      <c r="AL26" s="335">
        <f t="shared" si="4"/>
        <v>0</v>
      </c>
      <c r="AM26" s="171"/>
      <c r="AN26" s="171"/>
      <c r="AO26" s="171"/>
    </row>
    <row r="27" spans="1:41" s="142" customFormat="1" ht="21" customHeight="1">
      <c r="A27" s="33">
        <v>21</v>
      </c>
      <c r="B27" s="72" t="s">
        <v>2138</v>
      </c>
      <c r="C27" s="73" t="s">
        <v>2139</v>
      </c>
      <c r="D27" s="74" t="s">
        <v>72</v>
      </c>
      <c r="E27" s="299"/>
      <c r="F27" s="95"/>
      <c r="G27" s="95"/>
      <c r="H27" s="95"/>
      <c r="I27" s="94"/>
      <c r="J27" s="95"/>
      <c r="K27" s="95"/>
      <c r="L27" s="95" t="s">
        <v>7</v>
      </c>
      <c r="M27" s="95"/>
      <c r="N27" s="95"/>
      <c r="O27" s="95"/>
      <c r="P27" s="94"/>
      <c r="Q27" s="95"/>
      <c r="R27" s="95"/>
      <c r="S27" s="95"/>
      <c r="T27" s="95"/>
      <c r="U27" s="95"/>
      <c r="V27" s="94"/>
      <c r="W27" s="94"/>
      <c r="X27" s="95"/>
      <c r="Y27" s="95"/>
      <c r="Z27" s="95"/>
      <c r="AA27" s="95"/>
      <c r="AB27" s="95"/>
      <c r="AC27" s="95"/>
      <c r="AD27" s="94"/>
      <c r="AE27" s="95"/>
      <c r="AF27" s="95"/>
      <c r="AG27" s="95"/>
      <c r="AH27" s="95"/>
      <c r="AI27" s="95"/>
      <c r="AJ27" s="18">
        <f t="shared" si="2"/>
        <v>0</v>
      </c>
      <c r="AK27" s="312">
        <f t="shared" si="3"/>
        <v>1</v>
      </c>
      <c r="AL27" s="335">
        <f t="shared" si="4"/>
        <v>0</v>
      </c>
      <c r="AM27" s="171"/>
      <c r="AN27" s="171"/>
      <c r="AO27" s="171"/>
    </row>
    <row r="28" spans="1:41" s="142" customFormat="1" ht="21" customHeight="1">
      <c r="A28" s="33">
        <v>22</v>
      </c>
      <c r="B28" s="72" t="s">
        <v>2140</v>
      </c>
      <c r="C28" s="73" t="s">
        <v>1450</v>
      </c>
      <c r="D28" s="74" t="s">
        <v>81</v>
      </c>
      <c r="E28" s="299"/>
      <c r="F28" s="95"/>
      <c r="G28" s="95"/>
      <c r="H28" s="95"/>
      <c r="I28" s="94"/>
      <c r="J28" s="95"/>
      <c r="K28" s="95"/>
      <c r="L28" s="95"/>
      <c r="M28" s="95"/>
      <c r="N28" s="95"/>
      <c r="O28" s="95"/>
      <c r="P28" s="94"/>
      <c r="Q28" s="95" t="s">
        <v>8</v>
      </c>
      <c r="R28" s="95" t="s">
        <v>6</v>
      </c>
      <c r="S28" s="95" t="s">
        <v>8</v>
      </c>
      <c r="T28" s="95"/>
      <c r="U28" s="95"/>
      <c r="V28" s="94"/>
      <c r="W28" s="94"/>
      <c r="X28" s="95"/>
      <c r="Y28" s="95"/>
      <c r="Z28" s="95"/>
      <c r="AA28" s="95"/>
      <c r="AB28" s="95"/>
      <c r="AC28" s="95"/>
      <c r="AD28" s="94"/>
      <c r="AE28" s="95"/>
      <c r="AF28" s="95"/>
      <c r="AG28" s="95"/>
      <c r="AH28" s="95"/>
      <c r="AI28" s="95"/>
      <c r="AJ28" s="18">
        <f t="shared" si="2"/>
        <v>1</v>
      </c>
      <c r="AK28" s="312">
        <f t="shared" si="3"/>
        <v>0</v>
      </c>
      <c r="AL28" s="335">
        <f t="shared" si="4"/>
        <v>2</v>
      </c>
      <c r="AM28" s="171"/>
      <c r="AN28" s="171"/>
      <c r="AO28" s="171"/>
    </row>
    <row r="29" spans="1:41" s="24" customFormat="1" ht="21" customHeight="1">
      <c r="A29" s="417" t="s">
        <v>10</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18">
        <f>SUM(AJ7:AJ28)</f>
        <v>18</v>
      </c>
      <c r="AK29" s="18">
        <f>SUM(AK7:AK28)</f>
        <v>26</v>
      </c>
      <c r="AL29" s="18">
        <f>SUM(AL7:AL28)</f>
        <v>11</v>
      </c>
    </row>
    <row r="30" spans="1:41" s="24" customFormat="1" ht="21" customHeight="1">
      <c r="A30" s="418" t="s">
        <v>2599</v>
      </c>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20"/>
    </row>
  </sheetData>
  <mergeCells count="18">
    <mergeCell ref="A30:AL30"/>
    <mergeCell ref="AJ5:AJ6"/>
    <mergeCell ref="AK5:AK6"/>
    <mergeCell ref="AL5:AL6"/>
    <mergeCell ref="AM20:AN20"/>
    <mergeCell ref="A29:AI29"/>
    <mergeCell ref="A1:P1"/>
    <mergeCell ref="Q1:AL1"/>
    <mergeCell ref="A2:P2"/>
    <mergeCell ref="Q2:AL2"/>
    <mergeCell ref="A3:AL3"/>
    <mergeCell ref="I4:L4"/>
    <mergeCell ref="M4:N4"/>
    <mergeCell ref="O4:Q4"/>
    <mergeCell ref="R4:T4"/>
    <mergeCell ref="A5:A6"/>
    <mergeCell ref="B5:B6"/>
    <mergeCell ref="C5:D6"/>
  </mergeCells>
  <conditionalFormatting sqref="E6:AI28">
    <cfRule type="expression" dxfId="33"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zoomScaleNormal="100" workbookViewId="0">
      <selection activeCell="W10" sqref="W10"/>
    </sheetView>
  </sheetViews>
  <sheetFormatPr defaultColWidth="9.33203125" defaultRowHeight="18"/>
  <cols>
    <col min="1" max="1" width="6.6640625" style="23" customWidth="1"/>
    <col min="2" max="2" width="18" style="23" customWidth="1"/>
    <col min="3" max="3" width="23.6640625" style="23" customWidth="1"/>
    <col min="4" max="4" width="9.33203125" style="23" customWidth="1"/>
    <col min="5" max="35" width="4" style="23" customWidth="1"/>
    <col min="36" max="38" width="6.83203125" style="23" customWidth="1"/>
    <col min="39" max="39" width="10.83203125" style="23" customWidth="1"/>
    <col min="40" max="40" width="12.1640625" style="23" customWidth="1"/>
    <col min="41" max="41" width="10.83203125" style="23" customWidth="1"/>
    <col min="42" max="16384" width="9.33203125" style="23"/>
  </cols>
  <sheetData>
    <row r="1" spans="1:4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5.25" customHeight="1">
      <c r="A3" s="432" t="s">
        <v>2598</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 customHeight="1">
      <c r="A7" s="4">
        <v>1</v>
      </c>
      <c r="B7" s="38" t="s">
        <v>2141</v>
      </c>
      <c r="C7" s="39" t="s">
        <v>2142</v>
      </c>
      <c r="D7" s="40" t="s">
        <v>987</v>
      </c>
      <c r="E7" s="96"/>
      <c r="F7" s="95"/>
      <c r="G7" s="95"/>
      <c r="H7" s="95"/>
      <c r="I7" s="95"/>
      <c r="J7" s="95"/>
      <c r="K7" s="95"/>
      <c r="L7" s="95"/>
      <c r="M7" s="95"/>
      <c r="N7" s="95"/>
      <c r="O7" s="94"/>
      <c r="P7" s="95"/>
      <c r="Q7" s="95"/>
      <c r="R7" s="94"/>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0</v>
      </c>
      <c r="AK7" s="312">
        <f>COUNTIF(F7:AJ7,"P")+2*COUNTIF(F7:AJ7,"2P")+COUNTIF(F7:AJ7,"TP")+COUNTIF(F7:AJ7,"PT")+COUNTIF(F7:AJ7,"PK")+COUNTIF(F7:AJ7,"KP")+2*COUNTIF(F7:AJ7,"P2")</f>
        <v>0</v>
      </c>
      <c r="AL7" s="335">
        <f>COUNTIF(E7:AI7,"T")+2*COUNTIF(E7:AI7,"2T")+2*COUNTIF(E7:AI7,"T2")+COUNTIF(E7:AI7,"PT")+COUNTIF(E7:AI7,"TP")+COUNTIF(E7:AI7,"TK")+COUNTIF(E7:AI7,"KT")</f>
        <v>0</v>
      </c>
      <c r="AM7" s="25"/>
      <c r="AN7" s="26"/>
      <c r="AO7" s="150"/>
    </row>
    <row r="8" spans="1:41" s="24" customFormat="1" ht="21" customHeight="1">
      <c r="A8" s="4">
        <v>2</v>
      </c>
      <c r="B8" s="38" t="s">
        <v>2143</v>
      </c>
      <c r="C8" s="39" t="s">
        <v>2144</v>
      </c>
      <c r="D8" s="40" t="s">
        <v>37</v>
      </c>
      <c r="E8" s="225"/>
      <c r="F8" s="118"/>
      <c r="G8" s="118"/>
      <c r="H8" s="118"/>
      <c r="I8" s="118"/>
      <c r="J8" s="118"/>
      <c r="K8" s="118"/>
      <c r="L8" s="118"/>
      <c r="M8" s="118"/>
      <c r="N8" s="118"/>
      <c r="O8" s="94"/>
      <c r="P8" s="268"/>
      <c r="Q8" s="118"/>
      <c r="R8" s="94" t="s">
        <v>6</v>
      </c>
      <c r="S8" s="118"/>
      <c r="T8" s="118"/>
      <c r="U8" s="118"/>
      <c r="V8" s="118"/>
      <c r="W8" s="118"/>
      <c r="X8" s="118"/>
      <c r="Y8" s="118"/>
      <c r="Z8" s="118"/>
      <c r="AA8" s="118"/>
      <c r="AB8" s="118"/>
      <c r="AC8" s="118"/>
      <c r="AD8" s="118"/>
      <c r="AE8" s="118"/>
      <c r="AF8" s="118"/>
      <c r="AG8" s="118"/>
      <c r="AH8" s="118"/>
      <c r="AI8" s="118"/>
      <c r="AJ8" s="18">
        <f t="shared" ref="AJ8:AJ34" si="2">COUNTIF(E8:AI8,"K")+2*COUNTIF(E8:AI8,"2K")+COUNTIF(E8:AI8,"TK")+COUNTIF(E8:AI8,"KT")+COUNTIF(E8:AI8,"PK")+COUNTIF(E8:AI8,"KP")+2*COUNTIF(E8:AI8,"K2")</f>
        <v>1</v>
      </c>
      <c r="AK8" s="312">
        <f t="shared" ref="AK8:AK34" si="3">COUNTIF(F8:AJ8,"P")+2*COUNTIF(F8:AJ8,"2P")+COUNTIF(F8:AJ8,"TP")+COUNTIF(F8:AJ8,"PT")+COUNTIF(F8:AJ8,"PK")+COUNTIF(F8:AJ8,"KP")+2*COUNTIF(F8:AJ8,"P2")</f>
        <v>0</v>
      </c>
      <c r="AL8" s="335">
        <f t="shared" ref="AL8:AL34" si="4">COUNTIF(E8:AI8,"T")+2*COUNTIF(E8:AI8,"2T")+2*COUNTIF(E8:AI8,"T2")+COUNTIF(E8:AI8,"PT")+COUNTIF(E8:AI8,"TP")+COUNTIF(E8:AI8,"TK")+COUNTIF(E8:AI8,"KT")</f>
        <v>0</v>
      </c>
      <c r="AM8" s="150"/>
      <c r="AN8" s="150"/>
      <c r="AO8" s="150"/>
    </row>
    <row r="9" spans="1:41" s="24" customFormat="1" ht="21" customHeight="1">
      <c r="A9" s="4">
        <v>3</v>
      </c>
      <c r="B9" s="38" t="s">
        <v>2145</v>
      </c>
      <c r="C9" s="39" t="s">
        <v>2146</v>
      </c>
      <c r="D9" s="40" t="s">
        <v>37</v>
      </c>
      <c r="E9" s="96" t="s">
        <v>6</v>
      </c>
      <c r="F9" s="95"/>
      <c r="G9" s="95"/>
      <c r="H9" s="95"/>
      <c r="I9" s="95"/>
      <c r="J9" s="95"/>
      <c r="K9" s="95"/>
      <c r="L9" s="95"/>
      <c r="M9" s="95"/>
      <c r="N9" s="95"/>
      <c r="O9" s="94"/>
      <c r="P9" s="268"/>
      <c r="Q9" s="95"/>
      <c r="R9" s="94"/>
      <c r="S9" s="95"/>
      <c r="T9" s="95"/>
      <c r="U9" s="95"/>
      <c r="V9" s="95"/>
      <c r="W9" s="95"/>
      <c r="X9" s="95"/>
      <c r="Y9" s="95"/>
      <c r="Z9" s="95"/>
      <c r="AA9" s="95"/>
      <c r="AB9" s="95"/>
      <c r="AC9" s="95"/>
      <c r="AD9" s="95"/>
      <c r="AE9" s="95"/>
      <c r="AF9" s="95"/>
      <c r="AG9" s="95"/>
      <c r="AH9" s="95"/>
      <c r="AI9" s="95"/>
      <c r="AJ9" s="18">
        <f t="shared" si="2"/>
        <v>1</v>
      </c>
      <c r="AK9" s="312">
        <f t="shared" si="3"/>
        <v>0</v>
      </c>
      <c r="AL9" s="335">
        <f t="shared" si="4"/>
        <v>0</v>
      </c>
      <c r="AM9" s="150"/>
      <c r="AN9" s="150"/>
      <c r="AO9" s="150"/>
    </row>
    <row r="10" spans="1:41" s="24" customFormat="1" ht="21" customHeight="1">
      <c r="A10" s="4">
        <v>4</v>
      </c>
      <c r="B10" s="38" t="s">
        <v>2147</v>
      </c>
      <c r="C10" s="39" t="s">
        <v>1731</v>
      </c>
      <c r="D10" s="40" t="s">
        <v>37</v>
      </c>
      <c r="E10" s="96" t="s">
        <v>6</v>
      </c>
      <c r="F10" s="95"/>
      <c r="G10" s="95"/>
      <c r="H10" s="95"/>
      <c r="I10" s="95"/>
      <c r="J10" s="95" t="s">
        <v>6</v>
      </c>
      <c r="K10" s="95"/>
      <c r="L10" s="95"/>
      <c r="M10" s="95"/>
      <c r="N10" s="95"/>
      <c r="O10" s="94"/>
      <c r="P10" s="268"/>
      <c r="Q10" s="95"/>
      <c r="R10" s="94"/>
      <c r="S10" s="95"/>
      <c r="T10" s="95" t="s">
        <v>8</v>
      </c>
      <c r="U10" s="95"/>
      <c r="V10" s="95"/>
      <c r="W10" s="95"/>
      <c r="X10" s="95"/>
      <c r="Y10" s="95"/>
      <c r="Z10" s="95"/>
      <c r="AA10" s="95"/>
      <c r="AB10" s="95"/>
      <c r="AC10" s="95"/>
      <c r="AD10" s="95"/>
      <c r="AE10" s="95"/>
      <c r="AF10" s="95"/>
      <c r="AG10" s="95"/>
      <c r="AH10" s="95"/>
      <c r="AI10" s="95"/>
      <c r="AJ10" s="18">
        <f t="shared" si="2"/>
        <v>2</v>
      </c>
      <c r="AK10" s="312">
        <f t="shared" si="3"/>
        <v>0</v>
      </c>
      <c r="AL10" s="335">
        <f t="shared" si="4"/>
        <v>1</v>
      </c>
      <c r="AM10" s="150"/>
      <c r="AN10" s="150"/>
      <c r="AO10" s="150"/>
    </row>
    <row r="11" spans="1:41" s="24" customFormat="1" ht="21" customHeight="1">
      <c r="A11" s="4">
        <v>5</v>
      </c>
      <c r="B11" s="38" t="s">
        <v>2148</v>
      </c>
      <c r="C11" s="39" t="s">
        <v>2149</v>
      </c>
      <c r="D11" s="40" t="s">
        <v>37</v>
      </c>
      <c r="E11" s="225" t="s">
        <v>6</v>
      </c>
      <c r="F11" s="118" t="s">
        <v>7</v>
      </c>
      <c r="G11" s="118"/>
      <c r="H11" s="118"/>
      <c r="I11" s="118" t="s">
        <v>6</v>
      </c>
      <c r="J11" s="118" t="s">
        <v>6</v>
      </c>
      <c r="K11" s="118" t="s">
        <v>6</v>
      </c>
      <c r="L11" s="118" t="s">
        <v>6</v>
      </c>
      <c r="M11" s="118" t="s">
        <v>6</v>
      </c>
      <c r="N11" s="118"/>
      <c r="O11" s="94"/>
      <c r="P11" s="268" t="s">
        <v>6</v>
      </c>
      <c r="Q11" s="118" t="s">
        <v>6</v>
      </c>
      <c r="R11" s="94" t="s">
        <v>6</v>
      </c>
      <c r="S11" s="118" t="s">
        <v>6</v>
      </c>
      <c r="T11" s="118" t="s">
        <v>6</v>
      </c>
      <c r="U11" s="118"/>
      <c r="V11" s="118"/>
      <c r="W11" s="118" t="s">
        <v>6</v>
      </c>
      <c r="X11" s="118"/>
      <c r="Y11" s="118"/>
      <c r="Z11" s="118"/>
      <c r="AA11" s="118"/>
      <c r="AB11" s="118"/>
      <c r="AC11" s="118"/>
      <c r="AD11" s="118"/>
      <c r="AE11" s="118"/>
      <c r="AF11" s="118"/>
      <c r="AG11" s="118"/>
      <c r="AH11" s="118"/>
      <c r="AI11" s="118"/>
      <c r="AJ11" s="18">
        <f t="shared" si="2"/>
        <v>12</v>
      </c>
      <c r="AK11" s="312">
        <f t="shared" si="3"/>
        <v>1</v>
      </c>
      <c r="AL11" s="335">
        <f t="shared" si="4"/>
        <v>0</v>
      </c>
      <c r="AM11" s="150"/>
      <c r="AN11" s="150"/>
      <c r="AO11" s="150"/>
    </row>
    <row r="12" spans="1:41" s="24" customFormat="1" ht="21" customHeight="1">
      <c r="A12" s="4">
        <v>6</v>
      </c>
      <c r="B12" s="38" t="s">
        <v>2150</v>
      </c>
      <c r="C12" s="39" t="s">
        <v>696</v>
      </c>
      <c r="D12" s="40" t="s">
        <v>37</v>
      </c>
      <c r="E12" s="96"/>
      <c r="F12" s="95"/>
      <c r="G12" s="95"/>
      <c r="H12" s="95"/>
      <c r="I12" s="95"/>
      <c r="J12" s="95"/>
      <c r="K12" s="95"/>
      <c r="L12" s="95"/>
      <c r="M12" s="95"/>
      <c r="N12" s="95"/>
      <c r="O12" s="94"/>
      <c r="P12" s="268"/>
      <c r="Q12" s="95"/>
      <c r="R12" s="94"/>
      <c r="S12" s="95"/>
      <c r="T12" s="95"/>
      <c r="U12" s="95"/>
      <c r="V12" s="95"/>
      <c r="W12" s="95"/>
      <c r="X12" s="95"/>
      <c r="Y12" s="95"/>
      <c r="Z12" s="95"/>
      <c r="AA12" s="95"/>
      <c r="AB12" s="95"/>
      <c r="AC12" s="95"/>
      <c r="AD12" s="95"/>
      <c r="AE12" s="95"/>
      <c r="AF12" s="95"/>
      <c r="AG12" s="95"/>
      <c r="AH12" s="95"/>
      <c r="AI12" s="95"/>
      <c r="AJ12" s="18">
        <f t="shared" si="2"/>
        <v>0</v>
      </c>
      <c r="AK12" s="312">
        <f t="shared" si="3"/>
        <v>0</v>
      </c>
      <c r="AL12" s="335">
        <f t="shared" si="4"/>
        <v>0</v>
      </c>
      <c r="AM12" s="150"/>
      <c r="AN12" s="150"/>
      <c r="AO12" s="150"/>
    </row>
    <row r="13" spans="1:41" s="24" customFormat="1" ht="21" customHeight="1">
      <c r="A13" s="4">
        <v>7</v>
      </c>
      <c r="B13" s="38" t="s">
        <v>2151</v>
      </c>
      <c r="C13" s="39" t="s">
        <v>2152</v>
      </c>
      <c r="D13" s="40" t="s">
        <v>248</v>
      </c>
      <c r="E13" s="96"/>
      <c r="F13" s="95"/>
      <c r="G13" s="95"/>
      <c r="H13" s="95"/>
      <c r="I13" s="95"/>
      <c r="J13" s="95"/>
      <c r="K13" s="95"/>
      <c r="L13" s="95"/>
      <c r="M13" s="95"/>
      <c r="N13" s="95"/>
      <c r="O13" s="94"/>
      <c r="P13" s="268"/>
      <c r="Q13" s="95"/>
      <c r="R13" s="94"/>
      <c r="S13" s="95"/>
      <c r="T13" s="95"/>
      <c r="U13" s="95"/>
      <c r="V13" s="95"/>
      <c r="W13" s="95"/>
      <c r="X13" s="95"/>
      <c r="Y13" s="95"/>
      <c r="Z13" s="95"/>
      <c r="AA13" s="95"/>
      <c r="AB13" s="95"/>
      <c r="AC13" s="95"/>
      <c r="AD13" s="95"/>
      <c r="AE13" s="95"/>
      <c r="AF13" s="95"/>
      <c r="AG13" s="95"/>
      <c r="AH13" s="95"/>
      <c r="AI13" s="95"/>
      <c r="AJ13" s="18">
        <f t="shared" si="2"/>
        <v>0</v>
      </c>
      <c r="AK13" s="312">
        <f t="shared" si="3"/>
        <v>0</v>
      </c>
      <c r="AL13" s="335">
        <f t="shared" si="4"/>
        <v>0</v>
      </c>
      <c r="AM13" s="150"/>
      <c r="AN13" s="150"/>
      <c r="AO13" s="150"/>
    </row>
    <row r="14" spans="1:41" s="24" customFormat="1" ht="21" customHeight="1">
      <c r="A14" s="4">
        <v>8</v>
      </c>
      <c r="B14" s="38" t="s">
        <v>2153</v>
      </c>
      <c r="C14" s="39" t="s">
        <v>1796</v>
      </c>
      <c r="D14" s="40" t="s">
        <v>19</v>
      </c>
      <c r="E14" s="96" t="s">
        <v>7</v>
      </c>
      <c r="F14" s="95"/>
      <c r="G14" s="95"/>
      <c r="H14" s="95"/>
      <c r="I14" s="95"/>
      <c r="J14" s="95"/>
      <c r="K14" s="95"/>
      <c r="L14" s="95"/>
      <c r="M14" s="95"/>
      <c r="N14" s="95"/>
      <c r="O14" s="94"/>
      <c r="P14" s="268"/>
      <c r="Q14" s="95"/>
      <c r="R14" s="94"/>
      <c r="S14" s="95"/>
      <c r="T14" s="95"/>
      <c r="U14" s="95"/>
      <c r="V14" s="95"/>
      <c r="W14" s="95"/>
      <c r="X14" s="95"/>
      <c r="Y14" s="95"/>
      <c r="Z14" s="95"/>
      <c r="AA14" s="95"/>
      <c r="AB14" s="95"/>
      <c r="AC14" s="95"/>
      <c r="AD14" s="95"/>
      <c r="AE14" s="95"/>
      <c r="AF14" s="95"/>
      <c r="AG14" s="95"/>
      <c r="AH14" s="95"/>
      <c r="AI14" s="95"/>
      <c r="AJ14" s="18">
        <f t="shared" si="2"/>
        <v>0</v>
      </c>
      <c r="AK14" s="312">
        <f t="shared" si="3"/>
        <v>0</v>
      </c>
      <c r="AL14" s="335">
        <f t="shared" si="4"/>
        <v>0</v>
      </c>
      <c r="AM14" s="150"/>
      <c r="AN14" s="150"/>
      <c r="AO14" s="150"/>
    </row>
    <row r="15" spans="1:41" s="24" customFormat="1" ht="21" customHeight="1">
      <c r="A15" s="4">
        <v>9</v>
      </c>
      <c r="B15" s="38" t="s">
        <v>2154</v>
      </c>
      <c r="C15" s="39" t="s">
        <v>2155</v>
      </c>
      <c r="D15" s="40" t="s">
        <v>49</v>
      </c>
      <c r="E15" s="225"/>
      <c r="F15" s="118"/>
      <c r="G15" s="118"/>
      <c r="H15" s="118"/>
      <c r="I15" s="118"/>
      <c r="J15" s="118"/>
      <c r="K15" s="118"/>
      <c r="L15" s="118"/>
      <c r="M15" s="118"/>
      <c r="N15" s="118"/>
      <c r="O15" s="94"/>
      <c r="P15" s="268"/>
      <c r="Q15" s="118"/>
      <c r="R15" s="94"/>
      <c r="S15" s="118"/>
      <c r="T15" s="118"/>
      <c r="U15" s="118"/>
      <c r="V15" s="118"/>
      <c r="W15" s="118"/>
      <c r="X15" s="118"/>
      <c r="Y15" s="118"/>
      <c r="Z15" s="118"/>
      <c r="AA15" s="118"/>
      <c r="AB15" s="118"/>
      <c r="AC15" s="118"/>
      <c r="AD15" s="118"/>
      <c r="AE15" s="118"/>
      <c r="AF15" s="118"/>
      <c r="AG15" s="118"/>
      <c r="AH15" s="118"/>
      <c r="AI15" s="118"/>
      <c r="AJ15" s="18">
        <f t="shared" si="2"/>
        <v>0</v>
      </c>
      <c r="AK15" s="312">
        <f t="shared" si="3"/>
        <v>0</v>
      </c>
      <c r="AL15" s="335">
        <f t="shared" si="4"/>
        <v>0</v>
      </c>
      <c r="AM15" s="150"/>
      <c r="AN15" s="150"/>
      <c r="AO15" s="150"/>
    </row>
    <row r="16" spans="1:41" s="24" customFormat="1" ht="21" customHeight="1">
      <c r="A16" s="4">
        <v>10</v>
      </c>
      <c r="B16" s="38" t="s">
        <v>2156</v>
      </c>
      <c r="C16" s="39" t="s">
        <v>91</v>
      </c>
      <c r="D16" s="40" t="s">
        <v>1994</v>
      </c>
      <c r="E16" s="96"/>
      <c r="F16" s="95"/>
      <c r="G16" s="95"/>
      <c r="H16" s="95"/>
      <c r="I16" s="95"/>
      <c r="J16" s="95"/>
      <c r="K16" s="95"/>
      <c r="L16" s="95"/>
      <c r="M16" s="95"/>
      <c r="N16" s="95"/>
      <c r="O16" s="94"/>
      <c r="P16" s="268"/>
      <c r="Q16" s="95"/>
      <c r="R16" s="94"/>
      <c r="S16" s="95"/>
      <c r="T16" s="95"/>
      <c r="U16" s="95"/>
      <c r="V16" s="95"/>
      <c r="W16" s="95"/>
      <c r="X16" s="95"/>
      <c r="Y16" s="95"/>
      <c r="Z16" s="95"/>
      <c r="AA16" s="95"/>
      <c r="AB16" s="95"/>
      <c r="AC16" s="95"/>
      <c r="AD16" s="95"/>
      <c r="AE16" s="95"/>
      <c r="AF16" s="95"/>
      <c r="AG16" s="95"/>
      <c r="AH16" s="95"/>
      <c r="AI16" s="95"/>
      <c r="AJ16" s="18">
        <f t="shared" si="2"/>
        <v>0</v>
      </c>
      <c r="AK16" s="312">
        <f t="shared" si="3"/>
        <v>0</v>
      </c>
      <c r="AL16" s="335">
        <f t="shared" si="4"/>
        <v>0</v>
      </c>
      <c r="AM16" s="150"/>
      <c r="AN16" s="150"/>
      <c r="AO16" s="150"/>
    </row>
    <row r="17" spans="1:41" s="24" customFormat="1" ht="21" customHeight="1">
      <c r="A17" s="4">
        <v>11</v>
      </c>
      <c r="B17" s="38" t="s">
        <v>2157</v>
      </c>
      <c r="C17" s="39" t="s">
        <v>2158</v>
      </c>
      <c r="D17" s="40" t="s">
        <v>2117</v>
      </c>
      <c r="E17" s="96"/>
      <c r="F17" s="95" t="s">
        <v>7</v>
      </c>
      <c r="G17" s="95"/>
      <c r="H17" s="95"/>
      <c r="I17" s="95"/>
      <c r="J17" s="95"/>
      <c r="K17" s="95"/>
      <c r="L17" s="95"/>
      <c r="M17" s="95"/>
      <c r="N17" s="95"/>
      <c r="O17" s="94"/>
      <c r="P17" s="268" t="s">
        <v>6</v>
      </c>
      <c r="Q17" s="95" t="s">
        <v>6</v>
      </c>
      <c r="R17" s="94" t="s">
        <v>6</v>
      </c>
      <c r="S17" s="95" t="s">
        <v>6</v>
      </c>
      <c r="T17" s="95" t="s">
        <v>6</v>
      </c>
      <c r="U17" s="95"/>
      <c r="V17" s="95"/>
      <c r="W17" s="95" t="s">
        <v>6</v>
      </c>
      <c r="X17" s="95"/>
      <c r="Y17" s="95"/>
      <c r="Z17" s="95"/>
      <c r="AA17" s="95"/>
      <c r="AB17" s="95"/>
      <c r="AC17" s="95"/>
      <c r="AD17" s="95"/>
      <c r="AE17" s="95"/>
      <c r="AF17" s="95"/>
      <c r="AG17" s="95"/>
      <c r="AH17" s="95"/>
      <c r="AI17" s="95"/>
      <c r="AJ17" s="18">
        <f t="shared" si="2"/>
        <v>6</v>
      </c>
      <c r="AK17" s="312">
        <f t="shared" si="3"/>
        <v>1</v>
      </c>
      <c r="AL17" s="335">
        <f t="shared" si="4"/>
        <v>0</v>
      </c>
      <c r="AM17" s="150"/>
      <c r="AN17" s="150"/>
      <c r="AO17" s="150"/>
    </row>
    <row r="18" spans="1:41" s="24" customFormat="1" ht="21" customHeight="1">
      <c r="A18" s="4">
        <v>12</v>
      </c>
      <c r="B18" s="38" t="s">
        <v>2159</v>
      </c>
      <c r="C18" s="39" t="s">
        <v>553</v>
      </c>
      <c r="D18" s="40" t="s">
        <v>2160</v>
      </c>
      <c r="E18" s="96"/>
      <c r="F18" s="95"/>
      <c r="G18" s="95"/>
      <c r="H18" s="95"/>
      <c r="I18" s="95"/>
      <c r="J18" s="95"/>
      <c r="K18" s="95" t="s">
        <v>6</v>
      </c>
      <c r="L18" s="95"/>
      <c r="M18" s="95"/>
      <c r="N18" s="95"/>
      <c r="O18" s="94"/>
      <c r="P18" s="268"/>
      <c r="Q18" s="95"/>
      <c r="R18" s="94"/>
      <c r="S18" s="95"/>
      <c r="T18" s="95" t="s">
        <v>6</v>
      </c>
      <c r="U18" s="95"/>
      <c r="V18" s="95"/>
      <c r="W18" s="95"/>
      <c r="X18" s="95"/>
      <c r="Y18" s="95"/>
      <c r="Z18" s="95"/>
      <c r="AA18" s="95"/>
      <c r="AB18" s="95"/>
      <c r="AC18" s="95"/>
      <c r="AD18" s="95"/>
      <c r="AE18" s="95"/>
      <c r="AF18" s="95"/>
      <c r="AG18" s="95"/>
      <c r="AH18" s="95"/>
      <c r="AI18" s="95"/>
      <c r="AJ18" s="18">
        <f t="shared" si="2"/>
        <v>2</v>
      </c>
      <c r="AK18" s="312">
        <f t="shared" si="3"/>
        <v>0</v>
      </c>
      <c r="AL18" s="335">
        <f t="shared" si="4"/>
        <v>0</v>
      </c>
      <c r="AM18" s="150"/>
      <c r="AN18" s="150"/>
      <c r="AO18" s="150"/>
    </row>
    <row r="19" spans="1:41" s="24" customFormat="1" ht="21" customHeight="1">
      <c r="A19" s="4">
        <v>13</v>
      </c>
      <c r="B19" s="38" t="s">
        <v>2161</v>
      </c>
      <c r="C19" s="39" t="s">
        <v>2162</v>
      </c>
      <c r="D19" s="40" t="s">
        <v>1039</v>
      </c>
      <c r="E19" s="96"/>
      <c r="F19" s="96" t="s">
        <v>7</v>
      </c>
      <c r="G19" s="96"/>
      <c r="H19" s="96"/>
      <c r="I19" s="96"/>
      <c r="J19" s="96"/>
      <c r="K19" s="96"/>
      <c r="L19" s="96"/>
      <c r="M19" s="96"/>
      <c r="N19" s="96"/>
      <c r="O19" s="94"/>
      <c r="P19" s="268"/>
      <c r="Q19" s="96"/>
      <c r="R19" s="94"/>
      <c r="S19" s="96"/>
      <c r="T19" s="96"/>
      <c r="U19" s="96"/>
      <c r="V19" s="96"/>
      <c r="W19" s="96"/>
      <c r="X19" s="96"/>
      <c r="Y19" s="96"/>
      <c r="Z19" s="96"/>
      <c r="AA19" s="96"/>
      <c r="AB19" s="96"/>
      <c r="AC19" s="96"/>
      <c r="AD19" s="96"/>
      <c r="AE19" s="96"/>
      <c r="AF19" s="96"/>
      <c r="AG19" s="96"/>
      <c r="AH19" s="96"/>
      <c r="AI19" s="96"/>
      <c r="AJ19" s="18">
        <f t="shared" si="2"/>
        <v>0</v>
      </c>
      <c r="AK19" s="312">
        <f t="shared" si="3"/>
        <v>1</v>
      </c>
      <c r="AL19" s="335">
        <f t="shared" si="4"/>
        <v>0</v>
      </c>
      <c r="AM19" s="150"/>
      <c r="AN19" s="150"/>
      <c r="AO19" s="150"/>
    </row>
    <row r="20" spans="1:41" s="24" customFormat="1" ht="21" customHeight="1">
      <c r="A20" s="4">
        <v>14</v>
      </c>
      <c r="B20" s="348" t="s">
        <v>2163</v>
      </c>
      <c r="C20" s="349" t="s">
        <v>2164</v>
      </c>
      <c r="D20" s="350" t="s">
        <v>1120</v>
      </c>
      <c r="E20" s="261"/>
      <c r="F20" s="133" t="s">
        <v>6</v>
      </c>
      <c r="G20" s="133"/>
      <c r="H20" s="133"/>
      <c r="I20" s="133"/>
      <c r="J20" s="133"/>
      <c r="K20" s="133"/>
      <c r="L20" s="133"/>
      <c r="M20" s="133"/>
      <c r="N20" s="133"/>
      <c r="O20" s="179"/>
      <c r="P20" s="351"/>
      <c r="Q20" s="133"/>
      <c r="R20" s="179"/>
      <c r="S20" s="133"/>
      <c r="T20" s="133"/>
      <c r="U20" s="133"/>
      <c r="V20" s="133"/>
      <c r="W20" s="133"/>
      <c r="X20" s="133"/>
      <c r="Y20" s="133"/>
      <c r="Z20" s="133"/>
      <c r="AA20" s="133"/>
      <c r="AB20" s="133"/>
      <c r="AC20" s="133"/>
      <c r="AD20" s="133"/>
      <c r="AE20" s="133"/>
      <c r="AF20" s="133"/>
      <c r="AG20" s="133"/>
      <c r="AH20" s="133"/>
      <c r="AI20" s="133"/>
      <c r="AJ20" s="18">
        <f t="shared" si="2"/>
        <v>1</v>
      </c>
      <c r="AK20" s="312">
        <f t="shared" si="3"/>
        <v>0</v>
      </c>
      <c r="AL20" s="335">
        <f t="shared" si="4"/>
        <v>0</v>
      </c>
      <c r="AM20" s="415"/>
      <c r="AN20" s="416"/>
      <c r="AO20" s="150"/>
    </row>
    <row r="21" spans="1:41" s="24" customFormat="1" ht="21" customHeight="1">
      <c r="A21" s="4">
        <v>15</v>
      </c>
      <c r="B21" s="348" t="s">
        <v>2165</v>
      </c>
      <c r="C21" s="349" t="s">
        <v>2166</v>
      </c>
      <c r="D21" s="350" t="s">
        <v>28</v>
      </c>
      <c r="E21" s="261"/>
      <c r="F21" s="133"/>
      <c r="G21" s="133"/>
      <c r="H21" s="133"/>
      <c r="I21" s="133"/>
      <c r="J21" s="133"/>
      <c r="K21" s="133"/>
      <c r="L21" s="133"/>
      <c r="M21" s="133"/>
      <c r="N21" s="133"/>
      <c r="O21" s="179"/>
      <c r="P21" s="351"/>
      <c r="Q21" s="133"/>
      <c r="R21" s="179"/>
      <c r="S21" s="133"/>
      <c r="T21" s="133" t="s">
        <v>6</v>
      </c>
      <c r="U21" s="133"/>
      <c r="V21" s="133"/>
      <c r="W21" s="133"/>
      <c r="X21" s="133"/>
      <c r="Y21" s="133"/>
      <c r="Z21" s="133"/>
      <c r="AA21" s="133"/>
      <c r="AB21" s="133"/>
      <c r="AC21" s="133"/>
      <c r="AD21" s="133"/>
      <c r="AE21" s="133"/>
      <c r="AF21" s="133"/>
      <c r="AG21" s="133"/>
      <c r="AH21" s="133"/>
      <c r="AI21" s="133"/>
      <c r="AJ21" s="18">
        <f t="shared" si="2"/>
        <v>1</v>
      </c>
      <c r="AK21" s="312">
        <f t="shared" si="3"/>
        <v>0</v>
      </c>
      <c r="AL21" s="335">
        <f t="shared" si="4"/>
        <v>0</v>
      </c>
      <c r="AM21" s="150"/>
      <c r="AN21" s="150"/>
      <c r="AO21" s="150"/>
    </row>
    <row r="22" spans="1:41" s="24" customFormat="1" ht="21" customHeight="1">
      <c r="A22" s="4">
        <v>16</v>
      </c>
      <c r="B22" s="348" t="s">
        <v>2167</v>
      </c>
      <c r="C22" s="349" t="s">
        <v>291</v>
      </c>
      <c r="D22" s="350" t="s">
        <v>55</v>
      </c>
      <c r="E22" s="261" t="s">
        <v>6</v>
      </c>
      <c r="F22" s="133"/>
      <c r="G22" s="133"/>
      <c r="H22" s="133"/>
      <c r="I22" s="133"/>
      <c r="J22" s="133"/>
      <c r="K22" s="133"/>
      <c r="L22" s="133"/>
      <c r="M22" s="133"/>
      <c r="N22" s="133"/>
      <c r="O22" s="179"/>
      <c r="P22" s="351"/>
      <c r="Q22" s="133"/>
      <c r="R22" s="179"/>
      <c r="S22" s="133"/>
      <c r="T22" s="133"/>
      <c r="U22" s="133"/>
      <c r="V22" s="133"/>
      <c r="W22" s="133"/>
      <c r="X22" s="133"/>
      <c r="Y22" s="133"/>
      <c r="Z22" s="133"/>
      <c r="AA22" s="133"/>
      <c r="AB22" s="133"/>
      <c r="AC22" s="133"/>
      <c r="AD22" s="133"/>
      <c r="AE22" s="133"/>
      <c r="AF22" s="133"/>
      <c r="AG22" s="133"/>
      <c r="AH22" s="133"/>
      <c r="AI22" s="133"/>
      <c r="AJ22" s="18">
        <f t="shared" si="2"/>
        <v>1</v>
      </c>
      <c r="AK22" s="312">
        <f t="shared" si="3"/>
        <v>0</v>
      </c>
      <c r="AL22" s="335">
        <f t="shared" si="4"/>
        <v>0</v>
      </c>
      <c r="AM22" s="150"/>
      <c r="AN22" s="150"/>
      <c r="AO22" s="150"/>
    </row>
    <row r="23" spans="1:41" s="24" customFormat="1" ht="21" customHeight="1">
      <c r="A23" s="4">
        <v>17</v>
      </c>
      <c r="B23" s="348" t="s">
        <v>2168</v>
      </c>
      <c r="C23" s="349" t="s">
        <v>2169</v>
      </c>
      <c r="D23" s="350" t="s">
        <v>55</v>
      </c>
      <c r="E23" s="261"/>
      <c r="F23" s="133"/>
      <c r="G23" s="133"/>
      <c r="H23" s="133"/>
      <c r="I23" s="133"/>
      <c r="J23" s="133"/>
      <c r="K23" s="133"/>
      <c r="L23" s="133"/>
      <c r="M23" s="133"/>
      <c r="N23" s="133"/>
      <c r="O23" s="179"/>
      <c r="P23" s="351"/>
      <c r="Q23" s="133"/>
      <c r="R23" s="179"/>
      <c r="S23" s="133"/>
      <c r="T23" s="133" t="s">
        <v>6</v>
      </c>
      <c r="U23" s="133"/>
      <c r="V23" s="133"/>
      <c r="W23" s="133"/>
      <c r="X23" s="133"/>
      <c r="Y23" s="133"/>
      <c r="Z23" s="133"/>
      <c r="AA23" s="133"/>
      <c r="AB23" s="133"/>
      <c r="AC23" s="133"/>
      <c r="AD23" s="133"/>
      <c r="AE23" s="133"/>
      <c r="AF23" s="133"/>
      <c r="AG23" s="133"/>
      <c r="AH23" s="133"/>
      <c r="AI23" s="133"/>
      <c r="AJ23" s="18">
        <f t="shared" si="2"/>
        <v>1</v>
      </c>
      <c r="AK23" s="312">
        <f t="shared" si="3"/>
        <v>0</v>
      </c>
      <c r="AL23" s="335">
        <f t="shared" si="4"/>
        <v>0</v>
      </c>
      <c r="AM23" s="150"/>
      <c r="AN23" s="150"/>
      <c r="AO23" s="150"/>
    </row>
    <row r="24" spans="1:41" s="24" customFormat="1" ht="21" customHeight="1">
      <c r="A24" s="4">
        <v>18</v>
      </c>
      <c r="B24" s="348" t="s">
        <v>2170</v>
      </c>
      <c r="C24" s="349" t="s">
        <v>282</v>
      </c>
      <c r="D24" s="350" t="s">
        <v>718</v>
      </c>
      <c r="E24" s="261"/>
      <c r="F24" s="133"/>
      <c r="G24" s="133"/>
      <c r="H24" s="133"/>
      <c r="I24" s="133"/>
      <c r="J24" s="133"/>
      <c r="K24" s="133"/>
      <c r="L24" s="133" t="s">
        <v>6</v>
      </c>
      <c r="M24" s="133"/>
      <c r="N24" s="133"/>
      <c r="O24" s="179"/>
      <c r="P24" s="351"/>
      <c r="Q24" s="133"/>
      <c r="R24" s="179"/>
      <c r="S24" s="133"/>
      <c r="T24" s="133"/>
      <c r="U24" s="133"/>
      <c r="V24" s="133"/>
      <c r="W24" s="133"/>
      <c r="X24" s="133"/>
      <c r="Y24" s="133"/>
      <c r="Z24" s="133"/>
      <c r="AA24" s="133"/>
      <c r="AB24" s="133"/>
      <c r="AC24" s="133"/>
      <c r="AD24" s="133"/>
      <c r="AE24" s="133"/>
      <c r="AF24" s="133"/>
      <c r="AG24" s="133"/>
      <c r="AH24" s="133"/>
      <c r="AI24" s="133"/>
      <c r="AJ24" s="18">
        <f t="shared" si="2"/>
        <v>1</v>
      </c>
      <c r="AK24" s="312">
        <f t="shared" si="3"/>
        <v>0</v>
      </c>
      <c r="AL24" s="335">
        <f t="shared" si="4"/>
        <v>0</v>
      </c>
      <c r="AM24" s="150"/>
      <c r="AN24" s="150"/>
      <c r="AO24" s="150"/>
    </row>
    <row r="25" spans="1:41" s="24" customFormat="1" ht="21" customHeight="1">
      <c r="A25" s="4">
        <v>19</v>
      </c>
      <c r="B25" s="348" t="s">
        <v>2171</v>
      </c>
      <c r="C25" s="349" t="s">
        <v>649</v>
      </c>
      <c r="D25" s="350" t="s">
        <v>112</v>
      </c>
      <c r="E25" s="261"/>
      <c r="F25" s="133"/>
      <c r="G25" s="133"/>
      <c r="H25" s="133"/>
      <c r="I25" s="133"/>
      <c r="J25" s="133"/>
      <c r="K25" s="133" t="s">
        <v>8</v>
      </c>
      <c r="L25" s="133"/>
      <c r="M25" s="133" t="s">
        <v>8</v>
      </c>
      <c r="N25" s="133"/>
      <c r="O25" s="179"/>
      <c r="P25" s="351"/>
      <c r="Q25" s="133"/>
      <c r="R25" s="179"/>
      <c r="S25" s="133"/>
      <c r="T25" s="133"/>
      <c r="U25" s="133"/>
      <c r="V25" s="133"/>
      <c r="W25" s="133"/>
      <c r="X25" s="133"/>
      <c r="Y25" s="133"/>
      <c r="Z25" s="133"/>
      <c r="AA25" s="133"/>
      <c r="AB25" s="133"/>
      <c r="AC25" s="133"/>
      <c r="AD25" s="133"/>
      <c r="AE25" s="133"/>
      <c r="AF25" s="133"/>
      <c r="AG25" s="133"/>
      <c r="AH25" s="133"/>
      <c r="AI25" s="133"/>
      <c r="AJ25" s="18">
        <f t="shared" si="2"/>
        <v>0</v>
      </c>
      <c r="AK25" s="312">
        <f t="shared" si="3"/>
        <v>0</v>
      </c>
      <c r="AL25" s="335">
        <f t="shared" si="4"/>
        <v>2</v>
      </c>
      <c r="AM25" s="150"/>
      <c r="AN25" s="150"/>
      <c r="AO25" s="150"/>
    </row>
    <row r="26" spans="1:41" s="24" customFormat="1" ht="21" customHeight="1">
      <c r="A26" s="4">
        <v>20</v>
      </c>
      <c r="B26" s="348" t="s">
        <v>2172</v>
      </c>
      <c r="C26" s="349" t="s">
        <v>2173</v>
      </c>
      <c r="D26" s="350" t="s">
        <v>112</v>
      </c>
      <c r="E26" s="261" t="s">
        <v>6</v>
      </c>
      <c r="F26" s="133"/>
      <c r="G26" s="133"/>
      <c r="H26" s="133"/>
      <c r="I26" s="133"/>
      <c r="J26" s="133"/>
      <c r="K26" s="133"/>
      <c r="L26" s="133"/>
      <c r="M26" s="133"/>
      <c r="N26" s="133"/>
      <c r="O26" s="179"/>
      <c r="P26" s="351"/>
      <c r="Q26" s="133"/>
      <c r="R26" s="179"/>
      <c r="S26" s="133" t="s">
        <v>6</v>
      </c>
      <c r="T26" s="133"/>
      <c r="U26" s="133"/>
      <c r="V26" s="133"/>
      <c r="W26" s="133"/>
      <c r="X26" s="133"/>
      <c r="Y26" s="133"/>
      <c r="Z26" s="133"/>
      <c r="AA26" s="133"/>
      <c r="AB26" s="133"/>
      <c r="AC26" s="133"/>
      <c r="AD26" s="133"/>
      <c r="AE26" s="133"/>
      <c r="AF26" s="133"/>
      <c r="AG26" s="133"/>
      <c r="AH26" s="133"/>
      <c r="AI26" s="133"/>
      <c r="AJ26" s="18">
        <f t="shared" si="2"/>
        <v>2</v>
      </c>
      <c r="AK26" s="312">
        <f t="shared" si="3"/>
        <v>0</v>
      </c>
      <c r="AL26" s="335">
        <f t="shared" si="4"/>
        <v>0</v>
      </c>
      <c r="AM26" s="150"/>
      <c r="AN26" s="150"/>
      <c r="AO26" s="150"/>
    </row>
    <row r="27" spans="1:41" s="24" customFormat="1" ht="21" customHeight="1">
      <c r="A27" s="4">
        <v>21</v>
      </c>
      <c r="B27" s="348" t="s">
        <v>2174</v>
      </c>
      <c r="C27" s="349" t="s">
        <v>2175</v>
      </c>
      <c r="D27" s="350" t="s">
        <v>22</v>
      </c>
      <c r="E27" s="261"/>
      <c r="F27" s="133"/>
      <c r="G27" s="133"/>
      <c r="H27" s="133"/>
      <c r="I27" s="133"/>
      <c r="J27" s="133"/>
      <c r="K27" s="133"/>
      <c r="L27" s="133"/>
      <c r="M27" s="133"/>
      <c r="N27" s="133"/>
      <c r="O27" s="179"/>
      <c r="P27" s="351"/>
      <c r="Q27" s="133"/>
      <c r="R27" s="179"/>
      <c r="S27" s="133"/>
      <c r="T27" s="133"/>
      <c r="U27" s="133"/>
      <c r="V27" s="133"/>
      <c r="W27" s="133"/>
      <c r="X27" s="133"/>
      <c r="Y27" s="133"/>
      <c r="Z27" s="133"/>
      <c r="AA27" s="133"/>
      <c r="AB27" s="133"/>
      <c r="AC27" s="133"/>
      <c r="AD27" s="133"/>
      <c r="AE27" s="133"/>
      <c r="AF27" s="133"/>
      <c r="AG27" s="133"/>
      <c r="AH27" s="133"/>
      <c r="AI27" s="133"/>
      <c r="AJ27" s="18">
        <f t="shared" si="2"/>
        <v>0</v>
      </c>
      <c r="AK27" s="312">
        <f t="shared" si="3"/>
        <v>0</v>
      </c>
      <c r="AL27" s="335">
        <f t="shared" si="4"/>
        <v>0</v>
      </c>
      <c r="AM27" s="150"/>
      <c r="AN27" s="150"/>
      <c r="AO27" s="150"/>
    </row>
    <row r="28" spans="1:41" s="24" customFormat="1" ht="21" customHeight="1">
      <c r="A28" s="4">
        <v>22</v>
      </c>
      <c r="B28" s="348" t="s">
        <v>2176</v>
      </c>
      <c r="C28" s="349" t="s">
        <v>1144</v>
      </c>
      <c r="D28" s="350" t="s">
        <v>22</v>
      </c>
      <c r="E28" s="261"/>
      <c r="F28" s="133"/>
      <c r="G28" s="133"/>
      <c r="H28" s="133"/>
      <c r="I28" s="133"/>
      <c r="J28" s="133"/>
      <c r="K28" s="133"/>
      <c r="L28" s="133"/>
      <c r="M28" s="133"/>
      <c r="N28" s="133"/>
      <c r="O28" s="179"/>
      <c r="P28" s="351"/>
      <c r="Q28" s="133"/>
      <c r="R28" s="179"/>
      <c r="S28" s="133"/>
      <c r="T28" s="133"/>
      <c r="U28" s="133"/>
      <c r="V28" s="133"/>
      <c r="W28" s="133"/>
      <c r="X28" s="133"/>
      <c r="Y28" s="133"/>
      <c r="Z28" s="133"/>
      <c r="AA28" s="133"/>
      <c r="AB28" s="133"/>
      <c r="AC28" s="133"/>
      <c r="AD28" s="133"/>
      <c r="AE28" s="133"/>
      <c r="AF28" s="133"/>
      <c r="AG28" s="133"/>
      <c r="AH28" s="133"/>
      <c r="AI28" s="133"/>
      <c r="AJ28" s="18">
        <f t="shared" si="2"/>
        <v>0</v>
      </c>
      <c r="AK28" s="312">
        <f t="shared" si="3"/>
        <v>0</v>
      </c>
      <c r="AL28" s="335">
        <f t="shared" si="4"/>
        <v>0</v>
      </c>
      <c r="AM28" s="150"/>
      <c r="AN28" s="150"/>
      <c r="AO28" s="150"/>
    </row>
    <row r="29" spans="1:41" s="24" customFormat="1" ht="21" customHeight="1">
      <c r="A29" s="4">
        <v>23</v>
      </c>
      <c r="B29" s="348" t="s">
        <v>2177</v>
      </c>
      <c r="C29" s="349" t="s">
        <v>696</v>
      </c>
      <c r="D29" s="350" t="s">
        <v>46</v>
      </c>
      <c r="E29" s="261"/>
      <c r="F29" s="133"/>
      <c r="G29" s="133"/>
      <c r="H29" s="133"/>
      <c r="I29" s="133"/>
      <c r="J29" s="133"/>
      <c r="K29" s="133"/>
      <c r="L29" s="133"/>
      <c r="M29" s="133"/>
      <c r="N29" s="133"/>
      <c r="O29" s="179"/>
      <c r="P29" s="351"/>
      <c r="Q29" s="133"/>
      <c r="R29" s="179"/>
      <c r="S29" s="133"/>
      <c r="T29" s="133"/>
      <c r="U29" s="133"/>
      <c r="V29" s="133"/>
      <c r="W29" s="133"/>
      <c r="X29" s="133"/>
      <c r="Y29" s="133"/>
      <c r="Z29" s="133"/>
      <c r="AA29" s="133"/>
      <c r="AB29" s="133"/>
      <c r="AC29" s="133"/>
      <c r="AD29" s="133"/>
      <c r="AE29" s="133"/>
      <c r="AF29" s="133"/>
      <c r="AG29" s="133"/>
      <c r="AH29" s="133"/>
      <c r="AI29" s="133"/>
      <c r="AJ29" s="18">
        <f t="shared" si="2"/>
        <v>0</v>
      </c>
      <c r="AK29" s="312">
        <f t="shared" si="3"/>
        <v>0</v>
      </c>
      <c r="AL29" s="335">
        <f t="shared" si="4"/>
        <v>0</v>
      </c>
      <c r="AM29" s="150"/>
      <c r="AN29" s="150"/>
      <c r="AO29" s="150"/>
    </row>
    <row r="30" spans="1:41" s="24" customFormat="1" ht="21" customHeight="1">
      <c r="A30" s="4">
        <v>24</v>
      </c>
      <c r="B30" s="348" t="s">
        <v>2178</v>
      </c>
      <c r="C30" s="349" t="s">
        <v>327</v>
      </c>
      <c r="D30" s="350" t="s">
        <v>67</v>
      </c>
      <c r="E30" s="261" t="s">
        <v>6</v>
      </c>
      <c r="F30" s="133" t="s">
        <v>6</v>
      </c>
      <c r="G30" s="133"/>
      <c r="H30" s="133"/>
      <c r="I30" s="133"/>
      <c r="J30" s="133"/>
      <c r="K30" s="133"/>
      <c r="L30" s="133"/>
      <c r="M30" s="133"/>
      <c r="N30" s="133"/>
      <c r="O30" s="179"/>
      <c r="P30" s="351"/>
      <c r="Q30" s="133"/>
      <c r="R30" s="179"/>
      <c r="S30" s="133"/>
      <c r="T30" s="133"/>
      <c r="U30" s="133"/>
      <c r="V30" s="133"/>
      <c r="W30" s="133"/>
      <c r="X30" s="133"/>
      <c r="Y30" s="133"/>
      <c r="Z30" s="133"/>
      <c r="AA30" s="133"/>
      <c r="AB30" s="133"/>
      <c r="AC30" s="133"/>
      <c r="AD30" s="133"/>
      <c r="AE30" s="133"/>
      <c r="AF30" s="133"/>
      <c r="AG30" s="133"/>
      <c r="AH30" s="133"/>
      <c r="AI30" s="133"/>
      <c r="AJ30" s="18">
        <f t="shared" si="2"/>
        <v>2</v>
      </c>
      <c r="AK30" s="312">
        <f t="shared" si="3"/>
        <v>0</v>
      </c>
      <c r="AL30" s="335">
        <f t="shared" si="4"/>
        <v>0</v>
      </c>
      <c r="AM30" s="150"/>
      <c r="AN30" s="150"/>
      <c r="AO30" s="150"/>
    </row>
    <row r="31" spans="1:41" s="24" customFormat="1" ht="21" customHeight="1">
      <c r="A31" s="4">
        <v>25</v>
      </c>
      <c r="B31" s="348" t="s">
        <v>2179</v>
      </c>
      <c r="C31" s="349" t="s">
        <v>2180</v>
      </c>
      <c r="D31" s="350" t="s">
        <v>81</v>
      </c>
      <c r="E31" s="132"/>
      <c r="F31" s="133"/>
      <c r="G31" s="133"/>
      <c r="H31" s="133"/>
      <c r="I31" s="133"/>
      <c r="J31" s="133"/>
      <c r="K31" s="133"/>
      <c r="L31" s="133"/>
      <c r="M31" s="133"/>
      <c r="N31" s="133"/>
      <c r="O31" s="179"/>
      <c r="P31" s="351"/>
      <c r="Q31" s="133"/>
      <c r="R31" s="179"/>
      <c r="S31" s="133"/>
      <c r="T31" s="133"/>
      <c r="U31" s="133"/>
      <c r="V31" s="133"/>
      <c r="W31" s="133"/>
      <c r="X31" s="133"/>
      <c r="Y31" s="133"/>
      <c r="Z31" s="133"/>
      <c r="AA31" s="133"/>
      <c r="AB31" s="133"/>
      <c r="AC31" s="133"/>
      <c r="AD31" s="133"/>
      <c r="AE31" s="133"/>
      <c r="AF31" s="133"/>
      <c r="AG31" s="133"/>
      <c r="AH31" s="133"/>
      <c r="AI31" s="133"/>
      <c r="AJ31" s="18">
        <f t="shared" si="2"/>
        <v>0</v>
      </c>
      <c r="AK31" s="312">
        <f t="shared" si="3"/>
        <v>0</v>
      </c>
      <c r="AL31" s="335">
        <f t="shared" si="4"/>
        <v>0</v>
      </c>
      <c r="AM31" s="150"/>
      <c r="AN31" s="150"/>
      <c r="AO31" s="150"/>
    </row>
    <row r="32" spans="1:41" s="24" customFormat="1" ht="21" customHeight="1">
      <c r="A32" s="4">
        <v>26</v>
      </c>
      <c r="B32" s="348" t="s">
        <v>2181</v>
      </c>
      <c r="C32" s="349" t="s">
        <v>38</v>
      </c>
      <c r="D32" s="350" t="s">
        <v>81</v>
      </c>
      <c r="E32" s="132"/>
      <c r="F32" s="133"/>
      <c r="G32" s="133"/>
      <c r="H32" s="133"/>
      <c r="I32" s="133"/>
      <c r="J32" s="133"/>
      <c r="K32" s="133"/>
      <c r="L32" s="133"/>
      <c r="M32" s="133"/>
      <c r="N32" s="133"/>
      <c r="O32" s="179"/>
      <c r="P32" s="351"/>
      <c r="Q32" s="133"/>
      <c r="R32" s="179"/>
      <c r="S32" s="133"/>
      <c r="T32" s="133"/>
      <c r="U32" s="133"/>
      <c r="V32" s="133"/>
      <c r="W32" s="133"/>
      <c r="X32" s="133"/>
      <c r="Y32" s="133"/>
      <c r="Z32" s="133"/>
      <c r="AA32" s="133"/>
      <c r="AB32" s="133"/>
      <c r="AC32" s="133"/>
      <c r="AD32" s="133"/>
      <c r="AE32" s="133"/>
      <c r="AF32" s="133"/>
      <c r="AG32" s="133"/>
      <c r="AH32" s="133"/>
      <c r="AI32" s="133"/>
      <c r="AJ32" s="18">
        <f t="shared" si="2"/>
        <v>0</v>
      </c>
      <c r="AK32" s="312">
        <f t="shared" si="3"/>
        <v>0</v>
      </c>
      <c r="AL32" s="335">
        <f t="shared" si="4"/>
        <v>0</v>
      </c>
      <c r="AM32" s="150"/>
      <c r="AN32" s="150"/>
      <c r="AO32" s="150"/>
    </row>
    <row r="33" spans="1:41" s="24" customFormat="1" ht="21" customHeight="1">
      <c r="A33" s="4">
        <v>27</v>
      </c>
      <c r="B33" s="348" t="s">
        <v>2182</v>
      </c>
      <c r="C33" s="349" t="s">
        <v>2183</v>
      </c>
      <c r="D33" s="350" t="s">
        <v>23</v>
      </c>
      <c r="E33" s="132"/>
      <c r="F33" s="133"/>
      <c r="G33" s="133"/>
      <c r="H33" s="133"/>
      <c r="I33" s="133"/>
      <c r="J33" s="133"/>
      <c r="K33" s="133"/>
      <c r="L33" s="133"/>
      <c r="M33" s="133"/>
      <c r="N33" s="133"/>
      <c r="O33" s="179"/>
      <c r="P33" s="351"/>
      <c r="Q33" s="133"/>
      <c r="R33" s="179"/>
      <c r="S33" s="133"/>
      <c r="T33" s="133"/>
      <c r="U33" s="133"/>
      <c r="V33" s="133"/>
      <c r="W33" s="133"/>
      <c r="X33" s="133"/>
      <c r="Y33" s="133"/>
      <c r="Z33" s="133"/>
      <c r="AA33" s="133"/>
      <c r="AB33" s="133"/>
      <c r="AC33" s="133"/>
      <c r="AD33" s="133"/>
      <c r="AE33" s="133"/>
      <c r="AF33" s="133"/>
      <c r="AG33" s="133"/>
      <c r="AH33" s="133"/>
      <c r="AI33" s="133"/>
      <c r="AJ33" s="18">
        <f t="shared" si="2"/>
        <v>0</v>
      </c>
      <c r="AK33" s="312">
        <f t="shared" si="3"/>
        <v>0</v>
      </c>
      <c r="AL33" s="335">
        <f t="shared" si="4"/>
        <v>0</v>
      </c>
      <c r="AM33" s="150"/>
      <c r="AN33" s="150"/>
      <c r="AO33" s="150"/>
    </row>
    <row r="34" spans="1:41" s="24" customFormat="1" ht="21" customHeight="1">
      <c r="A34" s="4">
        <v>28</v>
      </c>
      <c r="B34" s="38" t="s">
        <v>2184</v>
      </c>
      <c r="C34" s="39" t="s">
        <v>2185</v>
      </c>
      <c r="D34" s="40" t="s">
        <v>68</v>
      </c>
      <c r="E34" s="147"/>
      <c r="F34" s="95"/>
      <c r="G34" s="95"/>
      <c r="H34" s="95"/>
      <c r="I34" s="95"/>
      <c r="J34" s="95"/>
      <c r="K34" s="95"/>
      <c r="L34" s="95"/>
      <c r="M34" s="95"/>
      <c r="N34" s="95"/>
      <c r="O34" s="94"/>
      <c r="P34" s="268"/>
      <c r="Q34" s="95"/>
      <c r="R34" s="94"/>
      <c r="S34" s="95"/>
      <c r="T34" s="95"/>
      <c r="U34" s="95"/>
      <c r="V34" s="95"/>
      <c r="W34" s="95"/>
      <c r="X34" s="95"/>
      <c r="Y34" s="95"/>
      <c r="Z34" s="95"/>
      <c r="AA34" s="95"/>
      <c r="AB34" s="95"/>
      <c r="AC34" s="95"/>
      <c r="AD34" s="95"/>
      <c r="AE34" s="95"/>
      <c r="AF34" s="95"/>
      <c r="AG34" s="95"/>
      <c r="AH34" s="95"/>
      <c r="AI34" s="95"/>
      <c r="AJ34" s="18">
        <f t="shared" si="2"/>
        <v>0</v>
      </c>
      <c r="AK34" s="312">
        <f t="shared" si="3"/>
        <v>0</v>
      </c>
      <c r="AL34" s="335">
        <f t="shared" si="4"/>
        <v>0</v>
      </c>
      <c r="AM34" s="150"/>
      <c r="AN34" s="150"/>
      <c r="AO34" s="150"/>
    </row>
    <row r="35" spans="1:41" s="24" customFormat="1" ht="21" customHeight="1">
      <c r="A35" s="417" t="s">
        <v>10</v>
      </c>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18">
        <f>SUM(AJ7:AJ34)</f>
        <v>33</v>
      </c>
      <c r="AK35" s="18">
        <f>SUM(AK7:AK34)</f>
        <v>3</v>
      </c>
      <c r="AL35" s="18">
        <f>SUM(AL7:AL34)</f>
        <v>3</v>
      </c>
    </row>
    <row r="36" spans="1:41" s="24" customFormat="1" ht="21" customHeight="1">
      <c r="A36" s="418" t="s">
        <v>2599</v>
      </c>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20"/>
      <c r="AM36" s="311"/>
      <c r="AN36" s="311"/>
    </row>
    <row r="37" spans="1:41">
      <c r="C37" s="414"/>
      <c r="D37" s="414"/>
      <c r="E37" s="414"/>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row>
    <row r="38" spans="1:41">
      <c r="C38" s="414"/>
      <c r="D38" s="414"/>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row>
  </sheetData>
  <mergeCells count="20">
    <mergeCell ref="I4:L4"/>
    <mergeCell ref="M4:N4"/>
    <mergeCell ref="O4:Q4"/>
    <mergeCell ref="R4:T4"/>
    <mergeCell ref="AJ5:AJ6"/>
    <mergeCell ref="AK5:AK6"/>
    <mergeCell ref="AL5:AL6"/>
    <mergeCell ref="A36:AL36"/>
    <mergeCell ref="C38:D38"/>
    <mergeCell ref="AM20:AN20"/>
    <mergeCell ref="A35:AI35"/>
    <mergeCell ref="C37:E37"/>
    <mergeCell ref="A5:A6"/>
    <mergeCell ref="B5:B6"/>
    <mergeCell ref="C5:D6"/>
    <mergeCell ref="A1:P1"/>
    <mergeCell ref="Q1:AL1"/>
    <mergeCell ref="A2:P2"/>
    <mergeCell ref="Q2:AL2"/>
    <mergeCell ref="A3:AL3"/>
  </mergeCells>
  <conditionalFormatting sqref="E6:AI34">
    <cfRule type="expression" dxfId="30"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0"/>
  <sheetViews>
    <sheetView topLeftCell="A13" zoomScaleNormal="100" workbookViewId="0">
      <selection activeCell="W29" sqref="W29"/>
    </sheetView>
  </sheetViews>
  <sheetFormatPr defaultColWidth="9.33203125" defaultRowHeight="18"/>
  <cols>
    <col min="1" max="1" width="8.6640625" style="23" customWidth="1"/>
    <col min="2" max="2" width="17.6640625" style="23" customWidth="1"/>
    <col min="3" max="3" width="24.6640625" style="23" customWidth="1"/>
    <col min="4" max="4" width="9.1640625" style="23" customWidth="1"/>
    <col min="5" max="35" width="4" style="23" customWidth="1"/>
    <col min="36" max="38" width="6.33203125" style="23" customWidth="1"/>
    <col min="39" max="39" width="10.83203125" style="23" customWidth="1"/>
    <col min="40" max="40" width="12.1640625" style="23" customWidth="1"/>
    <col min="41" max="41" width="10.83203125" style="23" customWidth="1"/>
    <col min="42" max="16384" width="9.33203125" style="23"/>
  </cols>
  <sheetData>
    <row r="1" spans="1:4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5.25" customHeight="1">
      <c r="A3" s="432" t="s">
        <v>2519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 customHeight="1">
      <c r="A7" s="4">
        <v>1</v>
      </c>
      <c r="B7" s="38" t="s">
        <v>2186</v>
      </c>
      <c r="C7" s="39" t="s">
        <v>2187</v>
      </c>
      <c r="D7" s="40" t="s">
        <v>36</v>
      </c>
      <c r="E7" s="96"/>
      <c r="F7" s="95"/>
      <c r="G7" s="95"/>
      <c r="H7" s="95"/>
      <c r="I7" s="95"/>
      <c r="J7" s="95"/>
      <c r="K7" s="95" t="s">
        <v>6</v>
      </c>
      <c r="L7" s="95"/>
      <c r="M7" s="95"/>
      <c r="N7" s="95"/>
      <c r="O7" s="94"/>
      <c r="P7" s="95"/>
      <c r="Q7" s="95"/>
      <c r="R7" s="95"/>
      <c r="S7" s="95"/>
      <c r="T7" s="95"/>
      <c r="U7" s="95"/>
      <c r="V7" s="95"/>
      <c r="W7" s="95"/>
      <c r="X7" s="95"/>
      <c r="Y7" s="95"/>
      <c r="Z7" s="95"/>
      <c r="AA7" s="95"/>
      <c r="AB7" s="95"/>
      <c r="AC7" s="95"/>
      <c r="AD7" s="95"/>
      <c r="AE7" s="94"/>
      <c r="AF7" s="95"/>
      <c r="AG7" s="95"/>
      <c r="AH7" s="95"/>
      <c r="AI7" s="95"/>
      <c r="AJ7" s="18">
        <f>COUNTIF(E7:AI7,"K")+2*COUNTIF(E7:AI7,"2K")+COUNTIF(E7:AI7,"TK")+COUNTIF(E7:AI7,"KT")+COUNTIF(E7:AI7,"PK")+COUNTIF(E7:AI7,"KP")+2*COUNTIF(E7:AI7,"K2")</f>
        <v>1</v>
      </c>
      <c r="AK7" s="312">
        <f>COUNTIF(F7:AJ7,"P")+2*COUNTIF(F7:AJ7,"2P")+COUNTIF(F7:AJ7,"TP")+COUNTIF(F7:AJ7,"PT")+COUNTIF(F7:AJ7,"PK")+COUNTIF(F7:AJ7,"KP")+2*COUNTIF(F7:AJ7,"P2")</f>
        <v>0</v>
      </c>
      <c r="AL7" s="335">
        <f>COUNTIF(E7:AI7,"T")+2*COUNTIF(E7:AI7,"2T")+2*COUNTIF(E7:AI7,"T2")+COUNTIF(E7:AI7,"PT")+COUNTIF(E7:AI7,"TP")+COUNTIF(E7:AI7,"TK")+COUNTIF(E7:AI7,"KT")</f>
        <v>0</v>
      </c>
      <c r="AM7" s="25"/>
      <c r="AN7" s="26"/>
      <c r="AO7" s="150"/>
    </row>
    <row r="8" spans="1:41" s="24" customFormat="1" ht="21" customHeight="1">
      <c r="A8" s="4">
        <v>2</v>
      </c>
      <c r="B8" s="38" t="s">
        <v>2188</v>
      </c>
      <c r="C8" s="39" t="s">
        <v>2189</v>
      </c>
      <c r="D8" s="40" t="s">
        <v>36</v>
      </c>
      <c r="E8" s="96"/>
      <c r="F8" s="95"/>
      <c r="G8" s="95"/>
      <c r="H8" s="95"/>
      <c r="I8" s="95"/>
      <c r="J8" s="95"/>
      <c r="K8" s="95"/>
      <c r="L8" s="95"/>
      <c r="M8" s="95" t="s">
        <v>8</v>
      </c>
      <c r="N8" s="95"/>
      <c r="O8" s="94"/>
      <c r="P8" s="95" t="s">
        <v>6</v>
      </c>
      <c r="Q8" s="95" t="s">
        <v>6</v>
      </c>
      <c r="R8" s="95"/>
      <c r="S8" s="95"/>
      <c r="T8" s="95"/>
      <c r="U8" s="95"/>
      <c r="V8" s="95"/>
      <c r="W8" s="95"/>
      <c r="X8" s="95"/>
      <c r="Y8" s="95"/>
      <c r="Z8" s="95"/>
      <c r="AA8" s="95"/>
      <c r="AB8" s="95"/>
      <c r="AC8" s="95"/>
      <c r="AD8" s="95"/>
      <c r="AE8" s="94"/>
      <c r="AF8" s="95"/>
      <c r="AG8" s="95"/>
      <c r="AH8" s="95"/>
      <c r="AI8" s="95"/>
      <c r="AJ8" s="18">
        <f t="shared" ref="AJ8:AJ36" si="2">COUNTIF(E8:AI8,"K")+2*COUNTIF(E8:AI8,"2K")+COUNTIF(E8:AI8,"TK")+COUNTIF(E8:AI8,"KT")+COUNTIF(E8:AI8,"PK")+COUNTIF(E8:AI8,"KP")+2*COUNTIF(E8:AI8,"K2")</f>
        <v>2</v>
      </c>
      <c r="AK8" s="312">
        <f t="shared" ref="AK8:AK36" si="3">COUNTIF(F8:AJ8,"P")+2*COUNTIF(F8:AJ8,"2P")+COUNTIF(F8:AJ8,"TP")+COUNTIF(F8:AJ8,"PT")+COUNTIF(F8:AJ8,"PK")+COUNTIF(F8:AJ8,"KP")+2*COUNTIF(F8:AJ8,"P2")</f>
        <v>0</v>
      </c>
      <c r="AL8" s="335">
        <f t="shared" ref="AL8:AL36" si="4">COUNTIF(E8:AI8,"T")+2*COUNTIF(E8:AI8,"2T")+2*COUNTIF(E8:AI8,"T2")+COUNTIF(E8:AI8,"PT")+COUNTIF(E8:AI8,"TP")+COUNTIF(E8:AI8,"TK")+COUNTIF(E8:AI8,"KT")</f>
        <v>1</v>
      </c>
      <c r="AM8" s="150"/>
      <c r="AN8" s="150"/>
      <c r="AO8" s="150"/>
    </row>
    <row r="9" spans="1:41" s="24" customFormat="1" ht="21" customHeight="1">
      <c r="A9" s="4">
        <v>3</v>
      </c>
      <c r="B9" s="38" t="s">
        <v>2190</v>
      </c>
      <c r="C9" s="39" t="s">
        <v>24</v>
      </c>
      <c r="D9" s="40" t="s">
        <v>37</v>
      </c>
      <c r="E9" s="96"/>
      <c r="F9" s="95"/>
      <c r="G9" s="95"/>
      <c r="H9" s="95"/>
      <c r="I9" s="95"/>
      <c r="J9" s="95"/>
      <c r="K9" s="95"/>
      <c r="L9" s="95"/>
      <c r="M9" s="95"/>
      <c r="N9" s="95"/>
      <c r="O9" s="94"/>
      <c r="P9" s="95"/>
      <c r="Q9" s="95"/>
      <c r="R9" s="95"/>
      <c r="S9" s="95"/>
      <c r="T9" s="95"/>
      <c r="U9" s="95"/>
      <c r="V9" s="95"/>
      <c r="W9" s="95"/>
      <c r="X9" s="95"/>
      <c r="Y9" s="95"/>
      <c r="Z9" s="95"/>
      <c r="AA9" s="95"/>
      <c r="AB9" s="95"/>
      <c r="AC9" s="95"/>
      <c r="AD9" s="95"/>
      <c r="AE9" s="94"/>
      <c r="AF9" s="95"/>
      <c r="AG9" s="95"/>
      <c r="AH9" s="95"/>
      <c r="AI9" s="95"/>
      <c r="AJ9" s="18">
        <f t="shared" si="2"/>
        <v>0</v>
      </c>
      <c r="AK9" s="312">
        <f t="shared" si="3"/>
        <v>0</v>
      </c>
      <c r="AL9" s="335">
        <f t="shared" si="4"/>
        <v>0</v>
      </c>
      <c r="AM9" s="150"/>
      <c r="AN9" s="150"/>
      <c r="AO9" s="150"/>
    </row>
    <row r="10" spans="1:41" s="24" customFormat="1" ht="21" customHeight="1">
      <c r="A10" s="4">
        <v>4</v>
      </c>
      <c r="B10" s="38" t="s">
        <v>2191</v>
      </c>
      <c r="C10" s="39" t="s">
        <v>2192</v>
      </c>
      <c r="D10" s="40" t="s">
        <v>82</v>
      </c>
      <c r="E10" s="96" t="s">
        <v>8</v>
      </c>
      <c r="F10" s="95"/>
      <c r="G10" s="95"/>
      <c r="H10" s="95"/>
      <c r="I10" s="95"/>
      <c r="J10" s="95" t="s">
        <v>8</v>
      </c>
      <c r="K10" s="95" t="s">
        <v>6</v>
      </c>
      <c r="L10" s="95"/>
      <c r="M10" s="95"/>
      <c r="N10" s="95"/>
      <c r="O10" s="94"/>
      <c r="P10" s="95"/>
      <c r="Q10" s="95"/>
      <c r="R10" s="95"/>
      <c r="S10" s="95"/>
      <c r="T10" s="95"/>
      <c r="U10" s="95"/>
      <c r="V10" s="95"/>
      <c r="W10" s="95"/>
      <c r="X10" s="95"/>
      <c r="Y10" s="95"/>
      <c r="Z10" s="95"/>
      <c r="AA10" s="95"/>
      <c r="AB10" s="95"/>
      <c r="AC10" s="95"/>
      <c r="AD10" s="95"/>
      <c r="AE10" s="94"/>
      <c r="AF10" s="95"/>
      <c r="AG10" s="95"/>
      <c r="AH10" s="95"/>
      <c r="AI10" s="95"/>
      <c r="AJ10" s="18">
        <f t="shared" si="2"/>
        <v>1</v>
      </c>
      <c r="AK10" s="312">
        <f t="shared" si="3"/>
        <v>0</v>
      </c>
      <c r="AL10" s="335">
        <f t="shared" si="4"/>
        <v>2</v>
      </c>
      <c r="AM10" s="150"/>
      <c r="AN10" s="150"/>
      <c r="AO10" s="150"/>
    </row>
    <row r="11" spans="1:41" s="24" customFormat="1" ht="21" customHeight="1">
      <c r="A11" s="4">
        <v>5</v>
      </c>
      <c r="B11" s="38" t="s">
        <v>2193</v>
      </c>
      <c r="C11" s="39" t="s">
        <v>2194</v>
      </c>
      <c r="D11" s="40" t="s">
        <v>1477</v>
      </c>
      <c r="E11" s="96"/>
      <c r="F11" s="95"/>
      <c r="G11" s="95" t="s">
        <v>6</v>
      </c>
      <c r="H11" s="95"/>
      <c r="I11" s="95"/>
      <c r="J11" s="95"/>
      <c r="K11" s="95" t="s">
        <v>6</v>
      </c>
      <c r="L11" s="95" t="s">
        <v>8</v>
      </c>
      <c r="M11" s="95" t="s">
        <v>6</v>
      </c>
      <c r="N11" s="95" t="s">
        <v>6</v>
      </c>
      <c r="O11" s="94"/>
      <c r="P11" s="95" t="s">
        <v>6</v>
      </c>
      <c r="Q11" s="95" t="s">
        <v>6</v>
      </c>
      <c r="R11" s="95"/>
      <c r="S11" s="95" t="s">
        <v>6</v>
      </c>
      <c r="T11" s="95" t="s">
        <v>6</v>
      </c>
      <c r="U11" s="95"/>
      <c r="V11" s="95"/>
      <c r="W11" s="95"/>
      <c r="X11" s="95"/>
      <c r="Y11" s="95"/>
      <c r="Z11" s="95"/>
      <c r="AA11" s="95"/>
      <c r="AB11" s="95"/>
      <c r="AC11" s="95"/>
      <c r="AD11" s="95"/>
      <c r="AE11" s="94"/>
      <c r="AF11" s="95"/>
      <c r="AG11" s="95"/>
      <c r="AH11" s="95"/>
      <c r="AI11" s="95"/>
      <c r="AJ11" s="18">
        <f t="shared" si="2"/>
        <v>8</v>
      </c>
      <c r="AK11" s="312">
        <f t="shared" si="3"/>
        <v>0</v>
      </c>
      <c r="AL11" s="335">
        <f t="shared" si="4"/>
        <v>1</v>
      </c>
      <c r="AM11" s="150"/>
      <c r="AN11" s="150"/>
      <c r="AO11" s="150"/>
    </row>
    <row r="12" spans="1:41" s="24" customFormat="1" ht="21" customHeight="1">
      <c r="A12" s="4">
        <v>6</v>
      </c>
      <c r="B12" s="38" t="s">
        <v>2195</v>
      </c>
      <c r="C12" s="39" t="s">
        <v>2196</v>
      </c>
      <c r="D12" s="40" t="s">
        <v>83</v>
      </c>
      <c r="E12" s="96"/>
      <c r="F12" s="95" t="s">
        <v>6</v>
      </c>
      <c r="G12" s="95"/>
      <c r="H12" s="95"/>
      <c r="I12" s="95"/>
      <c r="J12" s="95"/>
      <c r="K12" s="95" t="s">
        <v>6</v>
      </c>
      <c r="L12" s="95"/>
      <c r="M12" s="95"/>
      <c r="N12" s="95" t="s">
        <v>6</v>
      </c>
      <c r="O12" s="94"/>
      <c r="P12" s="95" t="s">
        <v>2657</v>
      </c>
      <c r="Q12" s="95"/>
      <c r="R12" s="95"/>
      <c r="S12" s="95"/>
      <c r="T12" s="95"/>
      <c r="U12" s="95"/>
      <c r="V12" s="95"/>
      <c r="W12" s="95"/>
      <c r="X12" s="95"/>
      <c r="Y12" s="95"/>
      <c r="Z12" s="95"/>
      <c r="AA12" s="95"/>
      <c r="AB12" s="95"/>
      <c r="AC12" s="95"/>
      <c r="AD12" s="95"/>
      <c r="AE12" s="94"/>
      <c r="AF12" s="95"/>
      <c r="AG12" s="95"/>
      <c r="AH12" s="95"/>
      <c r="AI12" s="95"/>
      <c r="AJ12" s="18">
        <f t="shared" si="2"/>
        <v>5</v>
      </c>
      <c r="AK12" s="312">
        <f t="shared" si="3"/>
        <v>0</v>
      </c>
      <c r="AL12" s="335">
        <f t="shared" si="4"/>
        <v>0</v>
      </c>
      <c r="AM12" s="150"/>
      <c r="AN12" s="150"/>
      <c r="AO12" s="150"/>
    </row>
    <row r="13" spans="1:41" s="24" customFormat="1" ht="21" customHeight="1">
      <c r="A13" s="4">
        <v>7</v>
      </c>
      <c r="B13" s="38" t="s">
        <v>2197</v>
      </c>
      <c r="C13" s="39" t="s">
        <v>2198</v>
      </c>
      <c r="D13" s="40" t="s">
        <v>40</v>
      </c>
      <c r="E13" s="96"/>
      <c r="F13" s="95"/>
      <c r="G13" s="95"/>
      <c r="H13" s="95"/>
      <c r="I13" s="95"/>
      <c r="J13" s="95"/>
      <c r="K13" s="95"/>
      <c r="L13" s="95"/>
      <c r="M13" s="95"/>
      <c r="N13" s="95"/>
      <c r="O13" s="94"/>
      <c r="P13" s="95"/>
      <c r="Q13" s="95"/>
      <c r="R13" s="95"/>
      <c r="S13" s="95"/>
      <c r="T13" s="95"/>
      <c r="U13" s="95"/>
      <c r="V13" s="95"/>
      <c r="W13" s="95"/>
      <c r="X13" s="95"/>
      <c r="Y13" s="95"/>
      <c r="Z13" s="95"/>
      <c r="AA13" s="95"/>
      <c r="AB13" s="95"/>
      <c r="AC13" s="95"/>
      <c r="AD13" s="95"/>
      <c r="AE13" s="94"/>
      <c r="AF13" s="95"/>
      <c r="AG13" s="95"/>
      <c r="AH13" s="95"/>
      <c r="AI13" s="95"/>
      <c r="AJ13" s="18">
        <f t="shared" si="2"/>
        <v>0</v>
      </c>
      <c r="AK13" s="312">
        <f t="shared" si="3"/>
        <v>0</v>
      </c>
      <c r="AL13" s="335">
        <f t="shared" si="4"/>
        <v>0</v>
      </c>
      <c r="AM13" s="150"/>
      <c r="AN13" s="150"/>
      <c r="AO13" s="150"/>
    </row>
    <row r="14" spans="1:41" s="24" customFormat="1" ht="21" customHeight="1">
      <c r="A14" s="4">
        <v>8</v>
      </c>
      <c r="B14" s="38" t="s">
        <v>2199</v>
      </c>
      <c r="C14" s="39" t="s">
        <v>2200</v>
      </c>
      <c r="D14" s="40" t="s">
        <v>40</v>
      </c>
      <c r="E14" s="96"/>
      <c r="F14" s="95"/>
      <c r="G14" s="95"/>
      <c r="H14" s="95"/>
      <c r="I14" s="95"/>
      <c r="J14" s="95"/>
      <c r="K14" s="95"/>
      <c r="L14" s="95"/>
      <c r="M14" s="95"/>
      <c r="N14" s="95"/>
      <c r="O14" s="94"/>
      <c r="P14" s="95"/>
      <c r="Q14" s="95"/>
      <c r="R14" s="95"/>
      <c r="S14" s="95"/>
      <c r="T14" s="95"/>
      <c r="U14" s="95"/>
      <c r="V14" s="95"/>
      <c r="W14" s="95"/>
      <c r="X14" s="95"/>
      <c r="Y14" s="95"/>
      <c r="Z14" s="95"/>
      <c r="AA14" s="95"/>
      <c r="AB14" s="95"/>
      <c r="AC14" s="95"/>
      <c r="AD14" s="95"/>
      <c r="AE14" s="94"/>
      <c r="AF14" s="95"/>
      <c r="AG14" s="95"/>
      <c r="AH14" s="95"/>
      <c r="AI14" s="95"/>
      <c r="AJ14" s="18">
        <f t="shared" si="2"/>
        <v>0</v>
      </c>
      <c r="AK14" s="312">
        <f t="shared" si="3"/>
        <v>0</v>
      </c>
      <c r="AL14" s="335">
        <f t="shared" si="4"/>
        <v>0</v>
      </c>
      <c r="AM14" s="150"/>
      <c r="AN14" s="150"/>
      <c r="AO14" s="150"/>
    </row>
    <row r="15" spans="1:41" s="24" customFormat="1" ht="21" customHeight="1">
      <c r="A15" s="4">
        <v>9</v>
      </c>
      <c r="B15" s="38" t="s">
        <v>2201</v>
      </c>
      <c r="C15" s="39" t="s">
        <v>933</v>
      </c>
      <c r="D15" s="40" t="s">
        <v>2160</v>
      </c>
      <c r="E15" s="96"/>
      <c r="F15" s="95"/>
      <c r="G15" s="95"/>
      <c r="H15" s="95"/>
      <c r="I15" s="95"/>
      <c r="J15" s="95"/>
      <c r="K15" s="95"/>
      <c r="L15" s="95"/>
      <c r="M15" s="95"/>
      <c r="N15" s="95"/>
      <c r="O15" s="94"/>
      <c r="P15" s="95" t="s">
        <v>6</v>
      </c>
      <c r="Q15" s="95"/>
      <c r="R15" s="95"/>
      <c r="S15" s="95"/>
      <c r="T15" s="95" t="s">
        <v>7</v>
      </c>
      <c r="U15" s="95"/>
      <c r="V15" s="95"/>
      <c r="W15" s="95"/>
      <c r="X15" s="95"/>
      <c r="Y15" s="95"/>
      <c r="Z15" s="95"/>
      <c r="AA15" s="95"/>
      <c r="AB15" s="95"/>
      <c r="AC15" s="95"/>
      <c r="AD15" s="95"/>
      <c r="AE15" s="94"/>
      <c r="AF15" s="95"/>
      <c r="AG15" s="95"/>
      <c r="AH15" s="95"/>
      <c r="AI15" s="95"/>
      <c r="AJ15" s="18">
        <f t="shared" si="2"/>
        <v>1</v>
      </c>
      <c r="AK15" s="312">
        <f t="shared" si="3"/>
        <v>1</v>
      </c>
      <c r="AL15" s="335">
        <f t="shared" si="4"/>
        <v>0</v>
      </c>
      <c r="AM15" s="150"/>
      <c r="AN15" s="150"/>
      <c r="AO15" s="150"/>
    </row>
    <row r="16" spans="1:41" s="24" customFormat="1" ht="21" customHeight="1">
      <c r="A16" s="4">
        <v>10</v>
      </c>
      <c r="B16" s="38" t="s">
        <v>2202</v>
      </c>
      <c r="C16" s="39" t="s">
        <v>2183</v>
      </c>
      <c r="D16" s="40" t="s">
        <v>14</v>
      </c>
      <c r="E16" s="96"/>
      <c r="F16" s="95"/>
      <c r="G16" s="95"/>
      <c r="H16" s="95"/>
      <c r="I16" s="95"/>
      <c r="J16" s="95"/>
      <c r="K16" s="95"/>
      <c r="L16" s="95"/>
      <c r="M16" s="95"/>
      <c r="N16" s="95"/>
      <c r="O16" s="94"/>
      <c r="P16" s="95"/>
      <c r="Q16" s="95"/>
      <c r="R16" s="95"/>
      <c r="S16" s="95"/>
      <c r="T16" s="95"/>
      <c r="U16" s="95"/>
      <c r="V16" s="95"/>
      <c r="W16" s="95"/>
      <c r="X16" s="95"/>
      <c r="Y16" s="95"/>
      <c r="Z16" s="95"/>
      <c r="AA16" s="95"/>
      <c r="AB16" s="95"/>
      <c r="AC16" s="95"/>
      <c r="AD16" s="95"/>
      <c r="AE16" s="94"/>
      <c r="AF16" s="95"/>
      <c r="AG16" s="95"/>
      <c r="AH16" s="95"/>
      <c r="AI16" s="95"/>
      <c r="AJ16" s="18">
        <f t="shared" si="2"/>
        <v>0</v>
      </c>
      <c r="AK16" s="312">
        <f t="shared" si="3"/>
        <v>0</v>
      </c>
      <c r="AL16" s="335">
        <f t="shared" si="4"/>
        <v>0</v>
      </c>
      <c r="AM16" s="150"/>
      <c r="AN16" s="150"/>
      <c r="AO16" s="150"/>
    </row>
    <row r="17" spans="1:41" s="24" customFormat="1" ht="21" customHeight="1">
      <c r="A17" s="4">
        <v>11</v>
      </c>
      <c r="B17" s="38" t="s">
        <v>2203</v>
      </c>
      <c r="C17" s="39" t="s">
        <v>2204</v>
      </c>
      <c r="D17" s="40" t="s">
        <v>14</v>
      </c>
      <c r="E17" s="96"/>
      <c r="F17" s="95"/>
      <c r="G17" s="95"/>
      <c r="H17" s="95"/>
      <c r="I17" s="95"/>
      <c r="J17" s="95"/>
      <c r="K17" s="95"/>
      <c r="L17" s="95"/>
      <c r="M17" s="95" t="s">
        <v>6</v>
      </c>
      <c r="N17" s="95" t="s">
        <v>6</v>
      </c>
      <c r="O17" s="94"/>
      <c r="P17" s="95" t="s">
        <v>6</v>
      </c>
      <c r="Q17" s="95"/>
      <c r="R17" s="95"/>
      <c r="S17" s="95"/>
      <c r="T17" s="95"/>
      <c r="U17" s="95"/>
      <c r="V17" s="95"/>
      <c r="W17" s="95"/>
      <c r="X17" s="95"/>
      <c r="Y17" s="95"/>
      <c r="Z17" s="95"/>
      <c r="AA17" s="95"/>
      <c r="AB17" s="95"/>
      <c r="AC17" s="95"/>
      <c r="AD17" s="95"/>
      <c r="AE17" s="94"/>
      <c r="AF17" s="95"/>
      <c r="AG17" s="95"/>
      <c r="AH17" s="95"/>
      <c r="AI17" s="95"/>
      <c r="AJ17" s="18">
        <f t="shared" si="2"/>
        <v>3</v>
      </c>
      <c r="AK17" s="312">
        <f t="shared" si="3"/>
        <v>0</v>
      </c>
      <c r="AL17" s="335">
        <f t="shared" si="4"/>
        <v>0</v>
      </c>
      <c r="AM17" s="150"/>
      <c r="AN17" s="150"/>
      <c r="AO17" s="150"/>
    </row>
    <row r="18" spans="1:41" s="24" customFormat="1" ht="21" customHeight="1">
      <c r="A18" s="4">
        <v>12</v>
      </c>
      <c r="B18" s="38" t="s">
        <v>2205</v>
      </c>
      <c r="C18" s="39" t="s">
        <v>101</v>
      </c>
      <c r="D18" s="40" t="s">
        <v>14</v>
      </c>
      <c r="E18" s="96"/>
      <c r="F18" s="96"/>
      <c r="G18" s="96"/>
      <c r="H18" s="96"/>
      <c r="I18" s="96"/>
      <c r="J18" s="96"/>
      <c r="K18" s="96"/>
      <c r="L18" s="96"/>
      <c r="M18" s="96"/>
      <c r="N18" s="96"/>
      <c r="O18" s="94"/>
      <c r="P18" s="96" t="s">
        <v>7</v>
      </c>
      <c r="Q18" s="96"/>
      <c r="R18" s="96"/>
      <c r="S18" s="96"/>
      <c r="T18" s="96"/>
      <c r="U18" s="96"/>
      <c r="V18" s="96"/>
      <c r="W18" s="96"/>
      <c r="X18" s="96"/>
      <c r="Y18" s="96"/>
      <c r="Z18" s="96"/>
      <c r="AA18" s="96"/>
      <c r="AB18" s="96"/>
      <c r="AC18" s="96"/>
      <c r="AD18" s="96"/>
      <c r="AE18" s="94"/>
      <c r="AF18" s="96"/>
      <c r="AG18" s="96"/>
      <c r="AH18" s="96"/>
      <c r="AI18" s="96"/>
      <c r="AJ18" s="18">
        <f t="shared" si="2"/>
        <v>0</v>
      </c>
      <c r="AK18" s="312">
        <f t="shared" si="3"/>
        <v>1</v>
      </c>
      <c r="AL18" s="335">
        <f t="shared" si="4"/>
        <v>0</v>
      </c>
      <c r="AM18" s="150"/>
      <c r="AN18" s="150"/>
      <c r="AO18" s="150"/>
    </row>
    <row r="19" spans="1:41" s="24" customFormat="1" ht="21" customHeight="1">
      <c r="A19" s="4">
        <v>13</v>
      </c>
      <c r="B19" s="38" t="s">
        <v>2206</v>
      </c>
      <c r="C19" s="39" t="s">
        <v>2207</v>
      </c>
      <c r="D19" s="40" t="s">
        <v>41</v>
      </c>
      <c r="E19" s="96"/>
      <c r="F19" s="95"/>
      <c r="G19" s="95"/>
      <c r="H19" s="95"/>
      <c r="I19" s="95"/>
      <c r="J19" s="95"/>
      <c r="K19" s="95"/>
      <c r="L19" s="95"/>
      <c r="M19" s="95"/>
      <c r="N19" s="95"/>
      <c r="O19" s="94"/>
      <c r="P19" s="95" t="s">
        <v>7</v>
      </c>
      <c r="Q19" s="95"/>
      <c r="R19" s="95"/>
      <c r="S19" s="95"/>
      <c r="T19" s="95"/>
      <c r="U19" s="95"/>
      <c r="V19" s="95"/>
      <c r="W19" s="95"/>
      <c r="X19" s="95"/>
      <c r="Y19" s="95"/>
      <c r="Z19" s="95"/>
      <c r="AA19" s="95"/>
      <c r="AB19" s="95"/>
      <c r="AC19" s="95"/>
      <c r="AD19" s="95"/>
      <c r="AE19" s="94"/>
      <c r="AF19" s="95"/>
      <c r="AG19" s="95"/>
      <c r="AH19" s="95"/>
      <c r="AI19" s="95"/>
      <c r="AJ19" s="18">
        <f t="shared" si="2"/>
        <v>0</v>
      </c>
      <c r="AK19" s="312">
        <f t="shared" si="3"/>
        <v>1</v>
      </c>
      <c r="AL19" s="335">
        <f t="shared" si="4"/>
        <v>0</v>
      </c>
      <c r="AM19" s="415"/>
      <c r="AN19" s="416"/>
      <c r="AO19" s="150"/>
    </row>
    <row r="20" spans="1:41" s="24" customFormat="1" ht="21" customHeight="1">
      <c r="A20" s="4">
        <v>14</v>
      </c>
      <c r="B20" s="38" t="s">
        <v>2208</v>
      </c>
      <c r="C20" s="39" t="s">
        <v>69</v>
      </c>
      <c r="D20" s="40" t="s">
        <v>62</v>
      </c>
      <c r="E20" s="96"/>
      <c r="F20" s="95" t="s">
        <v>6</v>
      </c>
      <c r="G20" s="95" t="s">
        <v>6</v>
      </c>
      <c r="H20" s="95"/>
      <c r="I20" s="95"/>
      <c r="J20" s="95" t="s">
        <v>7</v>
      </c>
      <c r="K20" s="95"/>
      <c r="L20" s="95"/>
      <c r="M20" s="95" t="s">
        <v>6</v>
      </c>
      <c r="N20" s="95" t="s">
        <v>6</v>
      </c>
      <c r="O20" s="94"/>
      <c r="P20" s="95" t="s">
        <v>7</v>
      </c>
      <c r="Q20" s="95"/>
      <c r="R20" s="95"/>
      <c r="S20" s="95"/>
      <c r="T20" s="95"/>
      <c r="U20" s="95"/>
      <c r="V20" s="95"/>
      <c r="W20" s="95"/>
      <c r="X20" s="95"/>
      <c r="Y20" s="95"/>
      <c r="Z20" s="95"/>
      <c r="AA20" s="95"/>
      <c r="AB20" s="95"/>
      <c r="AC20" s="95"/>
      <c r="AD20" s="95"/>
      <c r="AE20" s="94"/>
      <c r="AF20" s="95"/>
      <c r="AG20" s="95"/>
      <c r="AH20" s="95"/>
      <c r="AI20" s="95"/>
      <c r="AJ20" s="18">
        <f t="shared" si="2"/>
        <v>4</v>
      </c>
      <c r="AK20" s="312">
        <f t="shared" si="3"/>
        <v>2</v>
      </c>
      <c r="AL20" s="335">
        <f t="shared" si="4"/>
        <v>0</v>
      </c>
      <c r="AM20" s="150"/>
      <c r="AN20" s="150"/>
      <c r="AO20" s="150"/>
    </row>
    <row r="21" spans="1:41" s="24" customFormat="1" ht="21" customHeight="1">
      <c r="A21" s="4">
        <v>15</v>
      </c>
      <c r="B21" s="38" t="s">
        <v>2209</v>
      </c>
      <c r="C21" s="39" t="s">
        <v>64</v>
      </c>
      <c r="D21" s="40" t="s">
        <v>1371</v>
      </c>
      <c r="E21" s="96" t="s">
        <v>8</v>
      </c>
      <c r="F21" s="95"/>
      <c r="G21" s="95" t="s">
        <v>6</v>
      </c>
      <c r="H21" s="95"/>
      <c r="I21" s="95"/>
      <c r="J21" s="95"/>
      <c r="K21" s="95" t="s">
        <v>6</v>
      </c>
      <c r="L21" s="95" t="s">
        <v>6</v>
      </c>
      <c r="M21" s="95" t="s">
        <v>6</v>
      </c>
      <c r="N21" s="95" t="s">
        <v>6</v>
      </c>
      <c r="O21" s="94"/>
      <c r="P21" s="95" t="s">
        <v>2657</v>
      </c>
      <c r="Q21" s="95" t="s">
        <v>6</v>
      </c>
      <c r="R21" s="95" t="s">
        <v>6</v>
      </c>
      <c r="S21" s="95" t="s">
        <v>6</v>
      </c>
      <c r="T21" s="95" t="s">
        <v>6</v>
      </c>
      <c r="U21" s="95"/>
      <c r="V21" s="95"/>
      <c r="W21" s="95"/>
      <c r="X21" s="95"/>
      <c r="Y21" s="95"/>
      <c r="Z21" s="95"/>
      <c r="AA21" s="95"/>
      <c r="AB21" s="95"/>
      <c r="AC21" s="95"/>
      <c r="AD21" s="95"/>
      <c r="AE21" s="94"/>
      <c r="AF21" s="95"/>
      <c r="AG21" s="95"/>
      <c r="AH21" s="95"/>
      <c r="AI21" s="95"/>
      <c r="AJ21" s="18">
        <f t="shared" si="2"/>
        <v>11</v>
      </c>
      <c r="AK21" s="312">
        <f t="shared" si="3"/>
        <v>0</v>
      </c>
      <c r="AL21" s="335">
        <f t="shared" si="4"/>
        <v>1</v>
      </c>
      <c r="AM21" s="150"/>
      <c r="AN21" s="150"/>
      <c r="AO21" s="150"/>
    </row>
    <row r="22" spans="1:41" s="24" customFormat="1" ht="21" customHeight="1">
      <c r="A22" s="4">
        <v>16</v>
      </c>
      <c r="B22" s="38" t="s">
        <v>2210</v>
      </c>
      <c r="C22" s="39" t="s">
        <v>38</v>
      </c>
      <c r="D22" s="40" t="s">
        <v>28</v>
      </c>
      <c r="E22" s="96"/>
      <c r="F22" s="95"/>
      <c r="G22" s="95"/>
      <c r="H22" s="95"/>
      <c r="I22" s="95"/>
      <c r="J22" s="95"/>
      <c r="K22" s="95"/>
      <c r="L22" s="95"/>
      <c r="M22" s="95"/>
      <c r="N22" s="95"/>
      <c r="O22" s="94"/>
      <c r="P22" s="95" t="s">
        <v>7</v>
      </c>
      <c r="Q22" s="95"/>
      <c r="R22" s="95"/>
      <c r="S22" s="95"/>
      <c r="T22" s="95"/>
      <c r="U22" s="95"/>
      <c r="V22" s="95"/>
      <c r="W22" s="95"/>
      <c r="X22" s="95"/>
      <c r="Y22" s="95"/>
      <c r="Z22" s="95"/>
      <c r="AA22" s="95"/>
      <c r="AB22" s="95"/>
      <c r="AC22" s="95"/>
      <c r="AD22" s="95"/>
      <c r="AE22" s="94"/>
      <c r="AF22" s="95"/>
      <c r="AG22" s="95"/>
      <c r="AH22" s="95"/>
      <c r="AI22" s="95"/>
      <c r="AJ22" s="18">
        <f t="shared" si="2"/>
        <v>0</v>
      </c>
      <c r="AK22" s="312">
        <f t="shared" si="3"/>
        <v>1</v>
      </c>
      <c r="AL22" s="335">
        <f t="shared" si="4"/>
        <v>0</v>
      </c>
      <c r="AM22" s="150"/>
      <c r="AN22" s="150"/>
      <c r="AO22" s="150"/>
    </row>
    <row r="23" spans="1:41" s="24" customFormat="1" ht="21" customHeight="1">
      <c r="A23" s="4">
        <v>17</v>
      </c>
      <c r="B23" s="38" t="s">
        <v>2211</v>
      </c>
      <c r="C23" s="39" t="s">
        <v>2212</v>
      </c>
      <c r="D23" s="40" t="s">
        <v>55</v>
      </c>
      <c r="E23" s="96"/>
      <c r="F23" s="95"/>
      <c r="G23" s="95" t="s">
        <v>6</v>
      </c>
      <c r="H23" s="95"/>
      <c r="I23" s="95"/>
      <c r="J23" s="95"/>
      <c r="K23" s="95"/>
      <c r="L23" s="95"/>
      <c r="M23" s="95" t="s">
        <v>6</v>
      </c>
      <c r="N23" s="95" t="s">
        <v>6</v>
      </c>
      <c r="O23" s="94"/>
      <c r="P23" s="95" t="s">
        <v>7</v>
      </c>
      <c r="Q23" s="95"/>
      <c r="R23" s="95"/>
      <c r="S23" s="95"/>
      <c r="T23" s="95"/>
      <c r="U23" s="95"/>
      <c r="V23" s="95"/>
      <c r="W23" s="95" t="s">
        <v>6</v>
      </c>
      <c r="X23" s="95"/>
      <c r="Y23" s="95"/>
      <c r="Z23" s="95"/>
      <c r="AA23" s="95"/>
      <c r="AB23" s="95"/>
      <c r="AC23" s="95"/>
      <c r="AD23" s="95"/>
      <c r="AE23" s="94"/>
      <c r="AF23" s="95"/>
      <c r="AG23" s="95"/>
      <c r="AH23" s="95"/>
      <c r="AI23" s="95"/>
      <c r="AJ23" s="18">
        <f t="shared" si="2"/>
        <v>4</v>
      </c>
      <c r="AK23" s="312">
        <f t="shared" si="3"/>
        <v>1</v>
      </c>
      <c r="AL23" s="335">
        <f t="shared" si="4"/>
        <v>0</v>
      </c>
      <c r="AM23" s="150"/>
      <c r="AN23" s="150"/>
      <c r="AO23" s="150"/>
    </row>
    <row r="24" spans="1:41" s="24" customFormat="1" ht="21" customHeight="1">
      <c r="A24" s="4">
        <v>18</v>
      </c>
      <c r="B24" s="38" t="s">
        <v>2213</v>
      </c>
      <c r="C24" s="39" t="s">
        <v>2214</v>
      </c>
      <c r="D24" s="40" t="s">
        <v>78</v>
      </c>
      <c r="E24" s="96"/>
      <c r="F24" s="95"/>
      <c r="G24" s="95"/>
      <c r="H24" s="95"/>
      <c r="I24" s="95"/>
      <c r="J24" s="95"/>
      <c r="K24" s="95"/>
      <c r="L24" s="95"/>
      <c r="M24" s="95"/>
      <c r="N24" s="95"/>
      <c r="O24" s="94"/>
      <c r="P24" s="95" t="s">
        <v>7</v>
      </c>
      <c r="Q24" s="95"/>
      <c r="R24" s="95"/>
      <c r="S24" s="95"/>
      <c r="T24" s="95"/>
      <c r="U24" s="95"/>
      <c r="V24" s="95"/>
      <c r="W24" s="95"/>
      <c r="X24" s="95"/>
      <c r="Y24" s="95"/>
      <c r="Z24" s="95"/>
      <c r="AA24" s="95"/>
      <c r="AB24" s="95"/>
      <c r="AC24" s="95"/>
      <c r="AD24" s="95"/>
      <c r="AE24" s="94"/>
      <c r="AF24" s="95"/>
      <c r="AG24" s="95"/>
      <c r="AH24" s="95"/>
      <c r="AI24" s="95"/>
      <c r="AJ24" s="18">
        <f t="shared" si="2"/>
        <v>0</v>
      </c>
      <c r="AK24" s="312">
        <f t="shared" si="3"/>
        <v>1</v>
      </c>
      <c r="AL24" s="335">
        <f t="shared" si="4"/>
        <v>0</v>
      </c>
      <c r="AM24" s="150"/>
      <c r="AN24" s="150"/>
      <c r="AO24" s="150"/>
    </row>
    <row r="25" spans="1:41" s="24" customFormat="1" ht="21" customHeight="1">
      <c r="A25" s="4">
        <v>19</v>
      </c>
      <c r="B25" s="38" t="s">
        <v>2215</v>
      </c>
      <c r="C25" s="39" t="s">
        <v>95</v>
      </c>
      <c r="D25" s="40" t="s">
        <v>2105</v>
      </c>
      <c r="E25" s="96"/>
      <c r="F25" s="95"/>
      <c r="G25" s="95" t="s">
        <v>6</v>
      </c>
      <c r="H25" s="95"/>
      <c r="I25" s="95"/>
      <c r="J25" s="95"/>
      <c r="K25" s="95"/>
      <c r="L25" s="95" t="s">
        <v>6</v>
      </c>
      <c r="M25" s="95" t="s">
        <v>6</v>
      </c>
      <c r="N25" s="95"/>
      <c r="O25" s="94"/>
      <c r="P25" s="95" t="s">
        <v>6</v>
      </c>
      <c r="Q25" s="95"/>
      <c r="R25" s="95"/>
      <c r="S25" s="95"/>
      <c r="T25" s="95"/>
      <c r="U25" s="95"/>
      <c r="V25" s="95"/>
      <c r="W25" s="95" t="s">
        <v>6</v>
      </c>
      <c r="X25" s="95"/>
      <c r="Y25" s="95"/>
      <c r="Z25" s="95"/>
      <c r="AA25" s="95"/>
      <c r="AB25" s="95"/>
      <c r="AC25" s="95"/>
      <c r="AD25" s="95"/>
      <c r="AE25" s="94"/>
      <c r="AF25" s="95"/>
      <c r="AG25" s="95"/>
      <c r="AH25" s="95"/>
      <c r="AI25" s="95"/>
      <c r="AJ25" s="18">
        <f t="shared" si="2"/>
        <v>5</v>
      </c>
      <c r="AK25" s="312">
        <f t="shared" si="3"/>
        <v>0</v>
      </c>
      <c r="AL25" s="335">
        <f t="shared" si="4"/>
        <v>0</v>
      </c>
      <c r="AM25" s="150"/>
      <c r="AN25" s="150"/>
      <c r="AO25" s="150"/>
    </row>
    <row r="26" spans="1:41" s="24" customFormat="1" ht="21" customHeight="1">
      <c r="A26" s="4">
        <v>20</v>
      </c>
      <c r="B26" s="38" t="s">
        <v>2216</v>
      </c>
      <c r="C26" s="39" t="s">
        <v>16</v>
      </c>
      <c r="D26" s="40" t="s">
        <v>43</v>
      </c>
      <c r="E26" s="96"/>
      <c r="F26" s="95"/>
      <c r="G26" s="95"/>
      <c r="H26" s="95"/>
      <c r="I26" s="95"/>
      <c r="J26" s="95" t="s">
        <v>6</v>
      </c>
      <c r="K26" s="95"/>
      <c r="L26" s="95"/>
      <c r="M26" s="95"/>
      <c r="N26" s="95"/>
      <c r="O26" s="94"/>
      <c r="P26" s="95"/>
      <c r="Q26" s="95" t="s">
        <v>6</v>
      </c>
      <c r="R26" s="95"/>
      <c r="S26" s="95"/>
      <c r="T26" s="95"/>
      <c r="U26" s="95"/>
      <c r="V26" s="95"/>
      <c r="W26" s="95"/>
      <c r="X26" s="95"/>
      <c r="Y26" s="95"/>
      <c r="Z26" s="95"/>
      <c r="AA26" s="95"/>
      <c r="AB26" s="95"/>
      <c r="AC26" s="95"/>
      <c r="AD26" s="95"/>
      <c r="AE26" s="94"/>
      <c r="AF26" s="95"/>
      <c r="AG26" s="95"/>
      <c r="AH26" s="95"/>
      <c r="AI26" s="95"/>
      <c r="AJ26" s="18">
        <f t="shared" si="2"/>
        <v>2</v>
      </c>
      <c r="AK26" s="312">
        <f t="shared" si="3"/>
        <v>0</v>
      </c>
      <c r="AL26" s="335">
        <f t="shared" si="4"/>
        <v>0</v>
      </c>
      <c r="AM26" s="150"/>
      <c r="AN26" s="150"/>
      <c r="AO26" s="150"/>
    </row>
    <row r="27" spans="1:41" s="24" customFormat="1" ht="21" customHeight="1">
      <c r="A27" s="4">
        <v>21</v>
      </c>
      <c r="B27" s="38" t="s">
        <v>2217</v>
      </c>
      <c r="C27" s="39" t="s">
        <v>305</v>
      </c>
      <c r="D27" s="40" t="s">
        <v>718</v>
      </c>
      <c r="E27" s="96"/>
      <c r="F27" s="95"/>
      <c r="G27" s="95"/>
      <c r="H27" s="95"/>
      <c r="I27" s="95"/>
      <c r="J27" s="95"/>
      <c r="K27" s="95"/>
      <c r="L27" s="95"/>
      <c r="M27" s="95"/>
      <c r="N27" s="95"/>
      <c r="O27" s="94"/>
      <c r="P27" s="95"/>
      <c r="Q27" s="95"/>
      <c r="R27" s="95"/>
      <c r="S27" s="95"/>
      <c r="T27" s="95"/>
      <c r="U27" s="95"/>
      <c r="V27" s="95"/>
      <c r="W27" s="95"/>
      <c r="X27" s="95"/>
      <c r="Y27" s="95"/>
      <c r="Z27" s="95"/>
      <c r="AA27" s="95"/>
      <c r="AB27" s="95"/>
      <c r="AC27" s="95"/>
      <c r="AD27" s="95"/>
      <c r="AE27" s="94"/>
      <c r="AF27" s="95"/>
      <c r="AG27" s="95"/>
      <c r="AH27" s="95"/>
      <c r="AI27" s="95"/>
      <c r="AJ27" s="18">
        <f t="shared" si="2"/>
        <v>0</v>
      </c>
      <c r="AK27" s="312">
        <f t="shared" si="3"/>
        <v>0</v>
      </c>
      <c r="AL27" s="335">
        <f t="shared" si="4"/>
        <v>0</v>
      </c>
      <c r="AM27" s="150"/>
      <c r="AN27" s="150"/>
      <c r="AO27" s="150"/>
    </row>
    <row r="28" spans="1:41" s="24" customFormat="1" ht="21" customHeight="1">
      <c r="A28" s="4">
        <v>22</v>
      </c>
      <c r="B28" s="38" t="s">
        <v>2218</v>
      </c>
      <c r="C28" s="39" t="s">
        <v>2219</v>
      </c>
      <c r="D28" s="40" t="s">
        <v>9</v>
      </c>
      <c r="E28" s="96"/>
      <c r="F28" s="95"/>
      <c r="G28" s="95" t="s">
        <v>6</v>
      </c>
      <c r="H28" s="95"/>
      <c r="I28" s="95"/>
      <c r="J28" s="95"/>
      <c r="K28" s="95"/>
      <c r="L28" s="95"/>
      <c r="M28" s="95"/>
      <c r="N28" s="95" t="s">
        <v>6</v>
      </c>
      <c r="O28" s="94"/>
      <c r="P28" s="95" t="s">
        <v>6</v>
      </c>
      <c r="Q28" s="95"/>
      <c r="R28" s="95"/>
      <c r="S28" s="95"/>
      <c r="T28" s="95"/>
      <c r="U28" s="95"/>
      <c r="V28" s="95"/>
      <c r="W28" s="95"/>
      <c r="X28" s="95"/>
      <c r="Y28" s="95"/>
      <c r="Z28" s="95"/>
      <c r="AA28" s="95"/>
      <c r="AB28" s="95"/>
      <c r="AC28" s="95"/>
      <c r="AD28" s="95"/>
      <c r="AE28" s="94"/>
      <c r="AF28" s="95"/>
      <c r="AG28" s="95"/>
      <c r="AH28" s="95"/>
      <c r="AI28" s="95"/>
      <c r="AJ28" s="18">
        <f t="shared" si="2"/>
        <v>3</v>
      </c>
      <c r="AK28" s="312">
        <f t="shared" si="3"/>
        <v>0</v>
      </c>
      <c r="AL28" s="335">
        <f t="shared" si="4"/>
        <v>0</v>
      </c>
      <c r="AM28" s="150"/>
      <c r="AN28" s="150"/>
      <c r="AO28" s="150"/>
    </row>
    <row r="29" spans="1:41" s="24" customFormat="1" ht="21" customHeight="1">
      <c r="A29" s="4">
        <v>23</v>
      </c>
      <c r="B29" s="38" t="s">
        <v>2220</v>
      </c>
      <c r="C29" s="39" t="s">
        <v>54</v>
      </c>
      <c r="D29" s="40" t="s">
        <v>9</v>
      </c>
      <c r="E29" s="96"/>
      <c r="F29" s="95"/>
      <c r="G29" s="95"/>
      <c r="H29" s="95"/>
      <c r="I29" s="95"/>
      <c r="J29" s="95"/>
      <c r="K29" s="95"/>
      <c r="L29" s="95"/>
      <c r="M29" s="95"/>
      <c r="N29" s="95"/>
      <c r="O29" s="94"/>
      <c r="P29" s="95"/>
      <c r="Q29" s="95"/>
      <c r="R29" s="95"/>
      <c r="S29" s="95"/>
      <c r="T29" s="95"/>
      <c r="U29" s="95"/>
      <c r="V29" s="95"/>
      <c r="W29" s="95"/>
      <c r="X29" s="95"/>
      <c r="Y29" s="95"/>
      <c r="Z29" s="95"/>
      <c r="AA29" s="95"/>
      <c r="AB29" s="95"/>
      <c r="AC29" s="95"/>
      <c r="AD29" s="95"/>
      <c r="AE29" s="94"/>
      <c r="AF29" s="95"/>
      <c r="AG29" s="95"/>
      <c r="AH29" s="95"/>
      <c r="AI29" s="95"/>
      <c r="AJ29" s="18">
        <f t="shared" si="2"/>
        <v>0</v>
      </c>
      <c r="AK29" s="312">
        <f t="shared" si="3"/>
        <v>0</v>
      </c>
      <c r="AL29" s="335">
        <f t="shared" si="4"/>
        <v>0</v>
      </c>
      <c r="AM29" s="150"/>
      <c r="AN29" s="150"/>
      <c r="AO29" s="150"/>
    </row>
    <row r="30" spans="1:41" s="24" customFormat="1" ht="21" customHeight="1">
      <c r="A30" s="4">
        <v>24</v>
      </c>
      <c r="B30" s="38" t="s">
        <v>2221</v>
      </c>
      <c r="C30" s="39" t="s">
        <v>2222</v>
      </c>
      <c r="D30" s="40" t="s">
        <v>787</v>
      </c>
      <c r="E30" s="96"/>
      <c r="F30" s="95" t="s">
        <v>6</v>
      </c>
      <c r="G30" s="95"/>
      <c r="H30" s="95"/>
      <c r="I30" s="95"/>
      <c r="J30" s="95"/>
      <c r="K30" s="95" t="s">
        <v>6</v>
      </c>
      <c r="L30" s="95"/>
      <c r="M30" s="95" t="s">
        <v>6</v>
      </c>
      <c r="N30" s="95" t="s">
        <v>6</v>
      </c>
      <c r="O30" s="94"/>
      <c r="P30" s="95"/>
      <c r="Q30" s="95" t="s">
        <v>6</v>
      </c>
      <c r="R30" s="95"/>
      <c r="S30" s="95"/>
      <c r="T30" s="95"/>
      <c r="U30" s="95"/>
      <c r="V30" s="95"/>
      <c r="W30" s="95" t="s">
        <v>6</v>
      </c>
      <c r="X30" s="95"/>
      <c r="Y30" s="95"/>
      <c r="Z30" s="95"/>
      <c r="AA30" s="95"/>
      <c r="AB30" s="95"/>
      <c r="AC30" s="95"/>
      <c r="AD30" s="95"/>
      <c r="AE30" s="94"/>
      <c r="AF30" s="95"/>
      <c r="AG30" s="95"/>
      <c r="AH30" s="95"/>
      <c r="AI30" s="95"/>
      <c r="AJ30" s="18">
        <f t="shared" si="2"/>
        <v>6</v>
      </c>
      <c r="AK30" s="312">
        <f t="shared" si="3"/>
        <v>0</v>
      </c>
      <c r="AL30" s="335">
        <f t="shared" si="4"/>
        <v>0</v>
      </c>
      <c r="AM30" s="150"/>
      <c r="AN30" s="150"/>
      <c r="AO30" s="150"/>
    </row>
    <row r="31" spans="1:41" s="24" customFormat="1" ht="21" customHeight="1">
      <c r="A31" s="4">
        <v>25</v>
      </c>
      <c r="B31" s="38" t="s">
        <v>2223</v>
      </c>
      <c r="C31" s="39" t="s">
        <v>2224</v>
      </c>
      <c r="D31" s="40" t="s">
        <v>84</v>
      </c>
      <c r="E31" s="96"/>
      <c r="F31" s="95"/>
      <c r="G31" s="95"/>
      <c r="H31" s="95"/>
      <c r="I31" s="95"/>
      <c r="J31" s="95"/>
      <c r="K31" s="95"/>
      <c r="L31" s="95"/>
      <c r="M31" s="95" t="s">
        <v>6</v>
      </c>
      <c r="N31" s="95" t="s">
        <v>6</v>
      </c>
      <c r="O31" s="94"/>
      <c r="P31" s="95" t="s">
        <v>6</v>
      </c>
      <c r="Q31" s="95"/>
      <c r="R31" s="95" t="s">
        <v>6</v>
      </c>
      <c r="S31" s="95"/>
      <c r="T31" s="95"/>
      <c r="U31" s="95"/>
      <c r="V31" s="95"/>
      <c r="W31" s="95"/>
      <c r="X31" s="95"/>
      <c r="Y31" s="95"/>
      <c r="Z31" s="95"/>
      <c r="AA31" s="95"/>
      <c r="AB31" s="95"/>
      <c r="AC31" s="95"/>
      <c r="AD31" s="95"/>
      <c r="AE31" s="94"/>
      <c r="AF31" s="95"/>
      <c r="AG31" s="95"/>
      <c r="AH31" s="95"/>
      <c r="AI31" s="95"/>
      <c r="AJ31" s="18">
        <f t="shared" si="2"/>
        <v>4</v>
      </c>
      <c r="AK31" s="312">
        <f t="shared" si="3"/>
        <v>0</v>
      </c>
      <c r="AL31" s="335">
        <f t="shared" si="4"/>
        <v>0</v>
      </c>
      <c r="AM31" s="150"/>
      <c r="AN31" s="150"/>
      <c r="AO31" s="150"/>
    </row>
    <row r="32" spans="1:41" s="24" customFormat="1" ht="21" customHeight="1">
      <c r="A32" s="4">
        <v>26</v>
      </c>
      <c r="B32" s="38" t="s">
        <v>2225</v>
      </c>
      <c r="C32" s="39" t="s">
        <v>327</v>
      </c>
      <c r="D32" s="40" t="s">
        <v>67</v>
      </c>
      <c r="E32" s="96"/>
      <c r="F32" s="95"/>
      <c r="G32" s="95" t="s">
        <v>6</v>
      </c>
      <c r="H32" s="95"/>
      <c r="I32" s="95"/>
      <c r="J32" s="95"/>
      <c r="K32" s="95" t="s">
        <v>6</v>
      </c>
      <c r="L32" s="95"/>
      <c r="M32" s="95" t="s">
        <v>6</v>
      </c>
      <c r="N32" s="95"/>
      <c r="O32" s="94"/>
      <c r="P32" s="95" t="s">
        <v>6</v>
      </c>
      <c r="Q32" s="95"/>
      <c r="R32" s="95" t="s">
        <v>6</v>
      </c>
      <c r="S32" s="95"/>
      <c r="T32" s="95"/>
      <c r="U32" s="95"/>
      <c r="V32" s="95"/>
      <c r="W32" s="95"/>
      <c r="X32" s="95"/>
      <c r="Y32" s="95"/>
      <c r="Z32" s="95"/>
      <c r="AA32" s="95"/>
      <c r="AB32" s="95"/>
      <c r="AC32" s="95"/>
      <c r="AD32" s="95"/>
      <c r="AE32" s="94"/>
      <c r="AF32" s="95"/>
      <c r="AG32" s="95"/>
      <c r="AH32" s="95"/>
      <c r="AI32" s="95"/>
      <c r="AJ32" s="18">
        <f t="shared" si="2"/>
        <v>5</v>
      </c>
      <c r="AK32" s="312">
        <f t="shared" si="3"/>
        <v>0</v>
      </c>
      <c r="AL32" s="335">
        <f t="shared" si="4"/>
        <v>0</v>
      </c>
      <c r="AM32" s="150"/>
      <c r="AN32" s="150"/>
      <c r="AO32" s="150"/>
    </row>
    <row r="33" spans="1:44" s="24" customFormat="1" ht="21" customHeight="1">
      <c r="A33" s="4">
        <v>27</v>
      </c>
      <c r="B33" s="38" t="s">
        <v>2226</v>
      </c>
      <c r="C33" s="39" t="s">
        <v>2227</v>
      </c>
      <c r="D33" s="40" t="s">
        <v>59</v>
      </c>
      <c r="E33" s="96"/>
      <c r="F33" s="95"/>
      <c r="G33" s="95"/>
      <c r="H33" s="95"/>
      <c r="I33" s="95"/>
      <c r="J33" s="95"/>
      <c r="K33" s="95"/>
      <c r="L33" s="95"/>
      <c r="M33" s="95"/>
      <c r="N33" s="95"/>
      <c r="O33" s="94"/>
      <c r="P33" s="95"/>
      <c r="Q33" s="95"/>
      <c r="R33" s="95"/>
      <c r="S33" s="95"/>
      <c r="T33" s="95"/>
      <c r="U33" s="95"/>
      <c r="V33" s="95"/>
      <c r="W33" s="95" t="s">
        <v>6</v>
      </c>
      <c r="X33" s="95"/>
      <c r="Y33" s="95"/>
      <c r="Z33" s="95"/>
      <c r="AA33" s="95"/>
      <c r="AB33" s="95"/>
      <c r="AC33" s="95"/>
      <c r="AD33" s="95"/>
      <c r="AE33" s="94"/>
      <c r="AF33" s="95"/>
      <c r="AG33" s="95"/>
      <c r="AH33" s="95"/>
      <c r="AI33" s="95"/>
      <c r="AJ33" s="18">
        <f t="shared" si="2"/>
        <v>1</v>
      </c>
      <c r="AK33" s="312">
        <f t="shared" si="3"/>
        <v>0</v>
      </c>
      <c r="AL33" s="335">
        <f t="shared" si="4"/>
        <v>0</v>
      </c>
      <c r="AM33" s="150"/>
      <c r="AN33" s="150"/>
      <c r="AO33" s="150"/>
    </row>
    <row r="34" spans="1:44" s="24" customFormat="1" ht="21" customHeight="1">
      <c r="A34" s="4">
        <v>28</v>
      </c>
      <c r="B34" s="38" t="s">
        <v>2228</v>
      </c>
      <c r="C34" s="39" t="s">
        <v>1471</v>
      </c>
      <c r="D34" s="40" t="s">
        <v>68</v>
      </c>
      <c r="E34" s="96"/>
      <c r="F34" s="95"/>
      <c r="G34" s="95"/>
      <c r="H34" s="95"/>
      <c r="I34" s="95"/>
      <c r="J34" s="95"/>
      <c r="K34" s="95"/>
      <c r="L34" s="95"/>
      <c r="M34" s="95"/>
      <c r="N34" s="95"/>
      <c r="O34" s="94"/>
      <c r="P34" s="95"/>
      <c r="Q34" s="95"/>
      <c r="R34" s="95"/>
      <c r="S34" s="95"/>
      <c r="T34" s="95"/>
      <c r="U34" s="95"/>
      <c r="V34" s="95"/>
      <c r="W34" s="95"/>
      <c r="X34" s="95"/>
      <c r="Y34" s="95"/>
      <c r="Z34" s="95"/>
      <c r="AA34" s="95"/>
      <c r="AB34" s="95"/>
      <c r="AC34" s="95"/>
      <c r="AD34" s="95"/>
      <c r="AE34" s="94"/>
      <c r="AF34" s="95"/>
      <c r="AG34" s="95"/>
      <c r="AH34" s="95"/>
      <c r="AI34" s="95"/>
      <c r="AJ34" s="18">
        <f t="shared" si="2"/>
        <v>0</v>
      </c>
      <c r="AK34" s="312">
        <f t="shared" si="3"/>
        <v>0</v>
      </c>
      <c r="AL34" s="335">
        <f t="shared" si="4"/>
        <v>0</v>
      </c>
      <c r="AM34" s="150"/>
      <c r="AN34" s="150"/>
      <c r="AO34" s="150"/>
    </row>
    <row r="35" spans="1:44" s="24" customFormat="1" ht="21" customHeight="1">
      <c r="A35" s="4">
        <v>29</v>
      </c>
      <c r="B35" s="38" t="s">
        <v>2229</v>
      </c>
      <c r="C35" s="39" t="s">
        <v>1205</v>
      </c>
      <c r="D35" s="40" t="s">
        <v>100</v>
      </c>
      <c r="E35" s="96"/>
      <c r="F35" s="95"/>
      <c r="G35" s="95"/>
      <c r="H35" s="95"/>
      <c r="I35" s="95"/>
      <c r="J35" s="95"/>
      <c r="K35" s="95"/>
      <c r="L35" s="95" t="s">
        <v>7</v>
      </c>
      <c r="M35" s="95" t="s">
        <v>8</v>
      </c>
      <c r="N35" s="95"/>
      <c r="O35" s="94"/>
      <c r="P35" s="95"/>
      <c r="Q35" s="95"/>
      <c r="R35" s="95"/>
      <c r="S35" s="95"/>
      <c r="T35" s="95"/>
      <c r="U35" s="95"/>
      <c r="V35" s="95"/>
      <c r="W35" s="95"/>
      <c r="X35" s="95"/>
      <c r="Y35" s="95"/>
      <c r="Z35" s="95"/>
      <c r="AA35" s="95"/>
      <c r="AB35" s="95"/>
      <c r="AC35" s="95"/>
      <c r="AD35" s="95"/>
      <c r="AE35" s="94"/>
      <c r="AF35" s="95"/>
      <c r="AG35" s="95"/>
      <c r="AH35" s="95"/>
      <c r="AI35" s="95"/>
      <c r="AJ35" s="18">
        <f t="shared" si="2"/>
        <v>0</v>
      </c>
      <c r="AK35" s="312">
        <f t="shared" si="3"/>
        <v>1</v>
      </c>
      <c r="AL35" s="335">
        <f t="shared" si="4"/>
        <v>1</v>
      </c>
      <c r="AM35" s="150"/>
      <c r="AN35" s="12"/>
      <c r="AO35" s="12"/>
      <c r="AP35" s="23"/>
      <c r="AQ35" s="23"/>
      <c r="AR35" s="23"/>
    </row>
    <row r="36" spans="1:44" s="24" customFormat="1" ht="21" customHeight="1">
      <c r="A36" s="4">
        <v>30</v>
      </c>
      <c r="B36" s="38" t="s">
        <v>2230</v>
      </c>
      <c r="C36" s="39" t="s">
        <v>2231</v>
      </c>
      <c r="D36" s="40" t="s">
        <v>1837</v>
      </c>
      <c r="E36" s="96"/>
      <c r="F36" s="95"/>
      <c r="G36" s="95"/>
      <c r="H36" s="95"/>
      <c r="I36" s="95"/>
      <c r="J36" s="95"/>
      <c r="K36" s="95"/>
      <c r="L36" s="95"/>
      <c r="M36" s="95"/>
      <c r="N36" s="95"/>
      <c r="O36" s="94"/>
      <c r="P36" s="95"/>
      <c r="Q36" s="95"/>
      <c r="R36" s="95"/>
      <c r="S36" s="95"/>
      <c r="T36" s="95"/>
      <c r="U36" s="95"/>
      <c r="V36" s="95"/>
      <c r="W36" s="95"/>
      <c r="X36" s="95"/>
      <c r="Y36" s="95"/>
      <c r="Z36" s="95"/>
      <c r="AA36" s="95"/>
      <c r="AB36" s="95"/>
      <c r="AC36" s="95"/>
      <c r="AD36" s="95"/>
      <c r="AE36" s="94"/>
      <c r="AF36" s="95"/>
      <c r="AG36" s="95"/>
      <c r="AH36" s="95"/>
      <c r="AI36" s="95"/>
      <c r="AJ36" s="18">
        <f t="shared" si="2"/>
        <v>0</v>
      </c>
      <c r="AK36" s="312">
        <f t="shared" si="3"/>
        <v>0</v>
      </c>
      <c r="AL36" s="335">
        <f t="shared" si="4"/>
        <v>0</v>
      </c>
      <c r="AM36" s="150"/>
      <c r="AN36" s="150"/>
      <c r="AO36" s="150"/>
    </row>
    <row r="37" spans="1:44" s="24" customFormat="1" ht="21" customHeight="1">
      <c r="A37" s="470" t="s">
        <v>10</v>
      </c>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2"/>
      <c r="AJ37" s="18">
        <f>SUM(AJ7:AJ36)</f>
        <v>66</v>
      </c>
      <c r="AK37" s="18">
        <f>SUM(AK7:AK36)</f>
        <v>9</v>
      </c>
      <c r="AL37" s="18">
        <f>SUM(AL7:AL36)</f>
        <v>6</v>
      </c>
      <c r="AM37" s="150"/>
      <c r="AN37" s="150"/>
    </row>
    <row r="38" spans="1:44" s="24" customFormat="1" ht="21" customHeight="1">
      <c r="A38" s="418" t="s">
        <v>2599</v>
      </c>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20"/>
      <c r="AM38" s="311"/>
      <c r="AN38" s="311"/>
    </row>
    <row r="39" spans="1:44">
      <c r="C39" s="414"/>
      <c r="D39" s="414"/>
      <c r="E39" s="414"/>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1:44">
      <c r="C40" s="414"/>
      <c r="D40" s="41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sheetData>
  <mergeCells count="20">
    <mergeCell ref="I4:L4"/>
    <mergeCell ref="M4:N4"/>
    <mergeCell ref="O4:Q4"/>
    <mergeCell ref="R4:T4"/>
    <mergeCell ref="AJ5:AJ6"/>
    <mergeCell ref="AK5:AK6"/>
    <mergeCell ref="AL5:AL6"/>
    <mergeCell ref="A38:AL38"/>
    <mergeCell ref="C40:D40"/>
    <mergeCell ref="AM19:AN19"/>
    <mergeCell ref="A37:AI37"/>
    <mergeCell ref="C39:E39"/>
    <mergeCell ref="A5:A6"/>
    <mergeCell ref="B5:B6"/>
    <mergeCell ref="C5:D6"/>
    <mergeCell ref="A1:P1"/>
    <mergeCell ref="Q1:AL1"/>
    <mergeCell ref="A2:P2"/>
    <mergeCell ref="Q2:AL2"/>
    <mergeCell ref="A3:AL3"/>
  </mergeCells>
  <conditionalFormatting sqref="E6:AI36">
    <cfRule type="expression" dxfId="2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4"/>
  <sheetViews>
    <sheetView topLeftCell="A4" zoomScale="98" zoomScaleNormal="98" workbookViewId="0">
      <selection activeCell="W15" sqref="W15"/>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852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
        <v>1</v>
      </c>
      <c r="B7" s="38" t="s">
        <v>797</v>
      </c>
      <c r="C7" s="39" t="s">
        <v>16</v>
      </c>
      <c r="D7" s="40" t="s">
        <v>37</v>
      </c>
      <c r="E7" s="132"/>
      <c r="F7" s="133"/>
      <c r="G7" s="133"/>
      <c r="H7" s="133"/>
      <c r="I7" s="133"/>
      <c r="J7" s="133"/>
      <c r="K7" s="133"/>
      <c r="L7" s="133"/>
      <c r="M7" s="133"/>
      <c r="N7" s="133"/>
      <c r="O7" s="133"/>
      <c r="P7" s="133"/>
      <c r="Q7" s="133"/>
      <c r="R7" s="133" t="s">
        <v>8</v>
      </c>
      <c r="S7" s="133"/>
      <c r="T7" s="133"/>
      <c r="U7" s="133"/>
      <c r="V7" s="133"/>
      <c r="W7" s="133"/>
      <c r="X7" s="133"/>
      <c r="Y7" s="133"/>
      <c r="Z7" s="133"/>
      <c r="AA7" s="133"/>
      <c r="AB7" s="133"/>
      <c r="AC7" s="133"/>
      <c r="AD7" s="133"/>
      <c r="AE7" s="133"/>
      <c r="AF7" s="133"/>
      <c r="AG7" s="133"/>
      <c r="AH7" s="133"/>
      <c r="AI7" s="133"/>
      <c r="AJ7" s="18">
        <f>COUNTIF(E7:AI7,"K")+2*COUNTIF(E7:AI7,"2K")+COUNTIF(E7:AI7,"TK")+COUNTIF(E7:AI7,"KT")+COUNTIF(E7:AI7,"PK")+COUNTIF(E7:AI7,"KP")+2*COUNTIF(E7:AI7,"K2")</f>
        <v>0</v>
      </c>
      <c r="AK7" s="308">
        <f>COUNTIF(F7:AJ7,"P")+2*COUNTIF(F7:AJ7,"2P")+COUNTIF(F7:AJ7,"TP")+COUNTIF(F7:AJ7,"PT")+COUNTIF(F7:AJ7,"PK")+COUNTIF(F7:AJ7,"KP")+2*COUNTIF(F7:AJ7,"P2")</f>
        <v>0</v>
      </c>
      <c r="AL7" s="335">
        <f>COUNTIF(E7:AI7,"T")+2*COUNTIF(E7:AI7,"2T")+2*COUNTIF(E7:AI7,"T2")+COUNTIF(E7:AI7,"PT")+COUNTIF(E7:AI7,"TP")+COUNTIF(E7:AI7,"TK")+COUNTIF(E7:AI7,"KT")</f>
        <v>1</v>
      </c>
    </row>
    <row r="8" spans="1:38" s="1" customFormat="1" ht="21" customHeight="1">
      <c r="A8" s="4">
        <v>2</v>
      </c>
      <c r="B8" s="38" t="s">
        <v>688</v>
      </c>
      <c r="C8" s="39" t="s">
        <v>689</v>
      </c>
      <c r="D8" s="40" t="s">
        <v>690</v>
      </c>
      <c r="E8" s="132"/>
      <c r="F8" s="133"/>
      <c r="G8" s="133"/>
      <c r="H8" s="133"/>
      <c r="I8" s="133"/>
      <c r="J8" s="133"/>
      <c r="K8" s="133"/>
      <c r="L8" s="133"/>
      <c r="M8" s="133"/>
      <c r="N8" s="133"/>
      <c r="O8" s="133"/>
      <c r="P8" s="133"/>
      <c r="Q8" s="133"/>
      <c r="R8" s="133" t="s">
        <v>8</v>
      </c>
      <c r="S8" s="133"/>
      <c r="T8" s="133"/>
      <c r="U8" s="133"/>
      <c r="V8" s="133"/>
      <c r="W8" s="133"/>
      <c r="X8" s="133"/>
      <c r="Y8" s="133"/>
      <c r="Z8" s="133"/>
      <c r="AA8" s="133"/>
      <c r="AB8" s="133"/>
      <c r="AC8" s="133"/>
      <c r="AD8" s="133"/>
      <c r="AE8" s="133"/>
      <c r="AF8" s="133"/>
      <c r="AG8" s="133"/>
      <c r="AH8" s="133"/>
      <c r="AI8" s="133"/>
      <c r="AJ8" s="18">
        <f t="shared" ref="AJ8:AJ36" si="2">COUNTIF(E8:AI8,"K")+2*COUNTIF(E8:AI8,"2K")+COUNTIF(E8:AI8,"TK")+COUNTIF(E8:AI8,"KT")+COUNTIF(E8:AI8,"PK")+COUNTIF(E8:AI8,"KP")+2*COUNTIF(E8:AI8,"K2")</f>
        <v>0</v>
      </c>
      <c r="AK8" s="308">
        <f t="shared" ref="AK8:AK36" si="3">COUNTIF(F8:AJ8,"P")+2*COUNTIF(F8:AJ8,"2P")+COUNTIF(F8:AJ8,"TP")+COUNTIF(F8:AJ8,"PT")+COUNTIF(F8:AJ8,"PK")+COUNTIF(F8:AJ8,"KP")+2*COUNTIF(F8:AJ8,"P2")</f>
        <v>0</v>
      </c>
      <c r="AL8" s="335">
        <f t="shared" ref="AL8:AL36" si="4">COUNTIF(E8:AI8,"T")+2*COUNTIF(E8:AI8,"2T")+2*COUNTIF(E8:AI8,"T2")+COUNTIF(E8:AI8,"PT")+COUNTIF(E8:AI8,"TP")+COUNTIF(E8:AI8,"TK")+COUNTIF(E8:AI8,"KT")</f>
        <v>1</v>
      </c>
    </row>
    <row r="9" spans="1:38" s="1" customFormat="1" ht="21" customHeight="1">
      <c r="A9" s="4">
        <v>3</v>
      </c>
      <c r="B9" s="38" t="s">
        <v>691</v>
      </c>
      <c r="C9" s="39" t="s">
        <v>692</v>
      </c>
      <c r="D9" s="40" t="s">
        <v>113</v>
      </c>
      <c r="E9" s="132" t="s">
        <v>6</v>
      </c>
      <c r="F9" s="133" t="s">
        <v>6</v>
      </c>
      <c r="G9" s="133"/>
      <c r="H9" s="133"/>
      <c r="I9" s="133"/>
      <c r="J9" s="133" t="s">
        <v>6</v>
      </c>
      <c r="K9" s="133"/>
      <c r="L9" s="133"/>
      <c r="M9" s="133" t="s">
        <v>6</v>
      </c>
      <c r="N9" s="133"/>
      <c r="O9" s="133"/>
      <c r="P9" s="133"/>
      <c r="Q9" s="133" t="s">
        <v>6</v>
      </c>
      <c r="R9" s="133"/>
      <c r="S9" s="133"/>
      <c r="T9" s="133"/>
      <c r="U9" s="133"/>
      <c r="V9" s="133"/>
      <c r="W9" s="133" t="s">
        <v>6</v>
      </c>
      <c r="X9" s="133"/>
      <c r="Y9" s="133"/>
      <c r="Z9" s="133"/>
      <c r="AA9" s="133"/>
      <c r="AB9" s="133"/>
      <c r="AC9" s="133"/>
      <c r="AD9" s="133"/>
      <c r="AE9" s="133"/>
      <c r="AF9" s="133"/>
      <c r="AG9" s="133"/>
      <c r="AH9" s="133"/>
      <c r="AI9" s="133"/>
      <c r="AJ9" s="18">
        <f t="shared" si="2"/>
        <v>6</v>
      </c>
      <c r="AK9" s="308">
        <f t="shared" si="3"/>
        <v>0</v>
      </c>
      <c r="AL9" s="335">
        <f t="shared" si="4"/>
        <v>0</v>
      </c>
    </row>
    <row r="10" spans="1:38" s="1" customFormat="1" ht="21" customHeight="1">
      <c r="A10" s="4">
        <v>4</v>
      </c>
      <c r="B10" s="72" t="s">
        <v>693</v>
      </c>
      <c r="C10" s="73" t="s">
        <v>694</v>
      </c>
      <c r="D10" s="74" t="s">
        <v>40</v>
      </c>
      <c r="E10" s="132"/>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8">
        <f t="shared" si="2"/>
        <v>0</v>
      </c>
      <c r="AK10" s="308">
        <f t="shared" si="3"/>
        <v>0</v>
      </c>
      <c r="AL10" s="335">
        <f t="shared" si="4"/>
        <v>0</v>
      </c>
    </row>
    <row r="11" spans="1:38" s="1" customFormat="1" ht="21" customHeight="1">
      <c r="A11" s="4">
        <v>5</v>
      </c>
      <c r="B11" s="38" t="s">
        <v>695</v>
      </c>
      <c r="C11" s="39" t="s">
        <v>696</v>
      </c>
      <c r="D11" s="40" t="s">
        <v>136</v>
      </c>
      <c r="E11" s="132"/>
      <c r="F11" s="133" t="s">
        <v>6</v>
      </c>
      <c r="G11" s="133"/>
      <c r="H11" s="133"/>
      <c r="I11" s="133"/>
      <c r="J11" s="133" t="s">
        <v>8</v>
      </c>
      <c r="K11" s="133"/>
      <c r="L11" s="133"/>
      <c r="M11" s="133"/>
      <c r="N11" s="133"/>
      <c r="O11" s="133"/>
      <c r="P11" s="133"/>
      <c r="Q11" s="133"/>
      <c r="R11" s="133" t="s">
        <v>8</v>
      </c>
      <c r="S11" s="133"/>
      <c r="T11" s="133"/>
      <c r="U11" s="133"/>
      <c r="V11" s="133"/>
      <c r="W11" s="133"/>
      <c r="X11" s="133"/>
      <c r="Y11" s="133"/>
      <c r="Z11" s="133"/>
      <c r="AA11" s="133"/>
      <c r="AB11" s="133"/>
      <c r="AC11" s="133"/>
      <c r="AD11" s="133"/>
      <c r="AE11" s="133"/>
      <c r="AF11" s="133"/>
      <c r="AG11" s="133"/>
      <c r="AH11" s="133"/>
      <c r="AI11" s="133"/>
      <c r="AJ11" s="18">
        <f t="shared" si="2"/>
        <v>1</v>
      </c>
      <c r="AK11" s="308">
        <f t="shared" si="3"/>
        <v>0</v>
      </c>
      <c r="AL11" s="335">
        <f t="shared" si="4"/>
        <v>2</v>
      </c>
    </row>
    <row r="12" spans="1:38" s="1" customFormat="1" ht="21" customHeight="1">
      <c r="A12" s="4">
        <v>6</v>
      </c>
      <c r="B12" s="38" t="s">
        <v>697</v>
      </c>
      <c r="C12" s="39" t="s">
        <v>698</v>
      </c>
      <c r="D12" s="40" t="s">
        <v>336</v>
      </c>
      <c r="E12" s="132"/>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8">
        <f t="shared" si="2"/>
        <v>0</v>
      </c>
      <c r="AK12" s="308">
        <f t="shared" si="3"/>
        <v>0</v>
      </c>
      <c r="AL12" s="335">
        <f t="shared" si="4"/>
        <v>0</v>
      </c>
    </row>
    <row r="13" spans="1:38" s="1" customFormat="1" ht="21" customHeight="1">
      <c r="A13" s="4">
        <v>7</v>
      </c>
      <c r="B13" s="38" t="s">
        <v>699</v>
      </c>
      <c r="C13" s="39" t="s">
        <v>358</v>
      </c>
      <c r="D13" s="40" t="s">
        <v>48</v>
      </c>
      <c r="E13" s="132"/>
      <c r="F13" s="133" t="s">
        <v>6</v>
      </c>
      <c r="G13" s="133"/>
      <c r="H13" s="133"/>
      <c r="I13" s="133"/>
      <c r="J13" s="133"/>
      <c r="K13" s="133"/>
      <c r="L13" s="133"/>
      <c r="M13" s="133"/>
      <c r="N13" s="133"/>
      <c r="O13" s="133"/>
      <c r="P13" s="133"/>
      <c r="Q13" s="133" t="s">
        <v>6</v>
      </c>
      <c r="R13" s="133" t="s">
        <v>8</v>
      </c>
      <c r="S13" s="133"/>
      <c r="T13" s="133"/>
      <c r="U13" s="133"/>
      <c r="V13" s="133"/>
      <c r="W13" s="133"/>
      <c r="X13" s="133"/>
      <c r="Y13" s="133"/>
      <c r="Z13" s="133"/>
      <c r="AA13" s="133"/>
      <c r="AB13" s="133"/>
      <c r="AC13" s="133"/>
      <c r="AD13" s="133"/>
      <c r="AE13" s="133"/>
      <c r="AF13" s="133"/>
      <c r="AG13" s="133"/>
      <c r="AH13" s="133"/>
      <c r="AI13" s="133"/>
      <c r="AJ13" s="18">
        <f t="shared" si="2"/>
        <v>2</v>
      </c>
      <c r="AK13" s="308">
        <f t="shared" si="3"/>
        <v>0</v>
      </c>
      <c r="AL13" s="335">
        <f t="shared" si="4"/>
        <v>1</v>
      </c>
    </row>
    <row r="14" spans="1:38" s="1" customFormat="1" ht="21" customHeight="1">
      <c r="A14" s="4">
        <v>8</v>
      </c>
      <c r="B14" s="38" t="s">
        <v>700</v>
      </c>
      <c r="C14" s="39" t="s">
        <v>118</v>
      </c>
      <c r="D14" s="40" t="s">
        <v>48</v>
      </c>
      <c r="E14" s="134"/>
      <c r="F14" s="135" t="s">
        <v>6</v>
      </c>
      <c r="G14" s="135"/>
      <c r="H14" s="135"/>
      <c r="I14" s="135"/>
      <c r="J14" s="135"/>
      <c r="K14" s="135"/>
      <c r="L14" s="135"/>
      <c r="M14" s="135"/>
      <c r="N14" s="135"/>
      <c r="O14" s="135"/>
      <c r="P14" s="135"/>
      <c r="Q14" s="135"/>
      <c r="R14" s="135" t="s">
        <v>6</v>
      </c>
      <c r="S14" s="135"/>
      <c r="T14" s="135"/>
      <c r="U14" s="135"/>
      <c r="V14" s="135"/>
      <c r="W14" s="135"/>
      <c r="X14" s="135"/>
      <c r="Y14" s="135"/>
      <c r="Z14" s="135"/>
      <c r="AA14" s="135"/>
      <c r="AB14" s="135"/>
      <c r="AC14" s="135"/>
      <c r="AD14" s="135"/>
      <c r="AE14" s="135"/>
      <c r="AF14" s="135"/>
      <c r="AG14" s="135"/>
      <c r="AH14" s="135"/>
      <c r="AI14" s="135"/>
      <c r="AJ14" s="18">
        <f t="shared" si="2"/>
        <v>2</v>
      </c>
      <c r="AK14" s="308">
        <f t="shared" si="3"/>
        <v>0</v>
      </c>
      <c r="AL14" s="335">
        <f t="shared" si="4"/>
        <v>0</v>
      </c>
    </row>
    <row r="15" spans="1:38" s="1" customFormat="1" ht="21" customHeight="1">
      <c r="A15" s="4">
        <v>9</v>
      </c>
      <c r="B15" s="38" t="s">
        <v>701</v>
      </c>
      <c r="C15" s="39" t="s">
        <v>702</v>
      </c>
      <c r="D15" s="40" t="s">
        <v>50</v>
      </c>
      <c r="E15" s="134"/>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8">
        <f t="shared" si="2"/>
        <v>0</v>
      </c>
      <c r="AK15" s="308">
        <f t="shared" si="3"/>
        <v>0</v>
      </c>
      <c r="AL15" s="335">
        <f t="shared" si="4"/>
        <v>0</v>
      </c>
    </row>
    <row r="16" spans="1:38" s="1" customFormat="1" ht="21" customHeight="1">
      <c r="A16" s="4">
        <v>10</v>
      </c>
      <c r="B16" s="38" t="s">
        <v>703</v>
      </c>
      <c r="C16" s="39" t="s">
        <v>704</v>
      </c>
      <c r="D16" s="40" t="s">
        <v>705</v>
      </c>
      <c r="E16" s="132" t="s">
        <v>6</v>
      </c>
      <c r="F16" s="133" t="s">
        <v>6</v>
      </c>
      <c r="G16" s="133"/>
      <c r="H16" s="133"/>
      <c r="I16" s="133" t="s">
        <v>6</v>
      </c>
      <c r="J16" s="133" t="s">
        <v>6</v>
      </c>
      <c r="K16" s="133" t="s">
        <v>6</v>
      </c>
      <c r="L16" s="133" t="s">
        <v>6</v>
      </c>
      <c r="M16" s="133" t="s">
        <v>6</v>
      </c>
      <c r="N16" s="133"/>
      <c r="O16" s="133"/>
      <c r="P16" s="133" t="s">
        <v>6</v>
      </c>
      <c r="Q16" s="133" t="s">
        <v>6</v>
      </c>
      <c r="R16" s="133" t="s">
        <v>6</v>
      </c>
      <c r="S16" s="133"/>
      <c r="T16" s="133" t="s">
        <v>6</v>
      </c>
      <c r="U16" s="133"/>
      <c r="V16" s="133"/>
      <c r="W16" s="133"/>
      <c r="X16" s="133"/>
      <c r="Y16" s="133"/>
      <c r="Z16" s="133"/>
      <c r="AA16" s="133"/>
      <c r="AB16" s="133"/>
      <c r="AC16" s="133"/>
      <c r="AD16" s="133"/>
      <c r="AE16" s="133"/>
      <c r="AF16" s="133"/>
      <c r="AG16" s="133"/>
      <c r="AH16" s="133"/>
      <c r="AI16" s="133"/>
      <c r="AJ16" s="18">
        <f t="shared" si="2"/>
        <v>11</v>
      </c>
      <c r="AK16" s="308">
        <f t="shared" si="3"/>
        <v>0</v>
      </c>
      <c r="AL16" s="335">
        <f t="shared" si="4"/>
        <v>0</v>
      </c>
    </row>
    <row r="17" spans="1:38" s="1" customFormat="1" ht="21" customHeight="1">
      <c r="A17" s="4">
        <v>11</v>
      </c>
      <c r="B17" s="38" t="s">
        <v>706</v>
      </c>
      <c r="C17" s="39" t="s">
        <v>707</v>
      </c>
      <c r="D17" s="40" t="s">
        <v>386</v>
      </c>
      <c r="E17" s="132" t="s">
        <v>7</v>
      </c>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8">
        <f t="shared" si="2"/>
        <v>0</v>
      </c>
      <c r="AK17" s="308">
        <f t="shared" si="3"/>
        <v>0</v>
      </c>
      <c r="AL17" s="335">
        <f t="shared" si="4"/>
        <v>0</v>
      </c>
    </row>
    <row r="18" spans="1:38" s="1" customFormat="1" ht="21" customHeight="1">
      <c r="A18" s="4">
        <v>12</v>
      </c>
      <c r="B18" s="38">
        <v>2010120037</v>
      </c>
      <c r="C18" s="39" t="s">
        <v>16</v>
      </c>
      <c r="D18" s="40" t="s">
        <v>15</v>
      </c>
      <c r="E18" s="132"/>
      <c r="F18" s="133"/>
      <c r="G18" s="133"/>
      <c r="H18" s="133"/>
      <c r="I18" s="133" t="s">
        <v>7</v>
      </c>
      <c r="J18" s="133" t="s">
        <v>7</v>
      </c>
      <c r="K18" s="133"/>
      <c r="L18" s="133"/>
      <c r="M18" s="133"/>
      <c r="N18" s="133"/>
      <c r="O18" s="133"/>
      <c r="P18" s="133" t="s">
        <v>7</v>
      </c>
      <c r="Q18" s="133"/>
      <c r="R18" s="133"/>
      <c r="S18" s="133"/>
      <c r="T18" s="133" t="s">
        <v>8</v>
      </c>
      <c r="U18" s="133"/>
      <c r="V18" s="133"/>
      <c r="W18" s="133"/>
      <c r="X18" s="133"/>
      <c r="Y18" s="133"/>
      <c r="Z18" s="133"/>
      <c r="AA18" s="133"/>
      <c r="AB18" s="133"/>
      <c r="AC18" s="133"/>
      <c r="AD18" s="133"/>
      <c r="AE18" s="133"/>
      <c r="AF18" s="133"/>
      <c r="AG18" s="133"/>
      <c r="AH18" s="133"/>
      <c r="AI18" s="133"/>
      <c r="AJ18" s="18">
        <f t="shared" si="2"/>
        <v>0</v>
      </c>
      <c r="AK18" s="308">
        <f t="shared" si="3"/>
        <v>3</v>
      </c>
      <c r="AL18" s="335">
        <f t="shared" si="4"/>
        <v>1</v>
      </c>
    </row>
    <row r="19" spans="1:38" s="1" customFormat="1" ht="21" customHeight="1">
      <c r="A19" s="4">
        <v>13</v>
      </c>
      <c r="B19" s="38" t="s">
        <v>708</v>
      </c>
      <c r="C19" s="39" t="s">
        <v>709</v>
      </c>
      <c r="D19" s="40" t="s">
        <v>710</v>
      </c>
      <c r="E19" s="136" t="s">
        <v>6</v>
      </c>
      <c r="F19" s="136" t="s">
        <v>6</v>
      </c>
      <c r="G19" s="136"/>
      <c r="H19" s="136"/>
      <c r="I19" s="136" t="s">
        <v>6</v>
      </c>
      <c r="J19" s="136" t="s">
        <v>6</v>
      </c>
      <c r="K19" s="136" t="s">
        <v>6</v>
      </c>
      <c r="L19" s="136" t="s">
        <v>6</v>
      </c>
      <c r="M19" s="136" t="s">
        <v>6</v>
      </c>
      <c r="N19" s="136"/>
      <c r="O19" s="136"/>
      <c r="P19" s="136" t="s">
        <v>6</v>
      </c>
      <c r="Q19" s="136" t="s">
        <v>6</v>
      </c>
      <c r="R19" s="136" t="s">
        <v>6</v>
      </c>
      <c r="S19" s="136"/>
      <c r="T19" s="136" t="s">
        <v>6</v>
      </c>
      <c r="U19" s="136"/>
      <c r="V19" s="136"/>
      <c r="W19" s="136"/>
      <c r="X19" s="136"/>
      <c r="Y19" s="136"/>
      <c r="Z19" s="136"/>
      <c r="AA19" s="136"/>
      <c r="AB19" s="136"/>
      <c r="AC19" s="136"/>
      <c r="AD19" s="136"/>
      <c r="AE19" s="136"/>
      <c r="AF19" s="136"/>
      <c r="AG19" s="136"/>
      <c r="AH19" s="136"/>
      <c r="AI19" s="136"/>
      <c r="AJ19" s="18">
        <f t="shared" si="2"/>
        <v>11</v>
      </c>
      <c r="AK19" s="308">
        <f t="shared" si="3"/>
        <v>0</v>
      </c>
      <c r="AL19" s="335">
        <f t="shared" si="4"/>
        <v>0</v>
      </c>
    </row>
    <row r="20" spans="1:38" s="1" customFormat="1" ht="21" customHeight="1">
      <c r="A20" s="4">
        <v>14</v>
      </c>
      <c r="B20" s="38">
        <v>1910120003</v>
      </c>
      <c r="C20" s="39" t="s">
        <v>2648</v>
      </c>
      <c r="D20" s="40" t="s">
        <v>2649</v>
      </c>
      <c r="E20" s="132"/>
      <c r="F20" s="133"/>
      <c r="G20" s="133"/>
      <c r="H20" s="133"/>
      <c r="I20" s="133"/>
      <c r="J20" s="133"/>
      <c r="K20" s="133"/>
      <c r="L20" s="133"/>
      <c r="M20" s="133"/>
      <c r="N20" s="133"/>
      <c r="O20" s="133"/>
      <c r="P20" s="133"/>
      <c r="Q20" s="133"/>
      <c r="R20" s="133" t="s">
        <v>8</v>
      </c>
      <c r="S20" s="133"/>
      <c r="T20" s="133"/>
      <c r="U20" s="133"/>
      <c r="V20" s="133"/>
      <c r="W20" s="133"/>
      <c r="X20" s="133"/>
      <c r="Y20" s="133"/>
      <c r="Z20" s="133"/>
      <c r="AA20" s="133"/>
      <c r="AB20" s="133"/>
      <c r="AC20" s="133"/>
      <c r="AD20" s="133"/>
      <c r="AE20" s="133"/>
      <c r="AF20" s="133"/>
      <c r="AG20" s="133"/>
      <c r="AH20" s="133"/>
      <c r="AI20" s="133"/>
      <c r="AJ20" s="18">
        <f t="shared" si="2"/>
        <v>0</v>
      </c>
      <c r="AK20" s="308">
        <f t="shared" si="3"/>
        <v>0</v>
      </c>
      <c r="AL20" s="335">
        <f t="shared" si="4"/>
        <v>1</v>
      </c>
    </row>
    <row r="21" spans="1:38" s="1" customFormat="1" ht="21" customHeight="1">
      <c r="A21" s="4">
        <v>15</v>
      </c>
      <c r="B21" s="38" t="s">
        <v>711</v>
      </c>
      <c r="C21" s="39" t="s">
        <v>712</v>
      </c>
      <c r="D21" s="40" t="s">
        <v>53</v>
      </c>
      <c r="E21" s="132"/>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8">
        <f t="shared" si="2"/>
        <v>0</v>
      </c>
      <c r="AK21" s="308">
        <f t="shared" si="3"/>
        <v>0</v>
      </c>
      <c r="AL21" s="335">
        <f t="shared" si="4"/>
        <v>0</v>
      </c>
    </row>
    <row r="22" spans="1:38" s="1" customFormat="1" ht="21" customHeight="1">
      <c r="A22" s="4">
        <v>16</v>
      </c>
      <c r="B22" s="38" t="s">
        <v>713</v>
      </c>
      <c r="C22" s="39" t="s">
        <v>714</v>
      </c>
      <c r="D22" s="40" t="s">
        <v>26</v>
      </c>
      <c r="E22" s="132"/>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8">
        <f t="shared" si="2"/>
        <v>0</v>
      </c>
      <c r="AK22" s="308">
        <f t="shared" si="3"/>
        <v>0</v>
      </c>
      <c r="AL22" s="335">
        <f t="shared" si="4"/>
        <v>0</v>
      </c>
    </row>
    <row r="23" spans="1:38" s="1" customFormat="1" ht="21" customHeight="1">
      <c r="A23" s="4">
        <v>17</v>
      </c>
      <c r="B23" s="38" t="s">
        <v>686</v>
      </c>
      <c r="C23" s="39" t="s">
        <v>687</v>
      </c>
      <c r="D23" s="40" t="s">
        <v>353</v>
      </c>
      <c r="E23" s="132"/>
      <c r="F23" s="133"/>
      <c r="G23" s="133"/>
      <c r="H23" s="133"/>
      <c r="I23" s="133"/>
      <c r="J23" s="133"/>
      <c r="K23" s="133"/>
      <c r="L23" s="133"/>
      <c r="M23" s="133"/>
      <c r="N23" s="133"/>
      <c r="O23" s="133"/>
      <c r="P23" s="133"/>
      <c r="Q23" s="133"/>
      <c r="R23" s="133" t="s">
        <v>8</v>
      </c>
      <c r="S23" s="133"/>
      <c r="T23" s="133" t="s">
        <v>6</v>
      </c>
      <c r="U23" s="133"/>
      <c r="V23" s="133"/>
      <c r="W23" s="133"/>
      <c r="X23" s="133"/>
      <c r="Y23" s="133"/>
      <c r="Z23" s="133"/>
      <c r="AA23" s="133"/>
      <c r="AB23" s="133"/>
      <c r="AC23" s="133"/>
      <c r="AD23" s="133"/>
      <c r="AE23" s="133"/>
      <c r="AF23" s="133"/>
      <c r="AG23" s="133"/>
      <c r="AH23" s="133"/>
      <c r="AI23" s="133"/>
      <c r="AJ23" s="18">
        <f t="shared" si="2"/>
        <v>1</v>
      </c>
      <c r="AK23" s="308">
        <f t="shared" si="3"/>
        <v>0</v>
      </c>
      <c r="AL23" s="335">
        <f t="shared" si="4"/>
        <v>1</v>
      </c>
    </row>
    <row r="24" spans="1:38" s="1" customFormat="1" ht="21" customHeight="1">
      <c r="A24" s="4">
        <v>18</v>
      </c>
      <c r="B24" s="38" t="s">
        <v>715</v>
      </c>
      <c r="C24" s="39" t="s">
        <v>350</v>
      </c>
      <c r="D24" s="40" t="s">
        <v>78</v>
      </c>
      <c r="E24" s="132"/>
      <c r="F24" s="133" t="s">
        <v>6</v>
      </c>
      <c r="G24" s="133"/>
      <c r="H24" s="133"/>
      <c r="I24" s="133"/>
      <c r="J24" s="133"/>
      <c r="K24" s="133"/>
      <c r="L24" s="133"/>
      <c r="M24" s="133"/>
      <c r="N24" s="133"/>
      <c r="O24" s="133"/>
      <c r="P24" s="133" t="s">
        <v>7</v>
      </c>
      <c r="Q24" s="133"/>
      <c r="R24" s="133" t="s">
        <v>8</v>
      </c>
      <c r="S24" s="133"/>
      <c r="T24" s="133"/>
      <c r="U24" s="133"/>
      <c r="V24" s="133"/>
      <c r="W24" s="133"/>
      <c r="X24" s="133"/>
      <c r="Y24" s="133"/>
      <c r="Z24" s="133"/>
      <c r="AA24" s="133"/>
      <c r="AB24" s="133"/>
      <c r="AC24" s="133"/>
      <c r="AD24" s="133"/>
      <c r="AE24" s="133"/>
      <c r="AF24" s="133"/>
      <c r="AG24" s="133"/>
      <c r="AH24" s="133"/>
      <c r="AI24" s="133"/>
      <c r="AJ24" s="18">
        <f t="shared" si="2"/>
        <v>1</v>
      </c>
      <c r="AK24" s="308">
        <f t="shared" si="3"/>
        <v>1</v>
      </c>
      <c r="AL24" s="335">
        <f t="shared" si="4"/>
        <v>1</v>
      </c>
    </row>
    <row r="25" spans="1:38" s="1" customFormat="1" ht="21" customHeight="1">
      <c r="A25" s="4">
        <v>19</v>
      </c>
      <c r="B25" s="38" t="s">
        <v>716</v>
      </c>
      <c r="C25" s="39" t="s">
        <v>717</v>
      </c>
      <c r="D25" s="40" t="s">
        <v>718</v>
      </c>
      <c r="E25" s="132"/>
      <c r="F25" s="133" t="s">
        <v>6</v>
      </c>
      <c r="G25" s="133"/>
      <c r="H25" s="133"/>
      <c r="I25" s="133"/>
      <c r="J25" s="133" t="s">
        <v>7</v>
      </c>
      <c r="K25" s="133"/>
      <c r="L25" s="133"/>
      <c r="M25" s="133"/>
      <c r="N25" s="133"/>
      <c r="O25" s="133"/>
      <c r="P25" s="133"/>
      <c r="Q25" s="133"/>
      <c r="R25" s="133" t="s">
        <v>8</v>
      </c>
      <c r="S25" s="133"/>
      <c r="T25" s="133"/>
      <c r="U25" s="133"/>
      <c r="V25" s="133"/>
      <c r="W25" s="133"/>
      <c r="X25" s="133"/>
      <c r="Y25" s="133"/>
      <c r="Z25" s="133"/>
      <c r="AA25" s="133"/>
      <c r="AB25" s="133"/>
      <c r="AC25" s="133"/>
      <c r="AD25" s="133"/>
      <c r="AE25" s="133"/>
      <c r="AF25" s="133"/>
      <c r="AG25" s="133"/>
      <c r="AH25" s="133"/>
      <c r="AI25" s="133"/>
      <c r="AJ25" s="18">
        <f t="shared" si="2"/>
        <v>1</v>
      </c>
      <c r="AK25" s="308">
        <f t="shared" si="3"/>
        <v>1</v>
      </c>
      <c r="AL25" s="335">
        <f t="shared" si="4"/>
        <v>1</v>
      </c>
    </row>
    <row r="26" spans="1:38" s="1" customFormat="1" ht="21" customHeight="1">
      <c r="A26" s="4">
        <v>20</v>
      </c>
      <c r="B26" s="38" t="s">
        <v>719</v>
      </c>
      <c r="C26" s="39" t="s">
        <v>74</v>
      </c>
      <c r="D26" s="40" t="s">
        <v>120</v>
      </c>
      <c r="E26" s="132"/>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8">
        <f t="shared" si="2"/>
        <v>0</v>
      </c>
      <c r="AK26" s="308">
        <f t="shared" si="3"/>
        <v>0</v>
      </c>
      <c r="AL26" s="335">
        <f t="shared" si="4"/>
        <v>0</v>
      </c>
    </row>
    <row r="27" spans="1:38" s="1" customFormat="1" ht="21" customHeight="1">
      <c r="A27" s="4">
        <v>21</v>
      </c>
      <c r="B27" s="38" t="s">
        <v>720</v>
      </c>
      <c r="C27" s="39" t="s">
        <v>721</v>
      </c>
      <c r="D27" s="40" t="s">
        <v>99</v>
      </c>
      <c r="E27" s="132"/>
      <c r="F27" s="133"/>
      <c r="G27" s="133"/>
      <c r="H27" s="133"/>
      <c r="I27" s="133"/>
      <c r="J27" s="133"/>
      <c r="K27" s="133"/>
      <c r="L27" s="133"/>
      <c r="M27" s="133"/>
      <c r="N27" s="133"/>
      <c r="O27" s="133"/>
      <c r="P27" s="133"/>
      <c r="Q27" s="133"/>
      <c r="R27" s="133" t="s">
        <v>8</v>
      </c>
      <c r="S27" s="133"/>
      <c r="T27" s="133"/>
      <c r="U27" s="133"/>
      <c r="V27" s="133"/>
      <c r="W27" s="133"/>
      <c r="X27" s="133"/>
      <c r="Y27" s="133"/>
      <c r="Z27" s="133"/>
      <c r="AA27" s="133"/>
      <c r="AB27" s="133"/>
      <c r="AC27" s="133"/>
      <c r="AD27" s="133"/>
      <c r="AE27" s="133"/>
      <c r="AF27" s="133"/>
      <c r="AG27" s="133"/>
      <c r="AH27" s="133"/>
      <c r="AI27" s="133"/>
      <c r="AJ27" s="18">
        <f t="shared" si="2"/>
        <v>0</v>
      </c>
      <c r="AK27" s="308">
        <f t="shared" si="3"/>
        <v>0</v>
      </c>
      <c r="AL27" s="335">
        <f t="shared" si="4"/>
        <v>1</v>
      </c>
    </row>
    <row r="28" spans="1:38" s="1" customFormat="1" ht="21" customHeight="1">
      <c r="A28" s="4">
        <v>22</v>
      </c>
      <c r="B28" s="38" t="s">
        <v>722</v>
      </c>
      <c r="C28" s="39" t="s">
        <v>723</v>
      </c>
      <c r="D28" s="40" t="s">
        <v>46</v>
      </c>
      <c r="E28" s="132"/>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8">
        <f t="shared" si="2"/>
        <v>0</v>
      </c>
      <c r="AK28" s="308">
        <f t="shared" si="3"/>
        <v>0</v>
      </c>
      <c r="AL28" s="335">
        <f t="shared" si="4"/>
        <v>0</v>
      </c>
    </row>
    <row r="29" spans="1:38" s="1" customFormat="1" ht="21" customHeight="1">
      <c r="A29" s="4">
        <v>23</v>
      </c>
      <c r="B29" s="38" t="s">
        <v>724</v>
      </c>
      <c r="C29" s="39" t="s">
        <v>80</v>
      </c>
      <c r="D29" s="40" t="s">
        <v>84</v>
      </c>
      <c r="E29" s="132"/>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8">
        <f t="shared" si="2"/>
        <v>0</v>
      </c>
      <c r="AK29" s="308">
        <f t="shared" si="3"/>
        <v>0</v>
      </c>
      <c r="AL29" s="335">
        <f t="shared" si="4"/>
        <v>0</v>
      </c>
    </row>
    <row r="30" spans="1:38" s="1" customFormat="1" ht="21" customHeight="1">
      <c r="A30" s="4">
        <v>24</v>
      </c>
      <c r="B30" s="38">
        <v>2010120041</v>
      </c>
      <c r="C30" s="39" t="s">
        <v>850</v>
      </c>
      <c r="D30" s="40" t="s">
        <v>66</v>
      </c>
      <c r="E30" s="132"/>
      <c r="F30" s="133"/>
      <c r="G30" s="133"/>
      <c r="H30" s="133"/>
      <c r="I30" s="133"/>
      <c r="J30" s="133"/>
      <c r="K30" s="133"/>
      <c r="L30" s="133"/>
      <c r="M30" s="133"/>
      <c r="N30" s="133"/>
      <c r="O30" s="133"/>
      <c r="P30" s="133"/>
      <c r="Q30" s="133"/>
      <c r="R30" s="133"/>
      <c r="S30" s="133"/>
      <c r="T30" s="133" t="s">
        <v>6</v>
      </c>
      <c r="U30" s="133"/>
      <c r="V30" s="133"/>
      <c r="W30" s="133"/>
      <c r="X30" s="133"/>
      <c r="Y30" s="133"/>
      <c r="Z30" s="133"/>
      <c r="AA30" s="133"/>
      <c r="AB30" s="133"/>
      <c r="AC30" s="133"/>
      <c r="AD30" s="133"/>
      <c r="AE30" s="133"/>
      <c r="AF30" s="133"/>
      <c r="AG30" s="133"/>
      <c r="AH30" s="133"/>
      <c r="AI30" s="133"/>
      <c r="AJ30" s="18">
        <f t="shared" si="2"/>
        <v>1</v>
      </c>
      <c r="AK30" s="308">
        <f t="shared" si="3"/>
        <v>0</v>
      </c>
      <c r="AL30" s="335">
        <f t="shared" si="4"/>
        <v>0</v>
      </c>
    </row>
    <row r="31" spans="1:38" s="1" customFormat="1" ht="21" customHeight="1">
      <c r="A31" s="4">
        <v>25</v>
      </c>
      <c r="B31" s="38" t="s">
        <v>725</v>
      </c>
      <c r="C31" s="39" t="s">
        <v>38</v>
      </c>
      <c r="D31" s="40" t="s">
        <v>66</v>
      </c>
      <c r="E31" s="86"/>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18">
        <f t="shared" si="2"/>
        <v>0</v>
      </c>
      <c r="AK31" s="308">
        <f t="shared" si="3"/>
        <v>0</v>
      </c>
      <c r="AL31" s="335">
        <f t="shared" si="4"/>
        <v>0</v>
      </c>
    </row>
    <row r="32" spans="1:38" s="1" customFormat="1" ht="21" customHeight="1">
      <c r="A32" s="4">
        <v>26</v>
      </c>
      <c r="B32" s="38" t="s">
        <v>726</v>
      </c>
      <c r="C32" s="39" t="s">
        <v>727</v>
      </c>
      <c r="D32" s="40" t="s">
        <v>72</v>
      </c>
      <c r="E32" s="132"/>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8">
        <f t="shared" si="2"/>
        <v>0</v>
      </c>
      <c r="AK32" s="308">
        <f t="shared" si="3"/>
        <v>0</v>
      </c>
      <c r="AL32" s="335">
        <f t="shared" si="4"/>
        <v>0</v>
      </c>
    </row>
    <row r="33" spans="1:39" s="1" customFormat="1" ht="21" customHeight="1">
      <c r="A33" s="4">
        <v>27</v>
      </c>
      <c r="B33" s="38" t="s">
        <v>728</v>
      </c>
      <c r="C33" s="39" t="s">
        <v>729</v>
      </c>
      <c r="D33" s="40" t="s">
        <v>59</v>
      </c>
      <c r="E33" s="132"/>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8">
        <f t="shared" si="2"/>
        <v>0</v>
      </c>
      <c r="AK33" s="308">
        <f t="shared" si="3"/>
        <v>0</v>
      </c>
      <c r="AL33" s="335">
        <f t="shared" si="4"/>
        <v>0</v>
      </c>
    </row>
    <row r="34" spans="1:39" s="1" customFormat="1" ht="21" customHeight="1">
      <c r="A34" s="4">
        <v>28</v>
      </c>
      <c r="B34" s="38" t="s">
        <v>730</v>
      </c>
      <c r="C34" s="39" t="s">
        <v>731</v>
      </c>
      <c r="D34" s="40" t="s">
        <v>68</v>
      </c>
      <c r="E34" s="132"/>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8">
        <f t="shared" si="2"/>
        <v>0</v>
      </c>
      <c r="AK34" s="308">
        <f t="shared" si="3"/>
        <v>0</v>
      </c>
      <c r="AL34" s="335">
        <f t="shared" si="4"/>
        <v>0</v>
      </c>
    </row>
    <row r="35" spans="1:39" s="1" customFormat="1" ht="21" customHeight="1">
      <c r="A35" s="4">
        <v>29</v>
      </c>
      <c r="B35" s="38" t="s">
        <v>732</v>
      </c>
      <c r="C35" s="39" t="s">
        <v>733</v>
      </c>
      <c r="D35" s="40" t="s">
        <v>68</v>
      </c>
      <c r="E35" s="132"/>
      <c r="F35" s="133" t="s">
        <v>6</v>
      </c>
      <c r="G35" s="133"/>
      <c r="H35" s="133"/>
      <c r="I35" s="133"/>
      <c r="J35" s="133"/>
      <c r="K35" s="133"/>
      <c r="L35" s="133"/>
      <c r="M35" s="133"/>
      <c r="N35" s="133"/>
      <c r="O35" s="133"/>
      <c r="P35" s="133"/>
      <c r="Q35" s="133"/>
      <c r="R35" s="133" t="s">
        <v>8</v>
      </c>
      <c r="S35" s="133"/>
      <c r="T35" s="133"/>
      <c r="U35" s="133"/>
      <c r="V35" s="133"/>
      <c r="W35" s="133"/>
      <c r="X35" s="133"/>
      <c r="Y35" s="133"/>
      <c r="Z35" s="133"/>
      <c r="AA35" s="133"/>
      <c r="AB35" s="133"/>
      <c r="AC35" s="133"/>
      <c r="AD35" s="133"/>
      <c r="AE35" s="133"/>
      <c r="AF35" s="133"/>
      <c r="AG35" s="133"/>
      <c r="AH35" s="133"/>
      <c r="AI35" s="133"/>
      <c r="AJ35" s="18">
        <f t="shared" si="2"/>
        <v>1</v>
      </c>
      <c r="AK35" s="308">
        <f t="shared" si="3"/>
        <v>0</v>
      </c>
      <c r="AL35" s="335">
        <f t="shared" si="4"/>
        <v>1</v>
      </c>
    </row>
    <row r="36" spans="1:39" s="1" customFormat="1" ht="21" customHeight="1">
      <c r="A36" s="4">
        <v>30</v>
      </c>
      <c r="B36" s="38" t="s">
        <v>734</v>
      </c>
      <c r="C36" s="39" t="s">
        <v>735</v>
      </c>
      <c r="D36" s="40" t="s">
        <v>68</v>
      </c>
      <c r="E36" s="132"/>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8">
        <f t="shared" si="2"/>
        <v>0</v>
      </c>
      <c r="AK36" s="308">
        <f t="shared" si="3"/>
        <v>0</v>
      </c>
      <c r="AL36" s="335">
        <f t="shared" si="4"/>
        <v>0</v>
      </c>
    </row>
    <row r="37" spans="1:39" s="1" customFormat="1" ht="21" customHeight="1">
      <c r="A37" s="434" t="s">
        <v>10</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113">
        <f>SUM(AJ7:AJ36)</f>
        <v>38</v>
      </c>
      <c r="AK37" s="113">
        <f>SUM(AK7:AK36)</f>
        <v>5</v>
      </c>
      <c r="AL37" s="113">
        <f>SUM(AL7:AL36)</f>
        <v>12</v>
      </c>
      <c r="AM37" s="11"/>
    </row>
    <row r="38" spans="1:39" s="24" customFormat="1" ht="21" customHeight="1">
      <c r="A38" s="418" t="s">
        <v>2599</v>
      </c>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20"/>
      <c r="AM38" s="311"/>
    </row>
    <row r="39" spans="1:39" ht="19.5">
      <c r="C39" s="20"/>
      <c r="D39" s="15"/>
      <c r="E39" s="15"/>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9" ht="19.5">
      <c r="C40" s="20"/>
      <c r="D40" s="15"/>
      <c r="E40" s="15"/>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9" ht="19.5">
      <c r="C41" s="414"/>
      <c r="D41" s="414"/>
      <c r="E41" s="15"/>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9" ht="19.5">
      <c r="C42" s="414"/>
      <c r="D42" s="414"/>
      <c r="E42" s="414"/>
      <c r="F42" s="414"/>
      <c r="G42" s="414"/>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9" ht="19.5">
      <c r="C43" s="414"/>
      <c r="D43" s="414"/>
      <c r="E43" s="414"/>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9" ht="19.5">
      <c r="C44" s="414"/>
      <c r="D44" s="414"/>
      <c r="E44" s="15"/>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row>
  </sheetData>
  <mergeCells count="21">
    <mergeCell ref="AJ5:AJ6"/>
    <mergeCell ref="AK5:AK6"/>
    <mergeCell ref="AL5:AL6"/>
    <mergeCell ref="A1:P1"/>
    <mergeCell ref="Q1:AL1"/>
    <mergeCell ref="A2:P2"/>
    <mergeCell ref="Q2:AL2"/>
    <mergeCell ref="A3:AL3"/>
    <mergeCell ref="A37:AI37"/>
    <mergeCell ref="I4:L4"/>
    <mergeCell ref="M4:N4"/>
    <mergeCell ref="O4:Q4"/>
    <mergeCell ref="R4:T4"/>
    <mergeCell ref="A5:A6"/>
    <mergeCell ref="B5:B6"/>
    <mergeCell ref="C5:D6"/>
    <mergeCell ref="A38:AL38"/>
    <mergeCell ref="C43:E43"/>
    <mergeCell ref="C44:D44"/>
    <mergeCell ref="C42:G42"/>
    <mergeCell ref="C41:D41"/>
  </mergeCells>
  <conditionalFormatting sqref="E6:AI6">
    <cfRule type="expression" dxfId="191" priority="5">
      <formula>IF(E$6="CN",1,0)</formula>
    </cfRule>
  </conditionalFormatting>
  <conditionalFormatting sqref="E6:AI6">
    <cfRule type="expression" dxfId="190" priority="4">
      <formula>IF(E$6="CN",1,0)</formula>
    </cfRule>
  </conditionalFormatting>
  <conditionalFormatting sqref="E6:AI36">
    <cfRule type="expression" dxfId="189" priority="1">
      <formula>IF(E$6="CN",1,0)</formula>
    </cfRule>
    <cfRule type="expression" dxfId="188" priority="3">
      <formula>IF(E$6="CN",1,0)</formula>
    </cfRule>
  </conditionalFormatting>
  <conditionalFormatting sqref="E6:AH36">
    <cfRule type="expression" dxfId="187"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4" zoomScaleNormal="100" workbookViewId="0">
      <selection activeCell="W26" sqref="W26"/>
    </sheetView>
  </sheetViews>
  <sheetFormatPr defaultColWidth="9.33203125" defaultRowHeight="18"/>
  <cols>
    <col min="1" max="1" width="6.83203125" style="23" customWidth="1"/>
    <col min="2" max="2" width="18.5" style="23" bestFit="1" customWidth="1"/>
    <col min="3" max="3" width="23" style="23" customWidth="1"/>
    <col min="4" max="4" width="10.6640625" style="23" customWidth="1"/>
    <col min="5" max="35" width="4" style="23" customWidth="1"/>
    <col min="36" max="38" width="6.33203125" style="23" customWidth="1"/>
    <col min="39" max="39" width="10.83203125" style="23" customWidth="1"/>
    <col min="40" max="40" width="12.1640625" style="23" customWidth="1"/>
    <col min="41" max="41" width="10.83203125" style="23" customWidth="1"/>
    <col min="42" max="16384" width="9.33203125" style="23"/>
  </cols>
  <sheetData>
    <row r="1" spans="1:4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ht="35.25" customHeight="1">
      <c r="A3" s="432" t="s">
        <v>2520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24" customFormat="1" ht="21" customHeight="1">
      <c r="A7" s="33">
        <v>1</v>
      </c>
      <c r="B7" s="72" t="s">
        <v>2232</v>
      </c>
      <c r="C7" s="73" t="s">
        <v>2233</v>
      </c>
      <c r="D7" s="74" t="s">
        <v>2234</v>
      </c>
      <c r="E7" s="151"/>
      <c r="F7" s="5"/>
      <c r="G7" s="64" t="s">
        <v>7</v>
      </c>
      <c r="H7" s="5"/>
      <c r="I7" s="5"/>
      <c r="J7" s="5"/>
      <c r="K7" s="5"/>
      <c r="L7" s="5"/>
      <c r="M7" s="64" t="s">
        <v>8</v>
      </c>
      <c r="N7" s="64"/>
      <c r="O7" s="64"/>
      <c r="P7" s="5"/>
      <c r="Q7" s="5" t="s">
        <v>7</v>
      </c>
      <c r="R7" s="5" t="s">
        <v>7</v>
      </c>
      <c r="S7" s="5"/>
      <c r="T7" s="5"/>
      <c r="U7" s="5"/>
      <c r="V7" s="64"/>
      <c r="W7" s="64"/>
      <c r="X7" s="5"/>
      <c r="Y7" s="5"/>
      <c r="Z7" s="5"/>
      <c r="AA7" s="5"/>
      <c r="AB7" s="64"/>
      <c r="AC7" s="64"/>
      <c r="AD7" s="64"/>
      <c r="AE7" s="64"/>
      <c r="AF7" s="5"/>
      <c r="AG7" s="5"/>
      <c r="AH7" s="5"/>
      <c r="AI7" s="5"/>
      <c r="AJ7" s="18">
        <f>COUNTIF(E7:AI7,"K")+2*COUNTIF(E7:AI7,"2K")+COUNTIF(E7:AI7,"TK")+COUNTIF(E7:AI7,"KT")+COUNTIF(E7:AI7,"PK")+COUNTIF(E7:AI7,"KP")+2*COUNTIF(E7:AI7,"K2")</f>
        <v>0</v>
      </c>
      <c r="AK7" s="312">
        <f>COUNTIF(F7:AJ7,"P")+2*COUNTIF(F7:AJ7,"2P")+COUNTIF(F7:AJ7,"TP")+COUNTIF(F7:AJ7,"PT")+COUNTIF(F7:AJ7,"PK")+COUNTIF(F7:AJ7,"KP")+2*COUNTIF(F7:AJ7,"P2")</f>
        <v>3</v>
      </c>
      <c r="AL7" s="335">
        <f>COUNTIF(E7:AI7,"T")+2*COUNTIF(E7:AI7,"2T")+2*COUNTIF(E7:AI7,"T2")+COUNTIF(E7:AI7,"PT")+COUNTIF(E7:AI7,"TP")+COUNTIF(E7:AI7,"TK")+COUNTIF(E7:AI7,"KT")</f>
        <v>1</v>
      </c>
      <c r="AM7" s="25"/>
      <c r="AN7" s="26"/>
      <c r="AO7" s="150"/>
    </row>
    <row r="8" spans="1:41" s="24" customFormat="1" ht="21" customHeight="1">
      <c r="A8" s="33">
        <v>2</v>
      </c>
      <c r="B8" s="72">
        <v>2010020148</v>
      </c>
      <c r="C8" s="73" t="s">
        <v>2235</v>
      </c>
      <c r="D8" s="74" t="s">
        <v>37</v>
      </c>
      <c r="E8" s="151" t="s">
        <v>6</v>
      </c>
      <c r="F8" s="5" t="s">
        <v>6</v>
      </c>
      <c r="G8" s="64" t="s">
        <v>7</v>
      </c>
      <c r="H8" s="5"/>
      <c r="I8" s="5"/>
      <c r="J8" s="5"/>
      <c r="K8" s="5"/>
      <c r="L8" s="5"/>
      <c r="M8" s="64"/>
      <c r="N8" s="64"/>
      <c r="O8" s="64"/>
      <c r="P8" s="5"/>
      <c r="Q8" s="5"/>
      <c r="R8" s="5"/>
      <c r="S8" s="5"/>
      <c r="T8" s="5"/>
      <c r="U8" s="5"/>
      <c r="V8" s="64"/>
      <c r="W8" s="64"/>
      <c r="X8" s="5"/>
      <c r="Y8" s="5"/>
      <c r="Z8" s="5"/>
      <c r="AA8" s="5"/>
      <c r="AB8" s="64"/>
      <c r="AC8" s="64"/>
      <c r="AD8" s="64"/>
      <c r="AE8" s="64"/>
      <c r="AF8" s="5"/>
      <c r="AG8" s="5"/>
      <c r="AH8" s="5"/>
      <c r="AI8" s="5"/>
      <c r="AJ8" s="18">
        <f t="shared" ref="AJ8:AJ34" si="2">COUNTIF(E8:AI8,"K")+2*COUNTIF(E8:AI8,"2K")+COUNTIF(E8:AI8,"TK")+COUNTIF(E8:AI8,"KT")+COUNTIF(E8:AI8,"PK")+COUNTIF(E8:AI8,"KP")+2*COUNTIF(E8:AI8,"K2")</f>
        <v>2</v>
      </c>
      <c r="AK8" s="312">
        <f t="shared" ref="AK8:AK34" si="3">COUNTIF(F8:AJ8,"P")+2*COUNTIF(F8:AJ8,"2P")+COUNTIF(F8:AJ8,"TP")+COUNTIF(F8:AJ8,"PT")+COUNTIF(F8:AJ8,"PK")+COUNTIF(F8:AJ8,"KP")+2*COUNTIF(F8:AJ8,"P2")</f>
        <v>1</v>
      </c>
      <c r="AL8" s="335">
        <f t="shared" ref="AL8:AL34" si="4">COUNTIF(E8:AI8,"T")+2*COUNTIF(E8:AI8,"2T")+2*COUNTIF(E8:AI8,"T2")+COUNTIF(E8:AI8,"PT")+COUNTIF(E8:AI8,"TP")+COUNTIF(E8:AI8,"TK")+COUNTIF(E8:AI8,"KT")</f>
        <v>0</v>
      </c>
      <c r="AM8" s="150"/>
      <c r="AN8" s="150"/>
      <c r="AO8" s="150"/>
    </row>
    <row r="9" spans="1:41" s="24" customFormat="1" ht="21" customHeight="1">
      <c r="A9" s="33">
        <v>3</v>
      </c>
      <c r="B9" s="72" t="s">
        <v>2236</v>
      </c>
      <c r="C9" s="73" t="s">
        <v>2237</v>
      </c>
      <c r="D9" s="74" t="s">
        <v>37</v>
      </c>
      <c r="E9" s="151"/>
      <c r="F9" s="5"/>
      <c r="G9" s="64"/>
      <c r="H9" s="5"/>
      <c r="I9" s="5"/>
      <c r="J9" s="5"/>
      <c r="K9" s="5"/>
      <c r="L9" s="5"/>
      <c r="M9" s="64" t="s">
        <v>8</v>
      </c>
      <c r="N9" s="64"/>
      <c r="O9" s="64"/>
      <c r="P9" s="5"/>
      <c r="Q9" s="5"/>
      <c r="R9" s="5"/>
      <c r="S9" s="5"/>
      <c r="T9" s="5"/>
      <c r="U9" s="5"/>
      <c r="V9" s="64"/>
      <c r="W9" s="64"/>
      <c r="X9" s="5"/>
      <c r="Y9" s="5"/>
      <c r="Z9" s="5"/>
      <c r="AA9" s="5"/>
      <c r="AB9" s="64"/>
      <c r="AC9" s="64"/>
      <c r="AD9" s="64"/>
      <c r="AE9" s="64"/>
      <c r="AF9" s="5"/>
      <c r="AG9" s="5"/>
      <c r="AH9" s="5"/>
      <c r="AI9" s="5"/>
      <c r="AJ9" s="18">
        <f t="shared" si="2"/>
        <v>0</v>
      </c>
      <c r="AK9" s="312">
        <f t="shared" si="3"/>
        <v>0</v>
      </c>
      <c r="AL9" s="335">
        <f t="shared" si="4"/>
        <v>1</v>
      </c>
      <c r="AM9" s="150"/>
      <c r="AN9" s="150"/>
      <c r="AO9" s="150"/>
    </row>
    <row r="10" spans="1:41" s="24" customFormat="1" ht="21" customHeight="1">
      <c r="A10" s="33">
        <v>4</v>
      </c>
      <c r="B10" s="72">
        <v>2010020150</v>
      </c>
      <c r="C10" s="73" t="s">
        <v>2238</v>
      </c>
      <c r="D10" s="74" t="s">
        <v>39</v>
      </c>
      <c r="E10" s="151"/>
      <c r="F10" s="5"/>
      <c r="G10" s="64"/>
      <c r="H10" s="5"/>
      <c r="I10" s="5"/>
      <c r="J10" s="5"/>
      <c r="K10" s="5"/>
      <c r="L10" s="5"/>
      <c r="M10" s="64" t="s">
        <v>6</v>
      </c>
      <c r="N10" s="64"/>
      <c r="O10" s="64"/>
      <c r="P10" s="5"/>
      <c r="Q10" s="5"/>
      <c r="R10" s="5"/>
      <c r="S10" s="5"/>
      <c r="T10" s="5" t="s">
        <v>6</v>
      </c>
      <c r="U10" s="5"/>
      <c r="V10" s="64"/>
      <c r="W10" s="64"/>
      <c r="X10" s="5"/>
      <c r="Y10" s="5"/>
      <c r="Z10" s="5"/>
      <c r="AA10" s="5"/>
      <c r="AB10" s="64"/>
      <c r="AC10" s="64"/>
      <c r="AD10" s="64"/>
      <c r="AE10" s="64"/>
      <c r="AF10" s="5"/>
      <c r="AG10" s="5"/>
      <c r="AH10" s="5"/>
      <c r="AI10" s="5"/>
      <c r="AJ10" s="18">
        <f t="shared" si="2"/>
        <v>2</v>
      </c>
      <c r="AK10" s="312">
        <f t="shared" si="3"/>
        <v>0</v>
      </c>
      <c r="AL10" s="335">
        <f t="shared" si="4"/>
        <v>0</v>
      </c>
      <c r="AM10" s="150"/>
      <c r="AN10" s="150"/>
      <c r="AO10" s="150"/>
    </row>
    <row r="11" spans="1:41" s="24" customFormat="1" ht="21" customHeight="1">
      <c r="A11" s="33">
        <v>5</v>
      </c>
      <c r="B11" s="72" t="s">
        <v>2239</v>
      </c>
      <c r="C11" s="73" t="s">
        <v>2240</v>
      </c>
      <c r="D11" s="74" t="s">
        <v>39</v>
      </c>
      <c r="E11" s="151"/>
      <c r="F11" s="5"/>
      <c r="G11" s="64"/>
      <c r="H11" s="5"/>
      <c r="I11" s="5"/>
      <c r="J11" s="5"/>
      <c r="K11" s="5"/>
      <c r="L11" s="5"/>
      <c r="M11" s="64"/>
      <c r="N11" s="64"/>
      <c r="O11" s="64"/>
      <c r="P11" s="5"/>
      <c r="Q11" s="5"/>
      <c r="R11" s="5"/>
      <c r="S11" s="5"/>
      <c r="T11" s="5"/>
      <c r="U11" s="5"/>
      <c r="V11" s="64"/>
      <c r="W11" s="64"/>
      <c r="X11" s="5"/>
      <c r="Y11" s="5"/>
      <c r="Z11" s="5"/>
      <c r="AA11" s="5"/>
      <c r="AB11" s="64"/>
      <c r="AC11" s="64"/>
      <c r="AD11" s="64"/>
      <c r="AE11" s="64"/>
      <c r="AF11" s="5"/>
      <c r="AG11" s="5"/>
      <c r="AH11" s="5"/>
      <c r="AI11" s="5"/>
      <c r="AJ11" s="18">
        <f t="shared" si="2"/>
        <v>0</v>
      </c>
      <c r="AK11" s="312">
        <f t="shared" si="3"/>
        <v>0</v>
      </c>
      <c r="AL11" s="335">
        <f t="shared" si="4"/>
        <v>0</v>
      </c>
      <c r="AM11" s="150"/>
      <c r="AN11" s="150"/>
      <c r="AO11" s="150"/>
    </row>
    <row r="12" spans="1:41" s="24" customFormat="1" ht="21" customHeight="1">
      <c r="A12" s="33">
        <v>6</v>
      </c>
      <c r="B12" s="72">
        <v>2010020146</v>
      </c>
      <c r="C12" s="73" t="s">
        <v>327</v>
      </c>
      <c r="D12" s="74" t="s">
        <v>50</v>
      </c>
      <c r="E12" s="151"/>
      <c r="F12" s="5"/>
      <c r="G12" s="64" t="s">
        <v>7</v>
      </c>
      <c r="H12" s="5"/>
      <c r="I12" s="5"/>
      <c r="J12" s="5"/>
      <c r="K12" s="5"/>
      <c r="L12" s="5"/>
      <c r="M12" s="64"/>
      <c r="N12" s="64"/>
      <c r="O12" s="64"/>
      <c r="P12" s="5"/>
      <c r="Q12" s="5"/>
      <c r="R12" s="5"/>
      <c r="S12" s="5" t="s">
        <v>6</v>
      </c>
      <c r="T12" s="5" t="s">
        <v>6</v>
      </c>
      <c r="U12" s="5"/>
      <c r="V12" s="64"/>
      <c r="W12" s="64" t="s">
        <v>2669</v>
      </c>
      <c r="X12" s="5"/>
      <c r="Y12" s="5"/>
      <c r="Z12" s="5"/>
      <c r="AA12" s="5"/>
      <c r="AB12" s="64"/>
      <c r="AC12" s="64"/>
      <c r="AD12" s="64"/>
      <c r="AE12" s="64"/>
      <c r="AF12" s="5"/>
      <c r="AG12" s="5"/>
      <c r="AH12" s="5"/>
      <c r="AI12" s="5"/>
      <c r="AJ12" s="18">
        <f t="shared" si="2"/>
        <v>2</v>
      </c>
      <c r="AK12" s="312">
        <f t="shared" si="3"/>
        <v>2</v>
      </c>
      <c r="AL12" s="335">
        <f t="shared" si="4"/>
        <v>0</v>
      </c>
      <c r="AM12" s="150"/>
      <c r="AN12" s="150"/>
      <c r="AO12" s="150"/>
    </row>
    <row r="13" spans="1:41" s="32" customFormat="1" ht="21" customHeight="1">
      <c r="A13" s="33">
        <v>7</v>
      </c>
      <c r="B13" s="72">
        <v>2010020151</v>
      </c>
      <c r="C13" s="73" t="s">
        <v>234</v>
      </c>
      <c r="D13" s="74" t="s">
        <v>50</v>
      </c>
      <c r="E13" s="18"/>
      <c r="F13" s="19"/>
      <c r="G13" s="64"/>
      <c r="H13" s="19"/>
      <c r="I13" s="19"/>
      <c r="J13" s="19"/>
      <c r="K13" s="19"/>
      <c r="L13" s="19"/>
      <c r="M13" s="64"/>
      <c r="N13" s="64"/>
      <c r="O13" s="64"/>
      <c r="P13" s="19"/>
      <c r="Q13" s="19"/>
      <c r="R13" s="19"/>
      <c r="S13" s="19"/>
      <c r="T13" s="19"/>
      <c r="U13" s="19"/>
      <c r="V13" s="64"/>
      <c r="W13" s="64"/>
      <c r="X13" s="19"/>
      <c r="Y13" s="19"/>
      <c r="Z13" s="19"/>
      <c r="AA13" s="19"/>
      <c r="AB13" s="64"/>
      <c r="AC13" s="64"/>
      <c r="AD13" s="64"/>
      <c r="AE13" s="64"/>
      <c r="AF13" s="19"/>
      <c r="AG13" s="19"/>
      <c r="AH13" s="19"/>
      <c r="AI13" s="19"/>
      <c r="AJ13" s="18">
        <f t="shared" si="2"/>
        <v>0</v>
      </c>
      <c r="AK13" s="312">
        <f t="shared" si="3"/>
        <v>0</v>
      </c>
      <c r="AL13" s="335">
        <f t="shared" si="4"/>
        <v>0</v>
      </c>
      <c r="AM13" s="168"/>
      <c r="AN13" s="168"/>
      <c r="AO13" s="168"/>
    </row>
    <row r="14" spans="1:41" s="24" customFormat="1" ht="21" customHeight="1">
      <c r="A14" s="33">
        <v>8</v>
      </c>
      <c r="B14" s="72" t="s">
        <v>2241</v>
      </c>
      <c r="C14" s="73" t="s">
        <v>2242</v>
      </c>
      <c r="D14" s="74" t="s">
        <v>75</v>
      </c>
      <c r="E14" s="18"/>
      <c r="F14" s="19"/>
      <c r="G14" s="64" t="s">
        <v>6</v>
      </c>
      <c r="H14" s="19"/>
      <c r="I14" s="19"/>
      <c r="J14" s="19"/>
      <c r="K14" s="19"/>
      <c r="L14" s="19"/>
      <c r="M14" s="64"/>
      <c r="N14" s="64"/>
      <c r="O14" s="64"/>
      <c r="P14" s="19"/>
      <c r="Q14" s="19"/>
      <c r="R14" s="19"/>
      <c r="S14" s="19"/>
      <c r="T14" s="19"/>
      <c r="U14" s="19"/>
      <c r="V14" s="64"/>
      <c r="W14" s="64"/>
      <c r="X14" s="19"/>
      <c r="Y14" s="19"/>
      <c r="Z14" s="19"/>
      <c r="AA14" s="19"/>
      <c r="AB14" s="64"/>
      <c r="AC14" s="64"/>
      <c r="AD14" s="64"/>
      <c r="AE14" s="64"/>
      <c r="AF14" s="19"/>
      <c r="AG14" s="19"/>
      <c r="AH14" s="19"/>
      <c r="AI14" s="19"/>
      <c r="AJ14" s="18">
        <f t="shared" si="2"/>
        <v>1</v>
      </c>
      <c r="AK14" s="312">
        <f t="shared" si="3"/>
        <v>0</v>
      </c>
      <c r="AL14" s="335">
        <f t="shared" si="4"/>
        <v>0</v>
      </c>
      <c r="AM14" s="150"/>
      <c r="AN14" s="150"/>
      <c r="AO14" s="150"/>
    </row>
    <row r="15" spans="1:41" s="24" customFormat="1" ht="21" customHeight="1">
      <c r="A15" s="33">
        <v>9</v>
      </c>
      <c r="B15" s="72" t="s">
        <v>2243</v>
      </c>
      <c r="C15" s="73" t="s">
        <v>101</v>
      </c>
      <c r="D15" s="74" t="s">
        <v>75</v>
      </c>
      <c r="E15" s="18"/>
      <c r="F15" s="19"/>
      <c r="G15" s="64"/>
      <c r="H15" s="19"/>
      <c r="I15" s="19"/>
      <c r="J15" s="19"/>
      <c r="K15" s="19"/>
      <c r="L15" s="19"/>
      <c r="M15" s="64"/>
      <c r="N15" s="64"/>
      <c r="O15" s="64"/>
      <c r="P15" s="19"/>
      <c r="Q15" s="19"/>
      <c r="R15" s="19" t="s">
        <v>7</v>
      </c>
      <c r="S15" s="19" t="s">
        <v>6</v>
      </c>
      <c r="T15" s="19" t="s">
        <v>7</v>
      </c>
      <c r="U15" s="19"/>
      <c r="V15" s="64"/>
      <c r="W15" s="64"/>
      <c r="X15" s="19"/>
      <c r="Y15" s="19"/>
      <c r="Z15" s="19"/>
      <c r="AA15" s="19"/>
      <c r="AB15" s="64"/>
      <c r="AC15" s="64"/>
      <c r="AD15" s="64"/>
      <c r="AE15" s="64"/>
      <c r="AF15" s="19"/>
      <c r="AG15" s="19"/>
      <c r="AH15" s="19"/>
      <c r="AI15" s="19"/>
      <c r="AJ15" s="18">
        <f t="shared" si="2"/>
        <v>1</v>
      </c>
      <c r="AK15" s="312">
        <f t="shared" si="3"/>
        <v>2</v>
      </c>
      <c r="AL15" s="335">
        <f t="shared" si="4"/>
        <v>0</v>
      </c>
      <c r="AM15" s="150"/>
      <c r="AN15" s="150"/>
      <c r="AO15" s="150"/>
    </row>
    <row r="16" spans="1:41" s="24" customFormat="1" ht="21" customHeight="1">
      <c r="A16" s="33">
        <v>10</v>
      </c>
      <c r="B16" s="72" t="s">
        <v>2244</v>
      </c>
      <c r="C16" s="73" t="s">
        <v>2245</v>
      </c>
      <c r="D16" s="74" t="s">
        <v>1448</v>
      </c>
      <c r="E16" s="18"/>
      <c r="F16" s="19"/>
      <c r="G16" s="64"/>
      <c r="H16" s="19"/>
      <c r="I16" s="19"/>
      <c r="J16" s="19"/>
      <c r="K16" s="19"/>
      <c r="L16" s="19"/>
      <c r="M16" s="64"/>
      <c r="N16" s="64" t="s">
        <v>6</v>
      </c>
      <c r="O16" s="64"/>
      <c r="P16" s="19"/>
      <c r="Q16" s="19" t="s">
        <v>7</v>
      </c>
      <c r="R16" s="19"/>
      <c r="S16" s="19" t="s">
        <v>6</v>
      </c>
      <c r="T16" s="19" t="s">
        <v>6</v>
      </c>
      <c r="U16" s="19"/>
      <c r="V16" s="64"/>
      <c r="W16" s="64" t="s">
        <v>2669</v>
      </c>
      <c r="X16" s="19"/>
      <c r="Y16" s="19"/>
      <c r="Z16" s="19"/>
      <c r="AA16" s="19"/>
      <c r="AB16" s="64"/>
      <c r="AC16" s="64"/>
      <c r="AD16" s="64"/>
      <c r="AE16" s="64"/>
      <c r="AF16" s="19"/>
      <c r="AG16" s="19"/>
      <c r="AH16" s="19"/>
      <c r="AI16" s="19"/>
      <c r="AJ16" s="18">
        <f t="shared" si="2"/>
        <v>3</v>
      </c>
      <c r="AK16" s="312">
        <f t="shared" si="3"/>
        <v>2</v>
      </c>
      <c r="AL16" s="335">
        <f t="shared" si="4"/>
        <v>0</v>
      </c>
      <c r="AM16" s="150"/>
      <c r="AN16" s="150"/>
      <c r="AO16" s="150"/>
    </row>
    <row r="17" spans="1:41" s="32" customFormat="1" ht="21" customHeight="1">
      <c r="A17" s="33">
        <v>11</v>
      </c>
      <c r="B17" s="72" t="s">
        <v>2246</v>
      </c>
      <c r="C17" s="73" t="s">
        <v>96</v>
      </c>
      <c r="D17" s="74" t="s">
        <v>30</v>
      </c>
      <c r="E17" s="18"/>
      <c r="F17" s="19"/>
      <c r="G17" s="64"/>
      <c r="H17" s="19"/>
      <c r="I17" s="19"/>
      <c r="J17" s="19"/>
      <c r="K17" s="19"/>
      <c r="L17" s="19"/>
      <c r="M17" s="64"/>
      <c r="N17" s="64"/>
      <c r="O17" s="64"/>
      <c r="P17" s="19"/>
      <c r="Q17" s="19"/>
      <c r="R17" s="19"/>
      <c r="S17" s="19"/>
      <c r="T17" s="19"/>
      <c r="U17" s="19"/>
      <c r="V17" s="64"/>
      <c r="W17" s="64"/>
      <c r="X17" s="19"/>
      <c r="Y17" s="19"/>
      <c r="Z17" s="19"/>
      <c r="AA17" s="19"/>
      <c r="AB17" s="64"/>
      <c r="AC17" s="64"/>
      <c r="AD17" s="64"/>
      <c r="AE17" s="64"/>
      <c r="AF17" s="19"/>
      <c r="AG17" s="19"/>
      <c r="AH17" s="19"/>
      <c r="AI17" s="19"/>
      <c r="AJ17" s="18">
        <f t="shared" si="2"/>
        <v>0</v>
      </c>
      <c r="AK17" s="312">
        <f t="shared" si="3"/>
        <v>0</v>
      </c>
      <c r="AL17" s="335">
        <f t="shared" si="4"/>
        <v>0</v>
      </c>
      <c r="AM17" s="168"/>
      <c r="AN17" s="168"/>
      <c r="AO17" s="168"/>
    </row>
    <row r="18" spans="1:41" s="142" customFormat="1" ht="21" customHeight="1">
      <c r="A18" s="33">
        <v>12</v>
      </c>
      <c r="B18" s="72" t="s">
        <v>2247</v>
      </c>
      <c r="C18" s="73" t="s">
        <v>76</v>
      </c>
      <c r="D18" s="74" t="s">
        <v>62</v>
      </c>
      <c r="E18" s="18"/>
      <c r="F18" s="19"/>
      <c r="G18" s="64"/>
      <c r="H18" s="19"/>
      <c r="I18" s="19"/>
      <c r="J18" s="19"/>
      <c r="K18" s="19"/>
      <c r="L18" s="19"/>
      <c r="M18" s="64"/>
      <c r="N18" s="64"/>
      <c r="O18" s="64"/>
      <c r="P18" s="19"/>
      <c r="Q18" s="19"/>
      <c r="R18" s="19"/>
      <c r="S18" s="19"/>
      <c r="T18" s="19"/>
      <c r="U18" s="19"/>
      <c r="V18" s="64"/>
      <c r="W18" s="64"/>
      <c r="X18" s="19"/>
      <c r="Y18" s="19"/>
      <c r="Z18" s="19"/>
      <c r="AA18" s="19"/>
      <c r="AB18" s="64"/>
      <c r="AC18" s="64"/>
      <c r="AD18" s="64"/>
      <c r="AE18" s="64"/>
      <c r="AF18" s="19"/>
      <c r="AG18" s="19"/>
      <c r="AH18" s="19"/>
      <c r="AI18" s="19"/>
      <c r="AJ18" s="18">
        <f t="shared" si="2"/>
        <v>0</v>
      </c>
      <c r="AK18" s="312">
        <f t="shared" si="3"/>
        <v>0</v>
      </c>
      <c r="AL18" s="335">
        <f t="shared" si="4"/>
        <v>0</v>
      </c>
      <c r="AM18" s="171"/>
      <c r="AN18" s="171"/>
      <c r="AO18" s="171"/>
    </row>
    <row r="19" spans="1:41" s="142" customFormat="1" ht="21" customHeight="1">
      <c r="A19" s="33">
        <v>13</v>
      </c>
      <c r="B19" s="72" t="s">
        <v>2248</v>
      </c>
      <c r="C19" s="73" t="s">
        <v>696</v>
      </c>
      <c r="D19" s="74" t="s">
        <v>20</v>
      </c>
      <c r="E19" s="18"/>
      <c r="F19" s="19"/>
      <c r="G19" s="64" t="s">
        <v>8</v>
      </c>
      <c r="H19" s="19"/>
      <c r="I19" s="19"/>
      <c r="J19" s="19"/>
      <c r="K19" s="19"/>
      <c r="L19" s="19"/>
      <c r="M19" s="64"/>
      <c r="N19" s="64"/>
      <c r="O19" s="64"/>
      <c r="P19" s="19"/>
      <c r="Q19" s="19"/>
      <c r="R19" s="19"/>
      <c r="S19" s="19"/>
      <c r="T19" s="19"/>
      <c r="U19" s="19"/>
      <c r="V19" s="64"/>
      <c r="W19" s="64"/>
      <c r="X19" s="19"/>
      <c r="Y19" s="19"/>
      <c r="Z19" s="19"/>
      <c r="AA19" s="19"/>
      <c r="AB19" s="64"/>
      <c r="AC19" s="64"/>
      <c r="AD19" s="64"/>
      <c r="AE19" s="64"/>
      <c r="AF19" s="19"/>
      <c r="AG19" s="19"/>
      <c r="AH19" s="19"/>
      <c r="AI19" s="19"/>
      <c r="AJ19" s="18">
        <f t="shared" si="2"/>
        <v>0</v>
      </c>
      <c r="AK19" s="312">
        <f t="shared" si="3"/>
        <v>0</v>
      </c>
      <c r="AL19" s="335">
        <f t="shared" si="4"/>
        <v>1</v>
      </c>
      <c r="AM19" s="468"/>
      <c r="AN19" s="469"/>
      <c r="AO19" s="171"/>
    </row>
    <row r="20" spans="1:41" s="142" customFormat="1" ht="21" customHeight="1">
      <c r="A20" s="33">
        <v>14</v>
      </c>
      <c r="B20" s="72" t="s">
        <v>2249</v>
      </c>
      <c r="C20" s="73" t="s">
        <v>2250</v>
      </c>
      <c r="D20" s="74" t="s">
        <v>1456</v>
      </c>
      <c r="E20" s="18"/>
      <c r="F20" s="19"/>
      <c r="G20" s="64"/>
      <c r="H20" s="19"/>
      <c r="I20" s="19"/>
      <c r="J20" s="19"/>
      <c r="K20" s="19"/>
      <c r="L20" s="19"/>
      <c r="M20" s="64"/>
      <c r="N20" s="64"/>
      <c r="O20" s="64"/>
      <c r="P20" s="19"/>
      <c r="Q20" s="19"/>
      <c r="R20" s="19"/>
      <c r="S20" s="19"/>
      <c r="T20" s="19"/>
      <c r="U20" s="19"/>
      <c r="V20" s="64"/>
      <c r="W20" s="64"/>
      <c r="X20" s="19"/>
      <c r="Y20" s="19"/>
      <c r="Z20" s="19"/>
      <c r="AA20" s="19"/>
      <c r="AB20" s="64"/>
      <c r="AC20" s="64"/>
      <c r="AD20" s="64"/>
      <c r="AE20" s="64"/>
      <c r="AF20" s="19"/>
      <c r="AG20" s="19"/>
      <c r="AH20" s="19"/>
      <c r="AI20" s="19"/>
      <c r="AJ20" s="18">
        <f t="shared" si="2"/>
        <v>0</v>
      </c>
      <c r="AK20" s="312">
        <f t="shared" si="3"/>
        <v>0</v>
      </c>
      <c r="AL20" s="335">
        <f t="shared" si="4"/>
        <v>0</v>
      </c>
      <c r="AM20" s="171"/>
      <c r="AN20" s="171"/>
      <c r="AO20" s="171"/>
    </row>
    <row r="21" spans="1:41" s="142" customFormat="1" ht="21" customHeight="1">
      <c r="A21" s="33">
        <v>15</v>
      </c>
      <c r="B21" s="72" t="s">
        <v>2251</v>
      </c>
      <c r="C21" s="73" t="s">
        <v>1394</v>
      </c>
      <c r="D21" s="74" t="s">
        <v>42</v>
      </c>
      <c r="E21" s="18"/>
      <c r="F21" s="19"/>
      <c r="G21" s="64" t="s">
        <v>7</v>
      </c>
      <c r="H21" s="19"/>
      <c r="I21" s="19"/>
      <c r="J21" s="19"/>
      <c r="K21" s="19"/>
      <c r="L21" s="19"/>
      <c r="M21" s="64"/>
      <c r="N21" s="64"/>
      <c r="O21" s="64"/>
      <c r="P21" s="19"/>
      <c r="Q21" s="19"/>
      <c r="R21" s="19"/>
      <c r="S21" s="19"/>
      <c r="T21" s="19"/>
      <c r="U21" s="19"/>
      <c r="V21" s="64"/>
      <c r="W21" s="64"/>
      <c r="X21" s="19"/>
      <c r="Y21" s="19"/>
      <c r="Z21" s="19"/>
      <c r="AA21" s="19"/>
      <c r="AB21" s="64"/>
      <c r="AC21" s="64"/>
      <c r="AD21" s="64"/>
      <c r="AE21" s="64"/>
      <c r="AF21" s="19"/>
      <c r="AG21" s="19"/>
      <c r="AH21" s="19"/>
      <c r="AI21" s="19"/>
      <c r="AJ21" s="18">
        <f t="shared" si="2"/>
        <v>0</v>
      </c>
      <c r="AK21" s="312">
        <f t="shared" si="3"/>
        <v>1</v>
      </c>
      <c r="AL21" s="335">
        <f t="shared" si="4"/>
        <v>0</v>
      </c>
      <c r="AM21" s="171"/>
      <c r="AN21" s="171"/>
      <c r="AO21" s="171"/>
    </row>
    <row r="22" spans="1:41" s="142" customFormat="1" ht="21" customHeight="1">
      <c r="A22" s="33">
        <v>16</v>
      </c>
      <c r="B22" s="72" t="s">
        <v>2252</v>
      </c>
      <c r="C22" s="73" t="s">
        <v>80</v>
      </c>
      <c r="D22" s="74" t="s">
        <v>168</v>
      </c>
      <c r="E22" s="18"/>
      <c r="F22" s="19"/>
      <c r="G22" s="64"/>
      <c r="H22" s="19"/>
      <c r="I22" s="19"/>
      <c r="J22" s="19"/>
      <c r="K22" s="19"/>
      <c r="L22" s="19"/>
      <c r="M22" s="64"/>
      <c r="N22" s="64"/>
      <c r="O22" s="64"/>
      <c r="P22" s="19"/>
      <c r="Q22" s="19"/>
      <c r="R22" s="19"/>
      <c r="S22" s="19"/>
      <c r="T22" s="19"/>
      <c r="U22" s="19"/>
      <c r="V22" s="64"/>
      <c r="W22" s="64"/>
      <c r="X22" s="19"/>
      <c r="Y22" s="19"/>
      <c r="Z22" s="19"/>
      <c r="AA22" s="19"/>
      <c r="AB22" s="64"/>
      <c r="AC22" s="64"/>
      <c r="AD22" s="64"/>
      <c r="AE22" s="64"/>
      <c r="AF22" s="19"/>
      <c r="AG22" s="19"/>
      <c r="AH22" s="19"/>
      <c r="AI22" s="19"/>
      <c r="AJ22" s="18">
        <f t="shared" si="2"/>
        <v>0</v>
      </c>
      <c r="AK22" s="312">
        <f t="shared" si="3"/>
        <v>0</v>
      </c>
      <c r="AL22" s="335">
        <f t="shared" si="4"/>
        <v>0</v>
      </c>
      <c r="AM22" s="171"/>
      <c r="AN22" s="171"/>
      <c r="AO22" s="171"/>
    </row>
    <row r="23" spans="1:41" s="142" customFormat="1" ht="21" customHeight="1">
      <c r="A23" s="33">
        <v>17</v>
      </c>
      <c r="B23" s="72" t="s">
        <v>2253</v>
      </c>
      <c r="C23" s="73" t="s">
        <v>2254</v>
      </c>
      <c r="D23" s="74" t="s">
        <v>55</v>
      </c>
      <c r="E23" s="151"/>
      <c r="F23" s="5"/>
      <c r="G23" s="64"/>
      <c r="H23" s="5"/>
      <c r="I23" s="5"/>
      <c r="J23" s="5"/>
      <c r="K23" s="5"/>
      <c r="L23" s="5"/>
      <c r="M23" s="64" t="s">
        <v>8</v>
      </c>
      <c r="N23" s="64"/>
      <c r="O23" s="64"/>
      <c r="P23" s="5"/>
      <c r="Q23" s="5"/>
      <c r="R23" s="5"/>
      <c r="S23" s="5" t="s">
        <v>6</v>
      </c>
      <c r="T23" s="5"/>
      <c r="U23" s="5" t="s">
        <v>8</v>
      </c>
      <c r="V23" s="64"/>
      <c r="W23" s="64"/>
      <c r="X23" s="5"/>
      <c r="Y23" s="5"/>
      <c r="Z23" s="5"/>
      <c r="AA23" s="5"/>
      <c r="AB23" s="64"/>
      <c r="AC23" s="64"/>
      <c r="AD23" s="64"/>
      <c r="AE23" s="64"/>
      <c r="AF23" s="5"/>
      <c r="AG23" s="5"/>
      <c r="AH23" s="5"/>
      <c r="AI23" s="5"/>
      <c r="AJ23" s="18">
        <f t="shared" si="2"/>
        <v>1</v>
      </c>
      <c r="AK23" s="312">
        <f t="shared" si="3"/>
        <v>0</v>
      </c>
      <c r="AL23" s="335">
        <f t="shared" si="4"/>
        <v>2</v>
      </c>
      <c r="AM23" s="171"/>
      <c r="AN23" s="171"/>
      <c r="AO23" s="171"/>
    </row>
    <row r="24" spans="1:41" s="142" customFormat="1" ht="21" customHeight="1">
      <c r="A24" s="33">
        <v>18</v>
      </c>
      <c r="B24" s="72" t="s">
        <v>2255</v>
      </c>
      <c r="C24" s="73" t="s">
        <v>18</v>
      </c>
      <c r="D24" s="74" t="s">
        <v>43</v>
      </c>
      <c r="E24" s="151"/>
      <c r="F24" s="5"/>
      <c r="G24" s="64"/>
      <c r="H24" s="5"/>
      <c r="I24" s="5"/>
      <c r="J24" s="5" t="s">
        <v>8</v>
      </c>
      <c r="K24" s="5"/>
      <c r="L24" s="5"/>
      <c r="M24" s="64"/>
      <c r="N24" s="64"/>
      <c r="O24" s="64"/>
      <c r="P24" s="5"/>
      <c r="Q24" s="5"/>
      <c r="R24" s="5" t="s">
        <v>7</v>
      </c>
      <c r="S24" s="5"/>
      <c r="T24" s="5"/>
      <c r="U24" s="5"/>
      <c r="V24" s="64"/>
      <c r="W24" s="64"/>
      <c r="X24" s="5"/>
      <c r="Y24" s="5"/>
      <c r="Z24" s="5"/>
      <c r="AA24" s="5"/>
      <c r="AB24" s="64"/>
      <c r="AC24" s="64"/>
      <c r="AD24" s="64"/>
      <c r="AE24" s="64"/>
      <c r="AF24" s="5"/>
      <c r="AG24" s="5"/>
      <c r="AH24" s="5"/>
      <c r="AI24" s="5"/>
      <c r="AJ24" s="18">
        <f t="shared" si="2"/>
        <v>0</v>
      </c>
      <c r="AK24" s="312">
        <f t="shared" si="3"/>
        <v>1</v>
      </c>
      <c r="AL24" s="335">
        <f t="shared" si="4"/>
        <v>1</v>
      </c>
      <c r="AM24" s="171"/>
      <c r="AN24" s="171"/>
      <c r="AO24" s="171"/>
    </row>
    <row r="25" spans="1:41" s="142" customFormat="1" ht="21" customHeight="1">
      <c r="A25" s="33">
        <v>19</v>
      </c>
      <c r="B25" s="72" t="s">
        <v>2256</v>
      </c>
      <c r="C25" s="73" t="s">
        <v>2257</v>
      </c>
      <c r="D25" s="74" t="s">
        <v>98</v>
      </c>
      <c r="E25" s="151"/>
      <c r="F25" s="5"/>
      <c r="G25" s="64"/>
      <c r="H25" s="5"/>
      <c r="I25" s="5"/>
      <c r="J25" s="5"/>
      <c r="K25" s="5"/>
      <c r="L25" s="5"/>
      <c r="M25" s="64"/>
      <c r="N25" s="64"/>
      <c r="O25" s="64"/>
      <c r="P25" s="5"/>
      <c r="Q25" s="5"/>
      <c r="R25" s="5"/>
      <c r="S25" s="5"/>
      <c r="T25" s="5"/>
      <c r="U25" s="5"/>
      <c r="V25" s="64"/>
      <c r="W25" s="64"/>
      <c r="X25" s="5"/>
      <c r="Y25" s="5"/>
      <c r="Z25" s="5"/>
      <c r="AA25" s="5"/>
      <c r="AB25" s="64"/>
      <c r="AC25" s="64"/>
      <c r="AD25" s="64"/>
      <c r="AE25" s="64"/>
      <c r="AF25" s="5"/>
      <c r="AG25" s="5"/>
      <c r="AH25" s="5"/>
      <c r="AI25" s="5"/>
      <c r="AJ25" s="18">
        <f t="shared" si="2"/>
        <v>0</v>
      </c>
      <c r="AK25" s="312">
        <f t="shared" si="3"/>
        <v>0</v>
      </c>
      <c r="AL25" s="335">
        <f t="shared" si="4"/>
        <v>0</v>
      </c>
      <c r="AM25" s="171"/>
      <c r="AN25" s="171"/>
      <c r="AO25" s="171"/>
    </row>
    <row r="26" spans="1:41" s="142" customFormat="1" ht="21" customHeight="1">
      <c r="A26" s="33">
        <v>20</v>
      </c>
      <c r="B26" s="72" t="s">
        <v>2258</v>
      </c>
      <c r="C26" s="73" t="s">
        <v>2259</v>
      </c>
      <c r="D26" s="74" t="s">
        <v>2260</v>
      </c>
      <c r="E26" s="18"/>
      <c r="F26" s="19"/>
      <c r="G26" s="64"/>
      <c r="H26" s="19"/>
      <c r="I26" s="19"/>
      <c r="J26" s="19"/>
      <c r="K26" s="19"/>
      <c r="L26" s="19"/>
      <c r="M26" s="64"/>
      <c r="N26" s="64"/>
      <c r="O26" s="64"/>
      <c r="P26" s="19"/>
      <c r="Q26" s="19"/>
      <c r="R26" s="19"/>
      <c r="S26" s="19"/>
      <c r="T26" s="19"/>
      <c r="U26" s="19"/>
      <c r="V26" s="64"/>
      <c r="W26" s="64"/>
      <c r="X26" s="19"/>
      <c r="Y26" s="19"/>
      <c r="Z26" s="19"/>
      <c r="AA26" s="19"/>
      <c r="AB26" s="64"/>
      <c r="AC26" s="64"/>
      <c r="AD26" s="64"/>
      <c r="AE26" s="64"/>
      <c r="AF26" s="19"/>
      <c r="AG26" s="19"/>
      <c r="AH26" s="19"/>
      <c r="AI26" s="19"/>
      <c r="AJ26" s="18">
        <f t="shared" si="2"/>
        <v>0</v>
      </c>
      <c r="AK26" s="312">
        <f t="shared" si="3"/>
        <v>0</v>
      </c>
      <c r="AL26" s="335">
        <f t="shared" si="4"/>
        <v>0</v>
      </c>
      <c r="AM26" s="171"/>
      <c r="AN26" s="171"/>
      <c r="AO26" s="171"/>
    </row>
    <row r="27" spans="1:41" s="142" customFormat="1" ht="21" customHeight="1">
      <c r="A27" s="33">
        <v>21</v>
      </c>
      <c r="B27" s="72" t="s">
        <v>2261</v>
      </c>
      <c r="C27" s="73" t="s">
        <v>95</v>
      </c>
      <c r="D27" s="74" t="s">
        <v>120</v>
      </c>
      <c r="E27" s="151"/>
      <c r="F27" s="5"/>
      <c r="G27" s="64" t="s">
        <v>6</v>
      </c>
      <c r="H27" s="5"/>
      <c r="I27" s="5"/>
      <c r="J27" s="5"/>
      <c r="K27" s="5"/>
      <c r="L27" s="5"/>
      <c r="M27" s="64" t="s">
        <v>6</v>
      </c>
      <c r="N27" s="64"/>
      <c r="O27" s="64"/>
      <c r="P27" s="5"/>
      <c r="Q27" s="5"/>
      <c r="R27" s="5"/>
      <c r="S27" s="5" t="s">
        <v>6</v>
      </c>
      <c r="T27" s="5"/>
      <c r="U27" s="5"/>
      <c r="V27" s="64"/>
      <c r="W27" s="64" t="s">
        <v>2669</v>
      </c>
      <c r="X27" s="5"/>
      <c r="Y27" s="5"/>
      <c r="Z27" s="5"/>
      <c r="AA27" s="5"/>
      <c r="AB27" s="64"/>
      <c r="AC27" s="64"/>
      <c r="AD27" s="64"/>
      <c r="AE27" s="64"/>
      <c r="AF27" s="5"/>
      <c r="AG27" s="5"/>
      <c r="AH27" s="5"/>
      <c r="AI27" s="5"/>
      <c r="AJ27" s="18">
        <f t="shared" si="2"/>
        <v>3</v>
      </c>
      <c r="AK27" s="312">
        <f t="shared" si="3"/>
        <v>1</v>
      </c>
      <c r="AL27" s="335">
        <f t="shared" si="4"/>
        <v>0</v>
      </c>
      <c r="AM27" s="171"/>
      <c r="AN27" s="171"/>
      <c r="AO27" s="171"/>
    </row>
    <row r="28" spans="1:41" s="142" customFormat="1" ht="21" customHeight="1">
      <c r="A28" s="33">
        <v>22</v>
      </c>
      <c r="B28" s="72" t="s">
        <v>2262</v>
      </c>
      <c r="C28" s="73" t="s">
        <v>38</v>
      </c>
      <c r="D28" s="74" t="s">
        <v>112</v>
      </c>
      <c r="E28" s="151"/>
      <c r="F28" s="151"/>
      <c r="G28" s="64"/>
      <c r="H28" s="151"/>
      <c r="I28" s="151"/>
      <c r="J28" s="151"/>
      <c r="K28" s="151"/>
      <c r="L28" s="151"/>
      <c r="M28" s="64" t="s">
        <v>6</v>
      </c>
      <c r="N28" s="64"/>
      <c r="O28" s="64"/>
      <c r="P28" s="151"/>
      <c r="Q28" s="151" t="s">
        <v>7</v>
      </c>
      <c r="R28" s="151" t="s">
        <v>7</v>
      </c>
      <c r="S28" s="151" t="s">
        <v>6</v>
      </c>
      <c r="T28" s="151"/>
      <c r="U28" s="151"/>
      <c r="V28" s="64"/>
      <c r="W28" s="64"/>
      <c r="X28" s="151"/>
      <c r="Y28" s="151"/>
      <c r="Z28" s="151"/>
      <c r="AA28" s="151"/>
      <c r="AB28" s="64"/>
      <c r="AC28" s="64"/>
      <c r="AD28" s="64"/>
      <c r="AE28" s="64"/>
      <c r="AF28" s="151"/>
      <c r="AG28" s="151"/>
      <c r="AH28" s="151"/>
      <c r="AI28" s="151"/>
      <c r="AJ28" s="18">
        <f t="shared" si="2"/>
        <v>2</v>
      </c>
      <c r="AK28" s="312">
        <f t="shared" si="3"/>
        <v>2</v>
      </c>
      <c r="AL28" s="335">
        <f t="shared" si="4"/>
        <v>0</v>
      </c>
      <c r="AM28" s="171"/>
      <c r="AN28" s="171"/>
      <c r="AO28" s="171"/>
    </row>
    <row r="29" spans="1:41" s="142" customFormat="1" ht="21" customHeight="1">
      <c r="A29" s="33">
        <v>23</v>
      </c>
      <c r="B29" s="72" t="s">
        <v>2263</v>
      </c>
      <c r="C29" s="73" t="s">
        <v>2264</v>
      </c>
      <c r="D29" s="74" t="s">
        <v>22</v>
      </c>
      <c r="E29" s="151" t="s">
        <v>6</v>
      </c>
      <c r="F29" s="5"/>
      <c r="G29" s="64" t="s">
        <v>7</v>
      </c>
      <c r="H29" s="5"/>
      <c r="I29" s="5"/>
      <c r="J29" s="5"/>
      <c r="K29" s="5"/>
      <c r="L29" s="5" t="s">
        <v>6</v>
      </c>
      <c r="M29" s="64" t="s">
        <v>6</v>
      </c>
      <c r="N29" s="64"/>
      <c r="O29" s="64"/>
      <c r="P29" s="5"/>
      <c r="Q29" s="5"/>
      <c r="R29" s="5" t="s">
        <v>7</v>
      </c>
      <c r="S29" s="5"/>
      <c r="T29" s="5"/>
      <c r="U29" s="5" t="s">
        <v>6</v>
      </c>
      <c r="V29" s="64"/>
      <c r="W29" s="64"/>
      <c r="X29" s="5"/>
      <c r="Y29" s="5"/>
      <c r="Z29" s="5"/>
      <c r="AA29" s="5"/>
      <c r="AB29" s="64"/>
      <c r="AC29" s="64"/>
      <c r="AD29" s="64"/>
      <c r="AE29" s="64"/>
      <c r="AF29" s="5"/>
      <c r="AG29" s="5"/>
      <c r="AH29" s="5"/>
      <c r="AI29" s="5"/>
      <c r="AJ29" s="18">
        <f t="shared" si="2"/>
        <v>4</v>
      </c>
      <c r="AK29" s="312">
        <f t="shared" si="3"/>
        <v>2</v>
      </c>
      <c r="AL29" s="335">
        <f t="shared" si="4"/>
        <v>0</v>
      </c>
      <c r="AM29" s="171"/>
      <c r="AN29" s="171"/>
      <c r="AO29" s="171"/>
    </row>
    <row r="30" spans="1:41" s="178" customFormat="1" ht="21" customHeight="1">
      <c r="A30" s="33">
        <v>24</v>
      </c>
      <c r="B30" s="72" t="s">
        <v>2265</v>
      </c>
      <c r="C30" s="73" t="s">
        <v>847</v>
      </c>
      <c r="D30" s="74" t="s">
        <v>615</v>
      </c>
      <c r="E30" s="151"/>
      <c r="F30" s="5"/>
      <c r="G30" s="64" t="s">
        <v>7</v>
      </c>
      <c r="H30" s="5"/>
      <c r="I30" s="5"/>
      <c r="J30" s="5"/>
      <c r="K30" s="5"/>
      <c r="L30" s="5"/>
      <c r="M30" s="64"/>
      <c r="N30" s="64" t="s">
        <v>8</v>
      </c>
      <c r="O30" s="64"/>
      <c r="P30" s="5"/>
      <c r="Q30" s="5"/>
      <c r="R30" s="5"/>
      <c r="S30" s="5"/>
      <c r="T30" s="5"/>
      <c r="U30" s="5"/>
      <c r="V30" s="64"/>
      <c r="W30" s="64"/>
      <c r="X30" s="5"/>
      <c r="Y30" s="5"/>
      <c r="Z30" s="5"/>
      <c r="AA30" s="5"/>
      <c r="AB30" s="64"/>
      <c r="AC30" s="64"/>
      <c r="AD30" s="64"/>
      <c r="AE30" s="64"/>
      <c r="AF30" s="5"/>
      <c r="AG30" s="5"/>
      <c r="AH30" s="5"/>
      <c r="AI30" s="5"/>
      <c r="AJ30" s="18">
        <f t="shared" si="2"/>
        <v>0</v>
      </c>
      <c r="AK30" s="312">
        <f t="shared" si="3"/>
        <v>1</v>
      </c>
      <c r="AL30" s="335">
        <f t="shared" si="4"/>
        <v>1</v>
      </c>
      <c r="AM30" s="177"/>
      <c r="AN30" s="177"/>
      <c r="AO30" s="177"/>
    </row>
    <row r="31" spans="1:41" s="142" customFormat="1" ht="21" customHeight="1">
      <c r="A31" s="33">
        <v>25</v>
      </c>
      <c r="B31" s="72">
        <v>2010020149</v>
      </c>
      <c r="C31" s="73" t="s">
        <v>154</v>
      </c>
      <c r="D31" s="74" t="s">
        <v>84</v>
      </c>
      <c r="E31" s="151"/>
      <c r="F31" s="5"/>
      <c r="G31" s="64"/>
      <c r="H31" s="5"/>
      <c r="I31" s="5"/>
      <c r="J31" s="5"/>
      <c r="K31" s="5"/>
      <c r="L31" s="5"/>
      <c r="M31" s="64"/>
      <c r="N31" s="64"/>
      <c r="O31" s="64"/>
      <c r="P31" s="5"/>
      <c r="Q31" s="5"/>
      <c r="R31" s="5"/>
      <c r="S31" s="5"/>
      <c r="T31" s="5"/>
      <c r="U31" s="5"/>
      <c r="V31" s="64"/>
      <c r="W31" s="64"/>
      <c r="X31" s="5"/>
      <c r="Y31" s="5"/>
      <c r="Z31" s="5"/>
      <c r="AA31" s="5"/>
      <c r="AB31" s="64"/>
      <c r="AC31" s="64"/>
      <c r="AD31" s="64"/>
      <c r="AE31" s="64"/>
      <c r="AF31" s="5"/>
      <c r="AG31" s="5"/>
      <c r="AH31" s="5"/>
      <c r="AI31" s="5"/>
      <c r="AJ31" s="18">
        <f t="shared" si="2"/>
        <v>0</v>
      </c>
      <c r="AK31" s="312">
        <f t="shared" si="3"/>
        <v>0</v>
      </c>
      <c r="AL31" s="335">
        <f t="shared" si="4"/>
        <v>0</v>
      </c>
      <c r="AM31" s="171"/>
      <c r="AN31" s="171"/>
      <c r="AO31" s="171"/>
    </row>
    <row r="32" spans="1:41" s="142" customFormat="1" ht="21" customHeight="1">
      <c r="A32" s="33">
        <v>26</v>
      </c>
      <c r="B32" s="72" t="s">
        <v>2266</v>
      </c>
      <c r="C32" s="73" t="s">
        <v>2267</v>
      </c>
      <c r="D32" s="74" t="s">
        <v>81</v>
      </c>
      <c r="E32" s="151"/>
      <c r="F32" s="5"/>
      <c r="G32" s="64"/>
      <c r="H32" s="5"/>
      <c r="I32" s="5"/>
      <c r="J32" s="5"/>
      <c r="K32" s="5"/>
      <c r="L32" s="5"/>
      <c r="M32" s="64"/>
      <c r="N32" s="64"/>
      <c r="O32" s="64"/>
      <c r="P32" s="5"/>
      <c r="Q32" s="5"/>
      <c r="R32" s="5"/>
      <c r="S32" s="5"/>
      <c r="T32" s="5"/>
      <c r="U32" s="5"/>
      <c r="V32" s="64"/>
      <c r="W32" s="64"/>
      <c r="X32" s="5"/>
      <c r="Y32" s="5"/>
      <c r="Z32" s="5"/>
      <c r="AA32" s="5"/>
      <c r="AB32" s="64"/>
      <c r="AC32" s="64"/>
      <c r="AD32" s="64"/>
      <c r="AE32" s="64"/>
      <c r="AF32" s="5"/>
      <c r="AG32" s="5"/>
      <c r="AH32" s="5"/>
      <c r="AI32" s="5"/>
      <c r="AJ32" s="18">
        <f t="shared" si="2"/>
        <v>0</v>
      </c>
      <c r="AK32" s="312">
        <f t="shared" si="3"/>
        <v>0</v>
      </c>
      <c r="AL32" s="335">
        <f t="shared" si="4"/>
        <v>0</v>
      </c>
      <c r="AM32" s="171"/>
      <c r="AN32" s="171"/>
      <c r="AO32" s="171"/>
    </row>
    <row r="33" spans="1:41" s="142" customFormat="1" ht="21" customHeight="1">
      <c r="A33" s="33">
        <v>27</v>
      </c>
      <c r="B33" s="72" t="s">
        <v>2268</v>
      </c>
      <c r="C33" s="73" t="s">
        <v>31</v>
      </c>
      <c r="D33" s="74" t="s">
        <v>183</v>
      </c>
      <c r="E33" s="151"/>
      <c r="F33" s="5"/>
      <c r="G33" s="64"/>
      <c r="H33" s="5"/>
      <c r="I33" s="5"/>
      <c r="J33" s="5"/>
      <c r="K33" s="5"/>
      <c r="L33" s="5"/>
      <c r="M33" s="64"/>
      <c r="N33" s="64"/>
      <c r="O33" s="64"/>
      <c r="P33" s="5"/>
      <c r="Q33" s="5"/>
      <c r="R33" s="5"/>
      <c r="S33" s="5"/>
      <c r="T33" s="5" t="s">
        <v>6</v>
      </c>
      <c r="U33" s="5" t="s">
        <v>6</v>
      </c>
      <c r="V33" s="64"/>
      <c r="W33" s="64"/>
      <c r="X33" s="5"/>
      <c r="Y33" s="5"/>
      <c r="Z33" s="5"/>
      <c r="AA33" s="5"/>
      <c r="AB33" s="64"/>
      <c r="AC33" s="64"/>
      <c r="AD33" s="64"/>
      <c r="AE33" s="64"/>
      <c r="AF33" s="5"/>
      <c r="AG33" s="5"/>
      <c r="AH33" s="5"/>
      <c r="AI33" s="5"/>
      <c r="AJ33" s="18">
        <f t="shared" si="2"/>
        <v>2</v>
      </c>
      <c r="AK33" s="312">
        <f t="shared" si="3"/>
        <v>0</v>
      </c>
      <c r="AL33" s="335">
        <f t="shared" si="4"/>
        <v>0</v>
      </c>
      <c r="AM33" s="171"/>
      <c r="AN33" s="171"/>
      <c r="AO33" s="171"/>
    </row>
    <row r="34" spans="1:41" s="142" customFormat="1" ht="21" customHeight="1">
      <c r="A34" s="33">
        <v>28</v>
      </c>
      <c r="B34" s="72" t="s">
        <v>2269</v>
      </c>
      <c r="C34" s="73" t="s">
        <v>2270</v>
      </c>
      <c r="D34" s="74" t="s">
        <v>100</v>
      </c>
      <c r="E34" s="151"/>
      <c r="F34" s="5"/>
      <c r="G34" s="64"/>
      <c r="H34" s="5"/>
      <c r="I34" s="5"/>
      <c r="J34" s="5"/>
      <c r="K34" s="5"/>
      <c r="L34" s="5"/>
      <c r="M34" s="64"/>
      <c r="N34" s="64"/>
      <c r="O34" s="64"/>
      <c r="P34" s="5"/>
      <c r="Q34" s="5"/>
      <c r="R34" s="5"/>
      <c r="S34" s="5"/>
      <c r="T34" s="5"/>
      <c r="U34" s="5"/>
      <c r="V34" s="64"/>
      <c r="W34" s="64"/>
      <c r="X34" s="5"/>
      <c r="Y34" s="5"/>
      <c r="Z34" s="5"/>
      <c r="AA34" s="5"/>
      <c r="AB34" s="64"/>
      <c r="AC34" s="64"/>
      <c r="AD34" s="64"/>
      <c r="AE34" s="64"/>
      <c r="AF34" s="5"/>
      <c r="AG34" s="5"/>
      <c r="AH34" s="5"/>
      <c r="AI34" s="5"/>
      <c r="AJ34" s="18">
        <f t="shared" si="2"/>
        <v>0</v>
      </c>
      <c r="AK34" s="312">
        <f t="shared" si="3"/>
        <v>0</v>
      </c>
      <c r="AL34" s="335">
        <f t="shared" si="4"/>
        <v>0</v>
      </c>
      <c r="AM34" s="171"/>
      <c r="AN34" s="171"/>
      <c r="AO34" s="171"/>
    </row>
    <row r="35" spans="1:41" s="24" customFormat="1" ht="21" customHeight="1">
      <c r="A35" s="470" t="s">
        <v>10</v>
      </c>
      <c r="B35" s="471"/>
      <c r="C35" s="471"/>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2"/>
      <c r="AJ35" s="18">
        <f>SUM(AJ7:AJ34)</f>
        <v>23</v>
      </c>
      <c r="AK35" s="18">
        <f>SUM(AK7:AK34)</f>
        <v>18</v>
      </c>
      <c r="AL35" s="18">
        <f>SUM(AL7:AL34)</f>
        <v>7</v>
      </c>
    </row>
    <row r="36" spans="1:41" s="24" customFormat="1" ht="21" customHeight="1">
      <c r="A36" s="418" t="s">
        <v>2599</v>
      </c>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20"/>
    </row>
    <row r="37" spans="1:41">
      <c r="C37" s="149"/>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row>
    <row r="38" spans="1:41">
      <c r="C38" s="149"/>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row>
    <row r="39" spans="1:41">
      <c r="C39" s="414"/>
      <c r="D39" s="414"/>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1:41">
      <c r="C40" s="414"/>
      <c r="D40" s="414"/>
      <c r="E40" s="414"/>
      <c r="F40" s="414"/>
      <c r="G40" s="41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row r="41" spans="1:41">
      <c r="C41" s="414"/>
      <c r="D41" s="414"/>
      <c r="E41" s="414"/>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row>
    <row r="42" spans="1:41">
      <c r="C42" s="414"/>
      <c r="D42" s="414"/>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sheetData>
  <mergeCells count="22">
    <mergeCell ref="I4:L4"/>
    <mergeCell ref="M4:N4"/>
    <mergeCell ref="O4:Q4"/>
    <mergeCell ref="R4:T4"/>
    <mergeCell ref="AJ5:AJ6"/>
    <mergeCell ref="AK5:AK6"/>
    <mergeCell ref="AL5:AL6"/>
    <mergeCell ref="A36:AL36"/>
    <mergeCell ref="C42:D42"/>
    <mergeCell ref="AM19:AN19"/>
    <mergeCell ref="A35:AI35"/>
    <mergeCell ref="C41:E41"/>
    <mergeCell ref="C39:D39"/>
    <mergeCell ref="C40:G40"/>
    <mergeCell ref="A5:A6"/>
    <mergeCell ref="B5:B6"/>
    <mergeCell ref="C5:D6"/>
    <mergeCell ref="A1:P1"/>
    <mergeCell ref="Q1:AL1"/>
    <mergeCell ref="A2:P2"/>
    <mergeCell ref="Q2:AL2"/>
    <mergeCell ref="A3:AL3"/>
  </mergeCells>
  <conditionalFormatting sqref="E6:AI34">
    <cfRule type="expression" dxfId="24"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topLeftCell="A10" zoomScaleNormal="100" workbookViewId="0">
      <selection activeCell="N26" sqref="N26"/>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3" customFormat="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35.25" customHeight="1">
      <c r="A3" s="432" t="s">
        <v>2518</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21" customHeight="1">
      <c r="A7" s="4">
        <v>1</v>
      </c>
      <c r="B7" s="38" t="s">
        <v>2272</v>
      </c>
      <c r="C7" s="39" t="s">
        <v>31</v>
      </c>
      <c r="D7" s="40" t="s">
        <v>61</v>
      </c>
      <c r="E7" s="96"/>
      <c r="F7" s="95" t="s">
        <v>6</v>
      </c>
      <c r="G7" s="95"/>
      <c r="H7" s="95"/>
      <c r="I7" s="95"/>
      <c r="J7" s="95"/>
      <c r="K7" s="95"/>
      <c r="L7" s="95"/>
      <c r="M7" s="95"/>
      <c r="N7" s="95"/>
      <c r="O7" s="94"/>
      <c r="P7" s="95"/>
      <c r="Q7" s="94"/>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1</v>
      </c>
      <c r="AK7" s="312">
        <f>COUNTIF(F7:AJ7,"P")+2*COUNTIF(F7:AJ7,"2P")+COUNTIF(F7:AJ7,"TP")+COUNTIF(F7:AJ7,"PT")+COUNTIF(F7:AJ7,"PK")+COUNTIF(F7:AJ7,"KP")+2*COUNTIF(F7:AJ7,"P2")</f>
        <v>0</v>
      </c>
      <c r="AL7" s="335">
        <f>COUNTIF(E7:AI7,"T")+2*COUNTIF(E7:AI7,"2T")+2*COUNTIF(E7:AI7,"T2")+COUNTIF(E7:AI7,"PT")+COUNTIF(E7:AI7,"TP")+COUNTIF(E7:AI7,"TK")+COUNTIF(E7:AI7,"KT")</f>
        <v>0</v>
      </c>
      <c r="AM7" s="9"/>
      <c r="AN7" s="10"/>
      <c r="AO7" s="11"/>
    </row>
    <row r="8" spans="1:41" s="1" customFormat="1" ht="21" customHeight="1">
      <c r="A8" s="4">
        <v>2</v>
      </c>
      <c r="B8" s="38">
        <v>2010020147</v>
      </c>
      <c r="C8" s="39" t="s">
        <v>2273</v>
      </c>
      <c r="D8" s="40" t="s">
        <v>37</v>
      </c>
      <c r="E8" s="96"/>
      <c r="F8" s="95" t="s">
        <v>6</v>
      </c>
      <c r="G8" s="95"/>
      <c r="H8" s="95"/>
      <c r="I8" s="95"/>
      <c r="J8" s="95"/>
      <c r="K8" s="95"/>
      <c r="L8" s="95"/>
      <c r="M8" s="95" t="s">
        <v>7</v>
      </c>
      <c r="N8" s="95" t="s">
        <v>6</v>
      </c>
      <c r="O8" s="94"/>
      <c r="P8" s="95"/>
      <c r="Q8" s="94"/>
      <c r="R8" s="95"/>
      <c r="S8" s="95"/>
      <c r="T8" s="95"/>
      <c r="U8" s="95" t="s">
        <v>6</v>
      </c>
      <c r="V8" s="95"/>
      <c r="W8" s="95"/>
      <c r="X8" s="95"/>
      <c r="Y8" s="95"/>
      <c r="Z8" s="95"/>
      <c r="AA8" s="95"/>
      <c r="AB8" s="95"/>
      <c r="AC8" s="95"/>
      <c r="AD8" s="95"/>
      <c r="AE8" s="95"/>
      <c r="AF8" s="95"/>
      <c r="AG8" s="95"/>
      <c r="AH8" s="95"/>
      <c r="AI8" s="95"/>
      <c r="AJ8" s="18">
        <f t="shared" ref="AJ8:AJ37" si="2">COUNTIF(E8:AI8,"K")+2*COUNTIF(E8:AI8,"2K")+COUNTIF(E8:AI8,"TK")+COUNTIF(E8:AI8,"KT")+COUNTIF(E8:AI8,"PK")+COUNTIF(E8:AI8,"KP")+2*COUNTIF(E8:AI8,"K2")</f>
        <v>3</v>
      </c>
      <c r="AK8" s="312">
        <f t="shared" ref="AK8:AK37" si="3">COUNTIF(F8:AJ8,"P")+2*COUNTIF(F8:AJ8,"2P")+COUNTIF(F8:AJ8,"TP")+COUNTIF(F8:AJ8,"PT")+COUNTIF(F8:AJ8,"PK")+COUNTIF(F8:AJ8,"KP")+2*COUNTIF(F8:AJ8,"P2")</f>
        <v>1</v>
      </c>
      <c r="AL8" s="335">
        <f t="shared" ref="AL8:AL37" si="4">COUNTIF(E8:AI8,"T")+2*COUNTIF(E8:AI8,"2T")+2*COUNTIF(E8:AI8,"T2")+COUNTIF(E8:AI8,"PT")+COUNTIF(E8:AI8,"TP")+COUNTIF(E8:AI8,"TK")+COUNTIF(E8:AI8,"KT")</f>
        <v>0</v>
      </c>
      <c r="AM8" s="11"/>
      <c r="AN8" s="11"/>
      <c r="AO8" s="11"/>
    </row>
    <row r="9" spans="1:41" s="1" customFormat="1" ht="21" customHeight="1">
      <c r="A9" s="4">
        <v>3</v>
      </c>
      <c r="B9" s="38" t="s">
        <v>2274</v>
      </c>
      <c r="C9" s="39" t="s">
        <v>38</v>
      </c>
      <c r="D9" s="40" t="s">
        <v>39</v>
      </c>
      <c r="E9" s="96"/>
      <c r="F9" s="95"/>
      <c r="G9" s="95"/>
      <c r="H9" s="95"/>
      <c r="I9" s="95"/>
      <c r="J9" s="95"/>
      <c r="K9" s="95"/>
      <c r="L9" s="95"/>
      <c r="M9" s="95"/>
      <c r="N9" s="95"/>
      <c r="O9" s="94"/>
      <c r="P9" s="95"/>
      <c r="Q9" s="94"/>
      <c r="R9" s="95"/>
      <c r="S9" s="95"/>
      <c r="T9" s="95"/>
      <c r="U9" s="95"/>
      <c r="V9" s="95"/>
      <c r="W9" s="95"/>
      <c r="X9" s="95"/>
      <c r="Y9" s="95"/>
      <c r="Z9" s="95"/>
      <c r="AA9" s="95"/>
      <c r="AB9" s="95"/>
      <c r="AC9" s="95"/>
      <c r="AD9" s="95"/>
      <c r="AE9" s="95"/>
      <c r="AF9" s="95"/>
      <c r="AG9" s="95"/>
      <c r="AH9" s="95"/>
      <c r="AI9" s="95"/>
      <c r="AJ9" s="18">
        <f t="shared" si="2"/>
        <v>0</v>
      </c>
      <c r="AK9" s="312">
        <f t="shared" si="3"/>
        <v>0</v>
      </c>
      <c r="AL9" s="335">
        <f t="shared" si="4"/>
        <v>0</v>
      </c>
      <c r="AM9" s="11"/>
      <c r="AN9" s="11"/>
      <c r="AO9" s="11"/>
    </row>
    <row r="10" spans="1:41" s="1" customFormat="1" ht="21" customHeight="1">
      <c r="A10" s="4">
        <v>4</v>
      </c>
      <c r="B10" s="38" t="s">
        <v>2275</v>
      </c>
      <c r="C10" s="39" t="s">
        <v>2276</v>
      </c>
      <c r="D10" s="40" t="s">
        <v>39</v>
      </c>
      <c r="E10" s="96"/>
      <c r="F10" s="95"/>
      <c r="G10" s="95"/>
      <c r="H10" s="95"/>
      <c r="I10" s="95"/>
      <c r="J10" s="95"/>
      <c r="K10" s="95"/>
      <c r="L10" s="95"/>
      <c r="M10" s="95"/>
      <c r="N10" s="95"/>
      <c r="O10" s="94"/>
      <c r="P10" s="95"/>
      <c r="Q10" s="94"/>
      <c r="R10" s="95"/>
      <c r="S10" s="95"/>
      <c r="T10" s="95"/>
      <c r="U10" s="95"/>
      <c r="V10" s="95"/>
      <c r="W10" s="95"/>
      <c r="X10" s="95"/>
      <c r="Y10" s="95"/>
      <c r="Z10" s="95"/>
      <c r="AA10" s="95"/>
      <c r="AB10" s="95"/>
      <c r="AC10" s="95"/>
      <c r="AD10" s="95"/>
      <c r="AE10" s="95"/>
      <c r="AF10" s="95"/>
      <c r="AG10" s="95"/>
      <c r="AH10" s="95"/>
      <c r="AI10" s="95"/>
      <c r="AJ10" s="18">
        <f t="shared" si="2"/>
        <v>0</v>
      </c>
      <c r="AK10" s="312">
        <f t="shared" si="3"/>
        <v>0</v>
      </c>
      <c r="AL10" s="335">
        <f t="shared" si="4"/>
        <v>0</v>
      </c>
      <c r="AM10" s="11"/>
      <c r="AN10" s="11"/>
      <c r="AO10" s="11"/>
    </row>
    <row r="11" spans="1:41" s="1" customFormat="1" ht="21" customHeight="1">
      <c r="A11" s="4">
        <v>5</v>
      </c>
      <c r="B11" s="38" t="s">
        <v>2277</v>
      </c>
      <c r="C11" s="39" t="s">
        <v>534</v>
      </c>
      <c r="D11" s="40" t="s">
        <v>992</v>
      </c>
      <c r="E11" s="96"/>
      <c r="F11" s="95"/>
      <c r="G11" s="95"/>
      <c r="H11" s="95"/>
      <c r="I11" s="95"/>
      <c r="J11" s="95"/>
      <c r="K11" s="95"/>
      <c r="L11" s="95" t="s">
        <v>7</v>
      </c>
      <c r="M11" s="95"/>
      <c r="N11" s="95"/>
      <c r="O11" s="94"/>
      <c r="P11" s="95"/>
      <c r="Q11" s="94"/>
      <c r="R11" s="95"/>
      <c r="S11" s="95"/>
      <c r="T11" s="95"/>
      <c r="U11" s="95"/>
      <c r="V11" s="95"/>
      <c r="W11" s="95"/>
      <c r="X11" s="95"/>
      <c r="Y11" s="95"/>
      <c r="Z11" s="95"/>
      <c r="AA11" s="95"/>
      <c r="AB11" s="95"/>
      <c r="AC11" s="95"/>
      <c r="AD11" s="95"/>
      <c r="AE11" s="95"/>
      <c r="AF11" s="95"/>
      <c r="AG11" s="95"/>
      <c r="AH11" s="95"/>
      <c r="AI11" s="95"/>
      <c r="AJ11" s="18">
        <f t="shared" si="2"/>
        <v>0</v>
      </c>
      <c r="AK11" s="312">
        <f t="shared" si="3"/>
        <v>1</v>
      </c>
      <c r="AL11" s="335">
        <f t="shared" si="4"/>
        <v>0</v>
      </c>
      <c r="AM11" s="11"/>
      <c r="AN11" s="11"/>
      <c r="AO11" s="11"/>
    </row>
    <row r="12" spans="1:41" s="1" customFormat="1" ht="21" customHeight="1">
      <c r="A12" s="4">
        <v>6</v>
      </c>
      <c r="B12" s="38" t="s">
        <v>2278</v>
      </c>
      <c r="C12" s="39" t="s">
        <v>2279</v>
      </c>
      <c r="D12" s="40" t="s">
        <v>48</v>
      </c>
      <c r="E12" s="96"/>
      <c r="F12" s="95"/>
      <c r="G12" s="95"/>
      <c r="H12" s="95"/>
      <c r="I12" s="95"/>
      <c r="J12" s="95" t="s">
        <v>6</v>
      </c>
      <c r="K12" s="95"/>
      <c r="L12" s="95"/>
      <c r="M12" s="95"/>
      <c r="N12" s="95"/>
      <c r="O12" s="94"/>
      <c r="P12" s="95"/>
      <c r="Q12" s="94"/>
      <c r="R12" s="95"/>
      <c r="S12" s="95"/>
      <c r="T12" s="95"/>
      <c r="U12" s="95"/>
      <c r="V12" s="95"/>
      <c r="W12" s="95"/>
      <c r="X12" s="95"/>
      <c r="Y12" s="95"/>
      <c r="Z12" s="95"/>
      <c r="AA12" s="95"/>
      <c r="AB12" s="95"/>
      <c r="AC12" s="95"/>
      <c r="AD12" s="95"/>
      <c r="AE12" s="95"/>
      <c r="AF12" s="95"/>
      <c r="AG12" s="95"/>
      <c r="AH12" s="95"/>
      <c r="AI12" s="95"/>
      <c r="AJ12" s="18">
        <f t="shared" si="2"/>
        <v>1</v>
      </c>
      <c r="AK12" s="312">
        <f t="shared" si="3"/>
        <v>0</v>
      </c>
      <c r="AL12" s="335">
        <f t="shared" si="4"/>
        <v>0</v>
      </c>
      <c r="AM12" s="11"/>
      <c r="AN12" s="11"/>
      <c r="AO12" s="11"/>
    </row>
    <row r="13" spans="1:41" s="1" customFormat="1" ht="21" customHeight="1">
      <c r="A13" s="4">
        <v>7</v>
      </c>
      <c r="B13" s="38" t="s">
        <v>2280</v>
      </c>
      <c r="C13" s="39" t="s">
        <v>2281</v>
      </c>
      <c r="D13" s="40" t="s">
        <v>48</v>
      </c>
      <c r="E13" s="96"/>
      <c r="F13" s="95"/>
      <c r="G13" s="95"/>
      <c r="H13" s="95"/>
      <c r="I13" s="95"/>
      <c r="J13" s="95"/>
      <c r="K13" s="95"/>
      <c r="L13" s="95"/>
      <c r="M13" s="95"/>
      <c r="N13" s="95" t="s">
        <v>7</v>
      </c>
      <c r="O13" s="94"/>
      <c r="P13" s="95"/>
      <c r="Q13" s="94"/>
      <c r="R13" s="95"/>
      <c r="S13" s="95"/>
      <c r="T13" s="95"/>
      <c r="U13" s="95"/>
      <c r="V13" s="95"/>
      <c r="W13" s="95"/>
      <c r="X13" s="95"/>
      <c r="Y13" s="95"/>
      <c r="Z13" s="95"/>
      <c r="AA13" s="95"/>
      <c r="AB13" s="95"/>
      <c r="AC13" s="95"/>
      <c r="AD13" s="95"/>
      <c r="AE13" s="95"/>
      <c r="AF13" s="95"/>
      <c r="AG13" s="95"/>
      <c r="AH13" s="95"/>
      <c r="AI13" s="95"/>
      <c r="AJ13" s="18">
        <f t="shared" si="2"/>
        <v>0</v>
      </c>
      <c r="AK13" s="312">
        <f t="shared" si="3"/>
        <v>1</v>
      </c>
      <c r="AL13" s="335">
        <f t="shared" si="4"/>
        <v>0</v>
      </c>
      <c r="AM13" s="11"/>
      <c r="AN13" s="11"/>
      <c r="AO13" s="11"/>
    </row>
    <row r="14" spans="1:41" s="1" customFormat="1" ht="21" customHeight="1">
      <c r="A14" s="4">
        <v>8</v>
      </c>
      <c r="B14" s="38" t="s">
        <v>2282</v>
      </c>
      <c r="C14" s="39" t="s">
        <v>2283</v>
      </c>
      <c r="D14" s="40" t="s">
        <v>14</v>
      </c>
      <c r="E14" s="96"/>
      <c r="F14" s="95"/>
      <c r="G14" s="95" t="s">
        <v>6</v>
      </c>
      <c r="H14" s="95"/>
      <c r="I14" s="95"/>
      <c r="J14" s="95"/>
      <c r="K14" s="95"/>
      <c r="L14" s="95"/>
      <c r="M14" s="95"/>
      <c r="N14" s="95"/>
      <c r="O14" s="94"/>
      <c r="P14" s="95" t="s">
        <v>6</v>
      </c>
      <c r="Q14" s="94"/>
      <c r="R14" s="95"/>
      <c r="S14" s="95"/>
      <c r="T14" s="95"/>
      <c r="U14" s="95" t="s">
        <v>6</v>
      </c>
      <c r="V14" s="95"/>
      <c r="W14" s="95"/>
      <c r="X14" s="95"/>
      <c r="Y14" s="95"/>
      <c r="Z14" s="95"/>
      <c r="AA14" s="95"/>
      <c r="AB14" s="95"/>
      <c r="AC14" s="95"/>
      <c r="AD14" s="95"/>
      <c r="AE14" s="95"/>
      <c r="AF14" s="95"/>
      <c r="AG14" s="95"/>
      <c r="AH14" s="95"/>
      <c r="AI14" s="95"/>
      <c r="AJ14" s="18">
        <f t="shared" si="2"/>
        <v>3</v>
      </c>
      <c r="AK14" s="312">
        <f t="shared" si="3"/>
        <v>0</v>
      </c>
      <c r="AL14" s="335">
        <f t="shared" si="4"/>
        <v>0</v>
      </c>
      <c r="AM14" s="11"/>
      <c r="AN14" s="11"/>
      <c r="AO14" s="11"/>
    </row>
    <row r="15" spans="1:41" s="1" customFormat="1" ht="21" customHeight="1">
      <c r="A15" s="4">
        <v>9</v>
      </c>
      <c r="B15" s="38" t="s">
        <v>2284</v>
      </c>
      <c r="C15" s="39" t="s">
        <v>2285</v>
      </c>
      <c r="D15" s="40" t="s">
        <v>14</v>
      </c>
      <c r="E15" s="96" t="s">
        <v>8</v>
      </c>
      <c r="F15" s="95"/>
      <c r="G15" s="95"/>
      <c r="H15" s="95"/>
      <c r="I15" s="95"/>
      <c r="J15" s="95"/>
      <c r="K15" s="95"/>
      <c r="L15" s="95" t="s">
        <v>6</v>
      </c>
      <c r="M15" s="95"/>
      <c r="N15" s="95"/>
      <c r="O15" s="94"/>
      <c r="P15" s="95"/>
      <c r="Q15" s="94"/>
      <c r="R15" s="95"/>
      <c r="S15" s="95" t="s">
        <v>8</v>
      </c>
      <c r="T15" s="95"/>
      <c r="U15" s="95"/>
      <c r="V15" s="95"/>
      <c r="W15" s="95"/>
      <c r="X15" s="95"/>
      <c r="Y15" s="95"/>
      <c r="Z15" s="95"/>
      <c r="AA15" s="95"/>
      <c r="AB15" s="95"/>
      <c r="AC15" s="95"/>
      <c r="AD15" s="95"/>
      <c r="AE15" s="95"/>
      <c r="AF15" s="95"/>
      <c r="AG15" s="95"/>
      <c r="AH15" s="95"/>
      <c r="AI15" s="95"/>
      <c r="AJ15" s="18">
        <f t="shared" si="2"/>
        <v>1</v>
      </c>
      <c r="AK15" s="312">
        <f t="shared" si="3"/>
        <v>0</v>
      </c>
      <c r="AL15" s="335">
        <f t="shared" si="4"/>
        <v>2</v>
      </c>
      <c r="AM15" s="11"/>
      <c r="AN15" s="11"/>
      <c r="AO15" s="11"/>
    </row>
    <row r="16" spans="1:41" s="1" customFormat="1" ht="21" customHeight="1">
      <c r="A16" s="4">
        <v>10</v>
      </c>
      <c r="B16" s="38" t="s">
        <v>2286</v>
      </c>
      <c r="C16" s="39" t="s">
        <v>1247</v>
      </c>
      <c r="D16" s="40" t="s">
        <v>33</v>
      </c>
      <c r="E16" s="96"/>
      <c r="F16" s="95"/>
      <c r="G16" s="95"/>
      <c r="H16" s="95"/>
      <c r="I16" s="95"/>
      <c r="J16" s="95"/>
      <c r="K16" s="95"/>
      <c r="L16" s="95"/>
      <c r="M16" s="95"/>
      <c r="N16" s="95"/>
      <c r="O16" s="94"/>
      <c r="P16" s="95"/>
      <c r="Q16" s="94"/>
      <c r="R16" s="95"/>
      <c r="S16" s="95"/>
      <c r="T16" s="95"/>
      <c r="U16" s="95"/>
      <c r="V16" s="95"/>
      <c r="W16" s="95"/>
      <c r="X16" s="95"/>
      <c r="Y16" s="95"/>
      <c r="Z16" s="95"/>
      <c r="AA16" s="95"/>
      <c r="AB16" s="95"/>
      <c r="AC16" s="95"/>
      <c r="AD16" s="95"/>
      <c r="AE16" s="95"/>
      <c r="AF16" s="95"/>
      <c r="AG16" s="95"/>
      <c r="AH16" s="95"/>
      <c r="AI16" s="95"/>
      <c r="AJ16" s="18">
        <f t="shared" si="2"/>
        <v>0</v>
      </c>
      <c r="AK16" s="312">
        <f t="shared" si="3"/>
        <v>0</v>
      </c>
      <c r="AL16" s="335">
        <f t="shared" si="4"/>
        <v>0</v>
      </c>
      <c r="AM16" s="11"/>
      <c r="AN16" s="11"/>
      <c r="AO16" s="11"/>
    </row>
    <row r="17" spans="1:41" s="1" customFormat="1" ht="21" customHeight="1">
      <c r="A17" s="4">
        <v>11</v>
      </c>
      <c r="B17" s="38" t="s">
        <v>2287</v>
      </c>
      <c r="C17" s="39" t="s">
        <v>2288</v>
      </c>
      <c r="D17" s="40" t="s">
        <v>92</v>
      </c>
      <c r="E17" s="96"/>
      <c r="F17" s="95"/>
      <c r="G17" s="95"/>
      <c r="H17" s="95"/>
      <c r="I17" s="95"/>
      <c r="J17" s="95"/>
      <c r="K17" s="95"/>
      <c r="L17" s="95"/>
      <c r="M17" s="95"/>
      <c r="N17" s="95"/>
      <c r="O17" s="94"/>
      <c r="P17" s="95"/>
      <c r="Q17" s="94"/>
      <c r="R17" s="95"/>
      <c r="S17" s="95"/>
      <c r="T17" s="95"/>
      <c r="U17" s="95"/>
      <c r="V17" s="95"/>
      <c r="W17" s="95"/>
      <c r="X17" s="95"/>
      <c r="Y17" s="95"/>
      <c r="Z17" s="95"/>
      <c r="AA17" s="95"/>
      <c r="AB17" s="95"/>
      <c r="AC17" s="95"/>
      <c r="AD17" s="95"/>
      <c r="AE17" s="95"/>
      <c r="AF17" s="95"/>
      <c r="AG17" s="95"/>
      <c r="AH17" s="95"/>
      <c r="AI17" s="95"/>
      <c r="AJ17" s="18">
        <f t="shared" si="2"/>
        <v>0</v>
      </c>
      <c r="AK17" s="312">
        <f t="shared" si="3"/>
        <v>0</v>
      </c>
      <c r="AL17" s="335">
        <f t="shared" si="4"/>
        <v>0</v>
      </c>
      <c r="AM17" s="11"/>
      <c r="AN17" s="11"/>
      <c r="AO17" s="11"/>
    </row>
    <row r="18" spans="1:41" s="1" customFormat="1" ht="21" customHeight="1">
      <c r="A18" s="4">
        <v>12</v>
      </c>
      <c r="B18" s="38" t="s">
        <v>2289</v>
      </c>
      <c r="C18" s="39" t="s">
        <v>1235</v>
      </c>
      <c r="D18" s="40" t="s">
        <v>1112</v>
      </c>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96"/>
      <c r="AJ18" s="18">
        <f t="shared" si="2"/>
        <v>0</v>
      </c>
      <c r="AK18" s="312">
        <f t="shared" si="3"/>
        <v>0</v>
      </c>
      <c r="AL18" s="335">
        <f t="shared" si="4"/>
        <v>0</v>
      </c>
      <c r="AM18" s="11"/>
      <c r="AN18" s="11"/>
      <c r="AO18" s="11"/>
    </row>
    <row r="19" spans="1:41" s="1" customFormat="1" ht="21" customHeight="1">
      <c r="A19" s="4">
        <v>13</v>
      </c>
      <c r="B19" s="38" t="s">
        <v>2290</v>
      </c>
      <c r="C19" s="39" t="s">
        <v>2291</v>
      </c>
      <c r="D19" s="40" t="s">
        <v>42</v>
      </c>
      <c r="E19" s="96"/>
      <c r="F19" s="95"/>
      <c r="G19" s="95"/>
      <c r="H19" s="95"/>
      <c r="I19" s="95"/>
      <c r="J19" s="95"/>
      <c r="K19" s="95"/>
      <c r="L19" s="95"/>
      <c r="M19" s="95"/>
      <c r="N19" s="95"/>
      <c r="O19" s="94"/>
      <c r="P19" s="95"/>
      <c r="Q19" s="94"/>
      <c r="R19" s="95"/>
      <c r="S19" s="95"/>
      <c r="T19" s="95"/>
      <c r="U19" s="95"/>
      <c r="V19" s="95"/>
      <c r="W19" s="95"/>
      <c r="X19" s="95"/>
      <c r="Y19" s="95"/>
      <c r="Z19" s="95"/>
      <c r="AA19" s="95"/>
      <c r="AB19" s="95"/>
      <c r="AC19" s="95"/>
      <c r="AD19" s="95"/>
      <c r="AE19" s="95"/>
      <c r="AF19" s="95"/>
      <c r="AG19" s="95"/>
      <c r="AH19" s="95"/>
      <c r="AI19" s="95"/>
      <c r="AJ19" s="18">
        <f t="shared" si="2"/>
        <v>0</v>
      </c>
      <c r="AK19" s="312">
        <f t="shared" si="3"/>
        <v>0</v>
      </c>
      <c r="AL19" s="335">
        <f t="shared" si="4"/>
        <v>0</v>
      </c>
      <c r="AM19" s="452"/>
      <c r="AN19" s="453"/>
      <c r="AO19" s="11"/>
    </row>
    <row r="20" spans="1:41" s="1" customFormat="1" ht="21" customHeight="1">
      <c r="A20" s="4">
        <v>14</v>
      </c>
      <c r="B20" s="38" t="s">
        <v>2292</v>
      </c>
      <c r="C20" s="39" t="s">
        <v>2293</v>
      </c>
      <c r="D20" s="40" t="s">
        <v>55</v>
      </c>
      <c r="E20" s="96"/>
      <c r="F20" s="95"/>
      <c r="G20" s="95"/>
      <c r="H20" s="95"/>
      <c r="I20" s="95" t="s">
        <v>8</v>
      </c>
      <c r="J20" s="95"/>
      <c r="K20" s="95"/>
      <c r="L20" s="95"/>
      <c r="M20" s="95"/>
      <c r="N20" s="95" t="s">
        <v>8</v>
      </c>
      <c r="O20" s="94"/>
      <c r="P20" s="95"/>
      <c r="Q20" s="94"/>
      <c r="R20" s="95"/>
      <c r="S20" s="95"/>
      <c r="T20" s="95"/>
      <c r="U20" s="95" t="s">
        <v>8</v>
      </c>
      <c r="V20" s="95"/>
      <c r="W20" s="95"/>
      <c r="X20" s="95"/>
      <c r="Y20" s="95"/>
      <c r="Z20" s="95"/>
      <c r="AA20" s="95"/>
      <c r="AB20" s="95"/>
      <c r="AC20" s="95"/>
      <c r="AD20" s="95"/>
      <c r="AE20" s="95"/>
      <c r="AF20" s="95"/>
      <c r="AG20" s="95"/>
      <c r="AH20" s="95"/>
      <c r="AI20" s="95"/>
      <c r="AJ20" s="18">
        <f t="shared" si="2"/>
        <v>0</v>
      </c>
      <c r="AK20" s="312">
        <f t="shared" si="3"/>
        <v>0</v>
      </c>
      <c r="AL20" s="335">
        <f t="shared" si="4"/>
        <v>3</v>
      </c>
      <c r="AM20" s="11"/>
      <c r="AN20" s="11"/>
      <c r="AO20" s="11"/>
    </row>
    <row r="21" spans="1:41" s="1" customFormat="1" ht="21" customHeight="1">
      <c r="A21" s="4">
        <v>15</v>
      </c>
      <c r="B21" s="38" t="s">
        <v>2294</v>
      </c>
      <c r="C21" s="39" t="s">
        <v>2295</v>
      </c>
      <c r="D21" s="40" t="s">
        <v>78</v>
      </c>
      <c r="E21" s="96"/>
      <c r="F21" s="95"/>
      <c r="G21" s="95" t="s">
        <v>6</v>
      </c>
      <c r="H21" s="95"/>
      <c r="I21" s="95"/>
      <c r="J21" s="95"/>
      <c r="K21" s="95"/>
      <c r="L21" s="95"/>
      <c r="M21" s="95"/>
      <c r="N21" s="95"/>
      <c r="O21" s="94"/>
      <c r="P21" s="95"/>
      <c r="Q21" s="94"/>
      <c r="R21" s="95" t="s">
        <v>6</v>
      </c>
      <c r="S21" s="95"/>
      <c r="T21" s="95"/>
      <c r="U21" s="95"/>
      <c r="V21" s="95"/>
      <c r="W21" s="95"/>
      <c r="X21" s="95"/>
      <c r="Y21" s="95"/>
      <c r="Z21" s="95"/>
      <c r="AA21" s="95"/>
      <c r="AB21" s="95"/>
      <c r="AC21" s="95"/>
      <c r="AD21" s="95"/>
      <c r="AE21" s="95"/>
      <c r="AF21" s="95"/>
      <c r="AG21" s="95"/>
      <c r="AH21" s="95"/>
      <c r="AI21" s="95"/>
      <c r="AJ21" s="18">
        <f t="shared" si="2"/>
        <v>2</v>
      </c>
      <c r="AK21" s="312">
        <f t="shared" si="3"/>
        <v>0</v>
      </c>
      <c r="AL21" s="335">
        <f t="shared" si="4"/>
        <v>0</v>
      </c>
      <c r="AM21" s="11"/>
      <c r="AN21" s="11"/>
      <c r="AO21" s="11"/>
    </row>
    <row r="22" spans="1:41" s="1" customFormat="1" ht="21" customHeight="1">
      <c r="A22" s="4">
        <v>16</v>
      </c>
      <c r="B22" s="38" t="s">
        <v>2296</v>
      </c>
      <c r="C22" s="39" t="s">
        <v>2297</v>
      </c>
      <c r="D22" s="40" t="s">
        <v>43</v>
      </c>
      <c r="E22" s="96"/>
      <c r="F22" s="95"/>
      <c r="G22" s="95"/>
      <c r="H22" s="95"/>
      <c r="I22" s="95"/>
      <c r="J22" s="95" t="s">
        <v>8</v>
      </c>
      <c r="K22" s="95"/>
      <c r="L22" s="95"/>
      <c r="M22" s="95" t="s">
        <v>6</v>
      </c>
      <c r="N22" s="95"/>
      <c r="O22" s="94"/>
      <c r="P22" s="95"/>
      <c r="Q22" s="94"/>
      <c r="R22" s="95"/>
      <c r="S22" s="95"/>
      <c r="T22" s="95"/>
      <c r="U22" s="95"/>
      <c r="V22" s="95"/>
      <c r="W22" s="95"/>
      <c r="X22" s="95"/>
      <c r="Y22" s="95"/>
      <c r="Z22" s="95"/>
      <c r="AA22" s="95"/>
      <c r="AB22" s="95"/>
      <c r="AC22" s="95"/>
      <c r="AD22" s="95"/>
      <c r="AE22" s="95"/>
      <c r="AF22" s="95"/>
      <c r="AG22" s="95"/>
      <c r="AH22" s="95"/>
      <c r="AI22" s="95"/>
      <c r="AJ22" s="18">
        <f t="shared" si="2"/>
        <v>1</v>
      </c>
      <c r="AK22" s="312">
        <f t="shared" si="3"/>
        <v>0</v>
      </c>
      <c r="AL22" s="335">
        <f t="shared" si="4"/>
        <v>1</v>
      </c>
      <c r="AM22" s="11"/>
      <c r="AN22" s="11"/>
      <c r="AO22" s="11"/>
    </row>
    <row r="23" spans="1:41" s="1" customFormat="1" ht="21" customHeight="1">
      <c r="A23" s="4">
        <v>17</v>
      </c>
      <c r="B23" s="38" t="s">
        <v>2298</v>
      </c>
      <c r="C23" s="39" t="s">
        <v>80</v>
      </c>
      <c r="D23" s="40" t="s">
        <v>718</v>
      </c>
      <c r="E23" s="96"/>
      <c r="F23" s="95"/>
      <c r="G23" s="95"/>
      <c r="H23" s="95"/>
      <c r="I23" s="95" t="s">
        <v>7</v>
      </c>
      <c r="J23" s="95"/>
      <c r="K23" s="95"/>
      <c r="L23" s="95" t="s">
        <v>6</v>
      </c>
      <c r="M23" s="95"/>
      <c r="N23" s="95"/>
      <c r="O23" s="94"/>
      <c r="P23" s="95" t="s">
        <v>7</v>
      </c>
      <c r="Q23" s="94"/>
      <c r="R23" s="95"/>
      <c r="S23" s="95"/>
      <c r="T23" s="95"/>
      <c r="U23" s="95"/>
      <c r="V23" s="95"/>
      <c r="W23" s="95"/>
      <c r="X23" s="95"/>
      <c r="Y23" s="95"/>
      <c r="Z23" s="95"/>
      <c r="AA23" s="95"/>
      <c r="AB23" s="95"/>
      <c r="AC23" s="95"/>
      <c r="AD23" s="95"/>
      <c r="AE23" s="95"/>
      <c r="AF23" s="95"/>
      <c r="AG23" s="95"/>
      <c r="AH23" s="95"/>
      <c r="AI23" s="95"/>
      <c r="AJ23" s="18">
        <f t="shared" si="2"/>
        <v>1</v>
      </c>
      <c r="AK23" s="312">
        <f t="shared" si="3"/>
        <v>2</v>
      </c>
      <c r="AL23" s="335">
        <f t="shared" si="4"/>
        <v>0</v>
      </c>
      <c r="AM23" s="11"/>
      <c r="AN23" s="11"/>
      <c r="AO23" s="11"/>
    </row>
    <row r="24" spans="1:41" s="1" customFormat="1" ht="21" customHeight="1">
      <c r="A24" s="4">
        <v>18</v>
      </c>
      <c r="B24" s="38" t="s">
        <v>2299</v>
      </c>
      <c r="C24" s="39" t="s">
        <v>2300</v>
      </c>
      <c r="D24" s="40" t="s">
        <v>98</v>
      </c>
      <c r="E24" s="96"/>
      <c r="F24" s="95"/>
      <c r="G24" s="95"/>
      <c r="H24" s="95"/>
      <c r="I24" s="95"/>
      <c r="J24" s="95"/>
      <c r="K24" s="95"/>
      <c r="L24" s="95"/>
      <c r="M24" s="95"/>
      <c r="N24" s="95" t="s">
        <v>7</v>
      </c>
      <c r="O24" s="94"/>
      <c r="P24" s="95"/>
      <c r="Q24" s="94"/>
      <c r="R24" s="95"/>
      <c r="S24" s="95"/>
      <c r="T24" s="95"/>
      <c r="U24" s="95"/>
      <c r="V24" s="95"/>
      <c r="W24" s="95"/>
      <c r="X24" s="95"/>
      <c r="Y24" s="95"/>
      <c r="Z24" s="95"/>
      <c r="AA24" s="95"/>
      <c r="AB24" s="95"/>
      <c r="AC24" s="95"/>
      <c r="AD24" s="95"/>
      <c r="AE24" s="95"/>
      <c r="AF24" s="95"/>
      <c r="AG24" s="95"/>
      <c r="AH24" s="95"/>
      <c r="AI24" s="95"/>
      <c r="AJ24" s="18">
        <f t="shared" si="2"/>
        <v>0</v>
      </c>
      <c r="AK24" s="312">
        <f t="shared" si="3"/>
        <v>1</v>
      </c>
      <c r="AL24" s="335">
        <f t="shared" si="4"/>
        <v>0</v>
      </c>
      <c r="AM24" s="11"/>
      <c r="AN24" s="11"/>
      <c r="AO24" s="11"/>
    </row>
    <row r="25" spans="1:41" s="1" customFormat="1" ht="21" customHeight="1">
      <c r="A25" s="4">
        <v>19</v>
      </c>
      <c r="B25" s="38" t="s">
        <v>2301</v>
      </c>
      <c r="C25" s="39" t="s">
        <v>482</v>
      </c>
      <c r="D25" s="40" t="s">
        <v>63</v>
      </c>
      <c r="E25" s="96" t="s">
        <v>7</v>
      </c>
      <c r="F25" s="95" t="s">
        <v>7</v>
      </c>
      <c r="G25" s="95" t="s">
        <v>7</v>
      </c>
      <c r="H25" s="95"/>
      <c r="I25" s="95"/>
      <c r="J25" s="95"/>
      <c r="K25" s="95"/>
      <c r="L25" s="95"/>
      <c r="M25" s="95"/>
      <c r="N25" s="95"/>
      <c r="O25" s="94"/>
      <c r="P25" s="95"/>
      <c r="Q25" s="94"/>
      <c r="R25" s="95"/>
      <c r="S25" s="95"/>
      <c r="T25" s="95"/>
      <c r="U25" s="95"/>
      <c r="V25" s="95"/>
      <c r="W25" s="95"/>
      <c r="X25" s="95"/>
      <c r="Y25" s="95"/>
      <c r="Z25" s="95"/>
      <c r="AA25" s="95"/>
      <c r="AB25" s="95"/>
      <c r="AC25" s="95"/>
      <c r="AD25" s="95"/>
      <c r="AE25" s="95"/>
      <c r="AF25" s="95"/>
      <c r="AG25" s="95"/>
      <c r="AH25" s="95"/>
      <c r="AI25" s="95"/>
      <c r="AJ25" s="18">
        <f t="shared" si="2"/>
        <v>0</v>
      </c>
      <c r="AK25" s="312">
        <f t="shared" si="3"/>
        <v>2</v>
      </c>
      <c r="AL25" s="335">
        <f t="shared" si="4"/>
        <v>0</v>
      </c>
      <c r="AM25" s="11"/>
      <c r="AN25" s="11"/>
      <c r="AO25" s="11"/>
    </row>
    <row r="26" spans="1:41" s="1" customFormat="1" ht="21" customHeight="1">
      <c r="A26" s="4">
        <v>20</v>
      </c>
      <c r="B26" s="38" t="s">
        <v>2302</v>
      </c>
      <c r="C26" s="39" t="s">
        <v>2303</v>
      </c>
      <c r="D26" s="40" t="s">
        <v>58</v>
      </c>
      <c r="E26" s="96"/>
      <c r="F26" s="95"/>
      <c r="G26" s="95"/>
      <c r="H26" s="95"/>
      <c r="I26" s="95"/>
      <c r="J26" s="95"/>
      <c r="K26" s="95"/>
      <c r="L26" s="95"/>
      <c r="M26" s="95"/>
      <c r="N26" s="95"/>
      <c r="O26" s="94"/>
      <c r="P26" s="95"/>
      <c r="Q26" s="94"/>
      <c r="R26" s="95"/>
      <c r="S26" s="95"/>
      <c r="T26" s="95"/>
      <c r="U26" s="95"/>
      <c r="V26" s="95"/>
      <c r="W26" s="95"/>
      <c r="X26" s="95"/>
      <c r="Y26" s="95"/>
      <c r="Z26" s="95"/>
      <c r="AA26" s="95"/>
      <c r="AB26" s="95"/>
      <c r="AC26" s="95"/>
      <c r="AD26" s="95"/>
      <c r="AE26" s="95"/>
      <c r="AF26" s="95"/>
      <c r="AG26" s="95"/>
      <c r="AH26" s="95"/>
      <c r="AI26" s="95"/>
      <c r="AJ26" s="18">
        <f t="shared" si="2"/>
        <v>0</v>
      </c>
      <c r="AK26" s="312">
        <f t="shared" si="3"/>
        <v>0</v>
      </c>
      <c r="AL26" s="335">
        <f t="shared" si="4"/>
        <v>0</v>
      </c>
      <c r="AM26" s="11"/>
      <c r="AN26" s="11"/>
      <c r="AO26" s="11"/>
    </row>
    <row r="27" spans="1:41" s="1" customFormat="1" ht="21" customHeight="1">
      <c r="A27" s="4">
        <v>21</v>
      </c>
      <c r="B27" s="38" t="s">
        <v>2304</v>
      </c>
      <c r="C27" s="39" t="s">
        <v>2305</v>
      </c>
      <c r="D27" s="40" t="s">
        <v>46</v>
      </c>
      <c r="E27" s="96"/>
      <c r="F27" s="95"/>
      <c r="G27" s="95"/>
      <c r="H27" s="95"/>
      <c r="I27" s="95"/>
      <c r="J27" s="95"/>
      <c r="K27" s="95"/>
      <c r="L27" s="95"/>
      <c r="M27" s="95"/>
      <c r="N27" s="95"/>
      <c r="O27" s="94"/>
      <c r="P27" s="95"/>
      <c r="Q27" s="94"/>
      <c r="R27" s="95"/>
      <c r="S27" s="95"/>
      <c r="T27" s="95"/>
      <c r="U27" s="95"/>
      <c r="V27" s="95"/>
      <c r="W27" s="95"/>
      <c r="X27" s="95"/>
      <c r="Y27" s="95"/>
      <c r="Z27" s="95"/>
      <c r="AA27" s="95"/>
      <c r="AB27" s="95"/>
      <c r="AC27" s="95"/>
      <c r="AD27" s="95"/>
      <c r="AE27" s="95"/>
      <c r="AF27" s="95"/>
      <c r="AG27" s="95"/>
      <c r="AH27" s="95"/>
      <c r="AI27" s="95"/>
      <c r="AJ27" s="18">
        <f t="shared" si="2"/>
        <v>0</v>
      </c>
      <c r="AK27" s="312">
        <f t="shared" si="3"/>
        <v>0</v>
      </c>
      <c r="AL27" s="335">
        <f t="shared" si="4"/>
        <v>0</v>
      </c>
      <c r="AM27" s="11"/>
      <c r="AN27" s="11"/>
      <c r="AO27" s="11"/>
    </row>
    <row r="28" spans="1:41" s="1" customFormat="1" ht="21" customHeight="1">
      <c r="A28" s="4">
        <v>22</v>
      </c>
      <c r="B28" s="38" t="s">
        <v>2306</v>
      </c>
      <c r="C28" s="39" t="s">
        <v>764</v>
      </c>
      <c r="D28" s="40" t="s">
        <v>46</v>
      </c>
      <c r="E28" s="96"/>
      <c r="F28" s="95"/>
      <c r="G28" s="95"/>
      <c r="H28" s="95"/>
      <c r="I28" s="95"/>
      <c r="J28" s="95"/>
      <c r="K28" s="95"/>
      <c r="L28" s="95"/>
      <c r="M28" s="95"/>
      <c r="N28" s="95"/>
      <c r="O28" s="94"/>
      <c r="P28" s="95"/>
      <c r="Q28" s="94"/>
      <c r="R28" s="95"/>
      <c r="S28" s="95"/>
      <c r="T28" s="95"/>
      <c r="U28" s="95"/>
      <c r="V28" s="95"/>
      <c r="W28" s="95"/>
      <c r="X28" s="95"/>
      <c r="Y28" s="95"/>
      <c r="Z28" s="95"/>
      <c r="AA28" s="95"/>
      <c r="AB28" s="95"/>
      <c r="AC28" s="95"/>
      <c r="AD28" s="95"/>
      <c r="AE28" s="95"/>
      <c r="AF28" s="95"/>
      <c r="AG28" s="95"/>
      <c r="AH28" s="95"/>
      <c r="AI28" s="95"/>
      <c r="AJ28" s="18">
        <f t="shared" si="2"/>
        <v>0</v>
      </c>
      <c r="AK28" s="312">
        <f t="shared" si="3"/>
        <v>0</v>
      </c>
      <c r="AL28" s="335">
        <f t="shared" si="4"/>
        <v>0</v>
      </c>
      <c r="AM28" s="11"/>
      <c r="AN28" s="11"/>
      <c r="AO28" s="11"/>
    </row>
    <row r="29" spans="1:41" s="1" customFormat="1" ht="21" customHeight="1">
      <c r="A29" s="4">
        <v>23</v>
      </c>
      <c r="B29" s="38" t="s">
        <v>2307</v>
      </c>
      <c r="C29" s="39" t="s">
        <v>65</v>
      </c>
      <c r="D29" s="40" t="s">
        <v>67</v>
      </c>
      <c r="E29" s="96"/>
      <c r="F29" s="95"/>
      <c r="G29" s="95"/>
      <c r="H29" s="95"/>
      <c r="I29" s="95"/>
      <c r="J29" s="95"/>
      <c r="K29" s="95"/>
      <c r="L29" s="95"/>
      <c r="M29" s="95"/>
      <c r="N29" s="95" t="s">
        <v>7</v>
      </c>
      <c r="O29" s="94"/>
      <c r="P29" s="95"/>
      <c r="Q29" s="94"/>
      <c r="R29" s="95"/>
      <c r="S29" s="95"/>
      <c r="T29" s="95"/>
      <c r="U29" s="95"/>
      <c r="V29" s="95"/>
      <c r="W29" s="95"/>
      <c r="X29" s="95"/>
      <c r="Y29" s="95"/>
      <c r="Z29" s="95"/>
      <c r="AA29" s="95"/>
      <c r="AB29" s="95"/>
      <c r="AC29" s="95"/>
      <c r="AD29" s="95"/>
      <c r="AE29" s="95"/>
      <c r="AF29" s="95"/>
      <c r="AG29" s="95"/>
      <c r="AH29" s="95"/>
      <c r="AI29" s="95"/>
      <c r="AJ29" s="18">
        <f t="shared" si="2"/>
        <v>0</v>
      </c>
      <c r="AK29" s="312">
        <f t="shared" si="3"/>
        <v>1</v>
      </c>
      <c r="AL29" s="335">
        <f t="shared" si="4"/>
        <v>0</v>
      </c>
      <c r="AM29" s="11"/>
      <c r="AN29" s="11"/>
      <c r="AO29" s="11"/>
    </row>
    <row r="30" spans="1:41" s="1" customFormat="1" ht="21" customHeight="1">
      <c r="A30" s="4">
        <v>24</v>
      </c>
      <c r="B30" s="38" t="s">
        <v>2308</v>
      </c>
      <c r="C30" s="39" t="s">
        <v>57</v>
      </c>
      <c r="D30" s="40" t="s">
        <v>67</v>
      </c>
      <c r="E30" s="96"/>
      <c r="F30" s="95" t="s">
        <v>7</v>
      </c>
      <c r="G30" s="95"/>
      <c r="H30" s="95"/>
      <c r="I30" s="95"/>
      <c r="J30" s="95"/>
      <c r="K30" s="95"/>
      <c r="L30" s="95"/>
      <c r="M30" s="95"/>
      <c r="N30" s="95"/>
      <c r="O30" s="94"/>
      <c r="P30" s="95"/>
      <c r="Q30" s="94"/>
      <c r="R30" s="95"/>
      <c r="S30" s="95"/>
      <c r="T30" s="95"/>
      <c r="U30" s="95"/>
      <c r="V30" s="95"/>
      <c r="W30" s="95"/>
      <c r="X30" s="95"/>
      <c r="Y30" s="95"/>
      <c r="Z30" s="95"/>
      <c r="AA30" s="95"/>
      <c r="AB30" s="95"/>
      <c r="AC30" s="95"/>
      <c r="AD30" s="95"/>
      <c r="AE30" s="95"/>
      <c r="AF30" s="95"/>
      <c r="AG30" s="95"/>
      <c r="AH30" s="95"/>
      <c r="AI30" s="95"/>
      <c r="AJ30" s="18">
        <f t="shared" si="2"/>
        <v>0</v>
      </c>
      <c r="AK30" s="312">
        <f t="shared" si="3"/>
        <v>1</v>
      </c>
      <c r="AL30" s="335">
        <f t="shared" si="4"/>
        <v>0</v>
      </c>
      <c r="AM30" s="11"/>
      <c r="AN30" s="11"/>
      <c r="AO30" s="11"/>
    </row>
    <row r="31" spans="1:41" s="1" customFormat="1" ht="21" customHeight="1">
      <c r="A31" s="4">
        <v>25</v>
      </c>
      <c r="B31" s="38" t="s">
        <v>2309</v>
      </c>
      <c r="C31" s="39" t="s">
        <v>2310</v>
      </c>
      <c r="D31" s="40" t="s">
        <v>2311</v>
      </c>
      <c r="E31" s="96"/>
      <c r="F31" s="95"/>
      <c r="G31" s="95"/>
      <c r="H31" s="95"/>
      <c r="I31" s="95"/>
      <c r="J31" s="95"/>
      <c r="K31" s="95"/>
      <c r="L31" s="95"/>
      <c r="M31" s="95"/>
      <c r="N31" s="95"/>
      <c r="O31" s="94"/>
      <c r="P31" s="95"/>
      <c r="Q31" s="94"/>
      <c r="R31" s="95"/>
      <c r="S31" s="95"/>
      <c r="T31" s="95"/>
      <c r="U31" s="95"/>
      <c r="V31" s="95"/>
      <c r="W31" s="95"/>
      <c r="X31" s="95"/>
      <c r="Y31" s="95"/>
      <c r="Z31" s="95"/>
      <c r="AA31" s="95"/>
      <c r="AB31" s="95"/>
      <c r="AC31" s="95"/>
      <c r="AD31" s="95"/>
      <c r="AE31" s="95"/>
      <c r="AF31" s="95"/>
      <c r="AG31" s="95"/>
      <c r="AH31" s="95"/>
      <c r="AI31" s="95"/>
      <c r="AJ31" s="18">
        <f t="shared" si="2"/>
        <v>0</v>
      </c>
      <c r="AK31" s="312">
        <f t="shared" si="3"/>
        <v>0</v>
      </c>
      <c r="AL31" s="335">
        <f t="shared" si="4"/>
        <v>0</v>
      </c>
      <c r="AM31" s="11"/>
      <c r="AN31" s="11"/>
      <c r="AO31" s="11"/>
    </row>
    <row r="32" spans="1:41" s="1" customFormat="1" ht="21" customHeight="1">
      <c r="A32" s="4">
        <v>26</v>
      </c>
      <c r="B32" s="38" t="s">
        <v>2312</v>
      </c>
      <c r="C32" s="39" t="s">
        <v>2313</v>
      </c>
      <c r="D32" s="40" t="s">
        <v>183</v>
      </c>
      <c r="E32" s="96"/>
      <c r="F32" s="95"/>
      <c r="G32" s="95"/>
      <c r="H32" s="95"/>
      <c r="I32" s="95"/>
      <c r="J32" s="95"/>
      <c r="K32" s="95"/>
      <c r="L32" s="95"/>
      <c r="M32" s="95"/>
      <c r="N32" s="95"/>
      <c r="O32" s="94"/>
      <c r="P32" s="95"/>
      <c r="Q32" s="94"/>
      <c r="R32" s="95"/>
      <c r="S32" s="95"/>
      <c r="T32" s="95"/>
      <c r="U32" s="95"/>
      <c r="V32" s="95"/>
      <c r="W32" s="95"/>
      <c r="X32" s="95"/>
      <c r="Y32" s="95"/>
      <c r="Z32" s="95"/>
      <c r="AA32" s="95"/>
      <c r="AB32" s="95"/>
      <c r="AC32" s="95"/>
      <c r="AD32" s="95"/>
      <c r="AE32" s="95"/>
      <c r="AF32" s="95"/>
      <c r="AG32" s="95"/>
      <c r="AH32" s="95"/>
      <c r="AI32" s="95"/>
      <c r="AJ32" s="18">
        <f t="shared" si="2"/>
        <v>0</v>
      </c>
      <c r="AK32" s="312">
        <f t="shared" si="3"/>
        <v>0</v>
      </c>
      <c r="AL32" s="335">
        <f t="shared" si="4"/>
        <v>0</v>
      </c>
      <c r="AM32" s="15"/>
      <c r="AN32"/>
      <c r="AO32"/>
    </row>
    <row r="33" spans="1:40" s="1" customFormat="1" ht="21" customHeight="1">
      <c r="A33" s="4">
        <v>27</v>
      </c>
      <c r="B33" s="38" t="s">
        <v>2314</v>
      </c>
      <c r="C33" s="39" t="s">
        <v>2315</v>
      </c>
      <c r="D33" s="40" t="s">
        <v>59</v>
      </c>
      <c r="E33" s="96"/>
      <c r="F33" s="95" t="s">
        <v>6</v>
      </c>
      <c r="G33" s="95"/>
      <c r="H33" s="95"/>
      <c r="I33" s="95"/>
      <c r="J33" s="95"/>
      <c r="K33" s="95"/>
      <c r="L33" s="95"/>
      <c r="M33" s="95"/>
      <c r="N33" s="95"/>
      <c r="O33" s="94"/>
      <c r="P33" s="95"/>
      <c r="Q33" s="94" t="s">
        <v>8</v>
      </c>
      <c r="R33" s="95"/>
      <c r="S33" s="95" t="s">
        <v>6</v>
      </c>
      <c r="T33" s="95"/>
      <c r="U33" s="95" t="s">
        <v>6</v>
      </c>
      <c r="V33" s="95"/>
      <c r="W33" s="95"/>
      <c r="X33" s="95"/>
      <c r="Y33" s="95"/>
      <c r="Z33" s="95"/>
      <c r="AA33" s="95"/>
      <c r="AB33" s="95"/>
      <c r="AC33" s="95"/>
      <c r="AD33" s="95"/>
      <c r="AE33" s="95"/>
      <c r="AF33" s="95"/>
      <c r="AG33" s="95"/>
      <c r="AH33" s="95"/>
      <c r="AI33" s="95"/>
      <c r="AJ33" s="18">
        <f t="shared" si="2"/>
        <v>3</v>
      </c>
      <c r="AK33" s="312">
        <f t="shared" si="3"/>
        <v>0</v>
      </c>
      <c r="AL33" s="335">
        <f t="shared" si="4"/>
        <v>1</v>
      </c>
    </row>
    <row r="34" spans="1:40" s="1" customFormat="1" ht="21" customHeight="1">
      <c r="A34" s="4">
        <v>28</v>
      </c>
      <c r="B34" s="38" t="s">
        <v>2316</v>
      </c>
      <c r="C34" s="39" t="s">
        <v>2317</v>
      </c>
      <c r="D34" s="40" t="s">
        <v>68</v>
      </c>
      <c r="E34" s="96"/>
      <c r="F34" s="95"/>
      <c r="G34" s="95"/>
      <c r="H34" s="95"/>
      <c r="I34" s="95"/>
      <c r="J34" s="95"/>
      <c r="K34" s="95"/>
      <c r="L34" s="95"/>
      <c r="M34" s="95"/>
      <c r="N34" s="95"/>
      <c r="O34" s="94"/>
      <c r="P34" s="95"/>
      <c r="Q34" s="94"/>
      <c r="R34" s="95"/>
      <c r="S34" s="95"/>
      <c r="T34" s="95"/>
      <c r="U34" s="95"/>
      <c r="V34" s="95"/>
      <c r="W34" s="95"/>
      <c r="X34" s="95"/>
      <c r="Y34" s="95"/>
      <c r="Z34" s="95"/>
      <c r="AA34" s="95"/>
      <c r="AB34" s="95"/>
      <c r="AC34" s="95"/>
      <c r="AD34" s="95"/>
      <c r="AE34" s="95"/>
      <c r="AF34" s="95"/>
      <c r="AG34" s="95"/>
      <c r="AH34" s="95"/>
      <c r="AI34" s="95"/>
      <c r="AJ34" s="18">
        <f t="shared" si="2"/>
        <v>0</v>
      </c>
      <c r="AK34" s="312">
        <f t="shared" si="3"/>
        <v>0</v>
      </c>
      <c r="AL34" s="335">
        <f t="shared" si="4"/>
        <v>0</v>
      </c>
    </row>
    <row r="35" spans="1:40" s="1" customFormat="1" ht="21" customHeight="1">
      <c r="A35" s="4">
        <v>29</v>
      </c>
      <c r="B35" s="38" t="s">
        <v>2318</v>
      </c>
      <c r="C35" s="39" t="s">
        <v>1235</v>
      </c>
      <c r="D35" s="40" t="s">
        <v>104</v>
      </c>
      <c r="E35" s="147"/>
      <c r="F35" s="95" t="s">
        <v>6</v>
      </c>
      <c r="G35" s="95"/>
      <c r="H35" s="95"/>
      <c r="I35" s="95"/>
      <c r="J35" s="95" t="s">
        <v>8</v>
      </c>
      <c r="K35" s="95"/>
      <c r="L35" s="95"/>
      <c r="M35" s="95" t="s">
        <v>6</v>
      </c>
      <c r="N35" s="95" t="s">
        <v>7</v>
      </c>
      <c r="O35" s="94"/>
      <c r="P35" s="95"/>
      <c r="Q35" s="94"/>
      <c r="R35" s="95"/>
      <c r="S35" s="95"/>
      <c r="T35" s="95"/>
      <c r="U35" s="95"/>
      <c r="V35" s="95"/>
      <c r="W35" s="95"/>
      <c r="X35" s="95"/>
      <c r="Y35" s="95"/>
      <c r="Z35" s="95"/>
      <c r="AA35" s="95"/>
      <c r="AB35" s="95"/>
      <c r="AC35" s="95"/>
      <c r="AD35" s="95"/>
      <c r="AE35" s="95"/>
      <c r="AF35" s="95"/>
      <c r="AG35" s="95"/>
      <c r="AH35" s="95"/>
      <c r="AI35" s="95"/>
      <c r="AJ35" s="18">
        <f t="shared" si="2"/>
        <v>2</v>
      </c>
      <c r="AK35" s="312">
        <f t="shared" si="3"/>
        <v>1</v>
      </c>
      <c r="AL35" s="335">
        <f t="shared" si="4"/>
        <v>1</v>
      </c>
    </row>
    <row r="36" spans="1:40" s="1" customFormat="1" ht="21" customHeight="1">
      <c r="A36" s="4">
        <v>30</v>
      </c>
      <c r="B36" s="38" t="s">
        <v>2319</v>
      </c>
      <c r="C36" s="39" t="s">
        <v>2320</v>
      </c>
      <c r="D36" s="40" t="s">
        <v>125</v>
      </c>
      <c r="E36" s="147"/>
      <c r="F36" s="95"/>
      <c r="G36" s="95"/>
      <c r="H36" s="95"/>
      <c r="I36" s="95"/>
      <c r="J36" s="95"/>
      <c r="K36" s="95"/>
      <c r="L36" s="95"/>
      <c r="M36" s="95"/>
      <c r="N36" s="95"/>
      <c r="O36" s="94"/>
      <c r="P36" s="95"/>
      <c r="Q36" s="95"/>
      <c r="R36" s="95"/>
      <c r="S36" s="95"/>
      <c r="T36" s="95"/>
      <c r="U36" s="95"/>
      <c r="V36" s="95"/>
      <c r="W36" s="95"/>
      <c r="X36" s="95"/>
      <c r="Y36" s="95"/>
      <c r="Z36" s="95"/>
      <c r="AA36" s="95"/>
      <c r="AB36" s="95"/>
      <c r="AC36" s="95"/>
      <c r="AD36" s="95"/>
      <c r="AE36" s="95"/>
      <c r="AF36" s="95"/>
      <c r="AG36" s="95"/>
      <c r="AH36" s="95"/>
      <c r="AI36" s="95"/>
      <c r="AJ36" s="18">
        <f t="shared" si="2"/>
        <v>0</v>
      </c>
      <c r="AK36" s="312">
        <f t="shared" si="3"/>
        <v>0</v>
      </c>
      <c r="AL36" s="335">
        <f t="shared" si="4"/>
        <v>0</v>
      </c>
      <c r="AM36" s="452"/>
      <c r="AN36" s="453"/>
    </row>
    <row r="37" spans="1:40" s="1" customFormat="1" ht="21" customHeight="1">
      <c r="A37" s="4">
        <v>31</v>
      </c>
      <c r="B37" s="38" t="s">
        <v>2321</v>
      </c>
      <c r="C37" s="39" t="s">
        <v>2322</v>
      </c>
      <c r="D37" s="40" t="s">
        <v>2323</v>
      </c>
      <c r="E37" s="147"/>
      <c r="F37" s="95"/>
      <c r="G37" s="95"/>
      <c r="H37" s="95"/>
      <c r="I37" s="95"/>
      <c r="J37" s="95"/>
      <c r="K37" s="95"/>
      <c r="L37" s="95"/>
      <c r="M37" s="95"/>
      <c r="N37" s="95"/>
      <c r="O37" s="94"/>
      <c r="P37" s="95"/>
      <c r="Q37" s="95"/>
      <c r="R37" s="95"/>
      <c r="S37" s="95"/>
      <c r="T37" s="95"/>
      <c r="U37" s="95"/>
      <c r="V37" s="95"/>
      <c r="W37" s="95"/>
      <c r="X37" s="95"/>
      <c r="Y37" s="95"/>
      <c r="Z37" s="95"/>
      <c r="AA37" s="95"/>
      <c r="AB37" s="95"/>
      <c r="AC37" s="95"/>
      <c r="AD37" s="95"/>
      <c r="AE37" s="95"/>
      <c r="AF37" s="95"/>
      <c r="AG37" s="95"/>
      <c r="AH37" s="95"/>
      <c r="AI37" s="95"/>
      <c r="AJ37" s="18">
        <f t="shared" si="2"/>
        <v>0</v>
      </c>
      <c r="AK37" s="312">
        <f t="shared" si="3"/>
        <v>0</v>
      </c>
      <c r="AL37" s="335">
        <f t="shared" si="4"/>
        <v>0</v>
      </c>
      <c r="AM37" s="52"/>
      <c r="AN37" s="153"/>
    </row>
    <row r="38" spans="1:40" s="1" customFormat="1" ht="21" customHeight="1">
      <c r="A38" s="434" t="s">
        <v>10</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113">
        <f>SUM(AJ7:AJ37)</f>
        <v>18</v>
      </c>
      <c r="AK38" s="113">
        <f>SUM(AK7:AK37)</f>
        <v>11</v>
      </c>
      <c r="AL38" s="113">
        <f>SUM(AL7:AL37)</f>
        <v>8</v>
      </c>
      <c r="AM38" s="11"/>
      <c r="AN38" s="11"/>
    </row>
    <row r="39" spans="1:40" s="24" customFormat="1" ht="21" customHeight="1">
      <c r="A39" s="418" t="s">
        <v>2599</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20"/>
      <c r="AM39" s="311"/>
      <c r="AN39" s="311"/>
    </row>
    <row r="40" spans="1:40" ht="19.5">
      <c r="C40" s="414"/>
      <c r="D40" s="414"/>
      <c r="E40" s="414"/>
      <c r="F40" s="414"/>
      <c r="G40" s="414"/>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40" ht="19.5">
      <c r="C41" s="414"/>
      <c r="D41" s="414"/>
      <c r="E41" s="414"/>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40" ht="19.5">
      <c r="C42" s="414"/>
      <c r="D42" s="414"/>
      <c r="E42" s="15"/>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sheetData>
  <mergeCells count="22">
    <mergeCell ref="A1:P1"/>
    <mergeCell ref="Q1:AL1"/>
    <mergeCell ref="A2:P2"/>
    <mergeCell ref="Q2:AL2"/>
    <mergeCell ref="A3:AL3"/>
    <mergeCell ref="C42:D42"/>
    <mergeCell ref="C40:G40"/>
    <mergeCell ref="C41:E41"/>
    <mergeCell ref="M4:N4"/>
    <mergeCell ref="I4:L4"/>
    <mergeCell ref="C5:D6"/>
    <mergeCell ref="O4:Q4"/>
    <mergeCell ref="R4:T4"/>
    <mergeCell ref="A39:AL39"/>
    <mergeCell ref="A5:A6"/>
    <mergeCell ref="B5:B6"/>
    <mergeCell ref="AM19:AN19"/>
    <mergeCell ref="A38:AI38"/>
    <mergeCell ref="AM36:AN36"/>
    <mergeCell ref="AJ5:AJ6"/>
    <mergeCell ref="AK5:AK6"/>
    <mergeCell ref="AL5:AL6"/>
  </mergeCells>
  <conditionalFormatting sqref="E6:AI37">
    <cfRule type="expression" dxfId="2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zoomScaleNormal="100" workbookViewId="0">
      <selection activeCell="U18" sqref="U18"/>
    </sheetView>
  </sheetViews>
  <sheetFormatPr defaultRowHeight="15.75"/>
  <cols>
    <col min="1" max="1" width="6.5" customWidth="1"/>
    <col min="2" max="2" width="17.6640625" customWidth="1"/>
    <col min="3" max="3" width="25.83203125" customWidth="1"/>
    <col min="4" max="4" width="11.6640625" customWidth="1"/>
    <col min="5" max="35" width="4" customWidth="1"/>
    <col min="36" max="38" width="6.33203125" customWidth="1"/>
    <col min="39" max="39" width="10.83203125" customWidth="1"/>
    <col min="40" max="40" width="12.1640625" customWidth="1"/>
    <col min="41" max="41" width="10.83203125" customWidth="1"/>
  </cols>
  <sheetData>
    <row r="1" spans="1:41" s="23" customFormat="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35.25" customHeight="1">
      <c r="A3" s="432" t="s">
        <v>2517</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21" customHeight="1">
      <c r="A7" s="33">
        <v>1</v>
      </c>
      <c r="B7" s="265" t="s">
        <v>2324</v>
      </c>
      <c r="C7" s="266" t="s">
        <v>222</v>
      </c>
      <c r="D7" s="267" t="s">
        <v>36</v>
      </c>
      <c r="E7" s="96"/>
      <c r="F7" s="95"/>
      <c r="G7" s="95" t="s">
        <v>6</v>
      </c>
      <c r="H7" s="95"/>
      <c r="I7" s="95"/>
      <c r="J7" s="95"/>
      <c r="K7" s="95"/>
      <c r="L7" s="95"/>
      <c r="M7" s="95"/>
      <c r="N7" s="95"/>
      <c r="O7" s="95"/>
      <c r="P7" s="95"/>
      <c r="Q7" s="95" t="s">
        <v>6</v>
      </c>
      <c r="R7" s="95"/>
      <c r="S7" s="95"/>
      <c r="T7" s="95"/>
      <c r="U7" s="95"/>
      <c r="V7" s="95"/>
      <c r="W7" s="95"/>
      <c r="X7" s="95"/>
      <c r="Y7" s="95"/>
      <c r="Z7" s="95"/>
      <c r="AA7" s="95"/>
      <c r="AB7" s="95"/>
      <c r="AC7" s="94"/>
      <c r="AD7" s="95"/>
      <c r="AE7" s="95"/>
      <c r="AF7" s="95"/>
      <c r="AG7" s="95"/>
      <c r="AH7" s="95"/>
      <c r="AI7" s="95"/>
      <c r="AJ7" s="18">
        <f>COUNTIF(E7:AI7,"K")+2*COUNTIF(E7:AI7,"2K")+COUNTIF(E7:AI7,"TK")+COUNTIF(E7:AI7,"KT")+COUNTIF(E7:AI7,"PK")+COUNTIF(E7:AI7,"KP")+2*COUNTIF(E7:AI7,"K2")</f>
        <v>2</v>
      </c>
      <c r="AK7" s="312">
        <f>COUNTIF(F7:AJ7,"P")+2*COUNTIF(F7:AJ7,"2P")+COUNTIF(F7:AJ7,"TP")+COUNTIF(F7:AJ7,"PT")+COUNTIF(F7:AJ7,"PK")+COUNTIF(F7:AJ7,"KP")+2*COUNTIF(F7:AJ7,"P2")</f>
        <v>0</v>
      </c>
      <c r="AL7" s="335">
        <f>COUNTIF(E7:AI7,"T")+2*COUNTIF(E7:AI7,"2T")+2*COUNTIF(E7:AI7,"T2")+COUNTIF(E7:AI7,"PT")+COUNTIF(E7:AI7,"TP")+COUNTIF(E7:AI7,"TK")+COUNTIF(E7:AI7,"KT")</f>
        <v>0</v>
      </c>
      <c r="AM7" s="9"/>
      <c r="AN7" s="10"/>
      <c r="AO7" s="11"/>
    </row>
    <row r="8" spans="1:41" s="1" customFormat="1" ht="21" customHeight="1">
      <c r="A8" s="33">
        <v>2</v>
      </c>
      <c r="B8" s="265" t="s">
        <v>2325</v>
      </c>
      <c r="C8" s="266" t="s">
        <v>939</v>
      </c>
      <c r="D8" s="267" t="s">
        <v>61</v>
      </c>
      <c r="E8" s="96"/>
      <c r="F8" s="95"/>
      <c r="G8" s="95" t="s">
        <v>2657</v>
      </c>
      <c r="H8" s="95"/>
      <c r="I8" s="95"/>
      <c r="J8" s="95"/>
      <c r="K8" s="95"/>
      <c r="L8" s="95"/>
      <c r="M8" s="95"/>
      <c r="N8" s="95" t="s">
        <v>2657</v>
      </c>
      <c r="O8" s="95"/>
      <c r="P8" s="95"/>
      <c r="Q8" s="95"/>
      <c r="R8" s="95"/>
      <c r="S8" s="95" t="s">
        <v>6</v>
      </c>
      <c r="T8" s="95"/>
      <c r="U8" s="95" t="s">
        <v>6</v>
      </c>
      <c r="V8" s="95"/>
      <c r="W8" s="95"/>
      <c r="X8" s="95"/>
      <c r="Y8" s="95"/>
      <c r="Z8" s="95"/>
      <c r="AA8" s="95"/>
      <c r="AB8" s="95"/>
      <c r="AC8" s="94"/>
      <c r="AD8" s="95"/>
      <c r="AE8" s="95"/>
      <c r="AF8" s="95"/>
      <c r="AG8" s="95"/>
      <c r="AH8" s="95"/>
      <c r="AI8" s="95"/>
      <c r="AJ8" s="18">
        <f t="shared" ref="AJ8:AJ29" si="2">COUNTIF(E8:AI8,"K")+2*COUNTIF(E8:AI8,"2K")+COUNTIF(E8:AI8,"TK")+COUNTIF(E8:AI8,"KT")+COUNTIF(E8:AI8,"PK")+COUNTIF(E8:AI8,"KP")+2*COUNTIF(E8:AI8,"K2")</f>
        <v>6</v>
      </c>
      <c r="AK8" s="312">
        <f t="shared" ref="AK8:AK29" si="3">COUNTIF(F8:AJ8,"P")+2*COUNTIF(F8:AJ8,"2P")+COUNTIF(F8:AJ8,"TP")+COUNTIF(F8:AJ8,"PT")+COUNTIF(F8:AJ8,"PK")+COUNTIF(F8:AJ8,"KP")+2*COUNTIF(F8:AJ8,"P2")</f>
        <v>0</v>
      </c>
      <c r="AL8" s="335">
        <f t="shared" ref="AL8:AL29" si="4">COUNTIF(E8:AI8,"T")+2*COUNTIF(E8:AI8,"2T")+2*COUNTIF(E8:AI8,"T2")+COUNTIF(E8:AI8,"PT")+COUNTIF(E8:AI8,"TP")+COUNTIF(E8:AI8,"TK")+COUNTIF(E8:AI8,"KT")</f>
        <v>0</v>
      </c>
      <c r="AM8" s="11"/>
      <c r="AN8" s="11"/>
      <c r="AO8" s="11"/>
    </row>
    <row r="9" spans="1:41" s="1" customFormat="1" ht="21" customHeight="1">
      <c r="A9" s="33">
        <v>3</v>
      </c>
      <c r="B9" s="265" t="s">
        <v>2326</v>
      </c>
      <c r="C9" s="266" t="s">
        <v>2327</v>
      </c>
      <c r="D9" s="267" t="s">
        <v>1791</v>
      </c>
      <c r="E9" s="96"/>
      <c r="F9" s="95"/>
      <c r="G9" s="95"/>
      <c r="H9" s="95"/>
      <c r="I9" s="95"/>
      <c r="J9" s="95"/>
      <c r="K9" s="95"/>
      <c r="L9" s="95"/>
      <c r="M9" s="95"/>
      <c r="N9" s="95"/>
      <c r="O9" s="95"/>
      <c r="P9" s="95"/>
      <c r="Q9" s="95"/>
      <c r="R9" s="95"/>
      <c r="S9" s="95"/>
      <c r="T9" s="95"/>
      <c r="U9" s="95"/>
      <c r="V9" s="95"/>
      <c r="W9" s="95"/>
      <c r="X9" s="95"/>
      <c r="Y9" s="95"/>
      <c r="Z9" s="95"/>
      <c r="AA9" s="95"/>
      <c r="AB9" s="95"/>
      <c r="AC9" s="94"/>
      <c r="AD9" s="95"/>
      <c r="AE9" s="95"/>
      <c r="AF9" s="95"/>
      <c r="AG9" s="95"/>
      <c r="AH9" s="95"/>
      <c r="AI9" s="95"/>
      <c r="AJ9" s="18">
        <f t="shared" si="2"/>
        <v>0</v>
      </c>
      <c r="AK9" s="312">
        <f t="shared" si="3"/>
        <v>0</v>
      </c>
      <c r="AL9" s="335">
        <f t="shared" si="4"/>
        <v>0</v>
      </c>
      <c r="AM9" s="11"/>
      <c r="AN9" s="11"/>
      <c r="AO9" s="11"/>
    </row>
    <row r="10" spans="1:41" s="1" customFormat="1" ht="21" customHeight="1">
      <c r="A10" s="33">
        <v>4</v>
      </c>
      <c r="B10" s="265" t="s">
        <v>2328</v>
      </c>
      <c r="C10" s="266" t="s">
        <v>2329</v>
      </c>
      <c r="D10" s="267" t="s">
        <v>39</v>
      </c>
      <c r="E10" s="96"/>
      <c r="F10" s="95"/>
      <c r="G10" s="95" t="s">
        <v>6</v>
      </c>
      <c r="H10" s="95"/>
      <c r="I10" s="95"/>
      <c r="J10" s="95"/>
      <c r="K10" s="95"/>
      <c r="L10" s="95"/>
      <c r="M10" s="95"/>
      <c r="N10" s="95"/>
      <c r="O10" s="95"/>
      <c r="P10" s="95"/>
      <c r="Q10" s="95"/>
      <c r="R10" s="95"/>
      <c r="S10" s="95"/>
      <c r="T10" s="95"/>
      <c r="U10" s="95"/>
      <c r="V10" s="95"/>
      <c r="W10" s="95"/>
      <c r="X10" s="95"/>
      <c r="Y10" s="95"/>
      <c r="Z10" s="95"/>
      <c r="AA10" s="95"/>
      <c r="AB10" s="95"/>
      <c r="AC10" s="94"/>
      <c r="AD10" s="95"/>
      <c r="AE10" s="95"/>
      <c r="AF10" s="95"/>
      <c r="AG10" s="95"/>
      <c r="AH10" s="95"/>
      <c r="AI10" s="95"/>
      <c r="AJ10" s="18">
        <f t="shared" si="2"/>
        <v>1</v>
      </c>
      <c r="AK10" s="312">
        <f t="shared" si="3"/>
        <v>0</v>
      </c>
      <c r="AL10" s="335">
        <f t="shared" si="4"/>
        <v>0</v>
      </c>
      <c r="AM10" s="11"/>
      <c r="AN10" s="11"/>
      <c r="AO10" s="11"/>
    </row>
    <row r="11" spans="1:41" s="1" customFormat="1" ht="21" customHeight="1">
      <c r="A11" s="33">
        <v>5</v>
      </c>
      <c r="B11" s="265" t="s">
        <v>2330</v>
      </c>
      <c r="C11" s="266" t="s">
        <v>2331</v>
      </c>
      <c r="D11" s="267" t="s">
        <v>40</v>
      </c>
      <c r="E11" s="96"/>
      <c r="F11" s="95"/>
      <c r="G11" s="95"/>
      <c r="H11" s="95"/>
      <c r="I11" s="95"/>
      <c r="J11" s="95"/>
      <c r="K11" s="95"/>
      <c r="L11" s="95"/>
      <c r="M11" s="95"/>
      <c r="N11" s="95" t="s">
        <v>6</v>
      </c>
      <c r="O11" s="95"/>
      <c r="P11" s="95"/>
      <c r="Q11" s="95"/>
      <c r="R11" s="95"/>
      <c r="S11" s="95"/>
      <c r="T11" s="95"/>
      <c r="U11" s="95"/>
      <c r="V11" s="95"/>
      <c r="W11" s="95"/>
      <c r="X11" s="95"/>
      <c r="Y11" s="95"/>
      <c r="Z11" s="95"/>
      <c r="AA11" s="95"/>
      <c r="AB11" s="95"/>
      <c r="AC11" s="94"/>
      <c r="AD11" s="95"/>
      <c r="AE11" s="95"/>
      <c r="AF11" s="95"/>
      <c r="AG11" s="95"/>
      <c r="AH11" s="95"/>
      <c r="AI11" s="95"/>
      <c r="AJ11" s="18">
        <f t="shared" si="2"/>
        <v>1</v>
      </c>
      <c r="AK11" s="312">
        <f t="shared" si="3"/>
        <v>0</v>
      </c>
      <c r="AL11" s="335">
        <f t="shared" si="4"/>
        <v>0</v>
      </c>
      <c r="AM11" s="11"/>
      <c r="AN11" s="11"/>
      <c r="AO11" s="11"/>
    </row>
    <row r="12" spans="1:41" s="1" customFormat="1" ht="21" customHeight="1">
      <c r="A12" s="33">
        <v>6</v>
      </c>
      <c r="B12" s="265" t="s">
        <v>2332</v>
      </c>
      <c r="C12" s="266" t="s">
        <v>2333</v>
      </c>
      <c r="D12" s="267" t="s">
        <v>14</v>
      </c>
      <c r="E12" s="96"/>
      <c r="F12" s="95"/>
      <c r="G12" s="95" t="s">
        <v>6</v>
      </c>
      <c r="H12" s="95"/>
      <c r="I12" s="95"/>
      <c r="J12" s="95"/>
      <c r="K12" s="95"/>
      <c r="L12" s="95"/>
      <c r="M12" s="95"/>
      <c r="N12" s="95" t="s">
        <v>6</v>
      </c>
      <c r="O12" s="95"/>
      <c r="P12" s="95"/>
      <c r="Q12" s="95"/>
      <c r="R12" s="95"/>
      <c r="S12" s="95"/>
      <c r="T12" s="95"/>
      <c r="U12" s="95"/>
      <c r="V12" s="95"/>
      <c r="W12" s="95"/>
      <c r="X12" s="95"/>
      <c r="Y12" s="95"/>
      <c r="Z12" s="95"/>
      <c r="AA12" s="95"/>
      <c r="AB12" s="95"/>
      <c r="AC12" s="94"/>
      <c r="AD12" s="95"/>
      <c r="AE12" s="95"/>
      <c r="AF12" s="95"/>
      <c r="AG12" s="95"/>
      <c r="AH12" s="95"/>
      <c r="AI12" s="95"/>
      <c r="AJ12" s="18">
        <f t="shared" si="2"/>
        <v>2</v>
      </c>
      <c r="AK12" s="312">
        <f t="shared" si="3"/>
        <v>0</v>
      </c>
      <c r="AL12" s="335">
        <f t="shared" si="4"/>
        <v>0</v>
      </c>
      <c r="AM12" s="11"/>
      <c r="AN12" s="11"/>
      <c r="AO12" s="11"/>
    </row>
    <row r="13" spans="1:41" s="1" customFormat="1" ht="21" customHeight="1">
      <c r="A13" s="33">
        <v>7</v>
      </c>
      <c r="B13" s="265" t="s">
        <v>2334</v>
      </c>
      <c r="C13" s="266" t="s">
        <v>2335</v>
      </c>
      <c r="D13" s="267" t="s">
        <v>33</v>
      </c>
      <c r="E13" s="96"/>
      <c r="F13" s="95"/>
      <c r="G13" s="95"/>
      <c r="H13" s="95"/>
      <c r="I13" s="95"/>
      <c r="J13" s="95"/>
      <c r="K13" s="95"/>
      <c r="L13" s="95"/>
      <c r="M13" s="95"/>
      <c r="N13" s="95" t="s">
        <v>6</v>
      </c>
      <c r="O13" s="95"/>
      <c r="P13" s="95"/>
      <c r="Q13" s="95"/>
      <c r="R13" s="95"/>
      <c r="S13" s="95"/>
      <c r="T13" s="95"/>
      <c r="U13" s="95"/>
      <c r="V13" s="95"/>
      <c r="W13" s="95"/>
      <c r="X13" s="95"/>
      <c r="Y13" s="95"/>
      <c r="Z13" s="95"/>
      <c r="AA13" s="95"/>
      <c r="AB13" s="95"/>
      <c r="AC13" s="94"/>
      <c r="AD13" s="95"/>
      <c r="AE13" s="95"/>
      <c r="AF13" s="95"/>
      <c r="AG13" s="95"/>
      <c r="AH13" s="95"/>
      <c r="AI13" s="95"/>
      <c r="AJ13" s="18">
        <f t="shared" si="2"/>
        <v>1</v>
      </c>
      <c r="AK13" s="312">
        <f t="shared" si="3"/>
        <v>0</v>
      </c>
      <c r="AL13" s="335">
        <f t="shared" si="4"/>
        <v>0</v>
      </c>
      <c r="AM13" s="11"/>
      <c r="AN13" s="11"/>
      <c r="AO13" s="11"/>
    </row>
    <row r="14" spans="1:41" s="1" customFormat="1" ht="21" customHeight="1">
      <c r="A14" s="33">
        <v>8</v>
      </c>
      <c r="B14" s="265" t="s">
        <v>2336</v>
      </c>
      <c r="C14" s="266" t="s">
        <v>2337</v>
      </c>
      <c r="D14" s="267" t="s">
        <v>126</v>
      </c>
      <c r="E14" s="96"/>
      <c r="F14" s="95"/>
      <c r="G14" s="95" t="s">
        <v>6</v>
      </c>
      <c r="H14" s="95"/>
      <c r="I14" s="95"/>
      <c r="J14" s="95"/>
      <c r="K14" s="95"/>
      <c r="L14" s="95"/>
      <c r="M14" s="95"/>
      <c r="N14" s="95"/>
      <c r="O14" s="95"/>
      <c r="P14" s="95"/>
      <c r="Q14" s="95" t="s">
        <v>6</v>
      </c>
      <c r="R14" s="95"/>
      <c r="S14" s="95"/>
      <c r="T14" s="95"/>
      <c r="U14" s="95"/>
      <c r="V14" s="95"/>
      <c r="W14" s="95"/>
      <c r="X14" s="95"/>
      <c r="Y14" s="95"/>
      <c r="Z14" s="95"/>
      <c r="AA14" s="95"/>
      <c r="AB14" s="95"/>
      <c r="AC14" s="94"/>
      <c r="AD14" s="95"/>
      <c r="AE14" s="95"/>
      <c r="AF14" s="95"/>
      <c r="AG14" s="95"/>
      <c r="AH14" s="95"/>
      <c r="AI14" s="95"/>
      <c r="AJ14" s="18">
        <f t="shared" si="2"/>
        <v>2</v>
      </c>
      <c r="AK14" s="312">
        <f t="shared" si="3"/>
        <v>0</v>
      </c>
      <c r="AL14" s="335">
        <f t="shared" si="4"/>
        <v>0</v>
      </c>
      <c r="AM14" s="11"/>
      <c r="AN14" s="11"/>
      <c r="AO14" s="11"/>
    </row>
    <row r="15" spans="1:41" s="245" customFormat="1" ht="21" customHeight="1">
      <c r="A15" s="33">
        <v>9</v>
      </c>
      <c r="B15" s="265" t="s">
        <v>2338</v>
      </c>
      <c r="C15" s="266" t="s">
        <v>2339</v>
      </c>
      <c r="D15" s="267" t="s">
        <v>20</v>
      </c>
      <c r="E15" s="264"/>
      <c r="F15" s="264"/>
      <c r="G15" s="264"/>
      <c r="H15" s="264"/>
      <c r="I15" s="264"/>
      <c r="J15" s="264"/>
      <c r="K15" s="264"/>
      <c r="L15" s="264" t="s">
        <v>8</v>
      </c>
      <c r="M15" s="264"/>
      <c r="N15" s="264" t="s">
        <v>6</v>
      </c>
      <c r="O15" s="264"/>
      <c r="P15" s="264"/>
      <c r="Q15" s="264"/>
      <c r="R15" s="264"/>
      <c r="S15" s="264"/>
      <c r="T15" s="264"/>
      <c r="U15" s="264"/>
      <c r="V15" s="264"/>
      <c r="W15" s="264"/>
      <c r="X15" s="264"/>
      <c r="Y15" s="264"/>
      <c r="Z15" s="264"/>
      <c r="AA15" s="264"/>
      <c r="AB15" s="264"/>
      <c r="AC15" s="94"/>
      <c r="AD15" s="264"/>
      <c r="AE15" s="264"/>
      <c r="AF15" s="264"/>
      <c r="AG15" s="264"/>
      <c r="AH15" s="264"/>
      <c r="AI15" s="264"/>
      <c r="AJ15" s="18">
        <f t="shared" si="2"/>
        <v>1</v>
      </c>
      <c r="AK15" s="312">
        <f t="shared" si="3"/>
        <v>0</v>
      </c>
      <c r="AL15" s="335">
        <f t="shared" si="4"/>
        <v>1</v>
      </c>
      <c r="AM15" s="244"/>
      <c r="AN15" s="244"/>
      <c r="AO15" s="244"/>
    </row>
    <row r="16" spans="1:41" s="1" customFormat="1" ht="21" customHeight="1">
      <c r="A16" s="33">
        <v>10</v>
      </c>
      <c r="B16" s="265" t="s">
        <v>2340</v>
      </c>
      <c r="C16" s="266" t="s">
        <v>2341</v>
      </c>
      <c r="D16" s="267" t="s">
        <v>20</v>
      </c>
      <c r="E16" s="96" t="s">
        <v>6</v>
      </c>
      <c r="F16" s="95"/>
      <c r="G16" s="95"/>
      <c r="H16" s="95"/>
      <c r="I16" s="95"/>
      <c r="J16" s="95"/>
      <c r="K16" s="95"/>
      <c r="L16" s="95"/>
      <c r="M16" s="95"/>
      <c r="N16" s="95"/>
      <c r="O16" s="95"/>
      <c r="P16" s="95"/>
      <c r="Q16" s="95"/>
      <c r="R16" s="95"/>
      <c r="S16" s="95"/>
      <c r="T16" s="95"/>
      <c r="U16" s="95"/>
      <c r="V16" s="95"/>
      <c r="W16" s="95"/>
      <c r="X16" s="95"/>
      <c r="Y16" s="95"/>
      <c r="Z16" s="95"/>
      <c r="AA16" s="95"/>
      <c r="AB16" s="95"/>
      <c r="AC16" s="94"/>
      <c r="AD16" s="95"/>
      <c r="AE16" s="95"/>
      <c r="AF16" s="95"/>
      <c r="AG16" s="95"/>
      <c r="AH16" s="95"/>
      <c r="AI16" s="95"/>
      <c r="AJ16" s="18">
        <f t="shared" si="2"/>
        <v>1</v>
      </c>
      <c r="AK16" s="312">
        <f t="shared" si="3"/>
        <v>0</v>
      </c>
      <c r="AL16" s="335">
        <f t="shared" si="4"/>
        <v>0</v>
      </c>
      <c r="AM16" s="11"/>
      <c r="AN16" s="11"/>
      <c r="AO16" s="11"/>
    </row>
    <row r="17" spans="1:44" s="1" customFormat="1" ht="21" customHeight="1">
      <c r="A17" s="33">
        <v>11</v>
      </c>
      <c r="B17" s="265" t="s">
        <v>2342</v>
      </c>
      <c r="C17" s="266" t="s">
        <v>2343</v>
      </c>
      <c r="D17" s="267" t="s">
        <v>20</v>
      </c>
      <c r="E17" s="96"/>
      <c r="F17" s="95"/>
      <c r="G17" s="95" t="s">
        <v>6</v>
      </c>
      <c r="H17" s="95"/>
      <c r="I17" s="95"/>
      <c r="J17" s="95"/>
      <c r="K17" s="95"/>
      <c r="L17" s="95"/>
      <c r="M17" s="95"/>
      <c r="N17" s="95" t="s">
        <v>6</v>
      </c>
      <c r="O17" s="95"/>
      <c r="P17" s="95"/>
      <c r="Q17" s="95"/>
      <c r="R17" s="95"/>
      <c r="S17" s="95"/>
      <c r="T17" s="95"/>
      <c r="U17" s="95"/>
      <c r="V17" s="95"/>
      <c r="W17" s="95"/>
      <c r="X17" s="95"/>
      <c r="Y17" s="95"/>
      <c r="Z17" s="95"/>
      <c r="AA17" s="95"/>
      <c r="AB17" s="95"/>
      <c r="AC17" s="94"/>
      <c r="AD17" s="95"/>
      <c r="AE17" s="95"/>
      <c r="AF17" s="95"/>
      <c r="AG17" s="95"/>
      <c r="AH17" s="95"/>
      <c r="AI17" s="95"/>
      <c r="AJ17" s="18">
        <f t="shared" si="2"/>
        <v>2</v>
      </c>
      <c r="AK17" s="312">
        <f t="shared" si="3"/>
        <v>0</v>
      </c>
      <c r="AL17" s="335">
        <f t="shared" si="4"/>
        <v>0</v>
      </c>
      <c r="AM17" s="11"/>
      <c r="AN17" s="11"/>
      <c r="AO17" s="11"/>
    </row>
    <row r="18" spans="1:44" s="1" customFormat="1" ht="21" customHeight="1">
      <c r="A18" s="33">
        <v>12</v>
      </c>
      <c r="B18" s="265" t="s">
        <v>2344</v>
      </c>
      <c r="C18" s="266" t="s">
        <v>57</v>
      </c>
      <c r="D18" s="267" t="s">
        <v>53</v>
      </c>
      <c r="E18" s="96"/>
      <c r="F18" s="95"/>
      <c r="G18" s="95" t="s">
        <v>6</v>
      </c>
      <c r="H18" s="95"/>
      <c r="I18" s="95"/>
      <c r="J18" s="95"/>
      <c r="K18" s="95"/>
      <c r="L18" s="95"/>
      <c r="M18" s="95"/>
      <c r="N18" s="95" t="s">
        <v>6</v>
      </c>
      <c r="O18" s="95"/>
      <c r="P18" s="95"/>
      <c r="Q18" s="95"/>
      <c r="R18" s="95"/>
      <c r="S18" s="95"/>
      <c r="T18" s="95"/>
      <c r="U18" s="95"/>
      <c r="V18" s="95"/>
      <c r="W18" s="95"/>
      <c r="X18" s="95"/>
      <c r="Y18" s="95"/>
      <c r="Z18" s="95"/>
      <c r="AA18" s="95"/>
      <c r="AB18" s="95"/>
      <c r="AC18" s="94"/>
      <c r="AD18" s="95"/>
      <c r="AE18" s="95"/>
      <c r="AF18" s="95"/>
      <c r="AG18" s="95"/>
      <c r="AH18" s="95"/>
      <c r="AI18" s="95"/>
      <c r="AJ18" s="18">
        <f t="shared" si="2"/>
        <v>2</v>
      </c>
      <c r="AK18" s="312">
        <f t="shared" si="3"/>
        <v>0</v>
      </c>
      <c r="AL18" s="335">
        <f t="shared" si="4"/>
        <v>0</v>
      </c>
      <c r="AM18" s="11"/>
      <c r="AN18" s="11"/>
      <c r="AO18" s="11"/>
    </row>
    <row r="19" spans="1:44" s="1" customFormat="1" ht="21" customHeight="1">
      <c r="A19" s="33">
        <v>13</v>
      </c>
      <c r="B19" s="265" t="s">
        <v>2345</v>
      </c>
      <c r="C19" s="266" t="s">
        <v>80</v>
      </c>
      <c r="D19" s="267" t="s">
        <v>26</v>
      </c>
      <c r="E19" s="96" t="s">
        <v>6</v>
      </c>
      <c r="F19" s="96"/>
      <c r="G19" s="96"/>
      <c r="H19" s="96"/>
      <c r="I19" s="96"/>
      <c r="J19" s="96"/>
      <c r="K19" s="96"/>
      <c r="L19" s="96"/>
      <c r="M19" s="96"/>
      <c r="N19" s="96"/>
      <c r="O19" s="96"/>
      <c r="P19" s="96"/>
      <c r="Q19" s="96"/>
      <c r="R19" s="96"/>
      <c r="S19" s="96" t="s">
        <v>7</v>
      </c>
      <c r="T19" s="96"/>
      <c r="U19" s="96" t="s">
        <v>6</v>
      </c>
      <c r="V19" s="96"/>
      <c r="W19" s="96"/>
      <c r="X19" s="96"/>
      <c r="Y19" s="96"/>
      <c r="Z19" s="96"/>
      <c r="AA19" s="96"/>
      <c r="AB19" s="96"/>
      <c r="AC19" s="94"/>
      <c r="AD19" s="96"/>
      <c r="AE19" s="96"/>
      <c r="AF19" s="96"/>
      <c r="AG19" s="96"/>
      <c r="AH19" s="96"/>
      <c r="AI19" s="96"/>
      <c r="AJ19" s="18">
        <f t="shared" si="2"/>
        <v>2</v>
      </c>
      <c r="AK19" s="312">
        <f t="shared" si="3"/>
        <v>1</v>
      </c>
      <c r="AL19" s="335">
        <f t="shared" si="4"/>
        <v>0</v>
      </c>
      <c r="AM19" s="11"/>
      <c r="AN19" s="11"/>
      <c r="AO19" s="11"/>
    </row>
    <row r="20" spans="1:44" s="1" customFormat="1" ht="21" customHeight="1">
      <c r="A20" s="33">
        <v>14</v>
      </c>
      <c r="B20" s="265" t="s">
        <v>2346</v>
      </c>
      <c r="C20" s="266" t="s">
        <v>2347</v>
      </c>
      <c r="D20" s="267" t="s">
        <v>353</v>
      </c>
      <c r="E20" s="96"/>
      <c r="F20" s="95"/>
      <c r="G20" s="95"/>
      <c r="H20" s="95"/>
      <c r="I20" s="95"/>
      <c r="J20" s="95"/>
      <c r="K20" s="95"/>
      <c r="L20" s="95" t="s">
        <v>8</v>
      </c>
      <c r="M20" s="95"/>
      <c r="N20" s="95"/>
      <c r="O20" s="95"/>
      <c r="P20" s="95"/>
      <c r="Q20" s="95"/>
      <c r="R20" s="95"/>
      <c r="S20" s="95"/>
      <c r="T20" s="95"/>
      <c r="U20" s="95"/>
      <c r="V20" s="95"/>
      <c r="W20" s="95"/>
      <c r="X20" s="95"/>
      <c r="Y20" s="95"/>
      <c r="Z20" s="95"/>
      <c r="AA20" s="95"/>
      <c r="AB20" s="95"/>
      <c r="AC20" s="94"/>
      <c r="AD20" s="95"/>
      <c r="AE20" s="95"/>
      <c r="AF20" s="95"/>
      <c r="AG20" s="95"/>
      <c r="AH20" s="95"/>
      <c r="AI20" s="95"/>
      <c r="AJ20" s="18">
        <f t="shared" si="2"/>
        <v>0</v>
      </c>
      <c r="AK20" s="312">
        <f t="shared" si="3"/>
        <v>0</v>
      </c>
      <c r="AL20" s="335">
        <f t="shared" si="4"/>
        <v>1</v>
      </c>
      <c r="AM20" s="452"/>
      <c r="AN20" s="453"/>
      <c r="AO20" s="11"/>
    </row>
    <row r="21" spans="1:44" s="1" customFormat="1" ht="21" customHeight="1">
      <c r="A21" s="33">
        <v>15</v>
      </c>
      <c r="B21" s="265" t="s">
        <v>2348</v>
      </c>
      <c r="C21" s="266" t="s">
        <v>2349</v>
      </c>
      <c r="D21" s="267" t="s">
        <v>78</v>
      </c>
      <c r="E21" s="96"/>
      <c r="F21" s="95"/>
      <c r="G21" s="95"/>
      <c r="H21" s="95"/>
      <c r="I21" s="95"/>
      <c r="J21" s="95"/>
      <c r="K21" s="95"/>
      <c r="L21" s="95"/>
      <c r="M21" s="95"/>
      <c r="N21" s="95"/>
      <c r="O21" s="95"/>
      <c r="P21" s="95"/>
      <c r="Q21" s="95"/>
      <c r="R21" s="95"/>
      <c r="S21" s="95"/>
      <c r="T21" s="95"/>
      <c r="U21" s="95"/>
      <c r="V21" s="95"/>
      <c r="W21" s="95"/>
      <c r="X21" s="95"/>
      <c r="Y21" s="95"/>
      <c r="Z21" s="95"/>
      <c r="AA21" s="95"/>
      <c r="AB21" s="95"/>
      <c r="AC21" s="94"/>
      <c r="AD21" s="95"/>
      <c r="AE21" s="95"/>
      <c r="AF21" s="95"/>
      <c r="AG21" s="95"/>
      <c r="AH21" s="95"/>
      <c r="AI21" s="95"/>
      <c r="AJ21" s="18">
        <f t="shared" si="2"/>
        <v>0</v>
      </c>
      <c r="AK21" s="312">
        <f t="shared" si="3"/>
        <v>0</v>
      </c>
      <c r="AL21" s="335">
        <f t="shared" si="4"/>
        <v>0</v>
      </c>
      <c r="AM21" s="11"/>
      <c r="AN21" s="11"/>
      <c r="AO21" s="11"/>
    </row>
    <row r="22" spans="1:44" s="1" customFormat="1" ht="21" customHeight="1">
      <c r="A22" s="33">
        <v>16</v>
      </c>
      <c r="B22" s="265" t="s">
        <v>2350</v>
      </c>
      <c r="C22" s="266" t="s">
        <v>2351</v>
      </c>
      <c r="D22" s="267" t="s">
        <v>78</v>
      </c>
      <c r="E22" s="96" t="s">
        <v>6</v>
      </c>
      <c r="F22" s="95"/>
      <c r="G22" s="95" t="s">
        <v>2657</v>
      </c>
      <c r="H22" s="95"/>
      <c r="I22" s="95"/>
      <c r="J22" s="95"/>
      <c r="K22" s="95" t="s">
        <v>6</v>
      </c>
      <c r="L22" s="95"/>
      <c r="M22" s="95"/>
      <c r="N22" s="95" t="s">
        <v>2657</v>
      </c>
      <c r="O22" s="95"/>
      <c r="P22" s="95"/>
      <c r="Q22" s="95"/>
      <c r="R22" s="95"/>
      <c r="S22" s="95" t="s">
        <v>7</v>
      </c>
      <c r="T22" s="95"/>
      <c r="U22" s="95" t="s">
        <v>6</v>
      </c>
      <c r="V22" s="95"/>
      <c r="W22" s="95"/>
      <c r="X22" s="95"/>
      <c r="Y22" s="95"/>
      <c r="Z22" s="95"/>
      <c r="AA22" s="95"/>
      <c r="AB22" s="95"/>
      <c r="AC22" s="94"/>
      <c r="AD22" s="95"/>
      <c r="AE22" s="95"/>
      <c r="AF22" s="95"/>
      <c r="AG22" s="95"/>
      <c r="AH22" s="95"/>
      <c r="AI22" s="95"/>
      <c r="AJ22" s="18">
        <f t="shared" si="2"/>
        <v>7</v>
      </c>
      <c r="AK22" s="312">
        <f t="shared" si="3"/>
        <v>1</v>
      </c>
      <c r="AL22" s="335">
        <f t="shared" si="4"/>
        <v>0</v>
      </c>
      <c r="AM22" s="11"/>
      <c r="AN22" s="11"/>
      <c r="AO22" s="11"/>
    </row>
    <row r="23" spans="1:44" s="1" customFormat="1" ht="21" customHeight="1">
      <c r="A23" s="33">
        <v>17</v>
      </c>
      <c r="B23" s="265" t="s">
        <v>2352</v>
      </c>
      <c r="C23" s="266" t="s">
        <v>798</v>
      </c>
      <c r="D23" s="267" t="s">
        <v>63</v>
      </c>
      <c r="E23" s="96"/>
      <c r="F23" s="95"/>
      <c r="G23" s="95" t="s">
        <v>2657</v>
      </c>
      <c r="H23" s="95"/>
      <c r="I23" s="95"/>
      <c r="J23" s="95"/>
      <c r="K23" s="95"/>
      <c r="L23" s="95"/>
      <c r="M23" s="95"/>
      <c r="N23" s="95" t="s">
        <v>6</v>
      </c>
      <c r="O23" s="95"/>
      <c r="P23" s="95"/>
      <c r="Q23" s="95"/>
      <c r="R23" s="95"/>
      <c r="S23" s="95" t="s">
        <v>7</v>
      </c>
      <c r="T23" s="95"/>
      <c r="U23" s="95"/>
      <c r="V23" s="95"/>
      <c r="W23" s="95"/>
      <c r="X23" s="95"/>
      <c r="Y23" s="95"/>
      <c r="Z23" s="95"/>
      <c r="AA23" s="95"/>
      <c r="AB23" s="95"/>
      <c r="AC23" s="94"/>
      <c r="AD23" s="95"/>
      <c r="AE23" s="95"/>
      <c r="AF23" s="95"/>
      <c r="AG23" s="95"/>
      <c r="AH23" s="95"/>
      <c r="AI23" s="95"/>
      <c r="AJ23" s="18">
        <f t="shared" si="2"/>
        <v>3</v>
      </c>
      <c r="AK23" s="312">
        <f t="shared" si="3"/>
        <v>1</v>
      </c>
      <c r="AL23" s="335">
        <f t="shared" si="4"/>
        <v>0</v>
      </c>
      <c r="AM23" s="11"/>
      <c r="AN23" s="11"/>
      <c r="AO23" s="11"/>
    </row>
    <row r="24" spans="1:44" s="1" customFormat="1" ht="21" customHeight="1">
      <c r="A24" s="33">
        <v>18</v>
      </c>
      <c r="B24" s="265" t="s">
        <v>2353</v>
      </c>
      <c r="C24" s="266" t="s">
        <v>1418</v>
      </c>
      <c r="D24" s="267" t="s">
        <v>44</v>
      </c>
      <c r="E24" s="96"/>
      <c r="F24" s="95"/>
      <c r="G24" s="95" t="s">
        <v>7</v>
      </c>
      <c r="H24" s="95"/>
      <c r="I24" s="95"/>
      <c r="J24" s="95"/>
      <c r="K24" s="95"/>
      <c r="L24" s="95"/>
      <c r="M24" s="95"/>
      <c r="N24" s="95"/>
      <c r="O24" s="95"/>
      <c r="P24" s="95"/>
      <c r="Q24" s="95"/>
      <c r="R24" s="95"/>
      <c r="S24" s="95"/>
      <c r="T24" s="95"/>
      <c r="U24" s="95"/>
      <c r="V24" s="95"/>
      <c r="W24" s="95"/>
      <c r="X24" s="95"/>
      <c r="Y24" s="95"/>
      <c r="Z24" s="95"/>
      <c r="AA24" s="95"/>
      <c r="AB24" s="95"/>
      <c r="AC24" s="94"/>
      <c r="AD24" s="95"/>
      <c r="AE24" s="95"/>
      <c r="AF24" s="95"/>
      <c r="AG24" s="95"/>
      <c r="AH24" s="95"/>
      <c r="AI24" s="95"/>
      <c r="AJ24" s="18">
        <f t="shared" si="2"/>
        <v>0</v>
      </c>
      <c r="AK24" s="312">
        <f t="shared" si="3"/>
        <v>1</v>
      </c>
      <c r="AL24" s="335">
        <f t="shared" si="4"/>
        <v>0</v>
      </c>
      <c r="AM24" s="11"/>
      <c r="AN24" s="11"/>
      <c r="AO24" s="11"/>
    </row>
    <row r="25" spans="1:44" s="1" customFormat="1" ht="21" customHeight="1">
      <c r="A25" s="33">
        <v>19</v>
      </c>
      <c r="B25" s="265" t="s">
        <v>2354</v>
      </c>
      <c r="C25" s="266" t="s">
        <v>721</v>
      </c>
      <c r="D25" s="267" t="s">
        <v>120</v>
      </c>
      <c r="E25" s="96"/>
      <c r="F25" s="95"/>
      <c r="G25" s="95"/>
      <c r="H25" s="95"/>
      <c r="I25" s="95"/>
      <c r="J25" s="95"/>
      <c r="K25" s="95"/>
      <c r="L25" s="95"/>
      <c r="M25" s="95"/>
      <c r="N25" s="95" t="s">
        <v>6</v>
      </c>
      <c r="O25" s="95"/>
      <c r="P25" s="95"/>
      <c r="Q25" s="95"/>
      <c r="R25" s="95"/>
      <c r="S25" s="95"/>
      <c r="T25" s="95"/>
      <c r="U25" s="95"/>
      <c r="V25" s="95"/>
      <c r="W25" s="95"/>
      <c r="X25" s="95"/>
      <c r="Y25" s="95"/>
      <c r="Z25" s="95"/>
      <c r="AA25" s="95"/>
      <c r="AB25" s="95"/>
      <c r="AC25" s="94"/>
      <c r="AD25" s="95"/>
      <c r="AE25" s="95"/>
      <c r="AF25" s="95"/>
      <c r="AG25" s="95"/>
      <c r="AH25" s="95"/>
      <c r="AI25" s="95"/>
      <c r="AJ25" s="18">
        <f t="shared" si="2"/>
        <v>1</v>
      </c>
      <c r="AK25" s="312">
        <f t="shared" si="3"/>
        <v>0</v>
      </c>
      <c r="AL25" s="335">
        <f t="shared" si="4"/>
        <v>0</v>
      </c>
      <c r="AM25" s="11"/>
      <c r="AN25" s="11"/>
      <c r="AO25" s="11"/>
    </row>
    <row r="26" spans="1:44" s="1" customFormat="1" ht="21" customHeight="1">
      <c r="A26" s="33">
        <v>20</v>
      </c>
      <c r="B26" s="265" t="s">
        <v>2355</v>
      </c>
      <c r="C26" s="266" t="s">
        <v>431</v>
      </c>
      <c r="D26" s="267" t="s">
        <v>58</v>
      </c>
      <c r="E26" s="96"/>
      <c r="F26" s="95"/>
      <c r="G26" s="95"/>
      <c r="H26" s="95"/>
      <c r="I26" s="95"/>
      <c r="J26" s="95"/>
      <c r="K26" s="95"/>
      <c r="L26" s="95"/>
      <c r="M26" s="95"/>
      <c r="N26" s="95"/>
      <c r="O26" s="95"/>
      <c r="P26" s="95"/>
      <c r="Q26" s="95"/>
      <c r="R26" s="95"/>
      <c r="S26" s="95"/>
      <c r="T26" s="95"/>
      <c r="U26" s="95"/>
      <c r="V26" s="95"/>
      <c r="W26" s="95"/>
      <c r="X26" s="95"/>
      <c r="Y26" s="95"/>
      <c r="Z26" s="95"/>
      <c r="AA26" s="95"/>
      <c r="AB26" s="95"/>
      <c r="AC26" s="94"/>
      <c r="AD26" s="95"/>
      <c r="AE26" s="95"/>
      <c r="AF26" s="95"/>
      <c r="AG26" s="95"/>
      <c r="AH26" s="95"/>
      <c r="AI26" s="95"/>
      <c r="AJ26" s="18">
        <f t="shared" si="2"/>
        <v>0</v>
      </c>
      <c r="AK26" s="312">
        <f t="shared" si="3"/>
        <v>0</v>
      </c>
      <c r="AL26" s="335">
        <f t="shared" si="4"/>
        <v>0</v>
      </c>
      <c r="AM26" s="11"/>
      <c r="AN26" s="11"/>
      <c r="AO26" s="11"/>
    </row>
    <row r="27" spans="1:44" s="1" customFormat="1" ht="21" customHeight="1">
      <c r="A27" s="33">
        <v>21</v>
      </c>
      <c r="B27" s="265" t="s">
        <v>2356</v>
      </c>
      <c r="C27" s="266" t="s">
        <v>2357</v>
      </c>
      <c r="D27" s="267" t="s">
        <v>22</v>
      </c>
      <c r="E27" s="96"/>
      <c r="F27" s="95"/>
      <c r="G27" s="95" t="s">
        <v>6</v>
      </c>
      <c r="H27" s="95"/>
      <c r="I27" s="95"/>
      <c r="J27" s="95"/>
      <c r="K27" s="95"/>
      <c r="L27" s="95"/>
      <c r="M27" s="95"/>
      <c r="N27" s="95"/>
      <c r="O27" s="95"/>
      <c r="P27" s="95"/>
      <c r="Q27" s="95" t="s">
        <v>6</v>
      </c>
      <c r="R27" s="95"/>
      <c r="S27" s="95"/>
      <c r="T27" s="95"/>
      <c r="U27" s="95"/>
      <c r="V27" s="95"/>
      <c r="W27" s="95"/>
      <c r="X27" s="95"/>
      <c r="Y27" s="95"/>
      <c r="Z27" s="95"/>
      <c r="AA27" s="95"/>
      <c r="AB27" s="95"/>
      <c r="AC27" s="94"/>
      <c r="AD27" s="95"/>
      <c r="AE27" s="95"/>
      <c r="AF27" s="95"/>
      <c r="AG27" s="95"/>
      <c r="AH27" s="95"/>
      <c r="AI27" s="95"/>
      <c r="AJ27" s="18">
        <f t="shared" si="2"/>
        <v>2</v>
      </c>
      <c r="AK27" s="312">
        <f t="shared" si="3"/>
        <v>0</v>
      </c>
      <c r="AL27" s="335">
        <f t="shared" si="4"/>
        <v>0</v>
      </c>
      <c r="AM27" s="11"/>
      <c r="AN27" s="11"/>
      <c r="AO27" s="11"/>
    </row>
    <row r="28" spans="1:44" s="1" customFormat="1" ht="21" customHeight="1">
      <c r="A28" s="33">
        <v>22</v>
      </c>
      <c r="B28" s="265" t="s">
        <v>2358</v>
      </c>
      <c r="C28" s="266" t="s">
        <v>2359</v>
      </c>
      <c r="D28" s="267" t="s">
        <v>84</v>
      </c>
      <c r="E28" s="96"/>
      <c r="F28" s="95"/>
      <c r="G28" s="95" t="s">
        <v>6</v>
      </c>
      <c r="H28" s="95"/>
      <c r="I28" s="95"/>
      <c r="J28" s="95"/>
      <c r="K28" s="95" t="s">
        <v>6</v>
      </c>
      <c r="L28" s="95"/>
      <c r="M28" s="95"/>
      <c r="N28" s="95"/>
      <c r="O28" s="95"/>
      <c r="P28" s="95" t="s">
        <v>6</v>
      </c>
      <c r="Q28" s="95"/>
      <c r="R28" s="95"/>
      <c r="S28" s="95"/>
      <c r="T28" s="95"/>
      <c r="U28" s="95"/>
      <c r="V28" s="95"/>
      <c r="W28" s="95"/>
      <c r="X28" s="95"/>
      <c r="Y28" s="95"/>
      <c r="Z28" s="95"/>
      <c r="AA28" s="95"/>
      <c r="AB28" s="95"/>
      <c r="AC28" s="94"/>
      <c r="AD28" s="95"/>
      <c r="AE28" s="95"/>
      <c r="AF28" s="95"/>
      <c r="AG28" s="95"/>
      <c r="AH28" s="95"/>
      <c r="AI28" s="95"/>
      <c r="AJ28" s="18">
        <f t="shared" si="2"/>
        <v>3</v>
      </c>
      <c r="AK28" s="312">
        <f t="shared" si="3"/>
        <v>0</v>
      </c>
      <c r="AL28" s="335">
        <f t="shared" si="4"/>
        <v>0</v>
      </c>
      <c r="AM28" s="11"/>
      <c r="AN28" s="11"/>
      <c r="AO28" s="11"/>
    </row>
    <row r="29" spans="1:44" s="1" customFormat="1" ht="21" customHeight="1">
      <c r="A29" s="33">
        <v>23</v>
      </c>
      <c r="B29" s="265" t="s">
        <v>2360</v>
      </c>
      <c r="C29" s="266" t="s">
        <v>910</v>
      </c>
      <c r="D29" s="267" t="s">
        <v>100</v>
      </c>
      <c r="E29" s="96"/>
      <c r="F29" s="95"/>
      <c r="G29" s="95" t="s">
        <v>6</v>
      </c>
      <c r="H29" s="95"/>
      <c r="I29" s="95"/>
      <c r="J29" s="95"/>
      <c r="K29" s="95"/>
      <c r="L29" s="95"/>
      <c r="M29" s="95"/>
      <c r="N29" s="95"/>
      <c r="O29" s="95"/>
      <c r="P29" s="95"/>
      <c r="Q29" s="95" t="s">
        <v>6</v>
      </c>
      <c r="R29" s="95"/>
      <c r="S29" s="95"/>
      <c r="T29" s="95"/>
      <c r="U29" s="95"/>
      <c r="V29" s="95"/>
      <c r="W29" s="95"/>
      <c r="X29" s="95"/>
      <c r="Y29" s="95"/>
      <c r="Z29" s="95"/>
      <c r="AA29" s="95"/>
      <c r="AB29" s="95"/>
      <c r="AC29" s="94"/>
      <c r="AD29" s="95"/>
      <c r="AE29" s="95"/>
      <c r="AF29" s="95"/>
      <c r="AG29" s="95"/>
      <c r="AH29" s="95"/>
      <c r="AI29" s="95"/>
      <c r="AJ29" s="18">
        <f t="shared" si="2"/>
        <v>2</v>
      </c>
      <c r="AK29" s="312">
        <f t="shared" si="3"/>
        <v>0</v>
      </c>
      <c r="AL29" s="335">
        <f t="shared" si="4"/>
        <v>0</v>
      </c>
      <c r="AM29" s="11"/>
      <c r="AN29" s="11"/>
      <c r="AO29" s="11"/>
    </row>
    <row r="30" spans="1:44" s="1" customFormat="1" ht="21" customHeight="1">
      <c r="A30" s="434" t="s">
        <v>10</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113">
        <f>SUM(AJ7:AJ29)</f>
        <v>41</v>
      </c>
      <c r="AK30" s="113">
        <f>SUM(AK7:AK29)</f>
        <v>4</v>
      </c>
      <c r="AL30" s="113">
        <f>SUM(AL7:AL29)</f>
        <v>2</v>
      </c>
      <c r="AM30" s="13"/>
      <c r="AN30" s="12"/>
      <c r="AO30" s="12"/>
      <c r="AP30" s="15"/>
      <c r="AQ30"/>
      <c r="AR30"/>
    </row>
    <row r="31" spans="1:44" s="24" customFormat="1" ht="21" customHeight="1">
      <c r="A31" s="418" t="s">
        <v>2599</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20"/>
      <c r="AM31" s="145"/>
      <c r="AN31" s="145"/>
      <c r="AO31" s="145"/>
      <c r="AP31" s="311"/>
      <c r="AQ31" s="311"/>
    </row>
    <row r="32" spans="1:44" ht="19.5">
      <c r="C32" s="414"/>
      <c r="D32" s="414"/>
      <c r="E32" s="414"/>
      <c r="F32" s="414"/>
      <c r="G32" s="414"/>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3:38" ht="19.5">
      <c r="C33" s="414"/>
      <c r="D33" s="414"/>
      <c r="E33" s="414"/>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3:38" ht="19.5">
      <c r="C34" s="414"/>
      <c r="D34" s="414"/>
      <c r="E34" s="15"/>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sheetData>
  <mergeCells count="21">
    <mergeCell ref="AL5:AL6"/>
    <mergeCell ref="AM20:AN20"/>
    <mergeCell ref="A30:AI30"/>
    <mergeCell ref="AJ5:AJ6"/>
    <mergeCell ref="AK5:AK6"/>
    <mergeCell ref="A31:AL31"/>
    <mergeCell ref="C33:E33"/>
    <mergeCell ref="C34:D34"/>
    <mergeCell ref="C32:G32"/>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18" priority="2">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6"/>
  <sheetViews>
    <sheetView workbookViewId="0">
      <selection activeCell="Q15" sqref="Q15"/>
    </sheetView>
  </sheetViews>
  <sheetFormatPr defaultColWidth="11.33203125" defaultRowHeight="15.75"/>
  <cols>
    <col min="1" max="1" width="6.1640625" customWidth="1"/>
    <col min="2" max="2" width="16.6640625" bestFit="1" customWidth="1"/>
    <col min="3" max="3" width="32.83203125" customWidth="1"/>
    <col min="5" max="35" width="4" customWidth="1"/>
    <col min="36" max="38" width="6.5" customWidth="1"/>
  </cols>
  <sheetData>
    <row r="1" spans="1:47" s="23" customFormat="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7" s="23" customFormat="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7" s="23" customFormat="1" ht="35.25" customHeight="1">
      <c r="A3" s="432" t="s">
        <v>2516</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7"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7"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7"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7" s="1" customFormat="1" ht="21" customHeight="1">
      <c r="A7" s="33">
        <v>1</v>
      </c>
      <c r="B7" s="214" t="s">
        <v>2361</v>
      </c>
      <c r="C7" s="246" t="s">
        <v>2362</v>
      </c>
      <c r="D7" s="247" t="s">
        <v>36</v>
      </c>
      <c r="E7" s="96"/>
      <c r="F7" s="95"/>
      <c r="G7" s="95"/>
      <c r="H7" s="95"/>
      <c r="I7" s="95"/>
      <c r="J7" s="95"/>
      <c r="K7" s="94"/>
      <c r="L7" s="95"/>
      <c r="M7" s="95"/>
      <c r="N7" s="94"/>
      <c r="O7" s="263"/>
      <c r="P7" s="95"/>
      <c r="Q7" s="95"/>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0</v>
      </c>
      <c r="AK7" s="312">
        <f>COUNTIF(F7:AJ7,"P")+2*COUNTIF(F7:AJ7,"2P")+COUNTIF(F7:AJ7,"TP")+COUNTIF(F7:AJ7,"PT")+COUNTIF(F7:AJ7,"PK")+COUNTIF(F7:AJ7,"KP")+2*COUNTIF(F7:AJ7,"P2")</f>
        <v>0</v>
      </c>
      <c r="AL7" s="335">
        <f>COUNTIF(E7:AI7,"T")+2*COUNTIF(E7:AI7,"2T")+2*COUNTIF(E7:AI7,"T2")+COUNTIF(E7:AI7,"PT")+COUNTIF(E7:AI7,"TP")+COUNTIF(E7:AI7,"TK")+COUNTIF(E7:AI7,"KT")</f>
        <v>0</v>
      </c>
      <c r="AM7" s="9"/>
      <c r="AN7" s="10"/>
      <c r="AO7" s="473"/>
      <c r="AP7" s="248"/>
      <c r="AQ7" s="248"/>
      <c r="AR7" s="6"/>
      <c r="AS7" s="8"/>
      <c r="AT7" s="8"/>
      <c r="AU7" s="8"/>
    </row>
    <row r="8" spans="1:47" s="1" customFormat="1" ht="21" customHeight="1">
      <c r="A8" s="33">
        <v>2</v>
      </c>
      <c r="B8" s="214" t="s">
        <v>2363</v>
      </c>
      <c r="C8" s="246" t="s">
        <v>601</v>
      </c>
      <c r="D8" s="247" t="s">
        <v>61</v>
      </c>
      <c r="E8" s="96"/>
      <c r="F8" s="95"/>
      <c r="G8" s="95"/>
      <c r="H8" s="95"/>
      <c r="I8" s="95"/>
      <c r="J8" s="95"/>
      <c r="K8" s="94"/>
      <c r="L8" s="95"/>
      <c r="M8" s="95"/>
      <c r="N8" s="94" t="s">
        <v>6</v>
      </c>
      <c r="O8" s="263"/>
      <c r="P8" s="95"/>
      <c r="Q8" s="95"/>
      <c r="R8" s="95"/>
      <c r="S8" s="95"/>
      <c r="T8" s="95"/>
      <c r="U8" s="95"/>
      <c r="V8" s="95"/>
      <c r="W8" s="95"/>
      <c r="X8" s="95"/>
      <c r="Y8" s="95"/>
      <c r="Z8" s="95"/>
      <c r="AA8" s="95"/>
      <c r="AB8" s="95"/>
      <c r="AC8" s="95"/>
      <c r="AD8" s="95"/>
      <c r="AE8" s="95"/>
      <c r="AF8" s="95"/>
      <c r="AG8" s="95"/>
      <c r="AH8" s="95"/>
      <c r="AI8" s="95"/>
      <c r="AJ8" s="18">
        <f t="shared" ref="AJ8:AJ29" si="2">COUNTIF(E8:AI8,"K")+2*COUNTIF(E8:AI8,"2K")+COUNTIF(E8:AI8,"TK")+COUNTIF(E8:AI8,"KT")+COUNTIF(E8:AI8,"PK")+COUNTIF(E8:AI8,"KP")+2*COUNTIF(E8:AI8,"K2")</f>
        <v>1</v>
      </c>
      <c r="AK8" s="312">
        <f t="shared" ref="AK8:AK29" si="3">COUNTIF(F8:AJ8,"P")+2*COUNTIF(F8:AJ8,"2P")+COUNTIF(F8:AJ8,"TP")+COUNTIF(F8:AJ8,"PT")+COUNTIF(F8:AJ8,"PK")+COUNTIF(F8:AJ8,"KP")+2*COUNTIF(F8:AJ8,"P2")</f>
        <v>0</v>
      </c>
      <c r="AL8" s="335">
        <f t="shared" ref="AL8:AL29" si="4">COUNTIF(E8:AI8,"T")+2*COUNTIF(E8:AI8,"2T")+2*COUNTIF(E8:AI8,"T2")+COUNTIF(E8:AI8,"PT")+COUNTIF(E8:AI8,"TP")+COUNTIF(E8:AI8,"TK")+COUNTIF(E8:AI8,"KT")</f>
        <v>0</v>
      </c>
      <c r="AM8" s="11"/>
      <c r="AN8" s="11"/>
      <c r="AO8" s="473"/>
      <c r="AP8" s="249"/>
      <c r="AQ8" s="248"/>
      <c r="AR8" s="6"/>
      <c r="AS8" s="8"/>
      <c r="AT8" s="8"/>
      <c r="AU8" s="8"/>
    </row>
    <row r="9" spans="1:47" s="1" customFormat="1" ht="21" customHeight="1">
      <c r="A9" s="33">
        <v>3</v>
      </c>
      <c r="B9" s="214" t="s">
        <v>2364</v>
      </c>
      <c r="C9" s="246" t="s">
        <v>2365</v>
      </c>
      <c r="D9" s="247" t="s">
        <v>37</v>
      </c>
      <c r="E9" s="96"/>
      <c r="F9" s="95"/>
      <c r="G9" s="95"/>
      <c r="H9" s="95"/>
      <c r="I9" s="95"/>
      <c r="J9" s="95"/>
      <c r="K9" s="94"/>
      <c r="L9" s="95"/>
      <c r="M9" s="95"/>
      <c r="N9" s="94"/>
      <c r="O9" s="263"/>
      <c r="P9" s="95"/>
      <c r="Q9" s="95"/>
      <c r="R9" s="95"/>
      <c r="S9" s="95"/>
      <c r="T9" s="95"/>
      <c r="U9" s="95"/>
      <c r="V9" s="95"/>
      <c r="W9" s="95"/>
      <c r="X9" s="95"/>
      <c r="Y9" s="95"/>
      <c r="Z9" s="95"/>
      <c r="AA9" s="95"/>
      <c r="AB9" s="95"/>
      <c r="AC9" s="95"/>
      <c r="AD9" s="95"/>
      <c r="AE9" s="95"/>
      <c r="AF9" s="95"/>
      <c r="AG9" s="95"/>
      <c r="AH9" s="95"/>
      <c r="AI9" s="95"/>
      <c r="AJ9" s="18">
        <f t="shared" si="2"/>
        <v>0</v>
      </c>
      <c r="AK9" s="312">
        <f t="shared" si="3"/>
        <v>0</v>
      </c>
      <c r="AL9" s="335">
        <f t="shared" si="4"/>
        <v>0</v>
      </c>
      <c r="AM9" s="11"/>
      <c r="AN9" s="11"/>
      <c r="AO9" s="473"/>
      <c r="AP9" s="249"/>
      <c r="AQ9" s="248"/>
      <c r="AR9" s="6"/>
      <c r="AS9" s="8"/>
      <c r="AT9" s="8"/>
      <c r="AU9" s="8"/>
    </row>
    <row r="10" spans="1:47" s="1" customFormat="1" ht="21" customHeight="1">
      <c r="A10" s="33">
        <v>4</v>
      </c>
      <c r="B10" s="214" t="s">
        <v>2366</v>
      </c>
      <c r="C10" s="246" t="s">
        <v>51</v>
      </c>
      <c r="D10" s="247" t="s">
        <v>37</v>
      </c>
      <c r="E10" s="96"/>
      <c r="F10" s="95"/>
      <c r="G10" s="95"/>
      <c r="H10" s="95"/>
      <c r="I10" s="95"/>
      <c r="J10" s="95"/>
      <c r="K10" s="94"/>
      <c r="L10" s="95"/>
      <c r="M10" s="95"/>
      <c r="N10" s="94" t="s">
        <v>6</v>
      </c>
      <c r="O10" s="263"/>
      <c r="P10" s="95"/>
      <c r="Q10" s="95"/>
      <c r="R10" s="95"/>
      <c r="S10" s="95"/>
      <c r="T10" s="95"/>
      <c r="U10" s="95"/>
      <c r="V10" s="95"/>
      <c r="W10" s="95"/>
      <c r="X10" s="95"/>
      <c r="Y10" s="95"/>
      <c r="Z10" s="95"/>
      <c r="AA10" s="95"/>
      <c r="AB10" s="95"/>
      <c r="AC10" s="95"/>
      <c r="AD10" s="95"/>
      <c r="AE10" s="95"/>
      <c r="AF10" s="95"/>
      <c r="AG10" s="95"/>
      <c r="AH10" s="95"/>
      <c r="AI10" s="95"/>
      <c r="AJ10" s="18">
        <f t="shared" si="2"/>
        <v>1</v>
      </c>
      <c r="AK10" s="312">
        <f t="shared" si="3"/>
        <v>0</v>
      </c>
      <c r="AL10" s="335">
        <f t="shared" si="4"/>
        <v>0</v>
      </c>
      <c r="AM10" s="11"/>
      <c r="AN10" s="11"/>
      <c r="AO10" s="473"/>
      <c r="AP10" s="249"/>
      <c r="AQ10" s="248"/>
      <c r="AR10" s="6"/>
      <c r="AS10" s="8"/>
      <c r="AT10" s="8"/>
      <c r="AU10" s="8"/>
    </row>
    <row r="11" spans="1:47" s="1" customFormat="1" ht="21" customHeight="1">
      <c r="A11" s="33">
        <v>5</v>
      </c>
      <c r="B11" s="214" t="s">
        <v>2367</v>
      </c>
      <c r="C11" s="246" t="s">
        <v>1993</v>
      </c>
      <c r="D11" s="247" t="s">
        <v>248</v>
      </c>
      <c r="E11" s="96"/>
      <c r="F11" s="95"/>
      <c r="G11" s="95"/>
      <c r="H11" s="95"/>
      <c r="I11" s="95"/>
      <c r="J11" s="95"/>
      <c r="K11" s="94" t="s">
        <v>6</v>
      </c>
      <c r="L11" s="95"/>
      <c r="M11" s="95"/>
      <c r="N11" s="94" t="s">
        <v>6</v>
      </c>
      <c r="O11" s="263"/>
      <c r="P11" s="95"/>
      <c r="Q11" s="95"/>
      <c r="R11" s="95"/>
      <c r="S11" s="95" t="s">
        <v>6</v>
      </c>
      <c r="T11" s="95"/>
      <c r="U11" s="95"/>
      <c r="V11" s="95"/>
      <c r="W11" s="95"/>
      <c r="X11" s="95"/>
      <c r="Y11" s="95"/>
      <c r="Z11" s="95"/>
      <c r="AA11" s="95"/>
      <c r="AB11" s="95"/>
      <c r="AC11" s="95"/>
      <c r="AD11" s="95"/>
      <c r="AE11" s="95"/>
      <c r="AF11" s="95"/>
      <c r="AG11" s="95"/>
      <c r="AH11" s="95"/>
      <c r="AI11" s="95"/>
      <c r="AJ11" s="18">
        <f t="shared" si="2"/>
        <v>3</v>
      </c>
      <c r="AK11" s="312">
        <f t="shared" si="3"/>
        <v>0</v>
      </c>
      <c r="AL11" s="335">
        <f t="shared" si="4"/>
        <v>0</v>
      </c>
      <c r="AM11" s="11"/>
      <c r="AN11" s="11"/>
      <c r="AO11" s="153"/>
      <c r="AP11" s="250"/>
      <c r="AQ11" s="250"/>
      <c r="AR11" s="6"/>
      <c r="AS11" s="8"/>
      <c r="AT11" s="8"/>
      <c r="AU11" s="8"/>
    </row>
    <row r="12" spans="1:47" s="1" customFormat="1" ht="21" customHeight="1">
      <c r="A12" s="33">
        <v>6</v>
      </c>
      <c r="B12" s="214" t="s">
        <v>2368</v>
      </c>
      <c r="C12" s="246" t="s">
        <v>2369</v>
      </c>
      <c r="D12" s="247" t="s">
        <v>19</v>
      </c>
      <c r="E12" s="96"/>
      <c r="F12" s="95"/>
      <c r="G12" s="95"/>
      <c r="H12" s="95"/>
      <c r="I12" s="95"/>
      <c r="J12" s="95"/>
      <c r="K12" s="94"/>
      <c r="L12" s="95"/>
      <c r="M12" s="95"/>
      <c r="N12" s="94" t="s">
        <v>2657</v>
      </c>
      <c r="O12" s="263"/>
      <c r="P12" s="95"/>
      <c r="Q12" s="95"/>
      <c r="R12" s="95"/>
      <c r="S12" s="95"/>
      <c r="T12" s="95"/>
      <c r="U12" s="95"/>
      <c r="V12" s="95"/>
      <c r="W12" s="95"/>
      <c r="X12" s="95"/>
      <c r="Y12" s="95"/>
      <c r="Z12" s="95"/>
      <c r="AA12" s="95"/>
      <c r="AB12" s="95"/>
      <c r="AC12" s="95"/>
      <c r="AD12" s="95"/>
      <c r="AE12" s="95"/>
      <c r="AF12" s="95"/>
      <c r="AG12" s="95"/>
      <c r="AH12" s="95"/>
      <c r="AI12" s="95"/>
      <c r="AJ12" s="18">
        <f t="shared" si="2"/>
        <v>2</v>
      </c>
      <c r="AK12" s="312">
        <f t="shared" si="3"/>
        <v>0</v>
      </c>
      <c r="AL12" s="335">
        <f t="shared" si="4"/>
        <v>0</v>
      </c>
      <c r="AM12" s="11"/>
      <c r="AN12" s="11"/>
      <c r="AO12" s="153"/>
      <c r="AP12" s="251"/>
      <c r="AQ12" s="251"/>
      <c r="AR12" s="6"/>
      <c r="AS12" s="8"/>
      <c r="AT12" s="8"/>
      <c r="AU12" s="8"/>
    </row>
    <row r="13" spans="1:47" s="1" customFormat="1" ht="21" customHeight="1">
      <c r="A13" s="33">
        <v>7</v>
      </c>
      <c r="B13" s="214" t="s">
        <v>2370</v>
      </c>
      <c r="C13" s="246" t="s">
        <v>2371</v>
      </c>
      <c r="D13" s="247" t="s">
        <v>40</v>
      </c>
      <c r="E13" s="96"/>
      <c r="F13" s="95"/>
      <c r="G13" s="95"/>
      <c r="H13" s="95"/>
      <c r="I13" s="95"/>
      <c r="J13" s="95"/>
      <c r="K13" s="94"/>
      <c r="L13" s="95"/>
      <c r="M13" s="95"/>
      <c r="N13" s="94"/>
      <c r="O13" s="263"/>
      <c r="P13" s="95"/>
      <c r="Q13" s="95"/>
      <c r="R13" s="95"/>
      <c r="S13" s="95"/>
      <c r="T13" s="95"/>
      <c r="U13" s="95"/>
      <c r="V13" s="95"/>
      <c r="W13" s="95"/>
      <c r="X13" s="95"/>
      <c r="Y13" s="95"/>
      <c r="Z13" s="95"/>
      <c r="AA13" s="95"/>
      <c r="AB13" s="95"/>
      <c r="AC13" s="95"/>
      <c r="AD13" s="95"/>
      <c r="AE13" s="95"/>
      <c r="AF13" s="95"/>
      <c r="AG13" s="95"/>
      <c r="AH13" s="95"/>
      <c r="AI13" s="95"/>
      <c r="AJ13" s="18">
        <f t="shared" si="2"/>
        <v>0</v>
      </c>
      <c r="AK13" s="312">
        <f t="shared" si="3"/>
        <v>0</v>
      </c>
      <c r="AL13" s="335">
        <f t="shared" si="4"/>
        <v>0</v>
      </c>
      <c r="AM13" s="11"/>
      <c r="AN13" s="11"/>
      <c r="AO13" s="153"/>
      <c r="AP13" s="252"/>
      <c r="AQ13" s="252"/>
      <c r="AR13" s="6"/>
      <c r="AS13" s="8"/>
      <c r="AT13" s="8"/>
      <c r="AU13" s="8"/>
    </row>
    <row r="14" spans="1:47" s="1" customFormat="1" ht="21" customHeight="1">
      <c r="A14" s="33">
        <v>8</v>
      </c>
      <c r="B14" s="214" t="s">
        <v>2372</v>
      </c>
      <c r="C14" s="253" t="s">
        <v>2373</v>
      </c>
      <c r="D14" s="247" t="s">
        <v>14</v>
      </c>
      <c r="E14" s="96"/>
      <c r="F14" s="95"/>
      <c r="G14" s="95"/>
      <c r="H14" s="95"/>
      <c r="I14" s="95"/>
      <c r="J14" s="95"/>
      <c r="K14" s="94"/>
      <c r="L14" s="95"/>
      <c r="M14" s="95"/>
      <c r="N14" s="94"/>
      <c r="O14" s="263"/>
      <c r="P14" s="95"/>
      <c r="Q14" s="95"/>
      <c r="R14" s="95"/>
      <c r="S14" s="95"/>
      <c r="T14" s="95"/>
      <c r="U14" s="95"/>
      <c r="V14" s="95"/>
      <c r="W14" s="95"/>
      <c r="X14" s="95"/>
      <c r="Y14" s="95"/>
      <c r="Z14" s="95"/>
      <c r="AA14" s="95"/>
      <c r="AB14" s="95"/>
      <c r="AC14" s="95"/>
      <c r="AD14" s="95"/>
      <c r="AE14" s="95"/>
      <c r="AF14" s="95"/>
      <c r="AG14" s="95"/>
      <c r="AH14" s="95"/>
      <c r="AI14" s="95"/>
      <c r="AJ14" s="18">
        <f t="shared" si="2"/>
        <v>0</v>
      </c>
      <c r="AK14" s="312">
        <f t="shared" si="3"/>
        <v>0</v>
      </c>
      <c r="AL14" s="335">
        <f t="shared" si="4"/>
        <v>0</v>
      </c>
      <c r="AM14" s="11"/>
      <c r="AN14" s="11"/>
      <c r="AO14" s="473"/>
      <c r="AP14" s="254"/>
      <c r="AQ14" s="254"/>
      <c r="AR14" s="6"/>
      <c r="AS14" s="8"/>
      <c r="AT14" s="8"/>
      <c r="AU14" s="8"/>
    </row>
    <row r="15" spans="1:47" s="1" customFormat="1" ht="21" customHeight="1">
      <c r="A15" s="33">
        <v>9</v>
      </c>
      <c r="B15" s="214" t="s">
        <v>2374</v>
      </c>
      <c r="C15" s="246" t="s">
        <v>2375</v>
      </c>
      <c r="D15" s="247" t="s">
        <v>92</v>
      </c>
      <c r="E15" s="96"/>
      <c r="F15" s="95"/>
      <c r="G15" s="95"/>
      <c r="H15" s="95"/>
      <c r="I15" s="95"/>
      <c r="J15" s="95"/>
      <c r="K15" s="94"/>
      <c r="L15" s="95"/>
      <c r="M15" s="95"/>
      <c r="N15" s="94" t="s">
        <v>6</v>
      </c>
      <c r="O15" s="263"/>
      <c r="P15" s="95"/>
      <c r="Q15" s="95"/>
      <c r="R15" s="95"/>
      <c r="S15" s="95"/>
      <c r="T15" s="95"/>
      <c r="U15" s="95"/>
      <c r="V15" s="95"/>
      <c r="W15" s="95"/>
      <c r="X15" s="95"/>
      <c r="Y15" s="95"/>
      <c r="Z15" s="95"/>
      <c r="AA15" s="95"/>
      <c r="AB15" s="95"/>
      <c r="AC15" s="95"/>
      <c r="AD15" s="95"/>
      <c r="AE15" s="95"/>
      <c r="AF15" s="95"/>
      <c r="AG15" s="95"/>
      <c r="AH15" s="95"/>
      <c r="AI15" s="95"/>
      <c r="AJ15" s="18">
        <f t="shared" si="2"/>
        <v>1</v>
      </c>
      <c r="AK15" s="312">
        <f t="shared" si="3"/>
        <v>0</v>
      </c>
      <c r="AL15" s="335">
        <f t="shared" si="4"/>
        <v>0</v>
      </c>
      <c r="AM15" s="11"/>
      <c r="AN15" s="11"/>
      <c r="AO15" s="473"/>
      <c r="AP15" s="254"/>
      <c r="AQ15" s="254"/>
      <c r="AR15" s="7"/>
      <c r="AS15" s="8"/>
      <c r="AT15" s="8"/>
      <c r="AU15" s="8"/>
    </row>
    <row r="16" spans="1:47" s="1" customFormat="1" ht="21" customHeight="1">
      <c r="A16" s="33">
        <v>10</v>
      </c>
      <c r="B16" s="214" t="s">
        <v>2376</v>
      </c>
      <c r="C16" s="246" t="s">
        <v>249</v>
      </c>
      <c r="D16" s="247" t="s">
        <v>94</v>
      </c>
      <c r="E16" s="96"/>
      <c r="F16" s="95"/>
      <c r="G16" s="95"/>
      <c r="H16" s="95"/>
      <c r="I16" s="95"/>
      <c r="J16" s="95"/>
      <c r="K16" s="94"/>
      <c r="L16" s="95"/>
      <c r="M16" s="95"/>
      <c r="N16" s="94"/>
      <c r="O16" s="263"/>
      <c r="P16" s="95"/>
      <c r="Q16" s="95"/>
      <c r="R16" s="95"/>
      <c r="S16" s="95"/>
      <c r="T16" s="95"/>
      <c r="U16" s="95"/>
      <c r="V16" s="95"/>
      <c r="W16" s="95"/>
      <c r="X16" s="95"/>
      <c r="Y16" s="95"/>
      <c r="Z16" s="95"/>
      <c r="AA16" s="95"/>
      <c r="AB16" s="95"/>
      <c r="AC16" s="95"/>
      <c r="AD16" s="95"/>
      <c r="AE16" s="95"/>
      <c r="AF16" s="95"/>
      <c r="AG16" s="95"/>
      <c r="AH16" s="95"/>
      <c r="AI16" s="95"/>
      <c r="AJ16" s="18">
        <f t="shared" si="2"/>
        <v>0</v>
      </c>
      <c r="AK16" s="312">
        <f t="shared" si="3"/>
        <v>0</v>
      </c>
      <c r="AL16" s="335">
        <f t="shared" si="4"/>
        <v>0</v>
      </c>
      <c r="AM16" s="11"/>
      <c r="AN16" s="11"/>
      <c r="AO16" s="11"/>
    </row>
    <row r="17" spans="1:41" s="1" customFormat="1" ht="21" customHeight="1">
      <c r="A17" s="33">
        <v>11</v>
      </c>
      <c r="B17" s="214" t="s">
        <v>2377</v>
      </c>
      <c r="C17" s="246" t="s">
        <v>2378</v>
      </c>
      <c r="D17" s="247" t="s">
        <v>1743</v>
      </c>
      <c r="E17" s="96" t="s">
        <v>7</v>
      </c>
      <c r="F17" s="95"/>
      <c r="G17" s="95"/>
      <c r="H17" s="95"/>
      <c r="I17" s="95"/>
      <c r="J17" s="95"/>
      <c r="K17" s="94"/>
      <c r="L17" s="95"/>
      <c r="M17" s="95"/>
      <c r="N17" s="94"/>
      <c r="O17" s="263"/>
      <c r="P17" s="95"/>
      <c r="Q17" s="95"/>
      <c r="R17" s="95"/>
      <c r="S17" s="95"/>
      <c r="T17" s="95"/>
      <c r="U17" s="95"/>
      <c r="V17" s="95"/>
      <c r="W17" s="95"/>
      <c r="X17" s="95"/>
      <c r="Y17" s="95"/>
      <c r="Z17" s="95"/>
      <c r="AA17" s="95"/>
      <c r="AB17" s="95"/>
      <c r="AC17" s="95"/>
      <c r="AD17" s="95"/>
      <c r="AE17" s="95"/>
      <c r="AF17" s="95"/>
      <c r="AG17" s="95"/>
      <c r="AH17" s="95"/>
      <c r="AI17" s="95"/>
      <c r="AJ17" s="18">
        <f t="shared" si="2"/>
        <v>0</v>
      </c>
      <c r="AK17" s="312">
        <f t="shared" si="3"/>
        <v>0</v>
      </c>
      <c r="AL17" s="335">
        <f t="shared" si="4"/>
        <v>0</v>
      </c>
      <c r="AM17" s="11"/>
      <c r="AN17" s="11"/>
      <c r="AO17" s="11"/>
    </row>
    <row r="18" spans="1:41" s="1" customFormat="1" ht="21" customHeight="1">
      <c r="A18" s="33">
        <v>12</v>
      </c>
      <c r="B18" s="214" t="s">
        <v>2379</v>
      </c>
      <c r="C18" s="246" t="s">
        <v>57</v>
      </c>
      <c r="D18" s="247" t="s">
        <v>2380</v>
      </c>
      <c r="E18" s="96"/>
      <c r="F18" s="96"/>
      <c r="G18" s="96"/>
      <c r="H18" s="96"/>
      <c r="I18" s="96"/>
      <c r="J18" s="96"/>
      <c r="K18" s="94"/>
      <c r="L18" s="96"/>
      <c r="M18" s="96"/>
      <c r="N18" s="94"/>
      <c r="O18" s="263"/>
      <c r="P18" s="96"/>
      <c r="Q18" s="96"/>
      <c r="R18" s="96"/>
      <c r="S18" s="96"/>
      <c r="T18" s="96"/>
      <c r="U18" s="96"/>
      <c r="V18" s="96"/>
      <c r="W18" s="96"/>
      <c r="X18" s="96"/>
      <c r="Y18" s="96"/>
      <c r="Z18" s="96"/>
      <c r="AA18" s="96"/>
      <c r="AB18" s="96"/>
      <c r="AC18" s="96"/>
      <c r="AD18" s="96"/>
      <c r="AE18" s="96"/>
      <c r="AF18" s="96"/>
      <c r="AG18" s="96"/>
      <c r="AH18" s="96"/>
      <c r="AI18" s="96"/>
      <c r="AJ18" s="18">
        <f t="shared" si="2"/>
        <v>0</v>
      </c>
      <c r="AK18" s="312">
        <f t="shared" si="3"/>
        <v>0</v>
      </c>
      <c r="AL18" s="335">
        <f t="shared" si="4"/>
        <v>0</v>
      </c>
      <c r="AM18" s="11"/>
      <c r="AN18" s="11"/>
      <c r="AO18" s="11"/>
    </row>
    <row r="19" spans="1:41" s="1" customFormat="1" ht="21" customHeight="1">
      <c r="A19" s="33">
        <v>13</v>
      </c>
      <c r="B19" s="214" t="s">
        <v>2381</v>
      </c>
      <c r="C19" s="246" t="s">
        <v>2382</v>
      </c>
      <c r="D19" s="247" t="s">
        <v>2383</v>
      </c>
      <c r="E19" s="96"/>
      <c r="F19" s="95"/>
      <c r="G19" s="95"/>
      <c r="H19" s="95"/>
      <c r="I19" s="95"/>
      <c r="J19" s="95"/>
      <c r="K19" s="94"/>
      <c r="L19" s="95"/>
      <c r="M19" s="95"/>
      <c r="N19" s="94"/>
      <c r="O19" s="263"/>
      <c r="P19" s="95"/>
      <c r="Q19" s="95"/>
      <c r="R19" s="95"/>
      <c r="S19" s="95"/>
      <c r="T19" s="95"/>
      <c r="U19" s="95"/>
      <c r="V19" s="95"/>
      <c r="W19" s="95"/>
      <c r="X19" s="95"/>
      <c r="Y19" s="95"/>
      <c r="Z19" s="95"/>
      <c r="AA19" s="95"/>
      <c r="AB19" s="95"/>
      <c r="AC19" s="95"/>
      <c r="AD19" s="95"/>
      <c r="AE19" s="95"/>
      <c r="AF19" s="95"/>
      <c r="AG19" s="95"/>
      <c r="AH19" s="95"/>
      <c r="AI19" s="95"/>
      <c r="AJ19" s="18">
        <f t="shared" si="2"/>
        <v>0</v>
      </c>
      <c r="AK19" s="312">
        <f t="shared" si="3"/>
        <v>0</v>
      </c>
      <c r="AL19" s="335">
        <f t="shared" si="4"/>
        <v>0</v>
      </c>
      <c r="AM19" s="452"/>
      <c r="AN19" s="473"/>
      <c r="AO19" s="11"/>
    </row>
    <row r="20" spans="1:41" s="1" customFormat="1" ht="21" customHeight="1">
      <c r="A20" s="33">
        <v>14</v>
      </c>
      <c r="B20" s="214" t="s">
        <v>2384</v>
      </c>
      <c r="C20" s="246" t="s">
        <v>2385</v>
      </c>
      <c r="D20" s="247" t="s">
        <v>98</v>
      </c>
      <c r="E20" s="96"/>
      <c r="F20" s="95"/>
      <c r="G20" s="95"/>
      <c r="H20" s="95"/>
      <c r="I20" s="95"/>
      <c r="J20" s="95"/>
      <c r="K20" s="94"/>
      <c r="L20" s="95"/>
      <c r="M20" s="95"/>
      <c r="N20" s="94"/>
      <c r="O20" s="263"/>
      <c r="P20" s="95"/>
      <c r="Q20" s="95"/>
      <c r="R20" s="95"/>
      <c r="S20" s="95"/>
      <c r="T20" s="95"/>
      <c r="U20" s="95"/>
      <c r="V20" s="95"/>
      <c r="W20" s="95"/>
      <c r="X20" s="95"/>
      <c r="Y20" s="95"/>
      <c r="Z20" s="95"/>
      <c r="AA20" s="95"/>
      <c r="AB20" s="95"/>
      <c r="AC20" s="95"/>
      <c r="AD20" s="95"/>
      <c r="AE20" s="95"/>
      <c r="AF20" s="95"/>
      <c r="AG20" s="95"/>
      <c r="AH20" s="95"/>
      <c r="AI20" s="95"/>
      <c r="AJ20" s="18">
        <f t="shared" si="2"/>
        <v>0</v>
      </c>
      <c r="AK20" s="312">
        <f t="shared" si="3"/>
        <v>0</v>
      </c>
      <c r="AL20" s="335">
        <f t="shared" si="4"/>
        <v>0</v>
      </c>
      <c r="AM20" s="11"/>
      <c r="AN20" s="11"/>
      <c r="AO20" s="11"/>
    </row>
    <row r="21" spans="1:41" s="1" customFormat="1" ht="21" customHeight="1">
      <c r="A21" s="33">
        <v>15</v>
      </c>
      <c r="B21" s="214" t="s">
        <v>2386</v>
      </c>
      <c r="C21" s="246" t="s">
        <v>2387</v>
      </c>
      <c r="D21" s="247" t="s">
        <v>9</v>
      </c>
      <c r="E21" s="96"/>
      <c r="F21" s="95"/>
      <c r="G21" s="95"/>
      <c r="H21" s="95"/>
      <c r="I21" s="95"/>
      <c r="J21" s="95"/>
      <c r="K21" s="94"/>
      <c r="L21" s="95"/>
      <c r="M21" s="95"/>
      <c r="N21" s="94"/>
      <c r="O21" s="263"/>
      <c r="P21" s="95"/>
      <c r="Q21" s="95"/>
      <c r="R21" s="95"/>
      <c r="S21" s="95"/>
      <c r="T21" s="95"/>
      <c r="U21" s="95"/>
      <c r="V21" s="95"/>
      <c r="W21" s="95"/>
      <c r="X21" s="95"/>
      <c r="Y21" s="95"/>
      <c r="Z21" s="95"/>
      <c r="AA21" s="95"/>
      <c r="AB21" s="95"/>
      <c r="AC21" s="95"/>
      <c r="AD21" s="95"/>
      <c r="AE21" s="95"/>
      <c r="AF21" s="95"/>
      <c r="AG21" s="95"/>
      <c r="AH21" s="95"/>
      <c r="AI21" s="95"/>
      <c r="AJ21" s="18">
        <f t="shared" si="2"/>
        <v>0</v>
      </c>
      <c r="AK21" s="312">
        <f t="shared" si="3"/>
        <v>0</v>
      </c>
      <c r="AL21" s="335">
        <f t="shared" si="4"/>
        <v>0</v>
      </c>
      <c r="AM21" s="11"/>
      <c r="AN21" s="11"/>
      <c r="AO21" s="11"/>
    </row>
    <row r="22" spans="1:41" s="1" customFormat="1" ht="21" customHeight="1">
      <c r="A22" s="33">
        <v>16</v>
      </c>
      <c r="B22" s="214" t="s">
        <v>2388</v>
      </c>
      <c r="C22" s="246" t="s">
        <v>2389</v>
      </c>
      <c r="D22" s="247" t="s">
        <v>9</v>
      </c>
      <c r="E22" s="96" t="s">
        <v>7</v>
      </c>
      <c r="F22" s="95"/>
      <c r="G22" s="95"/>
      <c r="H22" s="95"/>
      <c r="I22" s="95"/>
      <c r="J22" s="95" t="s">
        <v>6</v>
      </c>
      <c r="K22" s="94"/>
      <c r="L22" s="95"/>
      <c r="M22" s="95" t="s">
        <v>7</v>
      </c>
      <c r="N22" s="94" t="s">
        <v>8</v>
      </c>
      <c r="O22" s="263"/>
      <c r="P22" s="95"/>
      <c r="Q22" s="95"/>
      <c r="R22" s="95"/>
      <c r="S22" s="95" t="s">
        <v>6</v>
      </c>
      <c r="T22" s="95"/>
      <c r="U22" s="95"/>
      <c r="V22" s="95"/>
      <c r="W22" s="95"/>
      <c r="X22" s="95"/>
      <c r="Y22" s="95"/>
      <c r="Z22" s="95"/>
      <c r="AA22" s="95"/>
      <c r="AB22" s="95"/>
      <c r="AC22" s="95"/>
      <c r="AD22" s="95"/>
      <c r="AE22" s="95"/>
      <c r="AF22" s="95"/>
      <c r="AG22" s="95"/>
      <c r="AH22" s="95"/>
      <c r="AI22" s="95"/>
      <c r="AJ22" s="18">
        <f t="shared" si="2"/>
        <v>2</v>
      </c>
      <c r="AK22" s="312">
        <f t="shared" si="3"/>
        <v>1</v>
      </c>
      <c r="AL22" s="335">
        <f t="shared" si="4"/>
        <v>1</v>
      </c>
      <c r="AM22" s="11"/>
      <c r="AN22" s="11"/>
      <c r="AO22" s="11"/>
    </row>
    <row r="23" spans="1:41" s="1" customFormat="1" ht="21" customHeight="1">
      <c r="A23" s="33">
        <v>17</v>
      </c>
      <c r="B23" s="214" t="s">
        <v>2390</v>
      </c>
      <c r="C23" s="246" t="s">
        <v>2391</v>
      </c>
      <c r="D23" s="247" t="s">
        <v>22</v>
      </c>
      <c r="E23" s="96"/>
      <c r="F23" s="95"/>
      <c r="G23" s="95"/>
      <c r="H23" s="95"/>
      <c r="I23" s="95"/>
      <c r="J23" s="95"/>
      <c r="K23" s="94"/>
      <c r="L23" s="95"/>
      <c r="M23" s="95"/>
      <c r="N23" s="94"/>
      <c r="O23" s="263"/>
      <c r="P23" s="95"/>
      <c r="Q23" s="95"/>
      <c r="R23" s="95"/>
      <c r="S23" s="95"/>
      <c r="T23" s="95"/>
      <c r="U23" s="95"/>
      <c r="V23" s="95"/>
      <c r="W23" s="95"/>
      <c r="X23" s="95"/>
      <c r="Y23" s="95"/>
      <c r="Z23" s="95"/>
      <c r="AA23" s="95"/>
      <c r="AB23" s="95"/>
      <c r="AC23" s="95"/>
      <c r="AD23" s="95"/>
      <c r="AE23" s="95"/>
      <c r="AF23" s="95"/>
      <c r="AG23" s="95"/>
      <c r="AH23" s="95"/>
      <c r="AI23" s="95"/>
      <c r="AJ23" s="18">
        <f t="shared" si="2"/>
        <v>0</v>
      </c>
      <c r="AK23" s="312">
        <f t="shared" si="3"/>
        <v>0</v>
      </c>
      <c r="AL23" s="335">
        <f t="shared" si="4"/>
        <v>0</v>
      </c>
      <c r="AM23" s="11"/>
      <c r="AN23" s="11"/>
      <c r="AO23" s="11"/>
    </row>
    <row r="24" spans="1:41" s="1" customFormat="1" ht="21" customHeight="1">
      <c r="A24" s="33">
        <v>18</v>
      </c>
      <c r="B24" s="214" t="s">
        <v>2392</v>
      </c>
      <c r="C24" s="246" t="s">
        <v>1471</v>
      </c>
      <c r="D24" s="247" t="s">
        <v>46</v>
      </c>
      <c r="E24" s="96"/>
      <c r="F24" s="95" t="s">
        <v>6</v>
      </c>
      <c r="G24" s="95"/>
      <c r="H24" s="95"/>
      <c r="I24" s="95"/>
      <c r="J24" s="95"/>
      <c r="K24" s="94"/>
      <c r="L24" s="95"/>
      <c r="M24" s="95"/>
      <c r="N24" s="94"/>
      <c r="O24" s="263"/>
      <c r="P24" s="95"/>
      <c r="Q24" s="95"/>
      <c r="R24" s="95"/>
      <c r="S24" s="95"/>
      <c r="T24" s="95"/>
      <c r="U24" s="95"/>
      <c r="V24" s="95"/>
      <c r="W24" s="95"/>
      <c r="X24" s="95"/>
      <c r="Y24" s="95"/>
      <c r="Z24" s="95"/>
      <c r="AA24" s="95"/>
      <c r="AB24" s="95"/>
      <c r="AC24" s="95"/>
      <c r="AD24" s="95"/>
      <c r="AE24" s="95"/>
      <c r="AF24" s="95"/>
      <c r="AG24" s="95"/>
      <c r="AH24" s="95"/>
      <c r="AI24" s="95"/>
      <c r="AJ24" s="18">
        <f t="shared" si="2"/>
        <v>1</v>
      </c>
      <c r="AK24" s="312">
        <f t="shared" si="3"/>
        <v>0</v>
      </c>
      <c r="AL24" s="335">
        <f t="shared" si="4"/>
        <v>0</v>
      </c>
      <c r="AM24" s="11"/>
      <c r="AN24" s="11"/>
      <c r="AO24" s="11"/>
    </row>
    <row r="25" spans="1:41" s="1" customFormat="1" ht="21" customHeight="1">
      <c r="A25" s="33">
        <v>19</v>
      </c>
      <c r="B25" s="214" t="s">
        <v>2393</v>
      </c>
      <c r="C25" s="246" t="s">
        <v>2394</v>
      </c>
      <c r="D25" s="247" t="s">
        <v>72</v>
      </c>
      <c r="E25" s="96"/>
      <c r="F25" s="95"/>
      <c r="G25" s="95"/>
      <c r="H25" s="95"/>
      <c r="I25" s="95"/>
      <c r="J25" s="95"/>
      <c r="K25" s="94"/>
      <c r="L25" s="95"/>
      <c r="M25" s="95"/>
      <c r="N25" s="94"/>
      <c r="O25" s="263"/>
      <c r="P25" s="95"/>
      <c r="Q25" s="95"/>
      <c r="R25" s="95"/>
      <c r="S25" s="95" t="s">
        <v>6</v>
      </c>
      <c r="T25" s="95"/>
      <c r="U25" s="95"/>
      <c r="V25" s="95"/>
      <c r="W25" s="95"/>
      <c r="X25" s="95"/>
      <c r="Y25" s="95"/>
      <c r="Z25" s="95"/>
      <c r="AA25" s="95"/>
      <c r="AB25" s="95"/>
      <c r="AC25" s="95"/>
      <c r="AD25" s="95"/>
      <c r="AE25" s="95"/>
      <c r="AF25" s="95"/>
      <c r="AG25" s="95"/>
      <c r="AH25" s="95"/>
      <c r="AI25" s="95"/>
      <c r="AJ25" s="18">
        <f t="shared" si="2"/>
        <v>1</v>
      </c>
      <c r="AK25" s="312">
        <f t="shared" si="3"/>
        <v>0</v>
      </c>
      <c r="AL25" s="335">
        <f t="shared" si="4"/>
        <v>0</v>
      </c>
      <c r="AM25" s="11"/>
      <c r="AN25" s="11"/>
      <c r="AO25" s="11"/>
    </row>
    <row r="26" spans="1:41" s="1" customFormat="1" ht="21" customHeight="1">
      <c r="A26" s="33">
        <v>20</v>
      </c>
      <c r="B26" s="214" t="s">
        <v>2395</v>
      </c>
      <c r="C26" s="246" t="s">
        <v>1169</v>
      </c>
      <c r="D26" s="247" t="s">
        <v>72</v>
      </c>
      <c r="E26" s="96"/>
      <c r="F26" s="95"/>
      <c r="G26" s="95"/>
      <c r="H26" s="95"/>
      <c r="I26" s="95"/>
      <c r="J26" s="95"/>
      <c r="K26" s="94"/>
      <c r="L26" s="95"/>
      <c r="M26" s="95"/>
      <c r="N26" s="94"/>
      <c r="O26" s="263"/>
      <c r="P26" s="95" t="s">
        <v>6</v>
      </c>
      <c r="Q26" s="95"/>
      <c r="R26" s="95"/>
      <c r="S26" s="95" t="s">
        <v>6</v>
      </c>
      <c r="T26" s="95"/>
      <c r="U26" s="95"/>
      <c r="V26" s="95"/>
      <c r="W26" s="95"/>
      <c r="X26" s="95"/>
      <c r="Y26" s="95"/>
      <c r="Z26" s="95"/>
      <c r="AA26" s="95"/>
      <c r="AB26" s="95"/>
      <c r="AC26" s="95"/>
      <c r="AD26" s="95"/>
      <c r="AE26" s="95"/>
      <c r="AF26" s="95"/>
      <c r="AG26" s="95"/>
      <c r="AH26" s="95"/>
      <c r="AI26" s="95"/>
      <c r="AJ26" s="18">
        <f t="shared" si="2"/>
        <v>2</v>
      </c>
      <c r="AK26" s="312">
        <f t="shared" si="3"/>
        <v>0</v>
      </c>
      <c r="AL26" s="335">
        <f t="shared" si="4"/>
        <v>0</v>
      </c>
      <c r="AM26" s="11"/>
      <c r="AN26" s="11"/>
      <c r="AO26" s="11"/>
    </row>
    <row r="27" spans="1:41" s="1" customFormat="1" ht="21" customHeight="1">
      <c r="A27" s="33">
        <v>21</v>
      </c>
      <c r="B27" s="214" t="s">
        <v>2396</v>
      </c>
      <c r="C27" s="246" t="s">
        <v>2397</v>
      </c>
      <c r="D27" s="247" t="s">
        <v>23</v>
      </c>
      <c r="E27" s="96"/>
      <c r="F27" s="95"/>
      <c r="G27" s="95"/>
      <c r="H27" s="95"/>
      <c r="I27" s="95"/>
      <c r="J27" s="95"/>
      <c r="K27" s="94"/>
      <c r="L27" s="95"/>
      <c r="M27" s="95"/>
      <c r="N27" s="94"/>
      <c r="O27" s="263"/>
      <c r="P27" s="95"/>
      <c r="Q27" s="95"/>
      <c r="R27" s="95"/>
      <c r="S27" s="95" t="s">
        <v>6</v>
      </c>
      <c r="T27" s="95"/>
      <c r="U27" s="95"/>
      <c r="V27" s="95"/>
      <c r="W27" s="95"/>
      <c r="X27" s="95"/>
      <c r="Y27" s="95"/>
      <c r="Z27" s="95"/>
      <c r="AA27" s="95"/>
      <c r="AB27" s="95"/>
      <c r="AC27" s="95"/>
      <c r="AD27" s="95"/>
      <c r="AE27" s="95"/>
      <c r="AF27" s="95"/>
      <c r="AG27" s="95"/>
      <c r="AH27" s="95"/>
      <c r="AI27" s="95"/>
      <c r="AJ27" s="18">
        <f t="shared" si="2"/>
        <v>1</v>
      </c>
      <c r="AK27" s="312">
        <f t="shared" si="3"/>
        <v>0</v>
      </c>
      <c r="AL27" s="335">
        <f t="shared" si="4"/>
        <v>0</v>
      </c>
      <c r="AM27" s="11"/>
      <c r="AN27" s="11"/>
      <c r="AO27" s="11"/>
    </row>
    <row r="28" spans="1:41" s="1" customFormat="1" ht="21" customHeight="1">
      <c r="A28" s="33">
        <v>22</v>
      </c>
      <c r="B28" s="214" t="s">
        <v>2398</v>
      </c>
      <c r="C28" s="246" t="s">
        <v>2399</v>
      </c>
      <c r="D28" s="247" t="s">
        <v>68</v>
      </c>
      <c r="E28" s="96"/>
      <c r="F28" s="95" t="s">
        <v>6</v>
      </c>
      <c r="G28" s="95"/>
      <c r="H28" s="95"/>
      <c r="I28" s="95"/>
      <c r="J28" s="95"/>
      <c r="K28" s="94"/>
      <c r="L28" s="95"/>
      <c r="M28" s="95"/>
      <c r="N28" s="94"/>
      <c r="O28" s="263"/>
      <c r="P28" s="95"/>
      <c r="Q28" s="95"/>
      <c r="R28" s="95"/>
      <c r="S28" s="95"/>
      <c r="T28" s="95"/>
      <c r="U28" s="95"/>
      <c r="V28" s="95"/>
      <c r="W28" s="95"/>
      <c r="X28" s="95"/>
      <c r="Y28" s="95"/>
      <c r="Z28" s="95"/>
      <c r="AA28" s="95"/>
      <c r="AB28" s="95"/>
      <c r="AC28" s="95"/>
      <c r="AD28" s="95"/>
      <c r="AE28" s="95"/>
      <c r="AF28" s="95"/>
      <c r="AG28" s="95"/>
      <c r="AH28" s="95"/>
      <c r="AI28" s="95"/>
      <c r="AJ28" s="18">
        <f t="shared" si="2"/>
        <v>1</v>
      </c>
      <c r="AK28" s="312">
        <f t="shared" si="3"/>
        <v>0</v>
      </c>
      <c r="AL28" s="335">
        <f t="shared" si="4"/>
        <v>0</v>
      </c>
      <c r="AM28" s="11"/>
      <c r="AN28" s="11"/>
      <c r="AO28" s="11"/>
    </row>
    <row r="29" spans="1:41" s="1" customFormat="1" ht="21" customHeight="1">
      <c r="A29" s="33">
        <v>23</v>
      </c>
      <c r="B29" s="214" t="s">
        <v>2400</v>
      </c>
      <c r="C29" s="246" t="s">
        <v>2401</v>
      </c>
      <c r="D29" s="247" t="s">
        <v>100</v>
      </c>
      <c r="E29" s="96"/>
      <c r="F29" s="95"/>
      <c r="G29" s="95"/>
      <c r="H29" s="95"/>
      <c r="I29" s="95"/>
      <c r="J29" s="95"/>
      <c r="K29" s="94"/>
      <c r="L29" s="95"/>
      <c r="M29" s="95"/>
      <c r="N29" s="94"/>
      <c r="O29" s="263"/>
      <c r="P29" s="95"/>
      <c r="Q29" s="95"/>
      <c r="R29" s="95"/>
      <c r="S29" s="95"/>
      <c r="T29" s="95"/>
      <c r="U29" s="95"/>
      <c r="V29" s="95"/>
      <c r="W29" s="95"/>
      <c r="X29" s="95"/>
      <c r="Y29" s="95"/>
      <c r="Z29" s="95"/>
      <c r="AA29" s="95"/>
      <c r="AB29" s="95"/>
      <c r="AC29" s="95"/>
      <c r="AD29" s="95"/>
      <c r="AE29" s="95"/>
      <c r="AF29" s="95"/>
      <c r="AG29" s="95"/>
      <c r="AH29" s="95"/>
      <c r="AI29" s="95"/>
      <c r="AJ29" s="18">
        <f t="shared" si="2"/>
        <v>0</v>
      </c>
      <c r="AK29" s="312">
        <f t="shared" si="3"/>
        <v>0</v>
      </c>
      <c r="AL29" s="335">
        <f t="shared" si="4"/>
        <v>0</v>
      </c>
      <c r="AM29" s="11"/>
      <c r="AN29" s="11"/>
      <c r="AO29" s="11"/>
    </row>
    <row r="30" spans="1:41" s="1" customFormat="1" ht="21" customHeight="1">
      <c r="A30" s="434" t="s">
        <v>10</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113">
        <f>SUM(AJ7:AJ29)</f>
        <v>16</v>
      </c>
      <c r="AK30" s="113">
        <f>SUM(AK7:AK29)</f>
        <v>1</v>
      </c>
      <c r="AL30" s="113">
        <f>SUM(AL7:AL29)</f>
        <v>1</v>
      </c>
      <c r="AM30" s="15"/>
      <c r="AN30"/>
      <c r="AO30"/>
    </row>
    <row r="31" spans="1:41" s="24" customFormat="1" ht="21" customHeight="1">
      <c r="A31" s="418" t="s">
        <v>2599</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20"/>
      <c r="AM31" s="311"/>
      <c r="AN31" s="311"/>
    </row>
    <row r="32" spans="1:41" ht="19.5">
      <c r="C32" s="149"/>
      <c r="D32" s="15"/>
      <c r="E32" s="15"/>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3:38" ht="19.5">
      <c r="C33" s="414"/>
      <c r="D33" s="414"/>
      <c r="E33" s="15"/>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3:38" ht="19.5">
      <c r="C34" s="414"/>
      <c r="D34" s="414"/>
      <c r="E34" s="414"/>
      <c r="F34" s="414"/>
      <c r="G34" s="414"/>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3:38" ht="19.5">
      <c r="C35" s="414"/>
      <c r="D35" s="414"/>
      <c r="E35" s="414"/>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3:38" ht="19.5">
      <c r="C36" s="414"/>
      <c r="D36" s="414"/>
      <c r="E36" s="15"/>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sheetData>
  <mergeCells count="24">
    <mergeCell ref="AO7:AO10"/>
    <mergeCell ref="AO14:AO15"/>
    <mergeCell ref="AM19:AN19"/>
    <mergeCell ref="A30:AI30"/>
    <mergeCell ref="A31:AL31"/>
    <mergeCell ref="C33:D33"/>
    <mergeCell ref="C34:G34"/>
    <mergeCell ref="C35:E35"/>
    <mergeCell ref="C36:D36"/>
    <mergeCell ref="A5:A6"/>
    <mergeCell ref="B5:B6"/>
    <mergeCell ref="C5:D6"/>
    <mergeCell ref="Q1:AL1"/>
    <mergeCell ref="A2:P2"/>
    <mergeCell ref="Q2:AL2"/>
    <mergeCell ref="A3:AL3"/>
    <mergeCell ref="A1:P1"/>
    <mergeCell ref="AK5:AK6"/>
    <mergeCell ref="AL5:AL6"/>
    <mergeCell ref="AJ5:AJ6"/>
    <mergeCell ref="I4:L4"/>
    <mergeCell ref="M4:N4"/>
    <mergeCell ref="O4:Q4"/>
    <mergeCell ref="R4:T4"/>
  </mergeCells>
  <conditionalFormatting sqref="E6:AI29">
    <cfRule type="expression" dxfId="1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topLeftCell="A8" zoomScaleNormal="100" workbookViewId="0">
      <selection activeCell="AA17" sqref="AA17"/>
    </sheetView>
  </sheetViews>
  <sheetFormatPr defaultRowHeight="15.75"/>
  <cols>
    <col min="1" max="1" width="7" customWidth="1"/>
    <col min="2" max="2" width="17" customWidth="1"/>
    <col min="3" max="3" width="27.1640625" customWidth="1"/>
    <col min="4" max="4" width="10.1640625" customWidth="1"/>
    <col min="5" max="35" width="4" customWidth="1"/>
    <col min="36" max="38" width="6.33203125" customWidth="1"/>
    <col min="39" max="39" width="10.83203125" customWidth="1"/>
    <col min="40" max="40" width="12.1640625" customWidth="1"/>
    <col min="41" max="41" width="10.83203125" customWidth="1"/>
  </cols>
  <sheetData>
    <row r="1" spans="1:41" s="23" customFormat="1" ht="2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2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35.25" customHeight="1">
      <c r="A3" s="432" t="s">
        <v>2515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21" customHeight="1">
      <c r="A7" s="33">
        <v>1</v>
      </c>
      <c r="B7" s="255" t="s">
        <v>2402</v>
      </c>
      <c r="C7" s="257" t="s">
        <v>129</v>
      </c>
      <c r="D7" s="258" t="s">
        <v>61</v>
      </c>
      <c r="E7" s="261"/>
      <c r="F7" s="133"/>
      <c r="G7" s="133"/>
      <c r="H7" s="133"/>
      <c r="I7" s="133"/>
      <c r="J7" s="133"/>
      <c r="K7" s="133"/>
      <c r="L7" s="133"/>
      <c r="M7" s="133"/>
      <c r="N7" s="133"/>
      <c r="O7" s="133"/>
      <c r="P7" s="135"/>
      <c r="Q7" s="133"/>
      <c r="R7" s="133"/>
      <c r="S7" s="133"/>
      <c r="T7" s="133"/>
      <c r="U7" s="133"/>
      <c r="V7" s="133"/>
      <c r="W7" s="133"/>
      <c r="X7" s="133"/>
      <c r="Y7" s="133"/>
      <c r="Z7" s="133"/>
      <c r="AA7" s="133"/>
      <c r="AB7" s="133"/>
      <c r="AC7" s="133"/>
      <c r="AD7" s="133"/>
      <c r="AE7" s="133"/>
      <c r="AF7" s="133"/>
      <c r="AG7" s="133"/>
      <c r="AH7" s="133"/>
      <c r="AI7" s="95"/>
      <c r="AJ7" s="18">
        <f>COUNTIF(E7:AI7,"K")+2*COUNTIF(E7:AI7,"2K")+COUNTIF(E7:AI7,"TK")+COUNTIF(E7:AI7,"KT")+COUNTIF(E7:AI7,"PK")+COUNTIF(E7:AI7,"KP")+2*COUNTIF(E7:AI7,"K2")</f>
        <v>0</v>
      </c>
      <c r="AK7" s="312">
        <f>COUNTIF(F7:AJ7,"P")+2*COUNTIF(F7:AJ7,"2P")+COUNTIF(F7:AJ7,"TP")+COUNTIF(F7:AJ7,"PT")+COUNTIF(F7:AJ7,"PK")+COUNTIF(F7:AJ7,"KP")+2*COUNTIF(F7:AJ7,"P2")</f>
        <v>0</v>
      </c>
      <c r="AL7" s="335">
        <f>COUNTIF(E7:AI7,"T")+2*COUNTIF(E7:AI7,"2T")+2*COUNTIF(E7:AI7,"T2")+COUNTIF(E7:AI7,"PT")+COUNTIF(E7:AI7,"TP")+COUNTIF(E7:AI7,"TK")+COUNTIF(E7:AI7,"KT")</f>
        <v>0</v>
      </c>
      <c r="AM7" s="9"/>
      <c r="AN7" s="10"/>
      <c r="AO7" s="11"/>
    </row>
    <row r="8" spans="1:41" s="1" customFormat="1" ht="21" customHeight="1">
      <c r="A8" s="33">
        <v>2</v>
      </c>
      <c r="B8" s="207" t="s">
        <v>2403</v>
      </c>
      <c r="C8" s="208" t="s">
        <v>2404</v>
      </c>
      <c r="D8" s="165" t="s">
        <v>37</v>
      </c>
      <c r="E8" s="261"/>
      <c r="F8" s="133"/>
      <c r="G8" s="133" t="s">
        <v>7</v>
      </c>
      <c r="H8" s="133"/>
      <c r="I8" s="133"/>
      <c r="J8" s="133"/>
      <c r="K8" s="133"/>
      <c r="L8" s="133"/>
      <c r="M8" s="133"/>
      <c r="N8" s="133"/>
      <c r="O8" s="133"/>
      <c r="P8" s="135"/>
      <c r="Q8" s="133"/>
      <c r="R8" s="133"/>
      <c r="S8" s="133"/>
      <c r="T8" s="133"/>
      <c r="U8" s="133"/>
      <c r="V8" s="133"/>
      <c r="W8" s="133"/>
      <c r="X8" s="133"/>
      <c r="Y8" s="133"/>
      <c r="Z8" s="133"/>
      <c r="AA8" s="133"/>
      <c r="AB8" s="133"/>
      <c r="AC8" s="133"/>
      <c r="AD8" s="133"/>
      <c r="AE8" s="133"/>
      <c r="AF8" s="133"/>
      <c r="AG8" s="133"/>
      <c r="AH8" s="133"/>
      <c r="AI8" s="95"/>
      <c r="AJ8" s="18">
        <f t="shared" ref="AJ8:AJ32" si="2">COUNTIF(E8:AI8,"K")+2*COUNTIF(E8:AI8,"2K")+COUNTIF(E8:AI8,"TK")+COUNTIF(E8:AI8,"KT")+COUNTIF(E8:AI8,"PK")+COUNTIF(E8:AI8,"KP")+2*COUNTIF(E8:AI8,"K2")</f>
        <v>0</v>
      </c>
      <c r="AK8" s="312">
        <f t="shared" ref="AK8:AK32" si="3">COUNTIF(F8:AJ8,"P")+2*COUNTIF(F8:AJ8,"2P")+COUNTIF(F8:AJ8,"TP")+COUNTIF(F8:AJ8,"PT")+COUNTIF(F8:AJ8,"PK")+COUNTIF(F8:AJ8,"KP")+2*COUNTIF(F8:AJ8,"P2")</f>
        <v>1</v>
      </c>
      <c r="AL8" s="335">
        <f t="shared" ref="AL8:AL32" si="4">COUNTIF(E8:AI8,"T")+2*COUNTIF(E8:AI8,"2T")+2*COUNTIF(E8:AI8,"T2")+COUNTIF(E8:AI8,"PT")+COUNTIF(E8:AI8,"TP")+COUNTIF(E8:AI8,"TK")+COUNTIF(E8:AI8,"KT")</f>
        <v>0</v>
      </c>
      <c r="AM8" s="11"/>
      <c r="AN8" s="11"/>
      <c r="AO8" s="11"/>
    </row>
    <row r="9" spans="1:41" s="1" customFormat="1" ht="21" customHeight="1">
      <c r="A9" s="33">
        <v>3</v>
      </c>
      <c r="B9" s="207" t="s">
        <v>2405</v>
      </c>
      <c r="C9" s="208" t="s">
        <v>54</v>
      </c>
      <c r="D9" s="165" t="s">
        <v>82</v>
      </c>
      <c r="E9" s="261"/>
      <c r="F9" s="133"/>
      <c r="G9" s="133"/>
      <c r="H9" s="133"/>
      <c r="I9" s="133"/>
      <c r="J9" s="133"/>
      <c r="K9" s="133"/>
      <c r="L9" s="133"/>
      <c r="M9" s="133"/>
      <c r="N9" s="133"/>
      <c r="O9" s="133"/>
      <c r="P9" s="135"/>
      <c r="Q9" s="133"/>
      <c r="R9" s="133"/>
      <c r="S9" s="133" t="s">
        <v>6</v>
      </c>
      <c r="T9" s="133"/>
      <c r="U9" s="133"/>
      <c r="V9" s="133"/>
      <c r="W9" s="133"/>
      <c r="X9" s="133"/>
      <c r="Y9" s="133"/>
      <c r="Z9" s="133"/>
      <c r="AA9" s="133"/>
      <c r="AB9" s="133"/>
      <c r="AC9" s="133"/>
      <c r="AD9" s="133"/>
      <c r="AE9" s="133"/>
      <c r="AF9" s="133"/>
      <c r="AG9" s="133"/>
      <c r="AH9" s="133"/>
      <c r="AI9" s="95"/>
      <c r="AJ9" s="18">
        <f t="shared" si="2"/>
        <v>1</v>
      </c>
      <c r="AK9" s="312">
        <f t="shared" si="3"/>
        <v>0</v>
      </c>
      <c r="AL9" s="335">
        <f t="shared" si="4"/>
        <v>0</v>
      </c>
      <c r="AM9" s="11"/>
      <c r="AN9" s="11"/>
      <c r="AO9" s="11"/>
    </row>
    <row r="10" spans="1:41" s="1" customFormat="1" ht="21" customHeight="1">
      <c r="A10" s="33">
        <v>4</v>
      </c>
      <c r="B10" s="255" t="s">
        <v>2406</v>
      </c>
      <c r="C10" s="257" t="s">
        <v>2407</v>
      </c>
      <c r="D10" s="258" t="s">
        <v>136</v>
      </c>
      <c r="E10" s="261"/>
      <c r="F10" s="133"/>
      <c r="G10" s="133"/>
      <c r="H10" s="133"/>
      <c r="I10" s="133"/>
      <c r="J10" s="133"/>
      <c r="K10" s="133"/>
      <c r="L10" s="133"/>
      <c r="M10" s="133"/>
      <c r="N10" s="133"/>
      <c r="O10" s="133"/>
      <c r="P10" s="135"/>
      <c r="Q10" s="133"/>
      <c r="R10" s="133"/>
      <c r="S10" s="133"/>
      <c r="T10" s="133"/>
      <c r="U10" s="133"/>
      <c r="V10" s="133"/>
      <c r="W10" s="133"/>
      <c r="X10" s="133"/>
      <c r="Y10" s="133"/>
      <c r="Z10" s="133"/>
      <c r="AA10" s="133"/>
      <c r="AB10" s="133"/>
      <c r="AC10" s="133"/>
      <c r="AD10" s="133"/>
      <c r="AE10" s="133"/>
      <c r="AF10" s="133"/>
      <c r="AG10" s="133"/>
      <c r="AH10" s="133"/>
      <c r="AI10" s="95"/>
      <c r="AJ10" s="18">
        <f t="shared" si="2"/>
        <v>0</v>
      </c>
      <c r="AK10" s="312">
        <f t="shared" si="3"/>
        <v>0</v>
      </c>
      <c r="AL10" s="335">
        <f t="shared" si="4"/>
        <v>0</v>
      </c>
      <c r="AM10" s="11"/>
      <c r="AN10" s="11"/>
      <c r="AO10" s="11"/>
    </row>
    <row r="11" spans="1:41" s="1" customFormat="1" ht="21" customHeight="1">
      <c r="A11" s="33">
        <v>5</v>
      </c>
      <c r="B11" s="207" t="s">
        <v>2408</v>
      </c>
      <c r="C11" s="208" t="s">
        <v>2305</v>
      </c>
      <c r="D11" s="165" t="s">
        <v>39</v>
      </c>
      <c r="E11" s="261"/>
      <c r="F11" s="133"/>
      <c r="G11" s="133" t="s">
        <v>6</v>
      </c>
      <c r="H11" s="133"/>
      <c r="I11" s="133"/>
      <c r="J11" s="133"/>
      <c r="K11" s="133" t="s">
        <v>6</v>
      </c>
      <c r="L11" s="133"/>
      <c r="M11" s="133"/>
      <c r="N11" s="133"/>
      <c r="O11" s="133"/>
      <c r="P11" s="135" t="s">
        <v>6</v>
      </c>
      <c r="Q11" s="133"/>
      <c r="R11" s="133"/>
      <c r="S11" s="133"/>
      <c r="T11" s="133"/>
      <c r="U11" s="133"/>
      <c r="V11" s="133"/>
      <c r="W11" s="133"/>
      <c r="X11" s="133"/>
      <c r="Y11" s="133"/>
      <c r="Z11" s="133"/>
      <c r="AA11" s="133"/>
      <c r="AB11" s="133"/>
      <c r="AC11" s="133"/>
      <c r="AD11" s="133"/>
      <c r="AE11" s="133"/>
      <c r="AF11" s="133"/>
      <c r="AG11" s="133"/>
      <c r="AH11" s="133"/>
      <c r="AI11" s="95"/>
      <c r="AJ11" s="18">
        <f t="shared" si="2"/>
        <v>3</v>
      </c>
      <c r="AK11" s="312">
        <f t="shared" si="3"/>
        <v>0</v>
      </c>
      <c r="AL11" s="335">
        <f t="shared" si="4"/>
        <v>0</v>
      </c>
      <c r="AM11" s="11"/>
      <c r="AN11" s="11"/>
      <c r="AO11" s="11"/>
    </row>
    <row r="12" spans="1:41" s="1" customFormat="1" ht="21" customHeight="1">
      <c r="A12" s="33">
        <v>6</v>
      </c>
      <c r="B12" s="255" t="s">
        <v>2409</v>
      </c>
      <c r="C12" s="257" t="s">
        <v>2410</v>
      </c>
      <c r="D12" s="258" t="s">
        <v>40</v>
      </c>
      <c r="E12" s="261"/>
      <c r="F12" s="133"/>
      <c r="G12" s="133"/>
      <c r="H12" s="133"/>
      <c r="I12" s="133"/>
      <c r="J12" s="133"/>
      <c r="K12" s="133"/>
      <c r="L12" s="133"/>
      <c r="M12" s="133"/>
      <c r="N12" s="133"/>
      <c r="O12" s="133"/>
      <c r="P12" s="135"/>
      <c r="Q12" s="133"/>
      <c r="R12" s="133"/>
      <c r="S12" s="133"/>
      <c r="T12" s="133"/>
      <c r="U12" s="133"/>
      <c r="V12" s="133"/>
      <c r="W12" s="133"/>
      <c r="X12" s="133"/>
      <c r="Y12" s="133"/>
      <c r="Z12" s="133"/>
      <c r="AA12" s="133"/>
      <c r="AB12" s="133"/>
      <c r="AC12" s="133"/>
      <c r="AD12" s="133"/>
      <c r="AE12" s="133"/>
      <c r="AF12" s="133"/>
      <c r="AG12" s="133"/>
      <c r="AH12" s="133"/>
      <c r="AI12" s="95"/>
      <c r="AJ12" s="18">
        <f t="shared" si="2"/>
        <v>0</v>
      </c>
      <c r="AK12" s="312">
        <f t="shared" si="3"/>
        <v>0</v>
      </c>
      <c r="AL12" s="335">
        <f t="shared" si="4"/>
        <v>0</v>
      </c>
      <c r="AM12" s="11"/>
      <c r="AN12" s="11"/>
      <c r="AO12" s="11"/>
    </row>
    <row r="13" spans="1:41" s="1" customFormat="1" ht="21" customHeight="1">
      <c r="A13" s="33">
        <v>7</v>
      </c>
      <c r="B13" s="207" t="s">
        <v>2411</v>
      </c>
      <c r="C13" s="208" t="s">
        <v>1550</v>
      </c>
      <c r="D13" s="165" t="s">
        <v>136</v>
      </c>
      <c r="E13" s="261"/>
      <c r="F13" s="133"/>
      <c r="G13" s="133"/>
      <c r="H13" s="133"/>
      <c r="I13" s="133"/>
      <c r="J13" s="133"/>
      <c r="K13" s="133"/>
      <c r="L13" s="133"/>
      <c r="M13" s="133"/>
      <c r="N13" s="133"/>
      <c r="O13" s="133"/>
      <c r="P13" s="135"/>
      <c r="Q13" s="133"/>
      <c r="R13" s="133"/>
      <c r="S13" s="133"/>
      <c r="T13" s="133"/>
      <c r="U13" s="133"/>
      <c r="V13" s="133"/>
      <c r="W13" s="133"/>
      <c r="X13" s="133"/>
      <c r="Y13" s="133"/>
      <c r="Z13" s="133"/>
      <c r="AA13" s="133"/>
      <c r="AB13" s="133"/>
      <c r="AC13" s="133"/>
      <c r="AD13" s="133"/>
      <c r="AE13" s="133"/>
      <c r="AF13" s="133"/>
      <c r="AG13" s="133"/>
      <c r="AH13" s="133"/>
      <c r="AI13" s="95"/>
      <c r="AJ13" s="18">
        <f t="shared" si="2"/>
        <v>0</v>
      </c>
      <c r="AK13" s="312">
        <f t="shared" si="3"/>
        <v>0</v>
      </c>
      <c r="AL13" s="335">
        <f t="shared" si="4"/>
        <v>0</v>
      </c>
      <c r="AM13" s="11"/>
      <c r="AN13" s="11"/>
      <c r="AO13" s="11"/>
    </row>
    <row r="14" spans="1:41" s="1" customFormat="1" ht="21" customHeight="1">
      <c r="A14" s="33">
        <v>8</v>
      </c>
      <c r="B14" s="207" t="s">
        <v>2412</v>
      </c>
      <c r="C14" s="208" t="s">
        <v>2413</v>
      </c>
      <c r="D14" s="165" t="s">
        <v>70</v>
      </c>
      <c r="E14" s="261"/>
      <c r="F14" s="133"/>
      <c r="G14" s="133" t="s">
        <v>6</v>
      </c>
      <c r="H14" s="133"/>
      <c r="I14" s="133"/>
      <c r="J14" s="133"/>
      <c r="K14" s="133"/>
      <c r="L14" s="133"/>
      <c r="M14" s="133"/>
      <c r="N14" s="133"/>
      <c r="O14" s="133"/>
      <c r="P14" s="135" t="s">
        <v>6</v>
      </c>
      <c r="Q14" s="133"/>
      <c r="R14" s="133"/>
      <c r="S14" s="133"/>
      <c r="T14" s="133" t="s">
        <v>6</v>
      </c>
      <c r="U14" s="133"/>
      <c r="V14" s="133"/>
      <c r="W14" s="133"/>
      <c r="X14" s="133"/>
      <c r="Y14" s="133"/>
      <c r="Z14" s="133"/>
      <c r="AA14" s="133"/>
      <c r="AB14" s="133"/>
      <c r="AC14" s="133"/>
      <c r="AD14" s="133"/>
      <c r="AE14" s="133"/>
      <c r="AF14" s="133"/>
      <c r="AG14" s="133"/>
      <c r="AH14" s="133"/>
      <c r="AI14" s="95"/>
      <c r="AJ14" s="18">
        <f t="shared" si="2"/>
        <v>3</v>
      </c>
      <c r="AK14" s="312">
        <f t="shared" si="3"/>
        <v>0</v>
      </c>
      <c r="AL14" s="335">
        <f t="shared" si="4"/>
        <v>0</v>
      </c>
      <c r="AM14" s="11"/>
      <c r="AN14" s="11"/>
      <c r="AO14" s="11"/>
    </row>
    <row r="15" spans="1:41" s="1" customFormat="1" ht="21" customHeight="1">
      <c r="A15" s="33">
        <v>9</v>
      </c>
      <c r="B15" s="207" t="s">
        <v>2414</v>
      </c>
      <c r="C15" s="208" t="s">
        <v>2415</v>
      </c>
      <c r="D15" s="165" t="s">
        <v>295</v>
      </c>
      <c r="E15" s="261"/>
      <c r="F15" s="133"/>
      <c r="G15" s="133"/>
      <c r="H15" s="133"/>
      <c r="I15" s="133"/>
      <c r="J15" s="133"/>
      <c r="K15" s="133"/>
      <c r="L15" s="133"/>
      <c r="M15" s="133"/>
      <c r="N15" s="133"/>
      <c r="O15" s="133"/>
      <c r="P15" s="135"/>
      <c r="Q15" s="133"/>
      <c r="R15" s="133"/>
      <c r="S15" s="133"/>
      <c r="T15" s="133" t="s">
        <v>6</v>
      </c>
      <c r="U15" s="133"/>
      <c r="V15" s="133"/>
      <c r="W15" s="133"/>
      <c r="X15" s="133"/>
      <c r="Y15" s="133"/>
      <c r="Z15" s="133"/>
      <c r="AA15" s="133"/>
      <c r="AB15" s="133"/>
      <c r="AC15" s="133"/>
      <c r="AD15" s="133"/>
      <c r="AE15" s="133"/>
      <c r="AF15" s="133"/>
      <c r="AG15" s="133"/>
      <c r="AH15" s="133"/>
      <c r="AI15" s="95"/>
      <c r="AJ15" s="18">
        <f t="shared" si="2"/>
        <v>1</v>
      </c>
      <c r="AK15" s="312">
        <f t="shared" si="3"/>
        <v>0</v>
      </c>
      <c r="AL15" s="335">
        <f t="shared" si="4"/>
        <v>0</v>
      </c>
      <c r="AM15" s="11"/>
      <c r="AN15" s="11"/>
      <c r="AO15" s="11"/>
    </row>
    <row r="16" spans="1:41" s="1" customFormat="1" ht="21" customHeight="1">
      <c r="A16" s="33">
        <v>10</v>
      </c>
      <c r="B16" s="255" t="s">
        <v>2416</v>
      </c>
      <c r="C16" s="257" t="s">
        <v>31</v>
      </c>
      <c r="D16" s="258" t="s">
        <v>14</v>
      </c>
      <c r="E16" s="261"/>
      <c r="F16" s="133"/>
      <c r="G16" s="133"/>
      <c r="H16" s="133"/>
      <c r="I16" s="133"/>
      <c r="J16" s="133"/>
      <c r="K16" s="133"/>
      <c r="L16" s="133"/>
      <c r="M16" s="133"/>
      <c r="N16" s="133"/>
      <c r="O16" s="133"/>
      <c r="P16" s="135"/>
      <c r="Q16" s="133"/>
      <c r="R16" s="133"/>
      <c r="S16" s="133"/>
      <c r="T16" s="133"/>
      <c r="U16" s="133"/>
      <c r="V16" s="133"/>
      <c r="W16" s="133"/>
      <c r="X16" s="133"/>
      <c r="Y16" s="133"/>
      <c r="Z16" s="133"/>
      <c r="AA16" s="133"/>
      <c r="AB16" s="133"/>
      <c r="AC16" s="133"/>
      <c r="AD16" s="133"/>
      <c r="AE16" s="133"/>
      <c r="AF16" s="133"/>
      <c r="AG16" s="133"/>
      <c r="AH16" s="133"/>
      <c r="AI16" s="95"/>
      <c r="AJ16" s="18">
        <f t="shared" si="2"/>
        <v>0</v>
      </c>
      <c r="AK16" s="312">
        <f t="shared" si="3"/>
        <v>0</v>
      </c>
      <c r="AL16" s="335">
        <f t="shared" si="4"/>
        <v>0</v>
      </c>
      <c r="AM16" s="11"/>
      <c r="AN16" s="11"/>
      <c r="AO16" s="11"/>
    </row>
    <row r="17" spans="1:41" s="1" customFormat="1" ht="21" customHeight="1">
      <c r="A17" s="33">
        <v>11</v>
      </c>
      <c r="B17" s="207" t="s">
        <v>2417</v>
      </c>
      <c r="C17" s="208" t="s">
        <v>205</v>
      </c>
      <c r="D17" s="165" t="s">
        <v>92</v>
      </c>
      <c r="E17" s="261"/>
      <c r="F17" s="133"/>
      <c r="G17" s="133"/>
      <c r="H17" s="133"/>
      <c r="I17" s="133"/>
      <c r="J17" s="133"/>
      <c r="K17" s="133" t="s">
        <v>6</v>
      </c>
      <c r="L17" s="133"/>
      <c r="M17" s="133"/>
      <c r="N17" s="133"/>
      <c r="O17" s="133"/>
      <c r="P17" s="135"/>
      <c r="Q17" s="133"/>
      <c r="R17" s="133"/>
      <c r="S17" s="133"/>
      <c r="T17" s="133"/>
      <c r="U17" s="133"/>
      <c r="V17" s="133"/>
      <c r="W17" s="133"/>
      <c r="X17" s="133"/>
      <c r="Y17" s="133"/>
      <c r="Z17" s="133"/>
      <c r="AA17" s="133"/>
      <c r="AB17" s="133"/>
      <c r="AC17" s="133"/>
      <c r="AD17" s="133"/>
      <c r="AE17" s="133"/>
      <c r="AF17" s="133"/>
      <c r="AG17" s="133"/>
      <c r="AH17" s="133"/>
      <c r="AI17" s="95"/>
      <c r="AJ17" s="18">
        <f t="shared" si="2"/>
        <v>1</v>
      </c>
      <c r="AK17" s="312">
        <f t="shared" si="3"/>
        <v>0</v>
      </c>
      <c r="AL17" s="335">
        <f t="shared" si="4"/>
        <v>0</v>
      </c>
      <c r="AM17" s="11"/>
      <c r="AN17" s="11"/>
      <c r="AO17" s="11"/>
    </row>
    <row r="18" spans="1:41" s="1" customFormat="1" ht="21" customHeight="1">
      <c r="A18" s="33">
        <v>12</v>
      </c>
      <c r="B18" s="207" t="s">
        <v>2418</v>
      </c>
      <c r="C18" s="208" t="s">
        <v>69</v>
      </c>
      <c r="D18" s="165" t="s">
        <v>62</v>
      </c>
      <c r="E18" s="261"/>
      <c r="F18" s="261"/>
      <c r="G18" s="261"/>
      <c r="H18" s="261"/>
      <c r="I18" s="261"/>
      <c r="J18" s="261"/>
      <c r="K18" s="261"/>
      <c r="L18" s="261"/>
      <c r="M18" s="261"/>
      <c r="N18" s="261"/>
      <c r="O18" s="261"/>
      <c r="P18" s="262"/>
      <c r="Q18" s="261"/>
      <c r="R18" s="261"/>
      <c r="S18" s="261"/>
      <c r="T18" s="261"/>
      <c r="U18" s="261"/>
      <c r="V18" s="261"/>
      <c r="W18" s="261"/>
      <c r="X18" s="261"/>
      <c r="Y18" s="261"/>
      <c r="Z18" s="261"/>
      <c r="AA18" s="261"/>
      <c r="AB18" s="261"/>
      <c r="AC18" s="261"/>
      <c r="AD18" s="261"/>
      <c r="AE18" s="261"/>
      <c r="AF18" s="261"/>
      <c r="AG18" s="261"/>
      <c r="AH18" s="261"/>
      <c r="AI18" s="281"/>
      <c r="AJ18" s="18">
        <f t="shared" si="2"/>
        <v>0</v>
      </c>
      <c r="AK18" s="312">
        <f t="shared" si="3"/>
        <v>0</v>
      </c>
      <c r="AL18" s="335">
        <f t="shared" si="4"/>
        <v>0</v>
      </c>
      <c r="AM18" s="11"/>
      <c r="AN18" s="11"/>
      <c r="AO18" s="11"/>
    </row>
    <row r="19" spans="1:41" s="1" customFormat="1" ht="21" customHeight="1">
      <c r="A19" s="33">
        <v>13</v>
      </c>
      <c r="B19" s="207" t="s">
        <v>2419</v>
      </c>
      <c r="C19" s="208" t="s">
        <v>1731</v>
      </c>
      <c r="D19" s="165" t="s">
        <v>2420</v>
      </c>
      <c r="E19" s="261"/>
      <c r="F19" s="133"/>
      <c r="G19" s="133"/>
      <c r="H19" s="133"/>
      <c r="I19" s="133"/>
      <c r="J19" s="133"/>
      <c r="K19" s="133"/>
      <c r="L19" s="133"/>
      <c r="M19" s="133"/>
      <c r="N19" s="133"/>
      <c r="O19" s="133"/>
      <c r="P19" s="135"/>
      <c r="Q19" s="133"/>
      <c r="R19" s="133"/>
      <c r="S19" s="133"/>
      <c r="T19" s="133"/>
      <c r="U19" s="133"/>
      <c r="V19" s="133"/>
      <c r="W19" s="133"/>
      <c r="X19" s="133"/>
      <c r="Y19" s="133"/>
      <c r="Z19" s="133"/>
      <c r="AA19" s="133"/>
      <c r="AB19" s="133"/>
      <c r="AC19" s="133"/>
      <c r="AD19" s="133"/>
      <c r="AE19" s="133"/>
      <c r="AF19" s="133"/>
      <c r="AG19" s="133"/>
      <c r="AH19" s="133"/>
      <c r="AI19" s="95"/>
      <c r="AJ19" s="18">
        <f t="shared" si="2"/>
        <v>0</v>
      </c>
      <c r="AK19" s="312">
        <f t="shared" si="3"/>
        <v>0</v>
      </c>
      <c r="AL19" s="335">
        <f t="shared" si="4"/>
        <v>0</v>
      </c>
      <c r="AM19" s="452"/>
      <c r="AN19" s="453"/>
      <c r="AO19" s="11"/>
    </row>
    <row r="20" spans="1:41" s="1" customFormat="1" ht="21" customHeight="1">
      <c r="A20" s="33">
        <v>14</v>
      </c>
      <c r="B20" s="207" t="s">
        <v>2421</v>
      </c>
      <c r="C20" s="208" t="s">
        <v>2422</v>
      </c>
      <c r="D20" s="165" t="s">
        <v>1743</v>
      </c>
      <c r="E20" s="261" t="s">
        <v>7</v>
      </c>
      <c r="F20" s="133"/>
      <c r="G20" s="133"/>
      <c r="H20" s="133"/>
      <c r="I20" s="133"/>
      <c r="J20" s="133"/>
      <c r="K20" s="133"/>
      <c r="L20" s="133"/>
      <c r="M20" s="133"/>
      <c r="N20" s="133"/>
      <c r="O20" s="133"/>
      <c r="P20" s="135"/>
      <c r="Q20" s="133"/>
      <c r="R20" s="133"/>
      <c r="S20" s="133" t="s">
        <v>7</v>
      </c>
      <c r="T20" s="133"/>
      <c r="U20" s="133"/>
      <c r="V20" s="133"/>
      <c r="W20" s="133"/>
      <c r="X20" s="133"/>
      <c r="Y20" s="133"/>
      <c r="Z20" s="133"/>
      <c r="AA20" s="133"/>
      <c r="AB20" s="133"/>
      <c r="AC20" s="133"/>
      <c r="AD20" s="133"/>
      <c r="AE20" s="133"/>
      <c r="AF20" s="133"/>
      <c r="AG20" s="133"/>
      <c r="AH20" s="133"/>
      <c r="AI20" s="95"/>
      <c r="AJ20" s="18">
        <f t="shared" si="2"/>
        <v>0</v>
      </c>
      <c r="AK20" s="312">
        <f t="shared" si="3"/>
        <v>1</v>
      </c>
      <c r="AL20" s="335">
        <f t="shared" si="4"/>
        <v>0</v>
      </c>
      <c r="AM20" s="11"/>
      <c r="AN20" s="11"/>
      <c r="AO20" s="11"/>
    </row>
    <row r="21" spans="1:41" s="1" customFormat="1" ht="21" customHeight="1">
      <c r="A21" s="33">
        <v>15</v>
      </c>
      <c r="B21" s="207" t="s">
        <v>2423</v>
      </c>
      <c r="C21" s="208" t="s">
        <v>2424</v>
      </c>
      <c r="D21" s="165" t="s">
        <v>2425</v>
      </c>
      <c r="E21" s="261"/>
      <c r="F21" s="133"/>
      <c r="G21" s="133" t="s">
        <v>6</v>
      </c>
      <c r="H21" s="133"/>
      <c r="I21" s="133"/>
      <c r="J21" s="133"/>
      <c r="K21" s="133"/>
      <c r="L21" s="133" t="s">
        <v>6</v>
      </c>
      <c r="M21" s="133" t="s">
        <v>6</v>
      </c>
      <c r="N21" s="133"/>
      <c r="O21" s="133"/>
      <c r="P21" s="135" t="s">
        <v>6</v>
      </c>
      <c r="Q21" s="133"/>
      <c r="R21" s="133"/>
      <c r="S21" s="133" t="s">
        <v>6</v>
      </c>
      <c r="T21" s="133"/>
      <c r="U21" s="133"/>
      <c r="V21" s="133"/>
      <c r="W21" s="133"/>
      <c r="X21" s="133"/>
      <c r="Y21" s="133"/>
      <c r="Z21" s="133"/>
      <c r="AA21" s="133"/>
      <c r="AB21" s="133"/>
      <c r="AC21" s="133"/>
      <c r="AD21" s="133"/>
      <c r="AE21" s="133"/>
      <c r="AF21" s="133"/>
      <c r="AG21" s="133"/>
      <c r="AH21" s="133"/>
      <c r="AI21" s="95"/>
      <c r="AJ21" s="18">
        <f t="shared" si="2"/>
        <v>5</v>
      </c>
      <c r="AK21" s="312">
        <f t="shared" si="3"/>
        <v>0</v>
      </c>
      <c r="AL21" s="335">
        <f t="shared" si="4"/>
        <v>0</v>
      </c>
      <c r="AM21" s="11"/>
      <c r="AN21" s="11"/>
      <c r="AO21" s="11"/>
    </row>
    <row r="22" spans="1:41" s="1" customFormat="1" ht="21" customHeight="1">
      <c r="A22" s="33">
        <v>16</v>
      </c>
      <c r="B22" s="207" t="s">
        <v>2426</v>
      </c>
      <c r="C22" s="208" t="s">
        <v>2427</v>
      </c>
      <c r="D22" s="165" t="s">
        <v>55</v>
      </c>
      <c r="E22" s="261"/>
      <c r="F22" s="133"/>
      <c r="G22" s="133"/>
      <c r="H22" s="133"/>
      <c r="I22" s="133"/>
      <c r="J22" s="133"/>
      <c r="K22" s="133"/>
      <c r="L22" s="133"/>
      <c r="M22" s="133" t="s">
        <v>8</v>
      </c>
      <c r="N22" s="133"/>
      <c r="O22" s="133"/>
      <c r="P22" s="135" t="s">
        <v>6</v>
      </c>
      <c r="Q22" s="133"/>
      <c r="R22" s="133"/>
      <c r="S22" s="133"/>
      <c r="T22" s="133"/>
      <c r="U22" s="133"/>
      <c r="V22" s="133"/>
      <c r="W22" s="133"/>
      <c r="X22" s="133"/>
      <c r="Y22" s="133"/>
      <c r="Z22" s="133"/>
      <c r="AA22" s="133"/>
      <c r="AB22" s="133"/>
      <c r="AC22" s="133"/>
      <c r="AD22" s="133"/>
      <c r="AE22" s="133"/>
      <c r="AF22" s="133"/>
      <c r="AG22" s="133"/>
      <c r="AH22" s="133"/>
      <c r="AI22" s="95"/>
      <c r="AJ22" s="18">
        <f t="shared" si="2"/>
        <v>1</v>
      </c>
      <c r="AK22" s="312">
        <f t="shared" si="3"/>
        <v>0</v>
      </c>
      <c r="AL22" s="335">
        <f t="shared" si="4"/>
        <v>1</v>
      </c>
      <c r="AM22" s="11"/>
      <c r="AN22" s="11"/>
      <c r="AO22" s="11"/>
    </row>
    <row r="23" spans="1:41" s="1" customFormat="1" ht="21" customHeight="1">
      <c r="A23" s="33">
        <v>17</v>
      </c>
      <c r="B23" s="207" t="s">
        <v>2428</v>
      </c>
      <c r="C23" s="208" t="s">
        <v>2429</v>
      </c>
      <c r="D23" s="165" t="s">
        <v>55</v>
      </c>
      <c r="E23" s="261"/>
      <c r="F23" s="133" t="s">
        <v>6</v>
      </c>
      <c r="G23" s="133"/>
      <c r="H23" s="133"/>
      <c r="I23" s="133"/>
      <c r="J23" s="133"/>
      <c r="K23" s="133"/>
      <c r="L23" s="133"/>
      <c r="M23" s="133"/>
      <c r="N23" s="133"/>
      <c r="O23" s="133"/>
      <c r="P23" s="135" t="s">
        <v>6</v>
      </c>
      <c r="Q23" s="133"/>
      <c r="R23" s="133"/>
      <c r="S23" s="133"/>
      <c r="T23" s="133" t="s">
        <v>7</v>
      </c>
      <c r="U23" s="133"/>
      <c r="V23" s="133"/>
      <c r="W23" s="133"/>
      <c r="X23" s="133"/>
      <c r="Y23" s="133"/>
      <c r="Z23" s="133"/>
      <c r="AA23" s="133"/>
      <c r="AB23" s="133"/>
      <c r="AC23" s="133"/>
      <c r="AD23" s="133"/>
      <c r="AE23" s="133"/>
      <c r="AF23" s="133"/>
      <c r="AG23" s="133"/>
      <c r="AH23" s="133"/>
      <c r="AI23" s="95"/>
      <c r="AJ23" s="18">
        <f t="shared" si="2"/>
        <v>2</v>
      </c>
      <c r="AK23" s="312">
        <f t="shared" si="3"/>
        <v>1</v>
      </c>
      <c r="AL23" s="335">
        <f t="shared" si="4"/>
        <v>0</v>
      </c>
      <c r="AM23" s="11"/>
      <c r="AN23" s="11"/>
      <c r="AO23" s="11"/>
    </row>
    <row r="24" spans="1:41" s="1" customFormat="1" ht="21" customHeight="1">
      <c r="A24" s="33">
        <v>18</v>
      </c>
      <c r="B24" s="255" t="s">
        <v>2430</v>
      </c>
      <c r="C24" s="257" t="s">
        <v>88</v>
      </c>
      <c r="D24" s="258" t="s">
        <v>78</v>
      </c>
      <c r="E24" s="261"/>
      <c r="F24" s="133"/>
      <c r="G24" s="133"/>
      <c r="H24" s="133"/>
      <c r="I24" s="133"/>
      <c r="J24" s="133"/>
      <c r="K24" s="133"/>
      <c r="L24" s="133"/>
      <c r="M24" s="133"/>
      <c r="N24" s="133"/>
      <c r="O24" s="133"/>
      <c r="P24" s="135"/>
      <c r="Q24" s="133"/>
      <c r="R24" s="133"/>
      <c r="S24" s="133"/>
      <c r="T24" s="133"/>
      <c r="U24" s="133"/>
      <c r="V24" s="133"/>
      <c r="W24" s="133"/>
      <c r="X24" s="133"/>
      <c r="Y24" s="133"/>
      <c r="Z24" s="133"/>
      <c r="AA24" s="133"/>
      <c r="AB24" s="133"/>
      <c r="AC24" s="133"/>
      <c r="AD24" s="133"/>
      <c r="AE24" s="133"/>
      <c r="AF24" s="133"/>
      <c r="AG24" s="133"/>
      <c r="AH24" s="133"/>
      <c r="AI24" s="95"/>
      <c r="AJ24" s="18">
        <f t="shared" si="2"/>
        <v>0</v>
      </c>
      <c r="AK24" s="312">
        <f t="shared" si="3"/>
        <v>0</v>
      </c>
      <c r="AL24" s="335">
        <f t="shared" si="4"/>
        <v>0</v>
      </c>
      <c r="AM24" s="11"/>
      <c r="AN24" s="11"/>
      <c r="AO24" s="11"/>
    </row>
    <row r="25" spans="1:41" s="1" customFormat="1" ht="21" customHeight="1">
      <c r="A25" s="33">
        <v>19</v>
      </c>
      <c r="B25" s="207" t="s">
        <v>2431</v>
      </c>
      <c r="C25" s="208" t="s">
        <v>447</v>
      </c>
      <c r="D25" s="165" t="s">
        <v>315</v>
      </c>
      <c r="E25" s="261"/>
      <c r="F25" s="133"/>
      <c r="G25" s="133"/>
      <c r="H25" s="133"/>
      <c r="I25" s="133"/>
      <c r="J25" s="133"/>
      <c r="K25" s="133"/>
      <c r="L25" s="133"/>
      <c r="M25" s="133"/>
      <c r="N25" s="133"/>
      <c r="O25" s="133"/>
      <c r="P25" s="135"/>
      <c r="Q25" s="133"/>
      <c r="R25" s="133"/>
      <c r="S25" s="133"/>
      <c r="T25" s="133"/>
      <c r="U25" s="133"/>
      <c r="V25" s="133"/>
      <c r="W25" s="133"/>
      <c r="X25" s="133"/>
      <c r="Y25" s="133"/>
      <c r="Z25" s="133"/>
      <c r="AA25" s="133"/>
      <c r="AB25" s="133"/>
      <c r="AC25" s="133"/>
      <c r="AD25" s="133"/>
      <c r="AE25" s="133"/>
      <c r="AF25" s="133"/>
      <c r="AG25" s="133"/>
      <c r="AH25" s="133"/>
      <c r="AI25" s="95"/>
      <c r="AJ25" s="18">
        <f t="shared" si="2"/>
        <v>0</v>
      </c>
      <c r="AK25" s="312">
        <f t="shared" si="3"/>
        <v>0</v>
      </c>
      <c r="AL25" s="335">
        <f t="shared" si="4"/>
        <v>0</v>
      </c>
      <c r="AM25" s="11"/>
      <c r="AN25" s="11"/>
      <c r="AO25" s="11"/>
    </row>
    <row r="26" spans="1:41" s="1" customFormat="1" ht="21" customHeight="1">
      <c r="A26" s="33">
        <v>20</v>
      </c>
      <c r="B26" s="207" t="s">
        <v>2432</v>
      </c>
      <c r="C26" s="208" t="s">
        <v>2433</v>
      </c>
      <c r="D26" s="165" t="s">
        <v>58</v>
      </c>
      <c r="E26" s="261"/>
      <c r="F26" s="133"/>
      <c r="G26" s="133"/>
      <c r="H26" s="133"/>
      <c r="I26" s="133"/>
      <c r="J26" s="133"/>
      <c r="K26" s="133"/>
      <c r="L26" s="133"/>
      <c r="M26" s="133"/>
      <c r="N26" s="133"/>
      <c r="O26" s="133"/>
      <c r="P26" s="135"/>
      <c r="Q26" s="133"/>
      <c r="R26" s="133"/>
      <c r="S26" s="133"/>
      <c r="T26" s="133"/>
      <c r="U26" s="133"/>
      <c r="V26" s="133"/>
      <c r="W26" s="133"/>
      <c r="X26" s="133"/>
      <c r="Y26" s="133"/>
      <c r="Z26" s="133"/>
      <c r="AA26" s="133"/>
      <c r="AB26" s="133"/>
      <c r="AC26" s="133"/>
      <c r="AD26" s="133"/>
      <c r="AE26" s="133"/>
      <c r="AF26" s="133"/>
      <c r="AG26" s="133"/>
      <c r="AH26" s="133"/>
      <c r="AI26" s="95"/>
      <c r="AJ26" s="18">
        <f t="shared" si="2"/>
        <v>0</v>
      </c>
      <c r="AK26" s="312">
        <f t="shared" si="3"/>
        <v>0</v>
      </c>
      <c r="AL26" s="335">
        <f t="shared" si="4"/>
        <v>0</v>
      </c>
      <c r="AM26" s="11"/>
      <c r="AN26" s="11"/>
      <c r="AO26" s="11"/>
    </row>
    <row r="27" spans="1:41" s="1" customFormat="1" ht="21" customHeight="1">
      <c r="A27" s="33">
        <v>21</v>
      </c>
      <c r="B27" s="207" t="s">
        <v>2434</v>
      </c>
      <c r="C27" s="208" t="s">
        <v>2435</v>
      </c>
      <c r="D27" s="165" t="s">
        <v>46</v>
      </c>
      <c r="E27" s="261"/>
      <c r="F27" s="133"/>
      <c r="G27" s="133"/>
      <c r="H27" s="133"/>
      <c r="I27" s="133"/>
      <c r="J27" s="133"/>
      <c r="K27" s="133"/>
      <c r="L27" s="133" t="s">
        <v>6</v>
      </c>
      <c r="M27" s="133" t="s">
        <v>2657</v>
      </c>
      <c r="N27" s="133"/>
      <c r="O27" s="133"/>
      <c r="P27" s="135"/>
      <c r="Q27" s="133"/>
      <c r="R27" s="133" t="s">
        <v>6</v>
      </c>
      <c r="S27" s="133"/>
      <c r="T27" s="133"/>
      <c r="U27" s="133"/>
      <c r="V27" s="133"/>
      <c r="W27" s="133"/>
      <c r="X27" s="133"/>
      <c r="Y27" s="133"/>
      <c r="Z27" s="133"/>
      <c r="AA27" s="133"/>
      <c r="AB27" s="133"/>
      <c r="AC27" s="133"/>
      <c r="AD27" s="133"/>
      <c r="AE27" s="133"/>
      <c r="AF27" s="133"/>
      <c r="AG27" s="133"/>
      <c r="AH27" s="133"/>
      <c r="AI27" s="95"/>
      <c r="AJ27" s="18">
        <f t="shared" si="2"/>
        <v>4</v>
      </c>
      <c r="AK27" s="312">
        <f t="shared" si="3"/>
        <v>0</v>
      </c>
      <c r="AL27" s="335">
        <f t="shared" si="4"/>
        <v>0</v>
      </c>
      <c r="AM27" s="11"/>
      <c r="AN27" s="11"/>
      <c r="AO27" s="11"/>
    </row>
    <row r="28" spans="1:41" s="1" customFormat="1" ht="21" customHeight="1">
      <c r="A28" s="33">
        <v>22</v>
      </c>
      <c r="B28" s="255" t="s">
        <v>2436</v>
      </c>
      <c r="C28" s="257" t="s">
        <v>649</v>
      </c>
      <c r="D28" s="258" t="s">
        <v>441</v>
      </c>
      <c r="E28" s="132"/>
      <c r="F28" s="133" t="s">
        <v>6</v>
      </c>
      <c r="G28" s="133"/>
      <c r="H28" s="133"/>
      <c r="I28" s="133"/>
      <c r="J28" s="133"/>
      <c r="K28" s="133"/>
      <c r="L28" s="133"/>
      <c r="M28" s="133"/>
      <c r="N28" s="133"/>
      <c r="O28" s="133"/>
      <c r="P28" s="135"/>
      <c r="Q28" s="133"/>
      <c r="R28" s="133"/>
      <c r="S28" s="133" t="s">
        <v>7</v>
      </c>
      <c r="T28" s="133"/>
      <c r="U28" s="133"/>
      <c r="V28" s="133"/>
      <c r="W28" s="133"/>
      <c r="X28" s="133"/>
      <c r="Y28" s="133"/>
      <c r="Z28" s="133"/>
      <c r="AA28" s="133"/>
      <c r="AB28" s="133"/>
      <c r="AC28" s="133"/>
      <c r="AD28" s="133"/>
      <c r="AE28" s="133"/>
      <c r="AF28" s="133"/>
      <c r="AG28" s="133"/>
      <c r="AH28" s="133"/>
      <c r="AI28" s="95"/>
      <c r="AJ28" s="18">
        <f t="shared" si="2"/>
        <v>1</v>
      </c>
      <c r="AK28" s="312">
        <f t="shared" si="3"/>
        <v>1</v>
      </c>
      <c r="AL28" s="335">
        <f t="shared" si="4"/>
        <v>0</v>
      </c>
      <c r="AM28" s="11"/>
      <c r="AN28" s="11"/>
      <c r="AO28" s="11"/>
    </row>
    <row r="29" spans="1:41" s="1" customFormat="1" ht="21" customHeight="1">
      <c r="A29" s="33">
        <v>23</v>
      </c>
      <c r="B29" s="255" t="s">
        <v>2437</v>
      </c>
      <c r="C29" s="257" t="s">
        <v>2438</v>
      </c>
      <c r="D29" s="258" t="s">
        <v>72</v>
      </c>
      <c r="E29" s="132"/>
      <c r="F29" s="133"/>
      <c r="G29" s="133"/>
      <c r="H29" s="133"/>
      <c r="I29" s="133"/>
      <c r="J29" s="133"/>
      <c r="K29" s="133"/>
      <c r="L29" s="133"/>
      <c r="M29" s="133"/>
      <c r="N29" s="133"/>
      <c r="O29" s="133"/>
      <c r="P29" s="135" t="s">
        <v>7</v>
      </c>
      <c r="Q29" s="133"/>
      <c r="R29" s="133" t="s">
        <v>8</v>
      </c>
      <c r="S29" s="133"/>
      <c r="T29" s="133"/>
      <c r="U29" s="133"/>
      <c r="V29" s="133"/>
      <c r="W29" s="133"/>
      <c r="X29" s="133"/>
      <c r="Y29" s="133"/>
      <c r="Z29" s="133"/>
      <c r="AA29" s="133"/>
      <c r="AB29" s="133"/>
      <c r="AC29" s="133"/>
      <c r="AD29" s="133"/>
      <c r="AE29" s="133"/>
      <c r="AF29" s="133"/>
      <c r="AG29" s="133"/>
      <c r="AH29" s="133"/>
      <c r="AI29" s="95"/>
      <c r="AJ29" s="18">
        <f t="shared" si="2"/>
        <v>0</v>
      </c>
      <c r="AK29" s="312">
        <f t="shared" si="3"/>
        <v>1</v>
      </c>
      <c r="AL29" s="335">
        <f t="shared" si="4"/>
        <v>1</v>
      </c>
      <c r="AM29" s="11"/>
      <c r="AN29" s="11"/>
      <c r="AO29" s="11"/>
    </row>
    <row r="30" spans="1:41" s="1" customFormat="1" ht="21" customHeight="1">
      <c r="A30" s="33">
        <v>24</v>
      </c>
      <c r="B30" s="207" t="s">
        <v>2439</v>
      </c>
      <c r="C30" s="208" t="s">
        <v>2440</v>
      </c>
      <c r="D30" s="165" t="s">
        <v>59</v>
      </c>
      <c r="E30" s="132" t="s">
        <v>8</v>
      </c>
      <c r="F30" s="133"/>
      <c r="G30" s="133"/>
      <c r="H30" s="133"/>
      <c r="I30" s="133"/>
      <c r="J30" s="133" t="s">
        <v>8</v>
      </c>
      <c r="K30" s="133" t="s">
        <v>8</v>
      </c>
      <c r="L30" s="133" t="s">
        <v>8</v>
      </c>
      <c r="M30" s="133"/>
      <c r="N30" s="133"/>
      <c r="O30" s="133"/>
      <c r="P30" s="135" t="s">
        <v>6</v>
      </c>
      <c r="Q30" s="133"/>
      <c r="R30" s="133"/>
      <c r="S30" s="133" t="s">
        <v>8</v>
      </c>
      <c r="T30" s="133"/>
      <c r="U30" s="133"/>
      <c r="V30" s="133"/>
      <c r="W30" s="133"/>
      <c r="X30" s="133"/>
      <c r="Y30" s="133"/>
      <c r="Z30" s="133"/>
      <c r="AA30" s="133"/>
      <c r="AB30" s="133"/>
      <c r="AC30" s="133"/>
      <c r="AD30" s="133"/>
      <c r="AE30" s="133"/>
      <c r="AF30" s="133"/>
      <c r="AG30" s="133"/>
      <c r="AH30" s="133"/>
      <c r="AI30" s="95"/>
      <c r="AJ30" s="18">
        <f t="shared" si="2"/>
        <v>1</v>
      </c>
      <c r="AK30" s="312">
        <f t="shared" si="3"/>
        <v>0</v>
      </c>
      <c r="AL30" s="335">
        <f t="shared" si="4"/>
        <v>5</v>
      </c>
      <c r="AM30" s="11"/>
      <c r="AN30" s="11"/>
      <c r="AO30" s="11"/>
    </row>
    <row r="31" spans="1:41" s="1" customFormat="1" ht="21" customHeight="1">
      <c r="A31" s="33">
        <v>25</v>
      </c>
      <c r="B31" s="255" t="s">
        <v>2441</v>
      </c>
      <c r="C31" s="257" t="s">
        <v>2442</v>
      </c>
      <c r="D31" s="258" t="s">
        <v>100</v>
      </c>
      <c r="E31" s="132"/>
      <c r="F31" s="133"/>
      <c r="G31" s="133"/>
      <c r="H31" s="133"/>
      <c r="I31" s="133"/>
      <c r="J31" s="133"/>
      <c r="K31" s="133"/>
      <c r="L31" s="133"/>
      <c r="M31" s="133"/>
      <c r="N31" s="133"/>
      <c r="O31" s="133"/>
      <c r="P31" s="135"/>
      <c r="Q31" s="133"/>
      <c r="R31" s="133"/>
      <c r="S31" s="133"/>
      <c r="T31" s="133"/>
      <c r="U31" s="133"/>
      <c r="V31" s="133"/>
      <c r="W31" s="133"/>
      <c r="X31" s="133"/>
      <c r="Y31" s="133"/>
      <c r="Z31" s="133"/>
      <c r="AA31" s="133"/>
      <c r="AB31" s="133"/>
      <c r="AC31" s="133"/>
      <c r="AD31" s="133"/>
      <c r="AE31" s="133"/>
      <c r="AF31" s="133"/>
      <c r="AG31" s="133"/>
      <c r="AH31" s="133"/>
      <c r="AI31" s="95"/>
      <c r="AJ31" s="18">
        <f t="shared" si="2"/>
        <v>0</v>
      </c>
      <c r="AK31" s="312">
        <f t="shared" si="3"/>
        <v>0</v>
      </c>
      <c r="AL31" s="335">
        <f t="shared" si="4"/>
        <v>0</v>
      </c>
      <c r="AM31" s="11"/>
      <c r="AN31" s="11"/>
      <c r="AO31" s="11"/>
    </row>
    <row r="32" spans="1:41" s="1" customFormat="1" ht="21" customHeight="1">
      <c r="A32" s="33">
        <v>26</v>
      </c>
      <c r="B32" s="207" t="s">
        <v>2443</v>
      </c>
      <c r="C32" s="208" t="s">
        <v>118</v>
      </c>
      <c r="D32" s="165" t="s">
        <v>60</v>
      </c>
      <c r="E32" s="132"/>
      <c r="F32" s="133" t="s">
        <v>6</v>
      </c>
      <c r="G32" s="133" t="s">
        <v>6</v>
      </c>
      <c r="H32" s="133"/>
      <c r="I32" s="133"/>
      <c r="J32" s="133"/>
      <c r="K32" s="133"/>
      <c r="L32" s="133"/>
      <c r="M32" s="133" t="s">
        <v>6</v>
      </c>
      <c r="N32" s="133"/>
      <c r="O32" s="133"/>
      <c r="P32" s="135"/>
      <c r="Q32" s="133"/>
      <c r="R32" s="133" t="s">
        <v>8</v>
      </c>
      <c r="S32" s="133"/>
      <c r="T32" s="133" t="s">
        <v>6</v>
      </c>
      <c r="U32" s="133"/>
      <c r="V32" s="133"/>
      <c r="W32" s="133"/>
      <c r="X32" s="133"/>
      <c r="Y32" s="133"/>
      <c r="Z32" s="133"/>
      <c r="AA32" s="133"/>
      <c r="AB32" s="133"/>
      <c r="AC32" s="133"/>
      <c r="AD32" s="133"/>
      <c r="AE32" s="133"/>
      <c r="AF32" s="133"/>
      <c r="AG32" s="133"/>
      <c r="AH32" s="133"/>
      <c r="AI32" s="95"/>
      <c r="AJ32" s="18">
        <f t="shared" si="2"/>
        <v>4</v>
      </c>
      <c r="AK32" s="312">
        <f t="shared" si="3"/>
        <v>0</v>
      </c>
      <c r="AL32" s="335">
        <f t="shared" si="4"/>
        <v>1</v>
      </c>
      <c r="AM32" s="11"/>
      <c r="AN32" s="11"/>
      <c r="AO32" s="11"/>
    </row>
    <row r="33" spans="1:41" s="1" customFormat="1" ht="21" customHeight="1">
      <c r="A33" s="434" t="s">
        <v>10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127">
        <f>SUM(AJ7:AJ32)</f>
        <v>27</v>
      </c>
      <c r="AK33" s="127">
        <f>SUM(AK7:AK32)</f>
        <v>5</v>
      </c>
      <c r="AL33" s="127">
        <f>SUM(AL7:AL32)</f>
        <v>8</v>
      </c>
      <c r="AM33" s="15"/>
      <c r="AN33"/>
      <c r="AO33"/>
    </row>
    <row r="34" spans="1:41"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c r="AN34" s="311"/>
    </row>
    <row r="35" spans="1:41" ht="19.5">
      <c r="C35" s="414"/>
      <c r="D35" s="414"/>
      <c r="E35" s="414"/>
      <c r="F35" s="414"/>
      <c r="G35" s="414"/>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41" ht="19.5">
      <c r="C36" s="414"/>
      <c r="D36" s="414"/>
      <c r="E36" s="414"/>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41" ht="19.5">
      <c r="C37" s="414"/>
      <c r="D37" s="414"/>
      <c r="E37" s="15"/>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sheetData>
  <mergeCells count="21">
    <mergeCell ref="AM19:AN19"/>
    <mergeCell ref="A33:AI33"/>
    <mergeCell ref="C5:D6"/>
    <mergeCell ref="A34:AL34"/>
    <mergeCell ref="C36:E36"/>
    <mergeCell ref="A5:A6"/>
    <mergeCell ref="B5:B6"/>
    <mergeCell ref="AJ5:AJ6"/>
    <mergeCell ref="AK5:AK6"/>
    <mergeCell ref="AL5:AL6"/>
    <mergeCell ref="C37:D37"/>
    <mergeCell ref="A1:P1"/>
    <mergeCell ref="Q1:AL1"/>
    <mergeCell ref="A2:P2"/>
    <mergeCell ref="Q2:AL2"/>
    <mergeCell ref="A3:AL3"/>
    <mergeCell ref="C35:G35"/>
    <mergeCell ref="I4:L4"/>
    <mergeCell ref="M4:N4"/>
    <mergeCell ref="O4:Q4"/>
    <mergeCell ref="R4:T4"/>
  </mergeCells>
  <conditionalFormatting sqref="E6:AI32">
    <cfRule type="expression" dxfId="12" priority="3">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topLeftCell="A7" workbookViewId="0">
      <selection activeCell="S29" sqref="S29"/>
    </sheetView>
  </sheetViews>
  <sheetFormatPr defaultRowHeight="15.75"/>
  <cols>
    <col min="1" max="1" width="8.6640625" customWidth="1"/>
    <col min="2" max="2" width="17.1640625" customWidth="1"/>
    <col min="3" max="3" width="24.6640625" customWidth="1"/>
    <col min="4" max="4" width="11.6640625" customWidth="1"/>
    <col min="5" max="35" width="4" customWidth="1"/>
    <col min="36" max="38" width="5.6640625" customWidth="1"/>
    <col min="39" max="39" width="10.83203125" customWidth="1"/>
    <col min="40" max="40" width="12.1640625" customWidth="1"/>
    <col min="41" max="41" width="10.83203125" customWidth="1"/>
  </cols>
  <sheetData>
    <row r="1" spans="1:41" s="23" customFormat="1" ht="22.5"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22.5"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22.5" customHeight="1">
      <c r="A3" s="432" t="s">
        <v>2514</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21" customHeight="1">
      <c r="A7" s="33">
        <v>1</v>
      </c>
      <c r="B7" s="255" t="s">
        <v>2606</v>
      </c>
      <c r="C7" s="257" t="s">
        <v>2607</v>
      </c>
      <c r="D7" s="258" t="s">
        <v>61</v>
      </c>
      <c r="E7" s="261"/>
      <c r="F7" s="133"/>
      <c r="G7" s="133"/>
      <c r="H7" s="133"/>
      <c r="I7" s="133"/>
      <c r="J7" s="133"/>
      <c r="K7" s="133"/>
      <c r="L7" s="133"/>
      <c r="M7" s="133"/>
      <c r="N7" s="133"/>
      <c r="O7" s="133"/>
      <c r="P7" s="135"/>
      <c r="Q7" s="133"/>
      <c r="R7" s="133"/>
      <c r="S7" s="133"/>
      <c r="T7" s="133"/>
      <c r="U7" s="133"/>
      <c r="V7" s="133"/>
      <c r="W7" s="133"/>
      <c r="X7" s="133"/>
      <c r="Y7" s="133"/>
      <c r="Z7" s="133"/>
      <c r="AA7" s="133"/>
      <c r="AB7" s="133"/>
      <c r="AC7" s="133"/>
      <c r="AD7" s="133"/>
      <c r="AE7" s="133"/>
      <c r="AF7" s="133"/>
      <c r="AG7" s="133"/>
      <c r="AH7" s="133"/>
      <c r="AI7" s="95"/>
      <c r="AJ7" s="18">
        <f>COUNTIF(E7:AI7,"K")+2*COUNTIF(E7:AI7,"2K")+COUNTIF(E7:AI7,"TK")+COUNTIF(E7:AI7,"KT")+COUNTIF(E7:AI7,"PK")+COUNTIF(E7:AI7,"KP")+2*COUNTIF(E7:AI7,"K2")</f>
        <v>0</v>
      </c>
      <c r="AK7" s="312">
        <f>COUNTIF(F7:AJ7,"P")+2*COUNTIF(F7:AJ7,"2P")+COUNTIF(F7:AJ7,"TP")+COUNTIF(F7:AJ7,"PT")+COUNTIF(F7:AJ7,"PK")+COUNTIF(F7:AJ7,"KP")+2*COUNTIF(F7:AJ7,"P2")</f>
        <v>0</v>
      </c>
      <c r="AL7" s="335">
        <f>COUNTIF(E7:AI7,"T")+2*COUNTIF(E7:AI7,"2T")+2*COUNTIF(E7:AI7,"T2")+COUNTIF(E7:AI7,"PT")+COUNTIF(E7:AI7,"TP")+COUNTIF(E7:AI7,"TK")+COUNTIF(E7:AI7,"KT")</f>
        <v>0</v>
      </c>
      <c r="AM7" s="9"/>
      <c r="AN7" s="10"/>
      <c r="AO7" s="11"/>
    </row>
    <row r="8" spans="1:41" s="1" customFormat="1" ht="30" customHeight="1">
      <c r="A8" s="33">
        <v>2</v>
      </c>
      <c r="B8" s="207" t="s">
        <v>2654</v>
      </c>
      <c r="C8" s="208" t="s">
        <v>38</v>
      </c>
      <c r="D8" s="165" t="s">
        <v>39</v>
      </c>
      <c r="E8" s="261"/>
      <c r="F8" s="133"/>
      <c r="G8" s="133"/>
      <c r="H8" s="133"/>
      <c r="I8" s="133"/>
      <c r="J8" s="133" t="s">
        <v>8</v>
      </c>
      <c r="K8" s="133"/>
      <c r="L8" s="133"/>
      <c r="M8" s="133"/>
      <c r="N8" s="133"/>
      <c r="O8" s="133"/>
      <c r="P8" s="135"/>
      <c r="Q8" s="133"/>
      <c r="R8" s="133"/>
      <c r="S8" s="133"/>
      <c r="T8" s="133"/>
      <c r="U8" s="133"/>
      <c r="V8" s="133"/>
      <c r="W8" s="133"/>
      <c r="X8" s="133"/>
      <c r="Y8" s="133"/>
      <c r="Z8" s="133"/>
      <c r="AA8" s="133"/>
      <c r="AB8" s="133"/>
      <c r="AC8" s="133"/>
      <c r="AD8" s="133"/>
      <c r="AE8" s="133"/>
      <c r="AF8" s="133"/>
      <c r="AG8" s="133"/>
      <c r="AH8" s="133"/>
      <c r="AI8" s="95"/>
      <c r="AJ8" s="18">
        <f t="shared" ref="AJ8:AJ30" si="2">COUNTIF(E8:AI8,"K")+2*COUNTIF(E8:AI8,"2K")+COUNTIF(E8:AI8,"TK")+COUNTIF(E8:AI8,"KT")+COUNTIF(E8:AI8,"PK")+COUNTIF(E8:AI8,"KP")+2*COUNTIF(E8:AI8,"K2")</f>
        <v>0</v>
      </c>
      <c r="AK8" s="312">
        <f t="shared" ref="AK8:AK30" si="3">COUNTIF(F8:AJ8,"P")+2*COUNTIF(F8:AJ8,"2P")+COUNTIF(F8:AJ8,"TP")+COUNTIF(F8:AJ8,"PT")+COUNTIF(F8:AJ8,"PK")+COUNTIF(F8:AJ8,"KP")+2*COUNTIF(F8:AJ8,"P2")</f>
        <v>0</v>
      </c>
      <c r="AL8" s="335">
        <f t="shared" ref="AL8:AL30" si="4">COUNTIF(E8:AI8,"T")+2*COUNTIF(E8:AI8,"2T")+2*COUNTIF(E8:AI8,"T2")+COUNTIF(E8:AI8,"PT")+COUNTIF(E8:AI8,"TP")+COUNTIF(E8:AI8,"TK")+COUNTIF(E8:AI8,"KT")</f>
        <v>1</v>
      </c>
      <c r="AM8" s="11"/>
      <c r="AN8" s="11"/>
      <c r="AO8" s="11"/>
    </row>
    <row r="9" spans="1:41" s="1" customFormat="1" ht="21" customHeight="1">
      <c r="A9" s="33">
        <v>3</v>
      </c>
      <c r="B9" s="255" t="s">
        <v>2608</v>
      </c>
      <c r="C9" s="257" t="s">
        <v>2609</v>
      </c>
      <c r="D9" s="258" t="s">
        <v>27</v>
      </c>
      <c r="E9" s="261"/>
      <c r="F9" s="133"/>
      <c r="G9" s="133"/>
      <c r="H9" s="133"/>
      <c r="I9" s="133"/>
      <c r="J9" s="133"/>
      <c r="K9" s="133"/>
      <c r="L9" s="133"/>
      <c r="M9" s="133"/>
      <c r="N9" s="133"/>
      <c r="O9" s="133"/>
      <c r="P9" s="135"/>
      <c r="Q9" s="133"/>
      <c r="R9" s="133"/>
      <c r="S9" s="133"/>
      <c r="T9" s="133"/>
      <c r="U9" s="133"/>
      <c r="V9" s="133"/>
      <c r="W9" s="133"/>
      <c r="X9" s="133"/>
      <c r="Y9" s="133"/>
      <c r="Z9" s="133"/>
      <c r="AA9" s="133"/>
      <c r="AB9" s="133"/>
      <c r="AC9" s="133"/>
      <c r="AD9" s="133"/>
      <c r="AE9" s="133"/>
      <c r="AF9" s="133"/>
      <c r="AG9" s="133"/>
      <c r="AH9" s="133"/>
      <c r="AI9" s="95"/>
      <c r="AJ9" s="18">
        <f t="shared" si="2"/>
        <v>0</v>
      </c>
      <c r="AK9" s="312">
        <f t="shared" si="3"/>
        <v>0</v>
      </c>
      <c r="AL9" s="335">
        <f t="shared" si="4"/>
        <v>0</v>
      </c>
      <c r="AM9" s="11"/>
      <c r="AN9" s="11"/>
      <c r="AO9" s="11"/>
    </row>
    <row r="10" spans="1:41" s="1" customFormat="1" ht="21" customHeight="1">
      <c r="A10" s="33">
        <v>4</v>
      </c>
      <c r="B10" s="207" t="s">
        <v>2610</v>
      </c>
      <c r="C10" s="208" t="s">
        <v>1418</v>
      </c>
      <c r="D10" s="165" t="s">
        <v>136</v>
      </c>
      <c r="E10" s="261"/>
      <c r="F10" s="133"/>
      <c r="G10" s="133"/>
      <c r="H10" s="133"/>
      <c r="I10" s="133"/>
      <c r="J10" s="133"/>
      <c r="K10" s="133"/>
      <c r="L10" s="133"/>
      <c r="M10" s="133"/>
      <c r="N10" s="133"/>
      <c r="O10" s="133"/>
      <c r="P10" s="135"/>
      <c r="Q10" s="133"/>
      <c r="R10" s="133"/>
      <c r="S10" s="133"/>
      <c r="T10" s="133"/>
      <c r="U10" s="133"/>
      <c r="V10" s="133"/>
      <c r="W10" s="133"/>
      <c r="X10" s="133"/>
      <c r="Y10" s="133"/>
      <c r="Z10" s="133"/>
      <c r="AA10" s="133"/>
      <c r="AB10" s="133"/>
      <c r="AC10" s="133"/>
      <c r="AD10" s="133"/>
      <c r="AE10" s="133"/>
      <c r="AF10" s="133"/>
      <c r="AG10" s="133"/>
      <c r="AH10" s="133"/>
      <c r="AI10" s="95"/>
      <c r="AJ10" s="18">
        <f t="shared" si="2"/>
        <v>0</v>
      </c>
      <c r="AK10" s="312">
        <f t="shared" si="3"/>
        <v>0</v>
      </c>
      <c r="AL10" s="335">
        <f t="shared" si="4"/>
        <v>0</v>
      </c>
      <c r="AM10" s="11"/>
      <c r="AN10" s="11"/>
      <c r="AO10" s="11"/>
    </row>
    <row r="11" spans="1:41" s="1" customFormat="1" ht="21" customHeight="1">
      <c r="A11" s="33">
        <v>5</v>
      </c>
      <c r="B11" s="255" t="s">
        <v>2611</v>
      </c>
      <c r="C11" s="257" t="s">
        <v>2612</v>
      </c>
      <c r="D11" s="258" t="s">
        <v>1564</v>
      </c>
      <c r="E11" s="261" t="s">
        <v>7</v>
      </c>
      <c r="F11" s="133"/>
      <c r="G11" s="133"/>
      <c r="H11" s="133"/>
      <c r="I11" s="133"/>
      <c r="J11" s="133"/>
      <c r="K11" s="133"/>
      <c r="L11" s="133"/>
      <c r="M11" s="133"/>
      <c r="N11" s="133"/>
      <c r="O11" s="133"/>
      <c r="P11" s="135"/>
      <c r="Q11" s="133"/>
      <c r="R11" s="133"/>
      <c r="S11" s="133"/>
      <c r="T11" s="133"/>
      <c r="U11" s="133"/>
      <c r="V11" s="133"/>
      <c r="W11" s="133"/>
      <c r="X11" s="133"/>
      <c r="Y11" s="133"/>
      <c r="Z11" s="133"/>
      <c r="AA11" s="133"/>
      <c r="AB11" s="133"/>
      <c r="AC11" s="133"/>
      <c r="AD11" s="133"/>
      <c r="AE11" s="133"/>
      <c r="AF11" s="133"/>
      <c r="AG11" s="133"/>
      <c r="AH11" s="133"/>
      <c r="AI11" s="95"/>
      <c r="AJ11" s="18">
        <f t="shared" si="2"/>
        <v>0</v>
      </c>
      <c r="AK11" s="312">
        <f t="shared" si="3"/>
        <v>0</v>
      </c>
      <c r="AL11" s="335">
        <f t="shared" si="4"/>
        <v>0</v>
      </c>
      <c r="AM11" s="11"/>
      <c r="AN11" s="11"/>
      <c r="AO11" s="11"/>
    </row>
    <row r="12" spans="1:41" s="1" customFormat="1" ht="21" customHeight="1">
      <c r="A12" s="33">
        <v>6</v>
      </c>
      <c r="B12" s="207" t="s">
        <v>2613</v>
      </c>
      <c r="C12" s="208" t="s">
        <v>2614</v>
      </c>
      <c r="D12" s="165" t="s">
        <v>2615</v>
      </c>
      <c r="E12" s="261"/>
      <c r="F12" s="133"/>
      <c r="G12" s="133"/>
      <c r="H12" s="133"/>
      <c r="I12" s="133"/>
      <c r="J12" s="133"/>
      <c r="K12" s="133"/>
      <c r="L12" s="133"/>
      <c r="M12" s="133"/>
      <c r="N12" s="133"/>
      <c r="O12" s="133"/>
      <c r="P12" s="135"/>
      <c r="Q12" s="133"/>
      <c r="R12" s="133"/>
      <c r="S12" s="133"/>
      <c r="T12" s="133"/>
      <c r="U12" s="133"/>
      <c r="V12" s="133"/>
      <c r="W12" s="133"/>
      <c r="X12" s="133"/>
      <c r="Y12" s="133"/>
      <c r="Z12" s="133"/>
      <c r="AA12" s="133"/>
      <c r="AB12" s="133"/>
      <c r="AC12" s="133"/>
      <c r="AD12" s="133"/>
      <c r="AE12" s="133"/>
      <c r="AF12" s="133"/>
      <c r="AG12" s="133"/>
      <c r="AH12" s="133"/>
      <c r="AI12" s="95"/>
      <c r="AJ12" s="18">
        <f t="shared" si="2"/>
        <v>0</v>
      </c>
      <c r="AK12" s="312">
        <f t="shared" si="3"/>
        <v>0</v>
      </c>
      <c r="AL12" s="335">
        <f t="shared" si="4"/>
        <v>0</v>
      </c>
      <c r="AM12" s="11"/>
      <c r="AN12" s="11"/>
      <c r="AO12" s="11"/>
    </row>
    <row r="13" spans="1:41" s="1" customFormat="1" ht="21" customHeight="1">
      <c r="A13" s="33">
        <v>7</v>
      </c>
      <c r="B13" s="207" t="s">
        <v>2616</v>
      </c>
      <c r="C13" s="208" t="s">
        <v>247</v>
      </c>
      <c r="D13" s="165" t="s">
        <v>2617</v>
      </c>
      <c r="E13" s="261"/>
      <c r="F13" s="133"/>
      <c r="G13" s="133"/>
      <c r="H13" s="133"/>
      <c r="I13" s="133"/>
      <c r="J13" s="133"/>
      <c r="K13" s="133"/>
      <c r="L13" s="133"/>
      <c r="M13" s="133"/>
      <c r="N13" s="133"/>
      <c r="O13" s="133"/>
      <c r="P13" s="135"/>
      <c r="Q13" s="133"/>
      <c r="R13" s="133"/>
      <c r="S13" s="133"/>
      <c r="T13" s="133"/>
      <c r="U13" s="133"/>
      <c r="V13" s="133"/>
      <c r="W13" s="133"/>
      <c r="X13" s="133"/>
      <c r="Y13" s="133"/>
      <c r="Z13" s="133"/>
      <c r="AA13" s="133"/>
      <c r="AB13" s="133"/>
      <c r="AC13" s="133"/>
      <c r="AD13" s="133"/>
      <c r="AE13" s="133"/>
      <c r="AF13" s="133"/>
      <c r="AG13" s="133"/>
      <c r="AH13" s="133"/>
      <c r="AI13" s="95"/>
      <c r="AJ13" s="18">
        <f t="shared" si="2"/>
        <v>0</v>
      </c>
      <c r="AK13" s="312">
        <f t="shared" si="3"/>
        <v>0</v>
      </c>
      <c r="AL13" s="335">
        <f t="shared" si="4"/>
        <v>0</v>
      </c>
      <c r="AM13" s="11"/>
      <c r="AN13" s="11"/>
      <c r="AO13" s="11"/>
    </row>
    <row r="14" spans="1:41" s="1" customFormat="1" ht="21" customHeight="1">
      <c r="A14" s="33">
        <v>8</v>
      </c>
      <c r="B14" s="207" t="s">
        <v>2618</v>
      </c>
      <c r="C14" s="208" t="s">
        <v>2619</v>
      </c>
      <c r="D14" s="165" t="s">
        <v>1112</v>
      </c>
      <c r="E14" s="261"/>
      <c r="F14" s="133"/>
      <c r="G14" s="133"/>
      <c r="H14" s="133"/>
      <c r="I14" s="133"/>
      <c r="J14" s="133"/>
      <c r="K14" s="133"/>
      <c r="L14" s="133"/>
      <c r="M14" s="133"/>
      <c r="N14" s="133"/>
      <c r="O14" s="133"/>
      <c r="P14" s="135"/>
      <c r="Q14" s="133"/>
      <c r="R14" s="133"/>
      <c r="S14" s="133"/>
      <c r="T14" s="133"/>
      <c r="U14" s="133"/>
      <c r="V14" s="133"/>
      <c r="W14" s="133"/>
      <c r="X14" s="133"/>
      <c r="Y14" s="133"/>
      <c r="Z14" s="133"/>
      <c r="AA14" s="133"/>
      <c r="AB14" s="133"/>
      <c r="AC14" s="133"/>
      <c r="AD14" s="133"/>
      <c r="AE14" s="133"/>
      <c r="AF14" s="133"/>
      <c r="AG14" s="133"/>
      <c r="AH14" s="133"/>
      <c r="AI14" s="95"/>
      <c r="AJ14" s="18">
        <f t="shared" si="2"/>
        <v>0</v>
      </c>
      <c r="AK14" s="312">
        <f t="shared" si="3"/>
        <v>0</v>
      </c>
      <c r="AL14" s="335">
        <f t="shared" si="4"/>
        <v>0</v>
      </c>
      <c r="AM14" s="11"/>
      <c r="AN14" s="11"/>
      <c r="AO14" s="11"/>
    </row>
    <row r="15" spans="1:41" s="1" customFormat="1" ht="21" customHeight="1">
      <c r="A15" s="33">
        <v>9</v>
      </c>
      <c r="B15" s="207" t="s">
        <v>2620</v>
      </c>
      <c r="C15" s="208" t="s">
        <v>1986</v>
      </c>
      <c r="D15" s="165" t="s">
        <v>1112</v>
      </c>
      <c r="E15" s="261"/>
      <c r="F15" s="133"/>
      <c r="G15" s="133"/>
      <c r="H15" s="133"/>
      <c r="I15" s="133"/>
      <c r="J15" s="133"/>
      <c r="K15" s="133"/>
      <c r="L15" s="133"/>
      <c r="M15" s="133"/>
      <c r="N15" s="133"/>
      <c r="O15" s="133"/>
      <c r="P15" s="135"/>
      <c r="Q15" s="133"/>
      <c r="R15" s="133"/>
      <c r="S15" s="133"/>
      <c r="T15" s="133"/>
      <c r="U15" s="133"/>
      <c r="V15" s="133"/>
      <c r="W15" s="133"/>
      <c r="X15" s="133"/>
      <c r="Y15" s="133"/>
      <c r="Z15" s="133"/>
      <c r="AA15" s="133"/>
      <c r="AB15" s="133"/>
      <c r="AC15" s="133"/>
      <c r="AD15" s="133"/>
      <c r="AE15" s="133"/>
      <c r="AF15" s="133"/>
      <c r="AG15" s="133"/>
      <c r="AH15" s="133"/>
      <c r="AI15" s="95"/>
      <c r="AJ15" s="18">
        <f t="shared" si="2"/>
        <v>0</v>
      </c>
      <c r="AK15" s="312">
        <f t="shared" si="3"/>
        <v>0</v>
      </c>
      <c r="AL15" s="335">
        <f t="shared" si="4"/>
        <v>0</v>
      </c>
      <c r="AM15" s="11"/>
      <c r="AN15" s="11"/>
      <c r="AO15" s="11"/>
    </row>
    <row r="16" spans="1:41" s="1" customFormat="1" ht="21" customHeight="1">
      <c r="A16" s="33">
        <v>10</v>
      </c>
      <c r="B16" s="255" t="s">
        <v>2621</v>
      </c>
      <c r="C16" s="257" t="s">
        <v>1235</v>
      </c>
      <c r="D16" s="258" t="s">
        <v>1743</v>
      </c>
      <c r="E16" s="261"/>
      <c r="F16" s="133"/>
      <c r="G16" s="133"/>
      <c r="H16" s="133"/>
      <c r="I16" s="133"/>
      <c r="J16" s="133"/>
      <c r="K16" s="133"/>
      <c r="L16" s="133"/>
      <c r="M16" s="133"/>
      <c r="N16" s="133"/>
      <c r="O16" s="133"/>
      <c r="P16" s="135"/>
      <c r="Q16" s="133"/>
      <c r="R16" s="133"/>
      <c r="S16" s="133"/>
      <c r="T16" s="133"/>
      <c r="U16" s="133"/>
      <c r="V16" s="133"/>
      <c r="W16" s="133"/>
      <c r="X16" s="133"/>
      <c r="Y16" s="133"/>
      <c r="Z16" s="133"/>
      <c r="AA16" s="133"/>
      <c r="AB16" s="133"/>
      <c r="AC16" s="133"/>
      <c r="AD16" s="133"/>
      <c r="AE16" s="133"/>
      <c r="AF16" s="133"/>
      <c r="AG16" s="133"/>
      <c r="AH16" s="133"/>
      <c r="AI16" s="95"/>
      <c r="AJ16" s="18">
        <f t="shared" si="2"/>
        <v>0</v>
      </c>
      <c r="AK16" s="312">
        <f t="shared" si="3"/>
        <v>0</v>
      </c>
      <c r="AL16" s="335">
        <f t="shared" si="4"/>
        <v>0</v>
      </c>
      <c r="AM16" s="11"/>
      <c r="AN16" s="11"/>
      <c r="AO16" s="11"/>
    </row>
    <row r="17" spans="1:41" s="1" customFormat="1" ht="21" customHeight="1">
      <c r="A17" s="33">
        <v>11</v>
      </c>
      <c r="B17" s="207" t="s">
        <v>2622</v>
      </c>
      <c r="C17" s="208" t="s">
        <v>2623</v>
      </c>
      <c r="D17" s="165" t="s">
        <v>52</v>
      </c>
      <c r="E17" s="261"/>
      <c r="F17" s="133"/>
      <c r="G17" s="133"/>
      <c r="H17" s="133"/>
      <c r="I17" s="133"/>
      <c r="J17" s="133"/>
      <c r="K17" s="133"/>
      <c r="L17" s="133"/>
      <c r="M17" s="133"/>
      <c r="N17" s="133"/>
      <c r="O17" s="133"/>
      <c r="P17" s="135"/>
      <c r="Q17" s="133"/>
      <c r="R17" s="133"/>
      <c r="S17" s="133"/>
      <c r="T17" s="133"/>
      <c r="U17" s="133"/>
      <c r="V17" s="133"/>
      <c r="W17" s="133"/>
      <c r="X17" s="133"/>
      <c r="Y17" s="133"/>
      <c r="Z17" s="133"/>
      <c r="AA17" s="133"/>
      <c r="AB17" s="133"/>
      <c r="AC17" s="133"/>
      <c r="AD17" s="133"/>
      <c r="AE17" s="133"/>
      <c r="AF17" s="133"/>
      <c r="AG17" s="133"/>
      <c r="AH17" s="133"/>
      <c r="AI17" s="95"/>
      <c r="AJ17" s="18">
        <f t="shared" si="2"/>
        <v>0</v>
      </c>
      <c r="AK17" s="312">
        <f t="shared" si="3"/>
        <v>0</v>
      </c>
      <c r="AL17" s="335">
        <f t="shared" si="4"/>
        <v>0</v>
      </c>
      <c r="AM17" s="11"/>
      <c r="AN17" s="11"/>
      <c r="AO17" s="11"/>
    </row>
    <row r="18" spans="1:41" s="1" customFormat="1" ht="28.5" customHeight="1">
      <c r="A18" s="33">
        <v>12</v>
      </c>
      <c r="B18" s="207" t="s">
        <v>2624</v>
      </c>
      <c r="C18" s="208" t="s">
        <v>2625</v>
      </c>
      <c r="D18" s="165" t="s">
        <v>52</v>
      </c>
      <c r="E18" s="261"/>
      <c r="F18" s="261"/>
      <c r="G18" s="261"/>
      <c r="H18" s="261"/>
      <c r="I18" s="261"/>
      <c r="J18" s="261"/>
      <c r="K18" s="261"/>
      <c r="L18" s="261"/>
      <c r="M18" s="261"/>
      <c r="N18" s="261"/>
      <c r="O18" s="261"/>
      <c r="P18" s="262"/>
      <c r="Q18" s="261"/>
      <c r="R18" s="261"/>
      <c r="S18" s="261"/>
      <c r="T18" s="261"/>
      <c r="U18" s="261"/>
      <c r="V18" s="261"/>
      <c r="W18" s="261"/>
      <c r="X18" s="261"/>
      <c r="Y18" s="261"/>
      <c r="Z18" s="261"/>
      <c r="AA18" s="261"/>
      <c r="AB18" s="261"/>
      <c r="AC18" s="261"/>
      <c r="AD18" s="261"/>
      <c r="AE18" s="261"/>
      <c r="AF18" s="261"/>
      <c r="AG18" s="261"/>
      <c r="AH18" s="261"/>
      <c r="AI18" s="96"/>
      <c r="AJ18" s="18">
        <f t="shared" si="2"/>
        <v>0</v>
      </c>
      <c r="AK18" s="312">
        <f t="shared" si="3"/>
        <v>0</v>
      </c>
      <c r="AL18" s="335">
        <f t="shared" si="4"/>
        <v>0</v>
      </c>
      <c r="AM18" s="11"/>
      <c r="AN18" s="11"/>
      <c r="AO18" s="11"/>
    </row>
    <row r="19" spans="1:41" s="1" customFormat="1" ht="21" customHeight="1">
      <c r="A19" s="33">
        <v>13</v>
      </c>
      <c r="B19" s="207" t="s">
        <v>2626</v>
      </c>
      <c r="C19" s="208" t="s">
        <v>2627</v>
      </c>
      <c r="D19" s="165" t="s">
        <v>86</v>
      </c>
      <c r="E19" s="261"/>
      <c r="F19" s="133"/>
      <c r="G19" s="133"/>
      <c r="H19" s="133"/>
      <c r="I19" s="133"/>
      <c r="J19" s="133"/>
      <c r="K19" s="133"/>
      <c r="L19" s="133"/>
      <c r="M19" s="133"/>
      <c r="N19" s="133"/>
      <c r="O19" s="133"/>
      <c r="P19" s="135"/>
      <c r="Q19" s="133"/>
      <c r="R19" s="133"/>
      <c r="S19" s="133" t="s">
        <v>7</v>
      </c>
      <c r="T19" s="133"/>
      <c r="U19" s="133"/>
      <c r="V19" s="133"/>
      <c r="W19" s="133"/>
      <c r="X19" s="133"/>
      <c r="Y19" s="133"/>
      <c r="Z19" s="133"/>
      <c r="AA19" s="133"/>
      <c r="AB19" s="133"/>
      <c r="AC19" s="133"/>
      <c r="AD19" s="133"/>
      <c r="AE19" s="133"/>
      <c r="AF19" s="133"/>
      <c r="AG19" s="133"/>
      <c r="AH19" s="133"/>
      <c r="AI19" s="95"/>
      <c r="AJ19" s="18">
        <f t="shared" si="2"/>
        <v>0</v>
      </c>
      <c r="AK19" s="312">
        <f t="shared" si="3"/>
        <v>1</v>
      </c>
      <c r="AL19" s="335">
        <f t="shared" si="4"/>
        <v>0</v>
      </c>
      <c r="AM19" s="452"/>
      <c r="AN19" s="453"/>
      <c r="AO19" s="11"/>
    </row>
    <row r="20" spans="1:41" s="1" customFormat="1" ht="21" customHeight="1">
      <c r="A20" s="33">
        <v>14</v>
      </c>
      <c r="B20" s="207" t="s">
        <v>2628</v>
      </c>
      <c r="C20" s="208" t="s">
        <v>111</v>
      </c>
      <c r="D20" s="165" t="s">
        <v>28</v>
      </c>
      <c r="E20" s="261"/>
      <c r="F20" s="133"/>
      <c r="G20" s="133"/>
      <c r="H20" s="133"/>
      <c r="I20" s="133"/>
      <c r="J20" s="133"/>
      <c r="K20" s="133"/>
      <c r="L20" s="133"/>
      <c r="M20" s="133"/>
      <c r="N20" s="133"/>
      <c r="O20" s="133"/>
      <c r="P20" s="135"/>
      <c r="Q20" s="133"/>
      <c r="R20" s="133"/>
      <c r="S20" s="133"/>
      <c r="T20" s="133"/>
      <c r="U20" s="133"/>
      <c r="V20" s="133"/>
      <c r="W20" s="133"/>
      <c r="X20" s="133"/>
      <c r="Y20" s="133"/>
      <c r="Z20" s="133"/>
      <c r="AA20" s="133"/>
      <c r="AB20" s="133"/>
      <c r="AC20" s="133"/>
      <c r="AD20" s="133"/>
      <c r="AE20" s="133"/>
      <c r="AF20" s="133"/>
      <c r="AG20" s="133"/>
      <c r="AH20" s="133"/>
      <c r="AI20" s="95"/>
      <c r="AJ20" s="18">
        <f t="shared" si="2"/>
        <v>0</v>
      </c>
      <c r="AK20" s="312">
        <f t="shared" si="3"/>
        <v>0</v>
      </c>
      <c r="AL20" s="335">
        <f t="shared" si="4"/>
        <v>0</v>
      </c>
      <c r="AM20" s="11"/>
      <c r="AN20" s="11"/>
      <c r="AO20" s="11"/>
    </row>
    <row r="21" spans="1:41" s="1" customFormat="1" ht="21" customHeight="1">
      <c r="A21" s="33">
        <v>15</v>
      </c>
      <c r="B21" s="207" t="s">
        <v>2629</v>
      </c>
      <c r="C21" s="208" t="s">
        <v>798</v>
      </c>
      <c r="D21" s="165" t="s">
        <v>56</v>
      </c>
      <c r="E21" s="261"/>
      <c r="F21" s="133" t="s">
        <v>7</v>
      </c>
      <c r="G21" s="133"/>
      <c r="H21" s="133"/>
      <c r="I21" s="133"/>
      <c r="J21" s="133" t="s">
        <v>2661</v>
      </c>
      <c r="K21" s="133"/>
      <c r="L21" s="133"/>
      <c r="M21" s="133"/>
      <c r="N21" s="133"/>
      <c r="O21" s="133"/>
      <c r="P21" s="135"/>
      <c r="Q21" s="133"/>
      <c r="R21" s="133"/>
      <c r="S21" s="133"/>
      <c r="T21" s="133"/>
      <c r="U21" s="133"/>
      <c r="V21" s="133"/>
      <c r="W21" s="133"/>
      <c r="X21" s="133"/>
      <c r="Y21" s="133"/>
      <c r="Z21" s="133"/>
      <c r="AA21" s="133"/>
      <c r="AB21" s="133"/>
      <c r="AC21" s="133"/>
      <c r="AD21" s="133"/>
      <c r="AE21" s="133"/>
      <c r="AF21" s="133"/>
      <c r="AG21" s="133"/>
      <c r="AH21" s="133"/>
      <c r="AI21" s="95"/>
      <c r="AJ21" s="18">
        <f t="shared" si="2"/>
        <v>0</v>
      </c>
      <c r="AK21" s="312">
        <f t="shared" si="3"/>
        <v>3</v>
      </c>
      <c r="AL21" s="335">
        <f t="shared" si="4"/>
        <v>0</v>
      </c>
      <c r="AM21" s="11"/>
      <c r="AN21" s="11"/>
      <c r="AO21" s="11"/>
    </row>
    <row r="22" spans="1:41" s="1" customFormat="1" ht="21" customHeight="1">
      <c r="A22" s="33">
        <v>16</v>
      </c>
      <c r="B22" s="207" t="s">
        <v>2630</v>
      </c>
      <c r="C22" s="208" t="s">
        <v>119</v>
      </c>
      <c r="D22" s="165" t="s">
        <v>353</v>
      </c>
      <c r="E22" s="261"/>
      <c r="F22" s="133"/>
      <c r="G22" s="133"/>
      <c r="H22" s="133"/>
      <c r="I22" s="133"/>
      <c r="J22" s="133"/>
      <c r="K22" s="133"/>
      <c r="L22" s="133"/>
      <c r="M22" s="133"/>
      <c r="N22" s="133"/>
      <c r="O22" s="133"/>
      <c r="P22" s="135"/>
      <c r="Q22" s="133"/>
      <c r="R22" s="133"/>
      <c r="S22" s="133"/>
      <c r="T22" s="133"/>
      <c r="U22" s="133"/>
      <c r="V22" s="133"/>
      <c r="W22" s="133"/>
      <c r="X22" s="133"/>
      <c r="Y22" s="133"/>
      <c r="Z22" s="133"/>
      <c r="AA22" s="133"/>
      <c r="AB22" s="133"/>
      <c r="AC22" s="133"/>
      <c r="AD22" s="133"/>
      <c r="AE22" s="133"/>
      <c r="AF22" s="133"/>
      <c r="AG22" s="133"/>
      <c r="AH22" s="133"/>
      <c r="AI22" s="95"/>
      <c r="AJ22" s="18">
        <f t="shared" si="2"/>
        <v>0</v>
      </c>
      <c r="AK22" s="312">
        <f t="shared" si="3"/>
        <v>0</v>
      </c>
      <c r="AL22" s="335">
        <f t="shared" si="4"/>
        <v>0</v>
      </c>
      <c r="AM22" s="11"/>
      <c r="AN22" s="11"/>
      <c r="AO22" s="11"/>
    </row>
    <row r="23" spans="1:41" s="1" customFormat="1" ht="21" customHeight="1">
      <c r="A23" s="33">
        <v>17</v>
      </c>
      <c r="B23" s="207" t="s">
        <v>2631</v>
      </c>
      <c r="C23" s="208" t="s">
        <v>2632</v>
      </c>
      <c r="D23" s="165" t="s">
        <v>79</v>
      </c>
      <c r="E23" s="261"/>
      <c r="F23" s="133"/>
      <c r="G23" s="133"/>
      <c r="H23" s="133"/>
      <c r="I23" s="133"/>
      <c r="J23" s="133"/>
      <c r="K23" s="133"/>
      <c r="L23" s="133"/>
      <c r="M23" s="133"/>
      <c r="N23" s="133"/>
      <c r="O23" s="133"/>
      <c r="P23" s="135"/>
      <c r="Q23" s="133" t="s">
        <v>6</v>
      </c>
      <c r="R23" s="133" t="s">
        <v>7</v>
      </c>
      <c r="S23" s="133" t="s">
        <v>7</v>
      </c>
      <c r="T23" s="133"/>
      <c r="U23" s="133"/>
      <c r="V23" s="133"/>
      <c r="W23" s="133"/>
      <c r="X23" s="133"/>
      <c r="Y23" s="133"/>
      <c r="Z23" s="133"/>
      <c r="AA23" s="133"/>
      <c r="AB23" s="133"/>
      <c r="AC23" s="133"/>
      <c r="AD23" s="133"/>
      <c r="AE23" s="133"/>
      <c r="AF23" s="133"/>
      <c r="AG23" s="133"/>
      <c r="AH23" s="133"/>
      <c r="AI23" s="95"/>
      <c r="AJ23" s="18">
        <f t="shared" si="2"/>
        <v>1</v>
      </c>
      <c r="AK23" s="312">
        <f t="shared" si="3"/>
        <v>2</v>
      </c>
      <c r="AL23" s="335">
        <f t="shared" si="4"/>
        <v>0</v>
      </c>
      <c r="AM23" s="11"/>
      <c r="AN23" s="11"/>
      <c r="AO23" s="11"/>
    </row>
    <row r="24" spans="1:41" s="1" customFormat="1" ht="21" customHeight="1">
      <c r="A24" s="33">
        <v>18</v>
      </c>
      <c r="B24" s="207" t="s">
        <v>2633</v>
      </c>
      <c r="C24" s="208" t="s">
        <v>2634</v>
      </c>
      <c r="D24" s="165" t="s">
        <v>43</v>
      </c>
      <c r="E24" s="261"/>
      <c r="F24" s="133"/>
      <c r="G24" s="133"/>
      <c r="H24" s="133"/>
      <c r="I24" s="133"/>
      <c r="J24" s="133"/>
      <c r="K24" s="133"/>
      <c r="L24" s="133"/>
      <c r="M24" s="133"/>
      <c r="N24" s="133"/>
      <c r="O24" s="133"/>
      <c r="P24" s="135"/>
      <c r="Q24" s="133"/>
      <c r="R24" s="133"/>
      <c r="S24" s="133"/>
      <c r="T24" s="133"/>
      <c r="U24" s="133"/>
      <c r="V24" s="133"/>
      <c r="W24" s="133"/>
      <c r="X24" s="133"/>
      <c r="Y24" s="133"/>
      <c r="Z24" s="133"/>
      <c r="AA24" s="133"/>
      <c r="AB24" s="133"/>
      <c r="AC24" s="133"/>
      <c r="AD24" s="133"/>
      <c r="AE24" s="133"/>
      <c r="AF24" s="133"/>
      <c r="AG24" s="133"/>
      <c r="AH24" s="133"/>
      <c r="AI24" s="95"/>
      <c r="AJ24" s="18">
        <f t="shared" si="2"/>
        <v>0</v>
      </c>
      <c r="AK24" s="312">
        <f t="shared" si="3"/>
        <v>0</v>
      </c>
      <c r="AL24" s="335">
        <f t="shared" si="4"/>
        <v>0</v>
      </c>
      <c r="AM24" s="11"/>
      <c r="AN24" s="11"/>
      <c r="AO24" s="11"/>
    </row>
    <row r="25" spans="1:41" s="1" customFormat="1" ht="21" customHeight="1">
      <c r="A25" s="33">
        <v>19</v>
      </c>
      <c r="B25" s="255" t="s">
        <v>2635</v>
      </c>
      <c r="C25" s="257" t="s">
        <v>2636</v>
      </c>
      <c r="D25" s="258" t="s">
        <v>17</v>
      </c>
      <c r="E25" s="261"/>
      <c r="F25" s="133"/>
      <c r="G25" s="133"/>
      <c r="H25" s="133"/>
      <c r="I25" s="133"/>
      <c r="J25" s="133"/>
      <c r="K25" s="133"/>
      <c r="L25" s="133"/>
      <c r="M25" s="133"/>
      <c r="N25" s="133"/>
      <c r="O25" s="133"/>
      <c r="P25" s="135"/>
      <c r="Q25" s="133"/>
      <c r="R25" s="133"/>
      <c r="S25" s="133"/>
      <c r="T25" s="133"/>
      <c r="U25" s="133"/>
      <c r="V25" s="133"/>
      <c r="W25" s="133"/>
      <c r="X25" s="133"/>
      <c r="Y25" s="133"/>
      <c r="Z25" s="133"/>
      <c r="AA25" s="133"/>
      <c r="AB25" s="133"/>
      <c r="AC25" s="133"/>
      <c r="AD25" s="133"/>
      <c r="AE25" s="133"/>
      <c r="AF25" s="133"/>
      <c r="AG25" s="133"/>
      <c r="AH25" s="133"/>
      <c r="AI25" s="95"/>
      <c r="AJ25" s="18">
        <f t="shared" si="2"/>
        <v>0</v>
      </c>
      <c r="AK25" s="312">
        <f t="shared" si="3"/>
        <v>0</v>
      </c>
      <c r="AL25" s="335">
        <f t="shared" si="4"/>
        <v>0</v>
      </c>
      <c r="AM25" s="11"/>
      <c r="AN25" s="11"/>
      <c r="AO25" s="11"/>
    </row>
    <row r="26" spans="1:41" s="1" customFormat="1" ht="21" customHeight="1">
      <c r="A26" s="33">
        <v>20</v>
      </c>
      <c r="B26" s="207" t="s">
        <v>2637</v>
      </c>
      <c r="C26" s="208" t="s">
        <v>2638</v>
      </c>
      <c r="D26" s="165" t="s">
        <v>66</v>
      </c>
      <c r="E26" s="261"/>
      <c r="F26" s="133"/>
      <c r="G26" s="133"/>
      <c r="H26" s="133"/>
      <c r="I26" s="133"/>
      <c r="J26" s="133"/>
      <c r="K26" s="133"/>
      <c r="L26" s="133"/>
      <c r="M26" s="133"/>
      <c r="N26" s="133"/>
      <c r="O26" s="133"/>
      <c r="P26" s="135"/>
      <c r="Q26" s="133"/>
      <c r="R26" s="133"/>
      <c r="S26" s="133"/>
      <c r="T26" s="133"/>
      <c r="U26" s="133"/>
      <c r="V26" s="133"/>
      <c r="W26" s="133"/>
      <c r="X26" s="133"/>
      <c r="Y26" s="133"/>
      <c r="Z26" s="133"/>
      <c r="AA26" s="133"/>
      <c r="AB26" s="133"/>
      <c r="AC26" s="133"/>
      <c r="AD26" s="133"/>
      <c r="AE26" s="133"/>
      <c r="AF26" s="133"/>
      <c r="AG26" s="133"/>
      <c r="AH26" s="133"/>
      <c r="AI26" s="95"/>
      <c r="AJ26" s="18">
        <f t="shared" si="2"/>
        <v>0</v>
      </c>
      <c r="AK26" s="312">
        <f t="shared" si="3"/>
        <v>0</v>
      </c>
      <c r="AL26" s="335">
        <f t="shared" si="4"/>
        <v>0</v>
      </c>
      <c r="AM26" s="11"/>
      <c r="AN26" s="11"/>
      <c r="AO26" s="11"/>
    </row>
    <row r="27" spans="1:41" s="1" customFormat="1" ht="21" customHeight="1">
      <c r="A27" s="33">
        <v>21</v>
      </c>
      <c r="B27" s="207" t="s">
        <v>2639</v>
      </c>
      <c r="C27" s="208" t="s">
        <v>2640</v>
      </c>
      <c r="D27" s="165" t="s">
        <v>81</v>
      </c>
      <c r="E27" s="261"/>
      <c r="F27" s="133"/>
      <c r="G27" s="133"/>
      <c r="H27" s="133"/>
      <c r="I27" s="133"/>
      <c r="J27" s="133"/>
      <c r="K27" s="133"/>
      <c r="L27" s="133"/>
      <c r="M27" s="133"/>
      <c r="N27" s="133"/>
      <c r="O27" s="133"/>
      <c r="P27" s="135"/>
      <c r="Q27" s="133"/>
      <c r="R27" s="133"/>
      <c r="S27" s="133"/>
      <c r="T27" s="133"/>
      <c r="U27" s="133"/>
      <c r="V27" s="133"/>
      <c r="W27" s="133"/>
      <c r="X27" s="133"/>
      <c r="Y27" s="133"/>
      <c r="Z27" s="133"/>
      <c r="AA27" s="133"/>
      <c r="AB27" s="133"/>
      <c r="AC27" s="133"/>
      <c r="AD27" s="133"/>
      <c r="AE27" s="133"/>
      <c r="AF27" s="133"/>
      <c r="AG27" s="133"/>
      <c r="AH27" s="133"/>
      <c r="AI27" s="95"/>
      <c r="AJ27" s="18">
        <f t="shared" si="2"/>
        <v>0</v>
      </c>
      <c r="AK27" s="312">
        <f t="shared" si="3"/>
        <v>0</v>
      </c>
      <c r="AL27" s="335">
        <f t="shared" si="4"/>
        <v>0</v>
      </c>
      <c r="AM27" s="11"/>
      <c r="AN27" s="11"/>
      <c r="AO27" s="11"/>
    </row>
    <row r="28" spans="1:41" s="1" customFormat="1" ht="21" customHeight="1">
      <c r="A28" s="33">
        <v>22</v>
      </c>
      <c r="B28" s="255" t="s">
        <v>2641</v>
      </c>
      <c r="C28" s="257" t="s">
        <v>2642</v>
      </c>
      <c r="D28" s="258" t="s">
        <v>2643</v>
      </c>
      <c r="E28" s="261"/>
      <c r="F28" s="133"/>
      <c r="G28" s="133"/>
      <c r="H28" s="133"/>
      <c r="I28" s="133"/>
      <c r="J28" s="133"/>
      <c r="K28" s="133"/>
      <c r="L28" s="133"/>
      <c r="M28" s="133"/>
      <c r="N28" s="133"/>
      <c r="O28" s="133"/>
      <c r="P28" s="135"/>
      <c r="Q28" s="133"/>
      <c r="R28" s="133"/>
      <c r="S28" s="133"/>
      <c r="T28" s="133"/>
      <c r="U28" s="133"/>
      <c r="V28" s="133"/>
      <c r="W28" s="133"/>
      <c r="X28" s="133"/>
      <c r="Y28" s="133"/>
      <c r="Z28" s="133"/>
      <c r="AA28" s="133"/>
      <c r="AB28" s="133"/>
      <c r="AC28" s="133"/>
      <c r="AD28" s="133"/>
      <c r="AE28" s="133"/>
      <c r="AF28" s="133"/>
      <c r="AG28" s="133"/>
      <c r="AH28" s="133"/>
      <c r="AI28" s="95"/>
      <c r="AJ28" s="18">
        <f t="shared" si="2"/>
        <v>0</v>
      </c>
      <c r="AK28" s="312">
        <f t="shared" si="3"/>
        <v>0</v>
      </c>
      <c r="AL28" s="335">
        <f t="shared" si="4"/>
        <v>0</v>
      </c>
      <c r="AM28" s="11"/>
      <c r="AN28" s="11"/>
      <c r="AO28" s="11"/>
    </row>
    <row r="29" spans="1:41" s="1" customFormat="1" ht="21" customHeight="1">
      <c r="A29" s="33">
        <v>23</v>
      </c>
      <c r="B29" s="255">
        <v>1910020169</v>
      </c>
      <c r="C29" s="257" t="s">
        <v>2511</v>
      </c>
      <c r="D29" s="258" t="s">
        <v>72</v>
      </c>
      <c r="E29" s="132" t="s">
        <v>7</v>
      </c>
      <c r="F29" s="133" t="s">
        <v>7</v>
      </c>
      <c r="G29" s="133"/>
      <c r="H29" s="133"/>
      <c r="I29" s="133"/>
      <c r="J29" s="133"/>
      <c r="K29" s="133"/>
      <c r="L29" s="133"/>
      <c r="M29" s="133"/>
      <c r="N29" s="133"/>
      <c r="O29" s="133"/>
      <c r="P29" s="135"/>
      <c r="Q29" s="133"/>
      <c r="R29" s="133"/>
      <c r="S29" s="133" t="s">
        <v>7</v>
      </c>
      <c r="T29" s="133"/>
      <c r="U29" s="133"/>
      <c r="V29" s="133"/>
      <c r="W29" s="133"/>
      <c r="X29" s="133"/>
      <c r="Y29" s="133"/>
      <c r="Z29" s="133"/>
      <c r="AA29" s="133"/>
      <c r="AB29" s="133"/>
      <c r="AC29" s="133"/>
      <c r="AD29" s="133"/>
      <c r="AE29" s="133"/>
      <c r="AF29" s="133"/>
      <c r="AG29" s="133"/>
      <c r="AH29" s="133"/>
      <c r="AI29" s="95"/>
      <c r="AJ29" s="18">
        <f t="shared" si="2"/>
        <v>0</v>
      </c>
      <c r="AK29" s="312">
        <f t="shared" si="3"/>
        <v>2</v>
      </c>
      <c r="AL29" s="335">
        <f t="shared" si="4"/>
        <v>0</v>
      </c>
      <c r="AM29" s="11"/>
      <c r="AN29" s="11"/>
      <c r="AO29" s="11"/>
    </row>
    <row r="30" spans="1:41" s="1" customFormat="1" ht="21" customHeight="1">
      <c r="A30" s="33">
        <v>24</v>
      </c>
      <c r="B30" s="255" t="s">
        <v>2644</v>
      </c>
      <c r="C30" s="257" t="s">
        <v>2645</v>
      </c>
      <c r="D30" s="258" t="s">
        <v>23</v>
      </c>
      <c r="E30" s="132"/>
      <c r="F30" s="133"/>
      <c r="G30" s="133"/>
      <c r="H30" s="133"/>
      <c r="I30" s="133"/>
      <c r="J30" s="133"/>
      <c r="K30" s="133"/>
      <c r="L30" s="133"/>
      <c r="M30" s="133"/>
      <c r="N30" s="133"/>
      <c r="O30" s="133"/>
      <c r="P30" s="135"/>
      <c r="Q30" s="133"/>
      <c r="R30" s="133"/>
      <c r="S30" s="133"/>
      <c r="T30" s="133"/>
      <c r="U30" s="133"/>
      <c r="V30" s="133"/>
      <c r="W30" s="133"/>
      <c r="X30" s="133"/>
      <c r="Y30" s="133"/>
      <c r="Z30" s="133"/>
      <c r="AA30" s="133"/>
      <c r="AB30" s="133"/>
      <c r="AC30" s="133"/>
      <c r="AD30" s="133"/>
      <c r="AE30" s="133"/>
      <c r="AF30" s="133"/>
      <c r="AG30" s="133"/>
      <c r="AH30" s="133"/>
      <c r="AI30" s="95"/>
      <c r="AJ30" s="18">
        <f t="shared" si="2"/>
        <v>0</v>
      </c>
      <c r="AK30" s="312">
        <f t="shared" si="3"/>
        <v>0</v>
      </c>
      <c r="AL30" s="335">
        <f t="shared" si="4"/>
        <v>0</v>
      </c>
      <c r="AM30" s="11"/>
      <c r="AN30" s="11"/>
      <c r="AO30" s="11"/>
    </row>
    <row r="31" spans="1:41" s="1" customFormat="1" ht="21" customHeight="1">
      <c r="A31" s="434" t="s">
        <v>10</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127">
        <f>SUM(AJ7:AJ30)</f>
        <v>1</v>
      </c>
      <c r="AK31" s="127">
        <f>SUM(AK7:AK30)</f>
        <v>8</v>
      </c>
      <c r="AL31" s="127">
        <f>SUM(AL7:AL30)</f>
        <v>1</v>
      </c>
      <c r="AM31" s="15"/>
      <c r="AN31"/>
      <c r="AO31"/>
    </row>
    <row r="32" spans="1:41" s="24" customFormat="1" ht="21" customHeight="1">
      <c r="A32" s="418" t="s">
        <v>2599</v>
      </c>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20"/>
      <c r="AM32" s="311"/>
      <c r="AN32" s="311"/>
    </row>
    <row r="33" spans="3:38" ht="19.5">
      <c r="C33" s="414"/>
      <c r="D33" s="414"/>
      <c r="E33" s="414"/>
      <c r="F33" s="414"/>
      <c r="G33" s="414"/>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3:38" ht="19.5">
      <c r="C34" s="414"/>
      <c r="D34" s="414"/>
      <c r="E34" s="414"/>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3:38" ht="19.5">
      <c r="C35" s="414"/>
      <c r="D35" s="414"/>
      <c r="E35" s="15"/>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sheetData>
  <mergeCells count="21">
    <mergeCell ref="AM19:AN19"/>
    <mergeCell ref="A31:AI31"/>
    <mergeCell ref="C5:D6"/>
    <mergeCell ref="A32:AL32"/>
    <mergeCell ref="C34:E34"/>
    <mergeCell ref="A5:A6"/>
    <mergeCell ref="B5:B6"/>
    <mergeCell ref="AJ5:AJ6"/>
    <mergeCell ref="AK5:AK6"/>
    <mergeCell ref="AL5:AL6"/>
    <mergeCell ref="C35:D35"/>
    <mergeCell ref="A1:P1"/>
    <mergeCell ref="Q1:AL1"/>
    <mergeCell ref="A2:P2"/>
    <mergeCell ref="Q2:AL2"/>
    <mergeCell ref="A3:AL3"/>
    <mergeCell ref="C33:G33"/>
    <mergeCell ref="I4:L4"/>
    <mergeCell ref="M4:N4"/>
    <mergeCell ref="O4:Q4"/>
    <mergeCell ref="R4:T4"/>
  </mergeCells>
  <conditionalFormatting sqref="E6:AI30">
    <cfRule type="expression" dxfId="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5" zoomScaleNormal="100" workbookViewId="0">
      <selection activeCell="Z16" sqref="Z16"/>
    </sheetView>
  </sheetViews>
  <sheetFormatPr defaultRowHeight="15.75"/>
  <cols>
    <col min="1" max="1" width="7" customWidth="1"/>
    <col min="2" max="2" width="17.1640625" customWidth="1"/>
    <col min="3" max="3" width="24.1640625" customWidth="1"/>
    <col min="4" max="4" width="10.33203125" customWidth="1"/>
    <col min="5" max="35" width="4" style="224" customWidth="1"/>
    <col min="36" max="38" width="6.33203125" style="224" customWidth="1"/>
    <col min="39" max="39" width="10.83203125" customWidth="1"/>
    <col min="40" max="40" width="12.1640625" customWidth="1"/>
    <col min="41" max="41" width="10.83203125" customWidth="1"/>
  </cols>
  <sheetData>
    <row r="1" spans="1:41" s="23" customFormat="1" ht="22.5"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22.5"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22.5" customHeight="1">
      <c r="A3" s="432" t="s">
        <v>2513</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21" customHeight="1">
      <c r="A7" s="255">
        <v>1</v>
      </c>
      <c r="B7" s="207" t="s">
        <v>2444</v>
      </c>
      <c r="C7" s="208" t="s">
        <v>54</v>
      </c>
      <c r="D7" s="165" t="s">
        <v>1098</v>
      </c>
      <c r="E7" s="96"/>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18">
        <f>COUNTIF(E7:AI7,"K")+2*COUNTIF(E7:AI7,"2K")+COUNTIF(E7:AI7,"TK")+COUNTIF(E7:AI7,"KT")+COUNTIF(E7:AI7,"PK")+COUNTIF(E7:AI7,"KP")+2*COUNTIF(E7:AI7,"K2")</f>
        <v>0</v>
      </c>
      <c r="AK7" s="312">
        <f>COUNTIF(F7:AJ7,"P")+2*COUNTIF(F7:AJ7,"2P")+COUNTIF(F7:AJ7,"TP")+COUNTIF(F7:AJ7,"PT")+COUNTIF(F7:AJ7,"PK")+COUNTIF(F7:AJ7,"KP")+2*COUNTIF(F7:AJ7,"P2")</f>
        <v>0</v>
      </c>
      <c r="AL7" s="335">
        <f>COUNTIF(E7:AI7,"T")+2*COUNTIF(E7:AI7,"2T")+2*COUNTIF(E7:AI7,"T2")+COUNTIF(E7:AI7,"PT")+COUNTIF(E7:AI7,"TP")+COUNTIF(E7:AI7,"TK")+COUNTIF(E7:AI7,"KT")</f>
        <v>0</v>
      </c>
      <c r="AM7" s="9"/>
      <c r="AN7" s="10"/>
      <c r="AO7" s="11"/>
    </row>
    <row r="8" spans="1:41" s="1" customFormat="1" ht="21" customHeight="1">
      <c r="A8" s="255">
        <v>2</v>
      </c>
      <c r="B8" s="207" t="s">
        <v>2445</v>
      </c>
      <c r="C8" s="208" t="s">
        <v>1860</v>
      </c>
      <c r="D8" s="165" t="s">
        <v>113</v>
      </c>
      <c r="E8" s="96"/>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18">
        <f t="shared" ref="AJ8:AJ29" si="2">COUNTIF(E8:AI8,"K")+2*COUNTIF(E8:AI8,"2K")+COUNTIF(E8:AI8,"TK")+COUNTIF(E8:AI8,"KT")+COUNTIF(E8:AI8,"PK")+COUNTIF(E8:AI8,"KP")+2*COUNTIF(E8:AI8,"K2")</f>
        <v>0</v>
      </c>
      <c r="AK8" s="312">
        <f t="shared" ref="AK8:AK29" si="3">COUNTIF(F8:AJ8,"P")+2*COUNTIF(F8:AJ8,"2P")+COUNTIF(F8:AJ8,"TP")+COUNTIF(F8:AJ8,"PT")+COUNTIF(F8:AJ8,"PK")+COUNTIF(F8:AJ8,"KP")+2*COUNTIF(F8:AJ8,"P2")</f>
        <v>0</v>
      </c>
      <c r="AL8" s="335">
        <f t="shared" ref="AL8:AL29" si="4">COUNTIF(E8:AI8,"T")+2*COUNTIF(E8:AI8,"2T")+2*COUNTIF(E8:AI8,"T2")+COUNTIF(E8:AI8,"PT")+COUNTIF(E8:AI8,"TP")+COUNTIF(E8:AI8,"TK")+COUNTIF(E8:AI8,"KT")</f>
        <v>0</v>
      </c>
      <c r="AM8" s="11"/>
      <c r="AN8" s="11"/>
      <c r="AO8" s="11"/>
    </row>
    <row r="9" spans="1:41" s="1" customFormat="1" ht="21" customHeight="1">
      <c r="A9" s="255">
        <v>3</v>
      </c>
      <c r="B9" s="241" t="s">
        <v>2446</v>
      </c>
      <c r="C9" s="242" t="s">
        <v>764</v>
      </c>
      <c r="D9" s="243" t="s">
        <v>39</v>
      </c>
      <c r="E9" s="190"/>
      <c r="F9" s="98"/>
      <c r="G9" s="98"/>
      <c r="H9" s="98"/>
      <c r="I9" s="98"/>
      <c r="J9" s="98"/>
      <c r="K9" s="98"/>
      <c r="L9" s="98"/>
      <c r="M9" s="98"/>
      <c r="N9" s="98"/>
      <c r="O9" s="98"/>
      <c r="P9" s="98"/>
      <c r="Q9" s="98"/>
      <c r="R9" s="98"/>
      <c r="S9" s="98" t="s">
        <v>6</v>
      </c>
      <c r="T9" s="98"/>
      <c r="U9" s="98"/>
      <c r="V9" s="98"/>
      <c r="W9" s="98"/>
      <c r="X9" s="98"/>
      <c r="Y9" s="98"/>
      <c r="Z9" s="98"/>
      <c r="AA9" s="98"/>
      <c r="AB9" s="98"/>
      <c r="AC9" s="98"/>
      <c r="AD9" s="98"/>
      <c r="AE9" s="98"/>
      <c r="AF9" s="98"/>
      <c r="AG9" s="98"/>
      <c r="AH9" s="98"/>
      <c r="AI9" s="98"/>
      <c r="AJ9" s="18">
        <f t="shared" si="2"/>
        <v>1</v>
      </c>
      <c r="AK9" s="312">
        <f t="shared" si="3"/>
        <v>0</v>
      </c>
      <c r="AL9" s="335">
        <f t="shared" si="4"/>
        <v>0</v>
      </c>
      <c r="AM9" s="11"/>
      <c r="AN9" s="11"/>
      <c r="AO9" s="11"/>
    </row>
    <row r="10" spans="1:41" s="1" customFormat="1" ht="21" customHeight="1">
      <c r="A10" s="256">
        <v>4</v>
      </c>
      <c r="B10" s="241" t="s">
        <v>2447</v>
      </c>
      <c r="C10" s="242" t="s">
        <v>2448</v>
      </c>
      <c r="D10" s="243" t="s">
        <v>50</v>
      </c>
      <c r="E10" s="190"/>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18">
        <f t="shared" si="2"/>
        <v>0</v>
      </c>
      <c r="AK10" s="312">
        <f t="shared" si="3"/>
        <v>0</v>
      </c>
      <c r="AL10" s="335">
        <f t="shared" si="4"/>
        <v>0</v>
      </c>
      <c r="AM10" s="11"/>
      <c r="AN10" s="11"/>
      <c r="AO10" s="11"/>
    </row>
    <row r="11" spans="1:41" s="1" customFormat="1" ht="21" customHeight="1">
      <c r="A11" s="256">
        <v>5</v>
      </c>
      <c r="B11" s="241" t="s">
        <v>2449</v>
      </c>
      <c r="C11" s="242" t="s">
        <v>2450</v>
      </c>
      <c r="D11" s="243" t="s">
        <v>75</v>
      </c>
      <c r="E11" s="190"/>
      <c r="F11" s="98" t="s">
        <v>6</v>
      </c>
      <c r="G11" s="98"/>
      <c r="H11" s="98"/>
      <c r="I11" s="98"/>
      <c r="J11" s="98"/>
      <c r="K11" s="98"/>
      <c r="L11" s="98"/>
      <c r="M11" s="98" t="s">
        <v>6</v>
      </c>
      <c r="N11" s="98" t="s">
        <v>7</v>
      </c>
      <c r="O11" s="98"/>
      <c r="P11" s="98"/>
      <c r="Q11" s="98"/>
      <c r="R11" s="98"/>
      <c r="S11" s="98" t="s">
        <v>7</v>
      </c>
      <c r="T11" s="98"/>
      <c r="U11" s="98"/>
      <c r="V11" s="98"/>
      <c r="W11" s="98"/>
      <c r="X11" s="98"/>
      <c r="Y11" s="98"/>
      <c r="Z11" s="98"/>
      <c r="AA11" s="98"/>
      <c r="AB11" s="98"/>
      <c r="AC11" s="98"/>
      <c r="AD11" s="98"/>
      <c r="AE11" s="98"/>
      <c r="AF11" s="98"/>
      <c r="AG11" s="98"/>
      <c r="AH11" s="98"/>
      <c r="AI11" s="98"/>
      <c r="AJ11" s="18">
        <f t="shared" si="2"/>
        <v>2</v>
      </c>
      <c r="AK11" s="312">
        <f t="shared" si="3"/>
        <v>2</v>
      </c>
      <c r="AL11" s="335">
        <f t="shared" si="4"/>
        <v>0</v>
      </c>
      <c r="AM11" s="11"/>
      <c r="AN11" s="11"/>
      <c r="AO11" s="11"/>
    </row>
    <row r="12" spans="1:41" s="1" customFormat="1" ht="21" customHeight="1">
      <c r="A12" s="256">
        <v>6</v>
      </c>
      <c r="B12" s="241" t="s">
        <v>2451</v>
      </c>
      <c r="C12" s="242" t="s">
        <v>95</v>
      </c>
      <c r="D12" s="243" t="s">
        <v>14</v>
      </c>
      <c r="E12" s="190"/>
      <c r="F12" s="98"/>
      <c r="G12" s="98"/>
      <c r="H12" s="98"/>
      <c r="I12" s="98"/>
      <c r="J12" s="98" t="s">
        <v>6</v>
      </c>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18">
        <f t="shared" si="2"/>
        <v>1</v>
      </c>
      <c r="AK12" s="312">
        <f t="shared" si="3"/>
        <v>0</v>
      </c>
      <c r="AL12" s="335">
        <f t="shared" si="4"/>
        <v>0</v>
      </c>
      <c r="AM12" s="11"/>
      <c r="AN12" s="11"/>
      <c r="AO12" s="11"/>
    </row>
    <row r="13" spans="1:41" s="1" customFormat="1" ht="21" customHeight="1">
      <c r="A13" s="256">
        <v>7</v>
      </c>
      <c r="B13" s="241" t="s">
        <v>2452</v>
      </c>
      <c r="C13" s="242" t="s">
        <v>341</v>
      </c>
      <c r="D13" s="243" t="s">
        <v>33</v>
      </c>
      <c r="E13" s="190"/>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18">
        <f t="shared" si="2"/>
        <v>0</v>
      </c>
      <c r="AK13" s="312">
        <f t="shared" si="3"/>
        <v>0</v>
      </c>
      <c r="AL13" s="335">
        <f t="shared" si="4"/>
        <v>0</v>
      </c>
      <c r="AM13" s="11"/>
      <c r="AN13" s="11"/>
      <c r="AO13" s="11"/>
    </row>
    <row r="14" spans="1:41" s="1" customFormat="1" ht="21" customHeight="1">
      <c r="A14" s="256">
        <v>8</v>
      </c>
      <c r="B14" s="241" t="s">
        <v>2453</v>
      </c>
      <c r="C14" s="242" t="s">
        <v>31</v>
      </c>
      <c r="D14" s="243" t="s">
        <v>33</v>
      </c>
      <c r="E14" s="190"/>
      <c r="F14" s="98" t="s">
        <v>7</v>
      </c>
      <c r="G14" s="98" t="s">
        <v>6</v>
      </c>
      <c r="H14" s="98"/>
      <c r="I14" s="98"/>
      <c r="J14" s="98" t="s">
        <v>2657</v>
      </c>
      <c r="K14" s="98"/>
      <c r="L14" s="98"/>
      <c r="M14" s="98"/>
      <c r="N14" s="98"/>
      <c r="O14" s="98"/>
      <c r="P14" s="98"/>
      <c r="Q14" s="98"/>
      <c r="R14" s="98"/>
      <c r="S14" s="98" t="s">
        <v>6</v>
      </c>
      <c r="T14" s="98" t="s">
        <v>7</v>
      </c>
      <c r="U14" s="98"/>
      <c r="V14" s="98"/>
      <c r="W14" s="98"/>
      <c r="X14" s="98"/>
      <c r="Y14" s="98"/>
      <c r="Z14" s="98"/>
      <c r="AA14" s="98"/>
      <c r="AB14" s="98"/>
      <c r="AC14" s="98"/>
      <c r="AD14" s="98"/>
      <c r="AE14" s="98"/>
      <c r="AF14" s="98"/>
      <c r="AG14" s="98"/>
      <c r="AH14" s="98"/>
      <c r="AI14" s="98"/>
      <c r="AJ14" s="18">
        <f t="shared" si="2"/>
        <v>4</v>
      </c>
      <c r="AK14" s="312">
        <f t="shared" si="3"/>
        <v>2</v>
      </c>
      <c r="AL14" s="335">
        <f t="shared" si="4"/>
        <v>0</v>
      </c>
      <c r="AM14" s="11"/>
      <c r="AN14" s="11"/>
      <c r="AO14" s="11"/>
    </row>
    <row r="15" spans="1:41" s="1" customFormat="1" ht="21" customHeight="1">
      <c r="A15" s="256">
        <v>9</v>
      </c>
      <c r="B15" s="241" t="s">
        <v>2454</v>
      </c>
      <c r="C15" s="242" t="s">
        <v>2455</v>
      </c>
      <c r="D15" s="243" t="s">
        <v>92</v>
      </c>
      <c r="E15" s="190"/>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18">
        <f t="shared" si="2"/>
        <v>0</v>
      </c>
      <c r="AK15" s="312">
        <f t="shared" si="3"/>
        <v>0</v>
      </c>
      <c r="AL15" s="335">
        <f t="shared" si="4"/>
        <v>0</v>
      </c>
      <c r="AM15" s="11"/>
      <c r="AN15" s="11"/>
      <c r="AO15" s="11"/>
    </row>
    <row r="16" spans="1:41" s="1" customFormat="1" ht="21" customHeight="1">
      <c r="A16" s="256">
        <v>10</v>
      </c>
      <c r="B16" s="241" t="s">
        <v>2456</v>
      </c>
      <c r="C16" s="242" t="s">
        <v>2457</v>
      </c>
      <c r="D16" s="243" t="s">
        <v>210</v>
      </c>
      <c r="E16" s="190"/>
      <c r="F16" s="98"/>
      <c r="G16" s="98" t="s">
        <v>6</v>
      </c>
      <c r="H16" s="98"/>
      <c r="I16" s="98"/>
      <c r="J16" s="98" t="s">
        <v>6</v>
      </c>
      <c r="K16" s="98"/>
      <c r="L16" s="98"/>
      <c r="M16" s="98"/>
      <c r="N16" s="98"/>
      <c r="O16" s="98"/>
      <c r="P16" s="98"/>
      <c r="Q16" s="98"/>
      <c r="R16" s="98"/>
      <c r="S16" s="98" t="s">
        <v>6</v>
      </c>
      <c r="T16" s="98"/>
      <c r="U16" s="98"/>
      <c r="V16" s="98"/>
      <c r="W16" s="98"/>
      <c r="X16" s="98"/>
      <c r="Y16" s="98"/>
      <c r="Z16" s="98"/>
      <c r="AA16" s="98"/>
      <c r="AB16" s="98"/>
      <c r="AC16" s="98"/>
      <c r="AD16" s="98"/>
      <c r="AE16" s="98"/>
      <c r="AF16" s="98"/>
      <c r="AG16" s="98"/>
      <c r="AH16" s="98"/>
      <c r="AI16" s="98"/>
      <c r="AJ16" s="18">
        <f t="shared" si="2"/>
        <v>3</v>
      </c>
      <c r="AK16" s="312">
        <f t="shared" si="3"/>
        <v>0</v>
      </c>
      <c r="AL16" s="335">
        <f t="shared" si="4"/>
        <v>0</v>
      </c>
      <c r="AM16" s="11"/>
      <c r="AN16" s="11"/>
      <c r="AO16" s="11"/>
    </row>
    <row r="17" spans="1:41" s="1" customFormat="1" ht="21" customHeight="1">
      <c r="A17" s="256">
        <v>11</v>
      </c>
      <c r="B17" s="241" t="s">
        <v>2458</v>
      </c>
      <c r="C17" s="242" t="s">
        <v>777</v>
      </c>
      <c r="D17" s="243" t="s">
        <v>62</v>
      </c>
      <c r="E17" s="190"/>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18">
        <f t="shared" si="2"/>
        <v>0</v>
      </c>
      <c r="AK17" s="312">
        <f t="shared" si="3"/>
        <v>0</v>
      </c>
      <c r="AL17" s="335">
        <f t="shared" si="4"/>
        <v>0</v>
      </c>
      <c r="AM17" s="11"/>
      <c r="AN17" s="11"/>
      <c r="AO17" s="11"/>
    </row>
    <row r="18" spans="1:41" s="1" customFormat="1" ht="21" customHeight="1">
      <c r="A18" s="256">
        <v>12</v>
      </c>
      <c r="B18" s="241" t="s">
        <v>2459</v>
      </c>
      <c r="C18" s="242" t="s">
        <v>1794</v>
      </c>
      <c r="D18" s="243" t="s">
        <v>1112</v>
      </c>
      <c r="E18" s="190"/>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18">
        <f t="shared" si="2"/>
        <v>0</v>
      </c>
      <c r="AK18" s="312">
        <f t="shared" si="3"/>
        <v>0</v>
      </c>
      <c r="AL18" s="335">
        <f t="shared" si="4"/>
        <v>0</v>
      </c>
      <c r="AM18" s="11"/>
      <c r="AN18" s="11"/>
      <c r="AO18" s="11"/>
    </row>
    <row r="19" spans="1:41" s="1" customFormat="1" ht="21" customHeight="1">
      <c r="A19" s="256">
        <v>13</v>
      </c>
      <c r="B19" s="241" t="s">
        <v>2460</v>
      </c>
      <c r="C19" s="242" t="s">
        <v>2461</v>
      </c>
      <c r="D19" s="243" t="s">
        <v>15</v>
      </c>
      <c r="E19" s="190" t="s">
        <v>6</v>
      </c>
      <c r="F19" s="190"/>
      <c r="G19" s="190" t="s">
        <v>6</v>
      </c>
      <c r="H19" s="190"/>
      <c r="I19" s="190"/>
      <c r="J19" s="190" t="s">
        <v>6</v>
      </c>
      <c r="K19" s="190"/>
      <c r="L19" s="190"/>
      <c r="M19" s="190" t="s">
        <v>6</v>
      </c>
      <c r="N19" s="190" t="s">
        <v>2657</v>
      </c>
      <c r="O19" s="190"/>
      <c r="P19" s="190"/>
      <c r="Q19" s="190"/>
      <c r="R19" s="190"/>
      <c r="S19" s="190" t="s">
        <v>6</v>
      </c>
      <c r="T19" s="190" t="s">
        <v>6</v>
      </c>
      <c r="U19" s="190"/>
      <c r="V19" s="190"/>
      <c r="W19" s="190"/>
      <c r="X19" s="190"/>
      <c r="Y19" s="190"/>
      <c r="Z19" s="190"/>
      <c r="AA19" s="190"/>
      <c r="AB19" s="190"/>
      <c r="AC19" s="190"/>
      <c r="AD19" s="190"/>
      <c r="AE19" s="190"/>
      <c r="AF19" s="190"/>
      <c r="AG19" s="190"/>
      <c r="AH19" s="190"/>
      <c r="AI19" s="190"/>
      <c r="AJ19" s="18">
        <f t="shared" si="2"/>
        <v>8</v>
      </c>
      <c r="AK19" s="312">
        <f t="shared" si="3"/>
        <v>0</v>
      </c>
      <c r="AL19" s="335">
        <f t="shared" si="4"/>
        <v>0</v>
      </c>
      <c r="AM19" s="11"/>
      <c r="AN19" s="11"/>
      <c r="AO19" s="11"/>
    </row>
    <row r="20" spans="1:41" s="1" customFormat="1" ht="21" customHeight="1">
      <c r="A20" s="256">
        <v>14</v>
      </c>
      <c r="B20" s="241" t="s">
        <v>2462</v>
      </c>
      <c r="C20" s="242" t="s">
        <v>2463</v>
      </c>
      <c r="D20" s="243" t="s">
        <v>42</v>
      </c>
      <c r="E20" s="190"/>
      <c r="F20" s="98"/>
      <c r="G20" s="98"/>
      <c r="H20" s="98"/>
      <c r="I20" s="98"/>
      <c r="J20" s="98" t="s">
        <v>6</v>
      </c>
      <c r="K20" s="98"/>
      <c r="L20" s="98"/>
      <c r="M20" s="98"/>
      <c r="N20" s="98"/>
      <c r="O20" s="98"/>
      <c r="P20" s="98"/>
      <c r="Q20" s="98" t="s">
        <v>6</v>
      </c>
      <c r="R20" s="98"/>
      <c r="S20" s="98"/>
      <c r="T20" s="98"/>
      <c r="U20" s="98"/>
      <c r="V20" s="98"/>
      <c r="W20" s="98"/>
      <c r="X20" s="98"/>
      <c r="Y20" s="98"/>
      <c r="Z20" s="98"/>
      <c r="AA20" s="98"/>
      <c r="AB20" s="98"/>
      <c r="AC20" s="98"/>
      <c r="AD20" s="98"/>
      <c r="AE20" s="98"/>
      <c r="AF20" s="98"/>
      <c r="AG20" s="98"/>
      <c r="AH20" s="98"/>
      <c r="AI20" s="98"/>
      <c r="AJ20" s="18">
        <f t="shared" si="2"/>
        <v>2</v>
      </c>
      <c r="AK20" s="312">
        <f t="shared" si="3"/>
        <v>0</v>
      </c>
      <c r="AL20" s="335">
        <f t="shared" si="4"/>
        <v>0</v>
      </c>
      <c r="AM20" s="452"/>
      <c r="AN20" s="453"/>
      <c r="AO20" s="11"/>
    </row>
    <row r="21" spans="1:41" s="1" customFormat="1" ht="21" customHeight="1">
      <c r="A21" s="256">
        <v>15</v>
      </c>
      <c r="B21" s="241" t="s">
        <v>2464</v>
      </c>
      <c r="C21" s="242" t="s">
        <v>57</v>
      </c>
      <c r="D21" s="243" t="s">
        <v>353</v>
      </c>
      <c r="E21" s="190" t="s">
        <v>7</v>
      </c>
      <c r="F21" s="98"/>
      <c r="G21" s="98"/>
      <c r="H21" s="98"/>
      <c r="I21" s="98"/>
      <c r="J21" s="98" t="s">
        <v>6</v>
      </c>
      <c r="K21" s="98"/>
      <c r="L21" s="98"/>
      <c r="M21" s="98"/>
      <c r="N21" s="98"/>
      <c r="O21" s="98"/>
      <c r="P21" s="98"/>
      <c r="Q21" s="98" t="s">
        <v>6</v>
      </c>
      <c r="R21" s="98"/>
      <c r="S21" s="98" t="s">
        <v>6</v>
      </c>
      <c r="T21" s="98"/>
      <c r="U21" s="98"/>
      <c r="V21" s="98"/>
      <c r="W21" s="98"/>
      <c r="X21" s="98"/>
      <c r="Y21" s="98"/>
      <c r="Z21" s="98"/>
      <c r="AA21" s="98"/>
      <c r="AB21" s="98"/>
      <c r="AC21" s="98"/>
      <c r="AD21" s="98"/>
      <c r="AE21" s="98"/>
      <c r="AF21" s="98"/>
      <c r="AG21" s="98"/>
      <c r="AH21" s="98"/>
      <c r="AI21" s="98"/>
      <c r="AJ21" s="18">
        <f t="shared" si="2"/>
        <v>3</v>
      </c>
      <c r="AK21" s="312">
        <f t="shared" si="3"/>
        <v>0</v>
      </c>
      <c r="AL21" s="335">
        <f t="shared" si="4"/>
        <v>0</v>
      </c>
      <c r="AM21" s="11"/>
      <c r="AN21" s="11"/>
      <c r="AO21" s="11"/>
    </row>
    <row r="22" spans="1:41" s="1" customFormat="1" ht="21" customHeight="1">
      <c r="A22" s="256">
        <v>16</v>
      </c>
      <c r="B22" s="315" t="s">
        <v>2465</v>
      </c>
      <c r="C22" s="316" t="s">
        <v>945</v>
      </c>
      <c r="D22" s="317" t="s">
        <v>43</v>
      </c>
      <c r="E22" s="190"/>
      <c r="F22" s="98"/>
      <c r="G22" s="98"/>
      <c r="H22" s="98"/>
      <c r="I22" s="98"/>
      <c r="J22" s="98" t="s">
        <v>7</v>
      </c>
      <c r="K22" s="98"/>
      <c r="L22" s="98"/>
      <c r="M22" s="98"/>
      <c r="N22" s="98"/>
      <c r="O22" s="98"/>
      <c r="P22" s="98"/>
      <c r="Q22" s="98"/>
      <c r="R22" s="98"/>
      <c r="S22" s="98"/>
      <c r="T22" s="98" t="s">
        <v>7</v>
      </c>
      <c r="U22" s="98"/>
      <c r="V22" s="98"/>
      <c r="W22" s="98"/>
      <c r="X22" s="98"/>
      <c r="Y22" s="98"/>
      <c r="Z22" s="98"/>
      <c r="AA22" s="98"/>
      <c r="AB22" s="98"/>
      <c r="AC22" s="98"/>
      <c r="AD22" s="98"/>
      <c r="AE22" s="98"/>
      <c r="AF22" s="98"/>
      <c r="AG22" s="98"/>
      <c r="AH22" s="98"/>
      <c r="AI22" s="98"/>
      <c r="AJ22" s="18">
        <f t="shared" si="2"/>
        <v>0</v>
      </c>
      <c r="AK22" s="312">
        <f t="shared" si="3"/>
        <v>2</v>
      </c>
      <c r="AL22" s="335">
        <f t="shared" si="4"/>
        <v>0</v>
      </c>
      <c r="AM22" s="11"/>
      <c r="AN22" s="11"/>
      <c r="AO22" s="11"/>
    </row>
    <row r="23" spans="1:41" s="1" customFormat="1" ht="21" customHeight="1">
      <c r="A23" s="256">
        <v>17</v>
      </c>
      <c r="B23" s="241" t="s">
        <v>2466</v>
      </c>
      <c r="C23" s="242" t="s">
        <v>2467</v>
      </c>
      <c r="D23" s="243" t="s">
        <v>43</v>
      </c>
      <c r="E23" s="190"/>
      <c r="F23" s="98" t="s">
        <v>6</v>
      </c>
      <c r="G23" s="98"/>
      <c r="H23" s="98"/>
      <c r="I23" s="98"/>
      <c r="J23" s="98"/>
      <c r="K23" s="98"/>
      <c r="L23" s="98"/>
      <c r="M23" s="98" t="s">
        <v>6</v>
      </c>
      <c r="N23" s="98" t="s">
        <v>7</v>
      </c>
      <c r="O23" s="98"/>
      <c r="P23" s="98"/>
      <c r="Q23" s="98"/>
      <c r="R23" s="98"/>
      <c r="S23" s="98" t="s">
        <v>7</v>
      </c>
      <c r="T23" s="98"/>
      <c r="U23" s="98"/>
      <c r="V23" s="98"/>
      <c r="W23" s="98"/>
      <c r="X23" s="98"/>
      <c r="Y23" s="98"/>
      <c r="Z23" s="98"/>
      <c r="AA23" s="98"/>
      <c r="AB23" s="98"/>
      <c r="AC23" s="98"/>
      <c r="AD23" s="98"/>
      <c r="AE23" s="98"/>
      <c r="AF23" s="98"/>
      <c r="AG23" s="98"/>
      <c r="AH23" s="98"/>
      <c r="AI23" s="98"/>
      <c r="AJ23" s="18">
        <f t="shared" si="2"/>
        <v>2</v>
      </c>
      <c r="AK23" s="312">
        <f t="shared" si="3"/>
        <v>2</v>
      </c>
      <c r="AL23" s="335">
        <f t="shared" si="4"/>
        <v>0</v>
      </c>
      <c r="AM23" s="11"/>
      <c r="AN23" s="11"/>
      <c r="AO23" s="11"/>
    </row>
    <row r="24" spans="1:41" s="1" customFormat="1" ht="21" customHeight="1">
      <c r="A24" s="256">
        <v>18</v>
      </c>
      <c r="B24" s="315" t="s">
        <v>2468</v>
      </c>
      <c r="C24" s="316" t="s">
        <v>627</v>
      </c>
      <c r="D24" s="317" t="s">
        <v>718</v>
      </c>
      <c r="E24" s="190"/>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18">
        <f t="shared" si="2"/>
        <v>0</v>
      </c>
      <c r="AK24" s="312">
        <f t="shared" si="3"/>
        <v>0</v>
      </c>
      <c r="AL24" s="335">
        <f t="shared" si="4"/>
        <v>0</v>
      </c>
      <c r="AM24" s="11"/>
      <c r="AN24" s="11"/>
      <c r="AO24" s="11"/>
    </row>
    <row r="25" spans="1:41" s="1" customFormat="1" ht="21" customHeight="1">
      <c r="A25" s="256">
        <v>19</v>
      </c>
      <c r="B25" s="241" t="s">
        <v>2469</v>
      </c>
      <c r="C25" s="242" t="s">
        <v>2470</v>
      </c>
      <c r="D25" s="243" t="s">
        <v>718</v>
      </c>
      <c r="E25" s="190" t="s">
        <v>6</v>
      </c>
      <c r="F25" s="98"/>
      <c r="G25" s="98" t="s">
        <v>6</v>
      </c>
      <c r="H25" s="98"/>
      <c r="I25" s="98"/>
      <c r="J25" s="98" t="s">
        <v>6</v>
      </c>
      <c r="K25" s="98"/>
      <c r="L25" s="98"/>
      <c r="M25" s="98"/>
      <c r="N25" s="98"/>
      <c r="O25" s="98"/>
      <c r="P25" s="98"/>
      <c r="Q25" s="98"/>
      <c r="R25" s="98"/>
      <c r="S25" s="98" t="s">
        <v>6</v>
      </c>
      <c r="T25" s="98"/>
      <c r="U25" s="98"/>
      <c r="V25" s="98"/>
      <c r="W25" s="98"/>
      <c r="X25" s="98"/>
      <c r="Y25" s="98"/>
      <c r="Z25" s="98"/>
      <c r="AA25" s="98"/>
      <c r="AB25" s="98"/>
      <c r="AC25" s="98"/>
      <c r="AD25" s="98"/>
      <c r="AE25" s="98"/>
      <c r="AF25" s="98"/>
      <c r="AG25" s="98"/>
      <c r="AH25" s="98"/>
      <c r="AI25" s="98"/>
      <c r="AJ25" s="18">
        <f t="shared" si="2"/>
        <v>4</v>
      </c>
      <c r="AK25" s="312">
        <f t="shared" si="3"/>
        <v>0</v>
      </c>
      <c r="AL25" s="335">
        <f t="shared" si="4"/>
        <v>0</v>
      </c>
      <c r="AM25" s="11"/>
      <c r="AN25" s="11"/>
      <c r="AO25" s="11"/>
    </row>
    <row r="26" spans="1:41" s="1" customFormat="1" ht="21" customHeight="1">
      <c r="A26" s="256">
        <v>20</v>
      </c>
      <c r="B26" s="241" t="s">
        <v>2471</v>
      </c>
      <c r="C26" s="242" t="s">
        <v>745</v>
      </c>
      <c r="D26" s="243" t="s">
        <v>44</v>
      </c>
      <c r="E26" s="190"/>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18">
        <f t="shared" si="2"/>
        <v>0</v>
      </c>
      <c r="AK26" s="312">
        <f t="shared" si="3"/>
        <v>0</v>
      </c>
      <c r="AL26" s="335">
        <f t="shared" si="4"/>
        <v>0</v>
      </c>
      <c r="AM26" s="11"/>
      <c r="AN26" s="11"/>
      <c r="AO26" s="11"/>
    </row>
    <row r="27" spans="1:41" s="1" customFormat="1" ht="21" customHeight="1">
      <c r="A27" s="256">
        <v>21</v>
      </c>
      <c r="B27" s="241" t="s">
        <v>2472</v>
      </c>
      <c r="C27" s="242" t="s">
        <v>16</v>
      </c>
      <c r="D27" s="243" t="s">
        <v>99</v>
      </c>
      <c r="E27" s="190"/>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18">
        <f t="shared" si="2"/>
        <v>0</v>
      </c>
      <c r="AK27" s="312">
        <f t="shared" si="3"/>
        <v>0</v>
      </c>
      <c r="AL27" s="335">
        <f t="shared" si="4"/>
        <v>0</v>
      </c>
      <c r="AM27" s="11"/>
      <c r="AN27" s="11"/>
      <c r="AO27" s="11"/>
    </row>
    <row r="28" spans="1:41" s="1" customFormat="1" ht="21" customHeight="1">
      <c r="A28" s="256">
        <v>22</v>
      </c>
      <c r="B28" s="241" t="s">
        <v>2473</v>
      </c>
      <c r="C28" s="242" t="s">
        <v>1709</v>
      </c>
      <c r="D28" s="243" t="s">
        <v>68</v>
      </c>
      <c r="E28" s="190"/>
      <c r="F28" s="98"/>
      <c r="G28" s="98"/>
      <c r="H28" s="98"/>
      <c r="I28" s="98"/>
      <c r="J28" s="98"/>
      <c r="K28" s="98"/>
      <c r="L28" s="98"/>
      <c r="M28" s="98"/>
      <c r="N28" s="98"/>
      <c r="O28" s="98"/>
      <c r="P28" s="98"/>
      <c r="Q28" s="98"/>
      <c r="R28" s="98"/>
      <c r="S28" s="98" t="s">
        <v>6</v>
      </c>
      <c r="T28" s="98"/>
      <c r="U28" s="98"/>
      <c r="V28" s="98"/>
      <c r="W28" s="98"/>
      <c r="X28" s="98"/>
      <c r="Y28" s="98"/>
      <c r="Z28" s="98"/>
      <c r="AA28" s="98"/>
      <c r="AB28" s="98"/>
      <c r="AC28" s="98"/>
      <c r="AD28" s="98"/>
      <c r="AE28" s="98"/>
      <c r="AF28" s="98"/>
      <c r="AG28" s="98"/>
      <c r="AH28" s="98"/>
      <c r="AI28" s="98"/>
      <c r="AJ28" s="18">
        <f t="shared" si="2"/>
        <v>1</v>
      </c>
      <c r="AK28" s="312">
        <f t="shared" si="3"/>
        <v>0</v>
      </c>
      <c r="AL28" s="335">
        <f t="shared" si="4"/>
        <v>0</v>
      </c>
      <c r="AM28" s="11"/>
      <c r="AN28" s="11"/>
      <c r="AO28" s="11"/>
    </row>
    <row r="29" spans="1:41" s="1" customFormat="1" ht="21" customHeight="1">
      <c r="A29" s="256">
        <v>23</v>
      </c>
      <c r="B29" s="241" t="s">
        <v>2474</v>
      </c>
      <c r="C29" s="242" t="s">
        <v>2475</v>
      </c>
      <c r="D29" s="243" t="s">
        <v>60</v>
      </c>
      <c r="E29" s="190"/>
      <c r="F29" s="98"/>
      <c r="G29" s="98"/>
      <c r="H29" s="98"/>
      <c r="I29" s="98"/>
      <c r="J29" s="98"/>
      <c r="K29" s="98"/>
      <c r="L29" s="98"/>
      <c r="M29" s="98"/>
      <c r="N29" s="98"/>
      <c r="O29" s="98"/>
      <c r="P29" s="98"/>
      <c r="Q29" s="98" t="s">
        <v>7</v>
      </c>
      <c r="R29" s="98"/>
      <c r="S29" s="98"/>
      <c r="T29" s="98"/>
      <c r="U29" s="98"/>
      <c r="V29" s="98"/>
      <c r="W29" s="98"/>
      <c r="X29" s="98"/>
      <c r="Y29" s="98"/>
      <c r="Z29" s="98"/>
      <c r="AA29" s="98"/>
      <c r="AB29" s="98"/>
      <c r="AC29" s="98"/>
      <c r="AD29" s="98"/>
      <c r="AE29" s="98"/>
      <c r="AF29" s="98"/>
      <c r="AG29" s="98"/>
      <c r="AH29" s="98"/>
      <c r="AI29" s="98"/>
      <c r="AJ29" s="18">
        <f t="shared" si="2"/>
        <v>0</v>
      </c>
      <c r="AK29" s="312">
        <f t="shared" si="3"/>
        <v>1</v>
      </c>
      <c r="AL29" s="335">
        <f t="shared" si="4"/>
        <v>0</v>
      </c>
      <c r="AM29" s="11"/>
      <c r="AN29" s="11"/>
      <c r="AO29" s="11"/>
    </row>
    <row r="30" spans="1:41" s="1" customFormat="1" ht="21" customHeight="1">
      <c r="A30" s="474" t="s">
        <v>10</v>
      </c>
      <c r="B30" s="474"/>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313">
        <f>SUM(AJ7:AJ29)</f>
        <v>31</v>
      </c>
      <c r="AK30" s="280">
        <f>SUM(AK7:AK29)</f>
        <v>9</v>
      </c>
      <c r="AL30" s="280">
        <f>SUM(AL7:AL29)</f>
        <v>0</v>
      </c>
      <c r="AM30" s="15"/>
      <c r="AN30"/>
      <c r="AO30"/>
    </row>
    <row r="31" spans="1:41" s="24" customFormat="1" ht="21" customHeight="1">
      <c r="A31" s="418" t="s">
        <v>2599</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20"/>
      <c r="AM31" s="311"/>
      <c r="AN31" s="311"/>
    </row>
    <row r="32" spans="1:41">
      <c r="C32" s="414"/>
      <c r="D32" s="414"/>
      <c r="E32" s="414"/>
      <c r="F32" s="414"/>
      <c r="G32" s="414"/>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row>
    <row r="33" spans="3:38">
      <c r="C33" s="414"/>
      <c r="D33" s="414"/>
      <c r="E33" s="414"/>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row>
    <row r="34" spans="3:38">
      <c r="C34" s="414"/>
      <c r="D34" s="414"/>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row>
  </sheetData>
  <mergeCells count="21">
    <mergeCell ref="AM20:AN20"/>
    <mergeCell ref="A30:AI30"/>
    <mergeCell ref="C5:D6"/>
    <mergeCell ref="A31:AL31"/>
    <mergeCell ref="C33:E33"/>
    <mergeCell ref="A5:A6"/>
    <mergeCell ref="B5:B6"/>
    <mergeCell ref="AJ5:AJ6"/>
    <mergeCell ref="AK5:AK6"/>
    <mergeCell ref="AL5:AL6"/>
    <mergeCell ref="C34:D34"/>
    <mergeCell ref="A1:P1"/>
    <mergeCell ref="Q1:AL1"/>
    <mergeCell ref="A2:P2"/>
    <mergeCell ref="Q2:AL2"/>
    <mergeCell ref="A3:AL3"/>
    <mergeCell ref="C32:G32"/>
    <mergeCell ref="I4:L4"/>
    <mergeCell ref="M4:N4"/>
    <mergeCell ref="O4:Q4"/>
    <mergeCell ref="R4:T4"/>
  </mergeCells>
  <conditionalFormatting sqref="E6:AI29">
    <cfRule type="expression" dxfId="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4" workbookViewId="0">
      <selection activeCell="U17" sqref="U17"/>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3" customFormat="1" ht="18">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41" s="23" customFormat="1" ht="18">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41" s="23" customFormat="1" ht="35.25" customHeight="1">
      <c r="A3" s="432" t="s">
        <v>2512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41"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41"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41"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41" s="1" customFormat="1" ht="21" customHeight="1">
      <c r="A7" s="203">
        <v>1</v>
      </c>
      <c r="B7" s="203" t="s">
        <v>2476</v>
      </c>
      <c r="C7" s="70" t="s">
        <v>2477</v>
      </c>
      <c r="D7" s="71" t="s">
        <v>943</v>
      </c>
      <c r="E7" s="96"/>
      <c r="F7" s="95"/>
      <c r="G7" s="95"/>
      <c r="H7" s="95"/>
      <c r="I7" s="95"/>
      <c r="J7" s="95"/>
      <c r="K7" s="95"/>
      <c r="L7" s="95"/>
      <c r="M7" s="95"/>
      <c r="N7" s="95"/>
      <c r="O7" s="95"/>
      <c r="P7" s="95"/>
      <c r="Q7" s="95"/>
      <c r="R7" s="95"/>
      <c r="S7" s="95"/>
      <c r="T7" s="95"/>
      <c r="U7" s="95" t="s">
        <v>7</v>
      </c>
      <c r="V7" s="95"/>
      <c r="W7" s="95"/>
      <c r="X7" s="95"/>
      <c r="Y7" s="95"/>
      <c r="Z7" s="95"/>
      <c r="AA7" s="95"/>
      <c r="AB7" s="95"/>
      <c r="AC7" s="95"/>
      <c r="AD7" s="95"/>
      <c r="AE7" s="95"/>
      <c r="AF7" s="95"/>
      <c r="AG7" s="95"/>
      <c r="AH7" s="95"/>
      <c r="AI7" s="95"/>
      <c r="AJ7" s="18">
        <f>COUNTIF(E7:AI7,"K")+2*COUNTIF(E7:AI7,"2K")+COUNTIF(E7:AI7,"TK")+COUNTIF(E7:AI7,"KT")+COUNTIF(E7:AI7,"PK")+COUNTIF(E7:AI7,"KP")+2*COUNTIF(E7:AI7,"K2")</f>
        <v>0</v>
      </c>
      <c r="AK7" s="312">
        <f>COUNTIF(F7:AJ7,"P")+2*COUNTIF(F7:AJ7,"2P")+COUNTIF(F7:AJ7,"TP")+COUNTIF(F7:AJ7,"PT")+COUNTIF(F7:AJ7,"PK")+COUNTIF(F7:AJ7,"KP")+2*COUNTIF(F7:AJ7,"P2")</f>
        <v>1</v>
      </c>
      <c r="AL7" s="335">
        <f>COUNTIF(E7:AI7,"T")+2*COUNTIF(E7:AI7,"2T")+2*COUNTIF(E7:AI7,"T2")+COUNTIF(E7:AI7,"PT")+COUNTIF(E7:AI7,"TP")+COUNTIF(E7:AI7,"TK")+COUNTIF(E7:AI7,"KT")</f>
        <v>0</v>
      </c>
      <c r="AM7" s="9"/>
      <c r="AN7" s="10"/>
      <c r="AO7" s="11"/>
    </row>
    <row r="8" spans="1:41" s="1" customFormat="1" ht="21" customHeight="1">
      <c r="A8" s="203">
        <v>2</v>
      </c>
      <c r="B8" s="255" t="s">
        <v>2478</v>
      </c>
      <c r="C8" s="257" t="s">
        <v>2479</v>
      </c>
      <c r="D8" s="258" t="s">
        <v>2480</v>
      </c>
      <c r="E8" s="96"/>
      <c r="F8" s="95" t="s">
        <v>7</v>
      </c>
      <c r="G8" s="95"/>
      <c r="H8" s="95"/>
      <c r="I8" s="95"/>
      <c r="J8" s="95"/>
      <c r="K8" s="95"/>
      <c r="L8" s="95"/>
      <c r="M8" s="95"/>
      <c r="N8" s="95"/>
      <c r="O8" s="95"/>
      <c r="P8" s="95" t="s">
        <v>8</v>
      </c>
      <c r="Q8" s="95"/>
      <c r="R8" s="95"/>
      <c r="S8" s="95"/>
      <c r="T8" s="95"/>
      <c r="U8" s="95"/>
      <c r="V8" s="95"/>
      <c r="W8" s="95"/>
      <c r="X8" s="95"/>
      <c r="Y8" s="95"/>
      <c r="Z8" s="95"/>
      <c r="AA8" s="95"/>
      <c r="AB8" s="95"/>
      <c r="AC8" s="95"/>
      <c r="AD8" s="95"/>
      <c r="AE8" s="95"/>
      <c r="AF8" s="95"/>
      <c r="AG8" s="95"/>
      <c r="AH8" s="95"/>
      <c r="AI8" s="95"/>
      <c r="AJ8" s="18">
        <f t="shared" ref="AJ8:AJ28" si="2">COUNTIF(E8:AI8,"K")+2*COUNTIF(E8:AI8,"2K")+COUNTIF(E8:AI8,"TK")+COUNTIF(E8:AI8,"KT")+COUNTIF(E8:AI8,"PK")+COUNTIF(E8:AI8,"KP")+2*COUNTIF(E8:AI8,"K2")</f>
        <v>0</v>
      </c>
      <c r="AK8" s="312">
        <f t="shared" ref="AK8:AK28" si="3">COUNTIF(F8:AJ8,"P")+2*COUNTIF(F8:AJ8,"2P")+COUNTIF(F8:AJ8,"TP")+COUNTIF(F8:AJ8,"PT")+COUNTIF(F8:AJ8,"PK")+COUNTIF(F8:AJ8,"KP")+2*COUNTIF(F8:AJ8,"P2")</f>
        <v>1</v>
      </c>
      <c r="AL8" s="335">
        <f t="shared" ref="AL8:AL28" si="4">COUNTIF(E8:AI8,"T")+2*COUNTIF(E8:AI8,"2T")+2*COUNTIF(E8:AI8,"T2")+COUNTIF(E8:AI8,"PT")+COUNTIF(E8:AI8,"TP")+COUNTIF(E8:AI8,"TK")+COUNTIF(E8:AI8,"KT")</f>
        <v>1</v>
      </c>
      <c r="AM8" s="11"/>
      <c r="AN8" s="11"/>
      <c r="AO8" s="11"/>
    </row>
    <row r="9" spans="1:41" s="1" customFormat="1" ht="21" customHeight="1">
      <c r="A9" s="203">
        <v>3</v>
      </c>
      <c r="B9" s="203" t="s">
        <v>2481</v>
      </c>
      <c r="C9" s="70" t="s">
        <v>249</v>
      </c>
      <c r="D9" s="71" t="s">
        <v>30</v>
      </c>
      <c r="E9" s="96"/>
      <c r="F9" s="95"/>
      <c r="G9" s="95"/>
      <c r="H9" s="95"/>
      <c r="I9" s="95"/>
      <c r="J9" s="95"/>
      <c r="K9" s="95"/>
      <c r="L9" s="95"/>
      <c r="M9" s="95"/>
      <c r="N9" s="95"/>
      <c r="O9" s="95"/>
      <c r="P9" s="95" t="s">
        <v>6</v>
      </c>
      <c r="Q9" s="95"/>
      <c r="R9" s="95"/>
      <c r="S9" s="95"/>
      <c r="T9" s="95" t="s">
        <v>7</v>
      </c>
      <c r="U9" s="95"/>
      <c r="V9" s="95"/>
      <c r="W9" s="95"/>
      <c r="X9" s="95"/>
      <c r="Y9" s="95"/>
      <c r="Z9" s="95"/>
      <c r="AA9" s="95"/>
      <c r="AB9" s="95"/>
      <c r="AC9" s="95"/>
      <c r="AD9" s="95"/>
      <c r="AE9" s="95"/>
      <c r="AF9" s="95"/>
      <c r="AG9" s="95"/>
      <c r="AH9" s="95"/>
      <c r="AI9" s="95"/>
      <c r="AJ9" s="18">
        <f t="shared" si="2"/>
        <v>1</v>
      </c>
      <c r="AK9" s="312">
        <f t="shared" si="3"/>
        <v>1</v>
      </c>
      <c r="AL9" s="335">
        <f t="shared" si="4"/>
        <v>0</v>
      </c>
      <c r="AM9" s="11"/>
      <c r="AN9" s="11"/>
      <c r="AO9" s="11"/>
    </row>
    <row r="10" spans="1:41" s="1" customFormat="1" ht="21" customHeight="1">
      <c r="A10" s="203">
        <v>4</v>
      </c>
      <c r="B10" s="203" t="s">
        <v>2482</v>
      </c>
      <c r="C10" s="70" t="s">
        <v>2483</v>
      </c>
      <c r="D10" s="71" t="s">
        <v>14</v>
      </c>
      <c r="E10" s="96"/>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18">
        <f t="shared" si="2"/>
        <v>0</v>
      </c>
      <c r="AK10" s="312">
        <f t="shared" si="3"/>
        <v>0</v>
      </c>
      <c r="AL10" s="335">
        <f t="shared" si="4"/>
        <v>0</v>
      </c>
      <c r="AM10" s="11"/>
      <c r="AN10" s="11"/>
      <c r="AO10" s="11"/>
    </row>
    <row r="11" spans="1:41" s="1" customFormat="1" ht="21" customHeight="1">
      <c r="A11" s="203">
        <v>5</v>
      </c>
      <c r="B11" s="203" t="s">
        <v>2484</v>
      </c>
      <c r="C11" s="70" t="s">
        <v>2485</v>
      </c>
      <c r="D11" s="71" t="s">
        <v>41</v>
      </c>
      <c r="E11" s="96"/>
      <c r="F11" s="95"/>
      <c r="G11" s="95"/>
      <c r="H11" s="95"/>
      <c r="I11" s="95"/>
      <c r="J11" s="95"/>
      <c r="K11" s="95"/>
      <c r="L11" s="95"/>
      <c r="M11" s="95"/>
      <c r="N11" s="95"/>
      <c r="O11" s="95"/>
      <c r="P11" s="95"/>
      <c r="Q11" s="95"/>
      <c r="R11" s="95" t="s">
        <v>8</v>
      </c>
      <c r="S11" s="95"/>
      <c r="T11" s="95"/>
      <c r="U11" s="95" t="s">
        <v>7</v>
      </c>
      <c r="V11" s="95"/>
      <c r="W11" s="95"/>
      <c r="X11" s="95"/>
      <c r="Y11" s="95"/>
      <c r="Z11" s="95"/>
      <c r="AA11" s="95"/>
      <c r="AB11" s="95"/>
      <c r="AC11" s="95"/>
      <c r="AD11" s="95"/>
      <c r="AE11" s="95"/>
      <c r="AF11" s="95"/>
      <c r="AG11" s="95"/>
      <c r="AH11" s="95"/>
      <c r="AI11" s="95"/>
      <c r="AJ11" s="18">
        <f t="shared" si="2"/>
        <v>0</v>
      </c>
      <c r="AK11" s="312">
        <f t="shared" si="3"/>
        <v>1</v>
      </c>
      <c r="AL11" s="335">
        <f t="shared" si="4"/>
        <v>1</v>
      </c>
      <c r="AM11" s="11"/>
      <c r="AN11" s="11"/>
      <c r="AO11" s="11"/>
    </row>
    <row r="12" spans="1:41" s="1" customFormat="1" ht="21" customHeight="1">
      <c r="A12" s="203">
        <v>6</v>
      </c>
      <c r="B12" s="255" t="s">
        <v>2486</v>
      </c>
      <c r="C12" s="257" t="s">
        <v>2271</v>
      </c>
      <c r="D12" s="258" t="s">
        <v>20</v>
      </c>
      <c r="E12" s="96"/>
      <c r="F12" s="95"/>
      <c r="G12" s="95"/>
      <c r="H12" s="95"/>
      <c r="I12" s="95" t="s">
        <v>7</v>
      </c>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18">
        <f t="shared" si="2"/>
        <v>0</v>
      </c>
      <c r="AK12" s="312">
        <f t="shared" si="3"/>
        <v>1</v>
      </c>
      <c r="AL12" s="335">
        <f t="shared" si="4"/>
        <v>0</v>
      </c>
      <c r="AM12" s="11"/>
      <c r="AN12" s="11"/>
      <c r="AO12" s="11"/>
    </row>
    <row r="13" spans="1:41" s="1" customFormat="1" ht="21" customHeight="1">
      <c r="A13" s="203">
        <v>7</v>
      </c>
      <c r="B13" s="255" t="s">
        <v>2487</v>
      </c>
      <c r="C13" s="257" t="s">
        <v>65</v>
      </c>
      <c r="D13" s="258" t="s">
        <v>42</v>
      </c>
      <c r="E13" s="96"/>
      <c r="F13" s="95"/>
      <c r="G13" s="95"/>
      <c r="H13" s="95"/>
      <c r="I13" s="95"/>
      <c r="J13" s="95"/>
      <c r="K13" s="95"/>
      <c r="L13" s="95"/>
      <c r="M13" s="95"/>
      <c r="N13" s="95"/>
      <c r="O13" s="95"/>
      <c r="P13" s="95"/>
      <c r="Q13" s="95"/>
      <c r="R13" s="95" t="s">
        <v>7</v>
      </c>
      <c r="S13" s="95"/>
      <c r="T13" s="95"/>
      <c r="U13" s="95"/>
      <c r="V13" s="95"/>
      <c r="W13" s="95"/>
      <c r="X13" s="95"/>
      <c r="Y13" s="95"/>
      <c r="Z13" s="95"/>
      <c r="AA13" s="95"/>
      <c r="AB13" s="95"/>
      <c r="AC13" s="95"/>
      <c r="AD13" s="95"/>
      <c r="AE13" s="95"/>
      <c r="AF13" s="95"/>
      <c r="AG13" s="95"/>
      <c r="AH13" s="95"/>
      <c r="AI13" s="95"/>
      <c r="AJ13" s="18">
        <f t="shared" si="2"/>
        <v>0</v>
      </c>
      <c r="AK13" s="312">
        <f t="shared" si="3"/>
        <v>1</v>
      </c>
      <c r="AL13" s="335">
        <f t="shared" si="4"/>
        <v>0</v>
      </c>
      <c r="AM13" s="11"/>
      <c r="AN13" s="11"/>
      <c r="AO13" s="11"/>
    </row>
    <row r="14" spans="1:41" s="1" customFormat="1" ht="21" customHeight="1">
      <c r="A14" s="203">
        <v>8</v>
      </c>
      <c r="B14" s="203" t="s">
        <v>2488</v>
      </c>
      <c r="C14" s="70" t="s">
        <v>2489</v>
      </c>
      <c r="D14" s="71" t="s">
        <v>21</v>
      </c>
      <c r="E14" s="96"/>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18">
        <f t="shared" si="2"/>
        <v>0</v>
      </c>
      <c r="AK14" s="312">
        <f t="shared" si="3"/>
        <v>0</v>
      </c>
      <c r="AL14" s="335">
        <f t="shared" si="4"/>
        <v>0</v>
      </c>
      <c r="AM14" s="11"/>
      <c r="AN14" s="11"/>
      <c r="AO14" s="11"/>
    </row>
    <row r="15" spans="1:41" s="1" customFormat="1" ht="21" customHeight="1">
      <c r="A15" s="203">
        <v>9</v>
      </c>
      <c r="B15" s="203" t="s">
        <v>2490</v>
      </c>
      <c r="C15" s="70" t="s">
        <v>2212</v>
      </c>
      <c r="D15" s="71" t="s">
        <v>2105</v>
      </c>
      <c r="E15" s="96"/>
      <c r="F15" s="95"/>
      <c r="G15" s="95"/>
      <c r="H15" s="95"/>
      <c r="I15" s="95"/>
      <c r="J15" s="95"/>
      <c r="K15" s="95"/>
      <c r="L15" s="95"/>
      <c r="M15" s="95"/>
      <c r="N15" s="95"/>
      <c r="O15" s="95"/>
      <c r="P15" s="95" t="s">
        <v>7</v>
      </c>
      <c r="Q15" s="95"/>
      <c r="R15" s="95"/>
      <c r="S15" s="95"/>
      <c r="T15" s="95"/>
      <c r="U15" s="95"/>
      <c r="V15" s="95"/>
      <c r="W15" s="95"/>
      <c r="X15" s="95"/>
      <c r="Y15" s="95"/>
      <c r="Z15" s="95"/>
      <c r="AA15" s="95"/>
      <c r="AB15" s="95"/>
      <c r="AC15" s="95"/>
      <c r="AD15" s="95"/>
      <c r="AE15" s="95"/>
      <c r="AF15" s="95"/>
      <c r="AG15" s="95"/>
      <c r="AH15" s="95"/>
      <c r="AI15" s="95"/>
      <c r="AJ15" s="18">
        <f t="shared" si="2"/>
        <v>0</v>
      </c>
      <c r="AK15" s="312">
        <f t="shared" si="3"/>
        <v>1</v>
      </c>
      <c r="AL15" s="335">
        <f t="shared" si="4"/>
        <v>0</v>
      </c>
      <c r="AM15" s="11"/>
      <c r="AN15" s="11"/>
      <c r="AO15" s="11"/>
    </row>
    <row r="16" spans="1:41" s="1" customFormat="1" ht="21" customHeight="1">
      <c r="A16" s="203">
        <v>10</v>
      </c>
      <c r="B16" s="203" t="s">
        <v>2491</v>
      </c>
      <c r="C16" s="70" t="s">
        <v>764</v>
      </c>
      <c r="D16" s="71" t="s">
        <v>718</v>
      </c>
      <c r="E16" s="96"/>
      <c r="F16" s="95"/>
      <c r="G16" s="95"/>
      <c r="H16" s="95"/>
      <c r="I16" s="95"/>
      <c r="J16" s="95"/>
      <c r="K16" s="95"/>
      <c r="L16" s="95"/>
      <c r="M16" s="95" t="s">
        <v>7</v>
      </c>
      <c r="N16" s="95"/>
      <c r="O16" s="95"/>
      <c r="P16" s="95"/>
      <c r="Q16" s="95"/>
      <c r="R16" s="95"/>
      <c r="S16" s="95"/>
      <c r="T16" s="95"/>
      <c r="U16" s="95" t="s">
        <v>7</v>
      </c>
      <c r="V16" s="95"/>
      <c r="W16" s="95"/>
      <c r="X16" s="95"/>
      <c r="Y16" s="95"/>
      <c r="Z16" s="95"/>
      <c r="AA16" s="95"/>
      <c r="AB16" s="95"/>
      <c r="AC16" s="95"/>
      <c r="AD16" s="95"/>
      <c r="AE16" s="95"/>
      <c r="AF16" s="95"/>
      <c r="AG16" s="95"/>
      <c r="AH16" s="95"/>
      <c r="AI16" s="95"/>
      <c r="AJ16" s="18">
        <f t="shared" si="2"/>
        <v>0</v>
      </c>
      <c r="AK16" s="312">
        <f t="shared" si="3"/>
        <v>2</v>
      </c>
      <c r="AL16" s="335">
        <f t="shared" si="4"/>
        <v>0</v>
      </c>
      <c r="AM16" s="11"/>
      <c r="AN16" s="11"/>
      <c r="AO16" s="11"/>
    </row>
    <row r="17" spans="1:41" s="1" customFormat="1" ht="21" customHeight="1">
      <c r="A17" s="203">
        <v>11</v>
      </c>
      <c r="B17" s="203" t="s">
        <v>2492</v>
      </c>
      <c r="C17" s="70" t="s">
        <v>327</v>
      </c>
      <c r="D17" s="71" t="s">
        <v>9</v>
      </c>
      <c r="E17" s="259"/>
      <c r="F17" s="259"/>
      <c r="G17" s="259"/>
      <c r="H17" s="259"/>
      <c r="I17" s="259" t="s">
        <v>8</v>
      </c>
      <c r="J17" s="259"/>
      <c r="K17" s="259"/>
      <c r="L17" s="259"/>
      <c r="M17" s="259"/>
      <c r="N17" s="259"/>
      <c r="O17" s="259"/>
      <c r="P17" s="259" t="s">
        <v>8</v>
      </c>
      <c r="Q17" s="259"/>
      <c r="R17" s="259" t="s">
        <v>8</v>
      </c>
      <c r="S17" s="259"/>
      <c r="T17" s="259"/>
      <c r="U17" s="259"/>
      <c r="V17" s="259"/>
      <c r="W17" s="259"/>
      <c r="X17" s="259"/>
      <c r="Y17" s="259"/>
      <c r="Z17" s="259"/>
      <c r="AA17" s="259"/>
      <c r="AB17" s="259"/>
      <c r="AC17" s="259"/>
      <c r="AD17" s="259"/>
      <c r="AE17" s="259"/>
      <c r="AF17" s="259"/>
      <c r="AG17" s="259"/>
      <c r="AH17" s="259"/>
      <c r="AI17" s="259"/>
      <c r="AJ17" s="18">
        <f t="shared" si="2"/>
        <v>0</v>
      </c>
      <c r="AK17" s="312">
        <f t="shared" si="3"/>
        <v>0</v>
      </c>
      <c r="AL17" s="335">
        <f t="shared" si="4"/>
        <v>3</v>
      </c>
      <c r="AM17" s="11"/>
      <c r="AN17" s="11"/>
      <c r="AO17" s="11"/>
    </row>
    <row r="18" spans="1:41" s="1" customFormat="1" ht="21" customHeight="1">
      <c r="A18" s="203">
        <v>12</v>
      </c>
      <c r="B18" s="203" t="s">
        <v>2493</v>
      </c>
      <c r="C18" s="70" t="s">
        <v>1013</v>
      </c>
      <c r="D18" s="71" t="s">
        <v>9</v>
      </c>
      <c r="E18" s="96"/>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18">
        <f t="shared" si="2"/>
        <v>0</v>
      </c>
      <c r="AK18" s="312">
        <f t="shared" si="3"/>
        <v>0</v>
      </c>
      <c r="AL18" s="335">
        <f t="shared" si="4"/>
        <v>0</v>
      </c>
      <c r="AM18" s="11"/>
      <c r="AN18" s="11"/>
      <c r="AO18" s="11"/>
    </row>
    <row r="19" spans="1:41" s="1" customFormat="1" ht="21" customHeight="1">
      <c r="A19" s="203">
        <v>13</v>
      </c>
      <c r="B19" s="203" t="s">
        <v>2494</v>
      </c>
      <c r="C19" s="70" t="s">
        <v>2495</v>
      </c>
      <c r="D19" s="71" t="s">
        <v>120</v>
      </c>
      <c r="E19" s="259"/>
      <c r="F19" s="259"/>
      <c r="G19" s="259"/>
      <c r="H19" s="259"/>
      <c r="I19" s="259" t="s">
        <v>7</v>
      </c>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18">
        <f t="shared" si="2"/>
        <v>0</v>
      </c>
      <c r="AK19" s="312">
        <f t="shared" si="3"/>
        <v>1</v>
      </c>
      <c r="AL19" s="335">
        <f t="shared" si="4"/>
        <v>0</v>
      </c>
      <c r="AM19" s="11"/>
      <c r="AN19" s="11"/>
      <c r="AO19" s="11"/>
    </row>
    <row r="20" spans="1:41" s="1" customFormat="1" ht="21" customHeight="1">
      <c r="A20" s="203">
        <v>14</v>
      </c>
      <c r="B20" s="203" t="s">
        <v>2496</v>
      </c>
      <c r="C20" s="70" t="s">
        <v>2497</v>
      </c>
      <c r="D20" s="71" t="s">
        <v>58</v>
      </c>
      <c r="E20" s="96"/>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18">
        <f t="shared" si="2"/>
        <v>0</v>
      </c>
      <c r="AK20" s="312">
        <f t="shared" si="3"/>
        <v>0</v>
      </c>
      <c r="AL20" s="335">
        <f t="shared" si="4"/>
        <v>0</v>
      </c>
      <c r="AM20" s="452"/>
      <c r="AN20" s="453"/>
      <c r="AO20" s="11"/>
    </row>
    <row r="21" spans="1:41" s="1" customFormat="1" ht="21" customHeight="1">
      <c r="A21" s="203">
        <v>15</v>
      </c>
      <c r="B21" s="203" t="s">
        <v>2498</v>
      </c>
      <c r="C21" s="70" t="s">
        <v>2499</v>
      </c>
      <c r="D21" s="71" t="s">
        <v>45</v>
      </c>
      <c r="E21" s="96"/>
      <c r="F21" s="95"/>
      <c r="G21" s="95"/>
      <c r="H21" s="95"/>
      <c r="I21" s="95"/>
      <c r="J21" s="95"/>
      <c r="K21" s="95"/>
      <c r="L21" s="95"/>
      <c r="M21" s="95"/>
      <c r="N21" s="95"/>
      <c r="O21" s="95"/>
      <c r="P21" s="95" t="s">
        <v>8</v>
      </c>
      <c r="Q21" s="95"/>
      <c r="R21" s="95" t="s">
        <v>8</v>
      </c>
      <c r="S21" s="95"/>
      <c r="T21" s="95"/>
      <c r="U21" s="95"/>
      <c r="V21" s="95"/>
      <c r="W21" s="95"/>
      <c r="X21" s="95"/>
      <c r="Y21" s="95"/>
      <c r="Z21" s="95"/>
      <c r="AA21" s="95"/>
      <c r="AB21" s="95"/>
      <c r="AC21" s="95"/>
      <c r="AD21" s="95"/>
      <c r="AE21" s="95"/>
      <c r="AF21" s="95"/>
      <c r="AG21" s="95"/>
      <c r="AH21" s="95"/>
      <c r="AI21" s="95"/>
      <c r="AJ21" s="18">
        <f t="shared" si="2"/>
        <v>0</v>
      </c>
      <c r="AK21" s="312">
        <f t="shared" si="3"/>
        <v>0</v>
      </c>
      <c r="AL21" s="335">
        <f t="shared" si="4"/>
        <v>2</v>
      </c>
      <c r="AM21" s="11"/>
      <c r="AN21" s="11"/>
      <c r="AO21" s="11"/>
    </row>
    <row r="22" spans="1:41" s="1" customFormat="1" ht="21" customHeight="1">
      <c r="A22" s="203">
        <v>16</v>
      </c>
      <c r="B22" s="203" t="s">
        <v>2500</v>
      </c>
      <c r="C22" s="70" t="s">
        <v>2501</v>
      </c>
      <c r="D22" s="71" t="s">
        <v>2502</v>
      </c>
      <c r="E22" s="96"/>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18">
        <f t="shared" si="2"/>
        <v>0</v>
      </c>
      <c r="AK22" s="312">
        <f t="shared" si="3"/>
        <v>0</v>
      </c>
      <c r="AL22" s="335">
        <f t="shared" si="4"/>
        <v>0</v>
      </c>
      <c r="AM22" s="11"/>
      <c r="AN22" s="11"/>
      <c r="AO22" s="11"/>
    </row>
    <row r="23" spans="1:41" s="1" customFormat="1" ht="21" customHeight="1">
      <c r="A23" s="203">
        <v>17</v>
      </c>
      <c r="B23" s="203" t="s">
        <v>2503</v>
      </c>
      <c r="C23" s="70" t="s">
        <v>76</v>
      </c>
      <c r="D23" s="71" t="s">
        <v>109</v>
      </c>
      <c r="E23" s="96"/>
      <c r="F23" s="95"/>
      <c r="G23" s="95"/>
      <c r="H23" s="95"/>
      <c r="I23" s="95"/>
      <c r="J23" s="95"/>
      <c r="K23" s="95"/>
      <c r="L23" s="95"/>
      <c r="M23" s="95"/>
      <c r="N23" s="95"/>
      <c r="O23" s="95"/>
      <c r="P23" s="95"/>
      <c r="Q23" s="95"/>
      <c r="R23" s="95" t="s">
        <v>8</v>
      </c>
      <c r="S23" s="95"/>
      <c r="T23" s="95"/>
      <c r="U23" s="95"/>
      <c r="V23" s="95"/>
      <c r="W23" s="95"/>
      <c r="X23" s="95"/>
      <c r="Y23" s="95"/>
      <c r="Z23" s="95"/>
      <c r="AA23" s="95"/>
      <c r="AB23" s="95"/>
      <c r="AC23" s="95"/>
      <c r="AD23" s="95"/>
      <c r="AE23" s="95"/>
      <c r="AF23" s="95"/>
      <c r="AG23" s="95"/>
      <c r="AH23" s="95"/>
      <c r="AI23" s="95"/>
      <c r="AJ23" s="18">
        <f t="shared" si="2"/>
        <v>0</v>
      </c>
      <c r="AK23" s="312">
        <f t="shared" si="3"/>
        <v>0</v>
      </c>
      <c r="AL23" s="335">
        <f t="shared" si="4"/>
        <v>1</v>
      </c>
      <c r="AM23" s="11"/>
      <c r="AN23" s="11"/>
      <c r="AO23" s="11"/>
    </row>
    <row r="24" spans="1:41" s="1" customFormat="1" ht="21" customHeight="1">
      <c r="A24" s="203">
        <v>18</v>
      </c>
      <c r="B24" s="203" t="s">
        <v>2504</v>
      </c>
      <c r="C24" s="70" t="s">
        <v>222</v>
      </c>
      <c r="D24" s="71" t="s">
        <v>99</v>
      </c>
      <c r="E24" s="96"/>
      <c r="F24" s="95"/>
      <c r="G24" s="95"/>
      <c r="H24" s="95"/>
      <c r="I24" s="95"/>
      <c r="J24" s="95"/>
      <c r="K24" s="95" t="s">
        <v>2664</v>
      </c>
      <c r="L24" s="95"/>
      <c r="M24" s="95"/>
      <c r="N24" s="95"/>
      <c r="O24" s="95"/>
      <c r="P24" s="95" t="s">
        <v>8</v>
      </c>
      <c r="Q24" s="95"/>
      <c r="R24" s="95"/>
      <c r="S24" s="95"/>
      <c r="T24" s="95"/>
      <c r="U24" s="95"/>
      <c r="V24" s="95"/>
      <c r="W24" s="95"/>
      <c r="X24" s="95"/>
      <c r="Y24" s="95"/>
      <c r="Z24" s="95"/>
      <c r="AA24" s="95"/>
      <c r="AB24" s="95"/>
      <c r="AC24" s="95"/>
      <c r="AD24" s="95"/>
      <c r="AE24" s="95"/>
      <c r="AF24" s="95"/>
      <c r="AG24" s="95"/>
      <c r="AH24" s="95"/>
      <c r="AI24" s="95"/>
      <c r="AJ24" s="18">
        <f t="shared" si="2"/>
        <v>0</v>
      </c>
      <c r="AK24" s="312">
        <f t="shared" si="3"/>
        <v>0</v>
      </c>
      <c r="AL24" s="335">
        <f t="shared" si="4"/>
        <v>1</v>
      </c>
      <c r="AM24" s="11"/>
      <c r="AN24" s="11"/>
      <c r="AO24" s="11"/>
    </row>
    <row r="25" spans="1:41" s="1" customFormat="1" ht="21" customHeight="1">
      <c r="A25" s="203">
        <v>19</v>
      </c>
      <c r="B25" s="203" t="s">
        <v>2505</v>
      </c>
      <c r="C25" s="70" t="s">
        <v>2506</v>
      </c>
      <c r="D25" s="71" t="s">
        <v>66</v>
      </c>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18">
        <f t="shared" si="2"/>
        <v>0</v>
      </c>
      <c r="AK25" s="312">
        <f t="shared" si="3"/>
        <v>0</v>
      </c>
      <c r="AL25" s="335">
        <f t="shared" si="4"/>
        <v>0</v>
      </c>
      <c r="AM25" s="11"/>
      <c r="AN25" s="11"/>
      <c r="AO25" s="11"/>
    </row>
    <row r="26" spans="1:41" s="1" customFormat="1" ht="21" customHeight="1">
      <c r="A26" s="203">
        <v>20</v>
      </c>
      <c r="B26" s="203" t="s">
        <v>2507</v>
      </c>
      <c r="C26" s="70" t="s">
        <v>1358</v>
      </c>
      <c r="D26" s="71" t="s">
        <v>67</v>
      </c>
      <c r="E26" s="96"/>
      <c r="F26" s="95"/>
      <c r="G26" s="95"/>
      <c r="H26" s="95"/>
      <c r="I26" s="95"/>
      <c r="J26" s="95"/>
      <c r="K26" s="95"/>
      <c r="L26" s="95"/>
      <c r="M26" s="95" t="s">
        <v>7</v>
      </c>
      <c r="N26" s="95"/>
      <c r="O26" s="95"/>
      <c r="P26" s="95" t="s">
        <v>7</v>
      </c>
      <c r="Q26" s="95"/>
      <c r="R26" s="95"/>
      <c r="S26" s="95"/>
      <c r="T26" s="95"/>
      <c r="U26" s="95"/>
      <c r="V26" s="95"/>
      <c r="W26" s="95"/>
      <c r="X26" s="95"/>
      <c r="Y26" s="95"/>
      <c r="Z26" s="95"/>
      <c r="AA26" s="95"/>
      <c r="AB26" s="95"/>
      <c r="AC26" s="95"/>
      <c r="AD26" s="95"/>
      <c r="AE26" s="95"/>
      <c r="AF26" s="95"/>
      <c r="AG26" s="95"/>
      <c r="AH26" s="95"/>
      <c r="AI26" s="95"/>
      <c r="AJ26" s="18">
        <f t="shared" si="2"/>
        <v>0</v>
      </c>
      <c r="AK26" s="312">
        <f t="shared" si="3"/>
        <v>2</v>
      </c>
      <c r="AL26" s="335">
        <f t="shared" si="4"/>
        <v>0</v>
      </c>
      <c r="AM26" s="11"/>
      <c r="AN26" s="11"/>
      <c r="AO26" s="11"/>
    </row>
    <row r="27" spans="1:41" s="1" customFormat="1" ht="21" customHeight="1">
      <c r="A27" s="203">
        <v>21</v>
      </c>
      <c r="B27" s="203" t="s">
        <v>2508</v>
      </c>
      <c r="C27" s="70" t="s">
        <v>2509</v>
      </c>
      <c r="D27" s="71" t="s">
        <v>68</v>
      </c>
      <c r="E27" s="96"/>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18">
        <f t="shared" si="2"/>
        <v>0</v>
      </c>
      <c r="AK27" s="312">
        <f t="shared" si="3"/>
        <v>0</v>
      </c>
      <c r="AL27" s="335">
        <f t="shared" si="4"/>
        <v>0</v>
      </c>
      <c r="AM27" s="11"/>
      <c r="AN27" s="11"/>
      <c r="AO27" s="11"/>
    </row>
    <row r="28" spans="1:41" s="1" customFormat="1" ht="21" customHeight="1">
      <c r="A28" s="203">
        <v>22</v>
      </c>
      <c r="B28" s="203" t="s">
        <v>2510</v>
      </c>
      <c r="C28" s="70" t="s">
        <v>2511</v>
      </c>
      <c r="D28" s="71" t="s">
        <v>68</v>
      </c>
      <c r="E28" s="96"/>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18">
        <f t="shared" si="2"/>
        <v>0</v>
      </c>
      <c r="AK28" s="312">
        <f t="shared" si="3"/>
        <v>0</v>
      </c>
      <c r="AL28" s="335">
        <f t="shared" si="4"/>
        <v>0</v>
      </c>
      <c r="AM28" s="11"/>
      <c r="AN28" s="11"/>
      <c r="AO28" s="11"/>
    </row>
    <row r="29" spans="1:41" s="1" customFormat="1" ht="21" customHeight="1">
      <c r="A29" s="434" t="s">
        <v>10</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127">
        <f>SUM(AJ7:AJ28)</f>
        <v>1</v>
      </c>
      <c r="AK29" s="127">
        <f>SUM(AK7:AK28)</f>
        <v>12</v>
      </c>
      <c r="AL29" s="127">
        <f>SUM(AL7:AL28)</f>
        <v>9</v>
      </c>
      <c r="AM29"/>
      <c r="AN29"/>
    </row>
    <row r="30" spans="1:41" s="24" customFormat="1" ht="21" customHeight="1">
      <c r="A30" s="418" t="s">
        <v>2599</v>
      </c>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20"/>
      <c r="AM30" s="311"/>
    </row>
    <row r="31" spans="1:41" ht="19.5">
      <c r="C31" s="414"/>
      <c r="D31" s="414"/>
      <c r="E31" s="414"/>
      <c r="F31" s="414"/>
      <c r="G31" s="414"/>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1:41" ht="19.5">
      <c r="C32" s="414"/>
      <c r="D32" s="414"/>
      <c r="E32" s="414"/>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3:38" ht="19.5">
      <c r="C33" s="414"/>
      <c r="D33" s="414"/>
      <c r="E33" s="15"/>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sheetData>
  <mergeCells count="21">
    <mergeCell ref="AM20:AN20"/>
    <mergeCell ref="A29:AI29"/>
    <mergeCell ref="C5:D6"/>
    <mergeCell ref="A30:AL30"/>
    <mergeCell ref="C32:E32"/>
    <mergeCell ref="A5:A6"/>
    <mergeCell ref="B5:B6"/>
    <mergeCell ref="AJ5:AJ6"/>
    <mergeCell ref="AK5:AK6"/>
    <mergeCell ref="AL5:AL6"/>
    <mergeCell ref="C33:D33"/>
    <mergeCell ref="A1:P1"/>
    <mergeCell ref="Q1:AL1"/>
    <mergeCell ref="A2:P2"/>
    <mergeCell ref="Q2:AL2"/>
    <mergeCell ref="A3:AL3"/>
    <mergeCell ref="C31:G31"/>
    <mergeCell ref="I4:L4"/>
    <mergeCell ref="M4:N4"/>
    <mergeCell ref="O4:Q4"/>
    <mergeCell ref="R4:T4"/>
  </mergeCells>
  <conditionalFormatting sqref="E6:AI28">
    <cfRule type="expression" dxfId="3" priority="2">
      <formula>IF(E$6="CN",1,0)</formula>
    </cfRule>
  </conditionalFormatting>
  <conditionalFormatting sqref="E5:AJ6 E7:AI28">
    <cfRule type="expression" dxfId="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70" customWidth="1"/>
    <col min="2" max="2" width="5.1640625" style="270" customWidth="1"/>
    <col min="3" max="3" width="17.33203125" style="279" customWidth="1"/>
    <col min="4" max="7" width="6.5" style="272" customWidth="1"/>
    <col min="8" max="8" width="5.1640625" style="272" customWidth="1"/>
    <col min="9" max="9" width="17.33203125" style="270" customWidth="1"/>
    <col min="10" max="13" width="6.5" style="270" customWidth="1"/>
    <col min="14" max="14" width="5.1640625" style="270" customWidth="1"/>
    <col min="15" max="15" width="17.33203125" style="279" customWidth="1"/>
    <col min="16" max="19" width="6.5" style="270" customWidth="1"/>
    <col min="20" max="20" width="5.1640625" style="270" customWidth="1"/>
    <col min="21" max="21" width="17.33203125" style="270" customWidth="1"/>
    <col min="22" max="25" width="6.5" style="270" customWidth="1"/>
    <col min="26" max="259" width="9.33203125" style="270"/>
    <col min="260" max="260" width="8" style="270" customWidth="1"/>
    <col min="261" max="261" width="16.6640625" style="270" customWidth="1"/>
    <col min="262" max="262" width="16.5" style="270" customWidth="1"/>
    <col min="263" max="263" width="7" style="270" customWidth="1"/>
    <col min="264" max="264" width="15.5" style="270" customWidth="1"/>
    <col min="265" max="265" width="13.6640625" style="270" customWidth="1"/>
    <col min="266" max="266" width="7.83203125" style="270" customWidth="1"/>
    <col min="267" max="267" width="15.1640625" style="270" customWidth="1"/>
    <col min="268" max="268" width="14" style="270" customWidth="1"/>
    <col min="269" max="269" width="7.83203125" style="270" customWidth="1"/>
    <col min="270" max="270" width="16.83203125" style="270" customWidth="1"/>
    <col min="271" max="271" width="13.6640625" style="270" customWidth="1"/>
    <col min="272" max="272" width="8.83203125" style="270" customWidth="1"/>
    <col min="273" max="273" width="15.5" style="270" customWidth="1"/>
    <col min="274" max="274" width="13.83203125" style="270" customWidth="1"/>
    <col min="275" max="515" width="9.33203125" style="270"/>
    <col min="516" max="516" width="8" style="270" customWidth="1"/>
    <col min="517" max="517" width="16.6640625" style="270" customWidth="1"/>
    <col min="518" max="518" width="16.5" style="270" customWidth="1"/>
    <col min="519" max="519" width="7" style="270" customWidth="1"/>
    <col min="520" max="520" width="15.5" style="270" customWidth="1"/>
    <col min="521" max="521" width="13.6640625" style="270" customWidth="1"/>
    <col min="522" max="522" width="7.83203125" style="270" customWidth="1"/>
    <col min="523" max="523" width="15.1640625" style="270" customWidth="1"/>
    <col min="524" max="524" width="14" style="270" customWidth="1"/>
    <col min="525" max="525" width="7.83203125" style="270" customWidth="1"/>
    <col min="526" max="526" width="16.83203125" style="270" customWidth="1"/>
    <col min="527" max="527" width="13.6640625" style="270" customWidth="1"/>
    <col min="528" max="528" width="8.83203125" style="270" customWidth="1"/>
    <col min="529" max="529" width="15.5" style="270" customWidth="1"/>
    <col min="530" max="530" width="13.83203125" style="270" customWidth="1"/>
    <col min="531" max="771" width="9.33203125" style="270"/>
    <col min="772" max="772" width="8" style="270" customWidth="1"/>
    <col min="773" max="773" width="16.6640625" style="270" customWidth="1"/>
    <col min="774" max="774" width="16.5" style="270" customWidth="1"/>
    <col min="775" max="775" width="7" style="270" customWidth="1"/>
    <col min="776" max="776" width="15.5" style="270" customWidth="1"/>
    <col min="777" max="777" width="13.6640625" style="270" customWidth="1"/>
    <col min="778" max="778" width="7.83203125" style="270" customWidth="1"/>
    <col min="779" max="779" width="15.1640625" style="270" customWidth="1"/>
    <col min="780" max="780" width="14" style="270" customWidth="1"/>
    <col min="781" max="781" width="7.83203125" style="270" customWidth="1"/>
    <col min="782" max="782" width="16.83203125" style="270" customWidth="1"/>
    <col min="783" max="783" width="13.6640625" style="270" customWidth="1"/>
    <col min="784" max="784" width="8.83203125" style="270" customWidth="1"/>
    <col min="785" max="785" width="15.5" style="270" customWidth="1"/>
    <col min="786" max="786" width="13.83203125" style="270" customWidth="1"/>
    <col min="787" max="1027" width="9.33203125" style="270"/>
    <col min="1028" max="1028" width="8" style="270" customWidth="1"/>
    <col min="1029" max="1029" width="16.6640625" style="270" customWidth="1"/>
    <col min="1030" max="1030" width="16.5" style="270" customWidth="1"/>
    <col min="1031" max="1031" width="7" style="270" customWidth="1"/>
    <col min="1032" max="1032" width="15.5" style="270" customWidth="1"/>
    <col min="1033" max="1033" width="13.6640625" style="270" customWidth="1"/>
    <col min="1034" max="1034" width="7.83203125" style="270" customWidth="1"/>
    <col min="1035" max="1035" width="15.1640625" style="270" customWidth="1"/>
    <col min="1036" max="1036" width="14" style="270" customWidth="1"/>
    <col min="1037" max="1037" width="7.83203125" style="270" customWidth="1"/>
    <col min="1038" max="1038" width="16.83203125" style="270" customWidth="1"/>
    <col min="1039" max="1039" width="13.6640625" style="270" customWidth="1"/>
    <col min="1040" max="1040" width="8.83203125" style="270" customWidth="1"/>
    <col min="1041" max="1041" width="15.5" style="270" customWidth="1"/>
    <col min="1042" max="1042" width="13.83203125" style="270" customWidth="1"/>
    <col min="1043" max="1283" width="9.33203125" style="270"/>
    <col min="1284" max="1284" width="8" style="270" customWidth="1"/>
    <col min="1285" max="1285" width="16.6640625" style="270" customWidth="1"/>
    <col min="1286" max="1286" width="16.5" style="270" customWidth="1"/>
    <col min="1287" max="1287" width="7" style="270" customWidth="1"/>
    <col min="1288" max="1288" width="15.5" style="270" customWidth="1"/>
    <col min="1289" max="1289" width="13.6640625" style="270" customWidth="1"/>
    <col min="1290" max="1290" width="7.83203125" style="270" customWidth="1"/>
    <col min="1291" max="1291" width="15.1640625" style="270" customWidth="1"/>
    <col min="1292" max="1292" width="14" style="270" customWidth="1"/>
    <col min="1293" max="1293" width="7.83203125" style="270" customWidth="1"/>
    <col min="1294" max="1294" width="16.83203125" style="270" customWidth="1"/>
    <col min="1295" max="1295" width="13.6640625" style="270" customWidth="1"/>
    <col min="1296" max="1296" width="8.83203125" style="270" customWidth="1"/>
    <col min="1297" max="1297" width="15.5" style="270" customWidth="1"/>
    <col min="1298" max="1298" width="13.83203125" style="270" customWidth="1"/>
    <col min="1299" max="1539" width="9.33203125" style="270"/>
    <col min="1540" max="1540" width="8" style="270" customWidth="1"/>
    <col min="1541" max="1541" width="16.6640625" style="270" customWidth="1"/>
    <col min="1542" max="1542" width="16.5" style="270" customWidth="1"/>
    <col min="1543" max="1543" width="7" style="270" customWidth="1"/>
    <col min="1544" max="1544" width="15.5" style="270" customWidth="1"/>
    <col min="1545" max="1545" width="13.6640625" style="270" customWidth="1"/>
    <col min="1546" max="1546" width="7.83203125" style="270" customWidth="1"/>
    <col min="1547" max="1547" width="15.1640625" style="270" customWidth="1"/>
    <col min="1548" max="1548" width="14" style="270" customWidth="1"/>
    <col min="1549" max="1549" width="7.83203125" style="270" customWidth="1"/>
    <col min="1550" max="1550" width="16.83203125" style="270" customWidth="1"/>
    <col min="1551" max="1551" width="13.6640625" style="270" customWidth="1"/>
    <col min="1552" max="1552" width="8.83203125" style="270" customWidth="1"/>
    <col min="1553" max="1553" width="15.5" style="270" customWidth="1"/>
    <col min="1554" max="1554" width="13.83203125" style="270" customWidth="1"/>
    <col min="1555" max="1795" width="9.33203125" style="270"/>
    <col min="1796" max="1796" width="8" style="270" customWidth="1"/>
    <col min="1797" max="1797" width="16.6640625" style="270" customWidth="1"/>
    <col min="1798" max="1798" width="16.5" style="270" customWidth="1"/>
    <col min="1799" max="1799" width="7" style="270" customWidth="1"/>
    <col min="1800" max="1800" width="15.5" style="270" customWidth="1"/>
    <col min="1801" max="1801" width="13.6640625" style="270" customWidth="1"/>
    <col min="1802" max="1802" width="7.83203125" style="270" customWidth="1"/>
    <col min="1803" max="1803" width="15.1640625" style="270" customWidth="1"/>
    <col min="1804" max="1804" width="14" style="270" customWidth="1"/>
    <col min="1805" max="1805" width="7.83203125" style="270" customWidth="1"/>
    <col min="1806" max="1806" width="16.83203125" style="270" customWidth="1"/>
    <col min="1807" max="1807" width="13.6640625" style="270" customWidth="1"/>
    <col min="1808" max="1808" width="8.83203125" style="270" customWidth="1"/>
    <col min="1809" max="1809" width="15.5" style="270" customWidth="1"/>
    <col min="1810" max="1810" width="13.83203125" style="270" customWidth="1"/>
    <col min="1811" max="2051" width="9.33203125" style="270"/>
    <col min="2052" max="2052" width="8" style="270" customWidth="1"/>
    <col min="2053" max="2053" width="16.6640625" style="270" customWidth="1"/>
    <col min="2054" max="2054" width="16.5" style="270" customWidth="1"/>
    <col min="2055" max="2055" width="7" style="270" customWidth="1"/>
    <col min="2056" max="2056" width="15.5" style="270" customWidth="1"/>
    <col min="2057" max="2057" width="13.6640625" style="270" customWidth="1"/>
    <col min="2058" max="2058" width="7.83203125" style="270" customWidth="1"/>
    <col min="2059" max="2059" width="15.1640625" style="270" customWidth="1"/>
    <col min="2060" max="2060" width="14" style="270" customWidth="1"/>
    <col min="2061" max="2061" width="7.83203125" style="270" customWidth="1"/>
    <col min="2062" max="2062" width="16.83203125" style="270" customWidth="1"/>
    <col min="2063" max="2063" width="13.6640625" style="270" customWidth="1"/>
    <col min="2064" max="2064" width="8.83203125" style="270" customWidth="1"/>
    <col min="2065" max="2065" width="15.5" style="270" customWidth="1"/>
    <col min="2066" max="2066" width="13.83203125" style="270" customWidth="1"/>
    <col min="2067" max="2307" width="9.33203125" style="270"/>
    <col min="2308" max="2308" width="8" style="270" customWidth="1"/>
    <col min="2309" max="2309" width="16.6640625" style="270" customWidth="1"/>
    <col min="2310" max="2310" width="16.5" style="270" customWidth="1"/>
    <col min="2311" max="2311" width="7" style="270" customWidth="1"/>
    <col min="2312" max="2312" width="15.5" style="270" customWidth="1"/>
    <col min="2313" max="2313" width="13.6640625" style="270" customWidth="1"/>
    <col min="2314" max="2314" width="7.83203125" style="270" customWidth="1"/>
    <col min="2315" max="2315" width="15.1640625" style="270" customWidth="1"/>
    <col min="2316" max="2316" width="14" style="270" customWidth="1"/>
    <col min="2317" max="2317" width="7.83203125" style="270" customWidth="1"/>
    <col min="2318" max="2318" width="16.83203125" style="270" customWidth="1"/>
    <col min="2319" max="2319" width="13.6640625" style="270" customWidth="1"/>
    <col min="2320" max="2320" width="8.83203125" style="270" customWidth="1"/>
    <col min="2321" max="2321" width="15.5" style="270" customWidth="1"/>
    <col min="2322" max="2322" width="13.83203125" style="270" customWidth="1"/>
    <col min="2323" max="2563" width="9.33203125" style="270"/>
    <col min="2564" max="2564" width="8" style="270" customWidth="1"/>
    <col min="2565" max="2565" width="16.6640625" style="270" customWidth="1"/>
    <col min="2566" max="2566" width="16.5" style="270" customWidth="1"/>
    <col min="2567" max="2567" width="7" style="270" customWidth="1"/>
    <col min="2568" max="2568" width="15.5" style="270" customWidth="1"/>
    <col min="2569" max="2569" width="13.6640625" style="270" customWidth="1"/>
    <col min="2570" max="2570" width="7.83203125" style="270" customWidth="1"/>
    <col min="2571" max="2571" width="15.1640625" style="270" customWidth="1"/>
    <col min="2572" max="2572" width="14" style="270" customWidth="1"/>
    <col min="2573" max="2573" width="7.83203125" style="270" customWidth="1"/>
    <col min="2574" max="2574" width="16.83203125" style="270" customWidth="1"/>
    <col min="2575" max="2575" width="13.6640625" style="270" customWidth="1"/>
    <col min="2576" max="2576" width="8.83203125" style="270" customWidth="1"/>
    <col min="2577" max="2577" width="15.5" style="270" customWidth="1"/>
    <col min="2578" max="2578" width="13.83203125" style="270" customWidth="1"/>
    <col min="2579" max="2819" width="9.33203125" style="270"/>
    <col min="2820" max="2820" width="8" style="270" customWidth="1"/>
    <col min="2821" max="2821" width="16.6640625" style="270" customWidth="1"/>
    <col min="2822" max="2822" width="16.5" style="270" customWidth="1"/>
    <col min="2823" max="2823" width="7" style="270" customWidth="1"/>
    <col min="2824" max="2824" width="15.5" style="270" customWidth="1"/>
    <col min="2825" max="2825" width="13.6640625" style="270" customWidth="1"/>
    <col min="2826" max="2826" width="7.83203125" style="270" customWidth="1"/>
    <col min="2827" max="2827" width="15.1640625" style="270" customWidth="1"/>
    <col min="2828" max="2828" width="14" style="270" customWidth="1"/>
    <col min="2829" max="2829" width="7.83203125" style="270" customWidth="1"/>
    <col min="2830" max="2830" width="16.83203125" style="270" customWidth="1"/>
    <col min="2831" max="2831" width="13.6640625" style="270" customWidth="1"/>
    <col min="2832" max="2832" width="8.83203125" style="270" customWidth="1"/>
    <col min="2833" max="2833" width="15.5" style="270" customWidth="1"/>
    <col min="2834" max="2834" width="13.83203125" style="270" customWidth="1"/>
    <col min="2835" max="3075" width="9.33203125" style="270"/>
    <col min="3076" max="3076" width="8" style="270" customWidth="1"/>
    <col min="3077" max="3077" width="16.6640625" style="270" customWidth="1"/>
    <col min="3078" max="3078" width="16.5" style="270" customWidth="1"/>
    <col min="3079" max="3079" width="7" style="270" customWidth="1"/>
    <col min="3080" max="3080" width="15.5" style="270" customWidth="1"/>
    <col min="3081" max="3081" width="13.6640625" style="270" customWidth="1"/>
    <col min="3082" max="3082" width="7.83203125" style="270" customWidth="1"/>
    <col min="3083" max="3083" width="15.1640625" style="270" customWidth="1"/>
    <col min="3084" max="3084" width="14" style="270" customWidth="1"/>
    <col min="3085" max="3085" width="7.83203125" style="270" customWidth="1"/>
    <col min="3086" max="3086" width="16.83203125" style="270" customWidth="1"/>
    <col min="3087" max="3087" width="13.6640625" style="270" customWidth="1"/>
    <col min="3088" max="3088" width="8.83203125" style="270" customWidth="1"/>
    <col min="3089" max="3089" width="15.5" style="270" customWidth="1"/>
    <col min="3090" max="3090" width="13.83203125" style="270" customWidth="1"/>
    <col min="3091" max="3331" width="9.33203125" style="270"/>
    <col min="3332" max="3332" width="8" style="270" customWidth="1"/>
    <col min="3333" max="3333" width="16.6640625" style="270" customWidth="1"/>
    <col min="3334" max="3334" width="16.5" style="270" customWidth="1"/>
    <col min="3335" max="3335" width="7" style="270" customWidth="1"/>
    <col min="3336" max="3336" width="15.5" style="270" customWidth="1"/>
    <col min="3337" max="3337" width="13.6640625" style="270" customWidth="1"/>
    <col min="3338" max="3338" width="7.83203125" style="270" customWidth="1"/>
    <col min="3339" max="3339" width="15.1640625" style="270" customWidth="1"/>
    <col min="3340" max="3340" width="14" style="270" customWidth="1"/>
    <col min="3341" max="3341" width="7.83203125" style="270" customWidth="1"/>
    <col min="3342" max="3342" width="16.83203125" style="270" customWidth="1"/>
    <col min="3343" max="3343" width="13.6640625" style="270" customWidth="1"/>
    <col min="3344" max="3344" width="8.83203125" style="270" customWidth="1"/>
    <col min="3345" max="3345" width="15.5" style="270" customWidth="1"/>
    <col min="3346" max="3346" width="13.83203125" style="270" customWidth="1"/>
    <col min="3347" max="3587" width="9.33203125" style="270"/>
    <col min="3588" max="3588" width="8" style="270" customWidth="1"/>
    <col min="3589" max="3589" width="16.6640625" style="270" customWidth="1"/>
    <col min="3590" max="3590" width="16.5" style="270" customWidth="1"/>
    <col min="3591" max="3591" width="7" style="270" customWidth="1"/>
    <col min="3592" max="3592" width="15.5" style="270" customWidth="1"/>
    <col min="3593" max="3593" width="13.6640625" style="270" customWidth="1"/>
    <col min="3594" max="3594" width="7.83203125" style="270" customWidth="1"/>
    <col min="3595" max="3595" width="15.1640625" style="270" customWidth="1"/>
    <col min="3596" max="3596" width="14" style="270" customWidth="1"/>
    <col min="3597" max="3597" width="7.83203125" style="270" customWidth="1"/>
    <col min="3598" max="3598" width="16.83203125" style="270" customWidth="1"/>
    <col min="3599" max="3599" width="13.6640625" style="270" customWidth="1"/>
    <col min="3600" max="3600" width="8.83203125" style="270" customWidth="1"/>
    <col min="3601" max="3601" width="15.5" style="270" customWidth="1"/>
    <col min="3602" max="3602" width="13.83203125" style="270" customWidth="1"/>
    <col min="3603" max="3843" width="9.33203125" style="270"/>
    <col min="3844" max="3844" width="8" style="270" customWidth="1"/>
    <col min="3845" max="3845" width="16.6640625" style="270" customWidth="1"/>
    <col min="3846" max="3846" width="16.5" style="270" customWidth="1"/>
    <col min="3847" max="3847" width="7" style="270" customWidth="1"/>
    <col min="3848" max="3848" width="15.5" style="270" customWidth="1"/>
    <col min="3849" max="3849" width="13.6640625" style="270" customWidth="1"/>
    <col min="3850" max="3850" width="7.83203125" style="270" customWidth="1"/>
    <col min="3851" max="3851" width="15.1640625" style="270" customWidth="1"/>
    <col min="3852" max="3852" width="14" style="270" customWidth="1"/>
    <col min="3853" max="3853" width="7.83203125" style="270" customWidth="1"/>
    <col min="3854" max="3854" width="16.83203125" style="270" customWidth="1"/>
    <col min="3855" max="3855" width="13.6640625" style="270" customWidth="1"/>
    <col min="3856" max="3856" width="8.83203125" style="270" customWidth="1"/>
    <col min="3857" max="3857" width="15.5" style="270" customWidth="1"/>
    <col min="3858" max="3858" width="13.83203125" style="270" customWidth="1"/>
    <col min="3859" max="4099" width="9.33203125" style="270"/>
    <col min="4100" max="4100" width="8" style="270" customWidth="1"/>
    <col min="4101" max="4101" width="16.6640625" style="270" customWidth="1"/>
    <col min="4102" max="4102" width="16.5" style="270" customWidth="1"/>
    <col min="4103" max="4103" width="7" style="270" customWidth="1"/>
    <col min="4104" max="4104" width="15.5" style="270" customWidth="1"/>
    <col min="4105" max="4105" width="13.6640625" style="270" customWidth="1"/>
    <col min="4106" max="4106" width="7.83203125" style="270" customWidth="1"/>
    <col min="4107" max="4107" width="15.1640625" style="270" customWidth="1"/>
    <col min="4108" max="4108" width="14" style="270" customWidth="1"/>
    <col min="4109" max="4109" width="7.83203125" style="270" customWidth="1"/>
    <col min="4110" max="4110" width="16.83203125" style="270" customWidth="1"/>
    <col min="4111" max="4111" width="13.6640625" style="270" customWidth="1"/>
    <col min="4112" max="4112" width="8.83203125" style="270" customWidth="1"/>
    <col min="4113" max="4113" width="15.5" style="270" customWidth="1"/>
    <col min="4114" max="4114" width="13.83203125" style="270" customWidth="1"/>
    <col min="4115" max="4355" width="9.33203125" style="270"/>
    <col min="4356" max="4356" width="8" style="270" customWidth="1"/>
    <col min="4357" max="4357" width="16.6640625" style="270" customWidth="1"/>
    <col min="4358" max="4358" width="16.5" style="270" customWidth="1"/>
    <col min="4359" max="4359" width="7" style="270" customWidth="1"/>
    <col min="4360" max="4360" width="15.5" style="270" customWidth="1"/>
    <col min="4361" max="4361" width="13.6640625" style="270" customWidth="1"/>
    <col min="4362" max="4362" width="7.83203125" style="270" customWidth="1"/>
    <col min="4363" max="4363" width="15.1640625" style="270" customWidth="1"/>
    <col min="4364" max="4364" width="14" style="270" customWidth="1"/>
    <col min="4365" max="4365" width="7.83203125" style="270" customWidth="1"/>
    <col min="4366" max="4366" width="16.83203125" style="270" customWidth="1"/>
    <col min="4367" max="4367" width="13.6640625" style="270" customWidth="1"/>
    <col min="4368" max="4368" width="8.83203125" style="270" customWidth="1"/>
    <col min="4369" max="4369" width="15.5" style="270" customWidth="1"/>
    <col min="4370" max="4370" width="13.83203125" style="270" customWidth="1"/>
    <col min="4371" max="4611" width="9.33203125" style="270"/>
    <col min="4612" max="4612" width="8" style="270" customWidth="1"/>
    <col min="4613" max="4613" width="16.6640625" style="270" customWidth="1"/>
    <col min="4614" max="4614" width="16.5" style="270" customWidth="1"/>
    <col min="4615" max="4615" width="7" style="270" customWidth="1"/>
    <col min="4616" max="4616" width="15.5" style="270" customWidth="1"/>
    <col min="4617" max="4617" width="13.6640625" style="270" customWidth="1"/>
    <col min="4618" max="4618" width="7.83203125" style="270" customWidth="1"/>
    <col min="4619" max="4619" width="15.1640625" style="270" customWidth="1"/>
    <col min="4620" max="4620" width="14" style="270" customWidth="1"/>
    <col min="4621" max="4621" width="7.83203125" style="270" customWidth="1"/>
    <col min="4622" max="4622" width="16.83203125" style="270" customWidth="1"/>
    <col min="4623" max="4623" width="13.6640625" style="270" customWidth="1"/>
    <col min="4624" max="4624" width="8.83203125" style="270" customWidth="1"/>
    <col min="4625" max="4625" width="15.5" style="270" customWidth="1"/>
    <col min="4626" max="4626" width="13.83203125" style="270" customWidth="1"/>
    <col min="4627" max="4867" width="9.33203125" style="270"/>
    <col min="4868" max="4868" width="8" style="270" customWidth="1"/>
    <col min="4869" max="4869" width="16.6640625" style="270" customWidth="1"/>
    <col min="4870" max="4870" width="16.5" style="270" customWidth="1"/>
    <col min="4871" max="4871" width="7" style="270" customWidth="1"/>
    <col min="4872" max="4872" width="15.5" style="270" customWidth="1"/>
    <col min="4873" max="4873" width="13.6640625" style="270" customWidth="1"/>
    <col min="4874" max="4874" width="7.83203125" style="270" customWidth="1"/>
    <col min="4875" max="4875" width="15.1640625" style="270" customWidth="1"/>
    <col min="4876" max="4876" width="14" style="270" customWidth="1"/>
    <col min="4877" max="4877" width="7.83203125" style="270" customWidth="1"/>
    <col min="4878" max="4878" width="16.83203125" style="270" customWidth="1"/>
    <col min="4879" max="4879" width="13.6640625" style="270" customWidth="1"/>
    <col min="4880" max="4880" width="8.83203125" style="270" customWidth="1"/>
    <col min="4881" max="4881" width="15.5" style="270" customWidth="1"/>
    <col min="4882" max="4882" width="13.83203125" style="270" customWidth="1"/>
    <col min="4883" max="5123" width="9.33203125" style="270"/>
    <col min="5124" max="5124" width="8" style="270" customWidth="1"/>
    <col min="5125" max="5125" width="16.6640625" style="270" customWidth="1"/>
    <col min="5126" max="5126" width="16.5" style="270" customWidth="1"/>
    <col min="5127" max="5127" width="7" style="270" customWidth="1"/>
    <col min="5128" max="5128" width="15.5" style="270" customWidth="1"/>
    <col min="5129" max="5129" width="13.6640625" style="270" customWidth="1"/>
    <col min="5130" max="5130" width="7.83203125" style="270" customWidth="1"/>
    <col min="5131" max="5131" width="15.1640625" style="270" customWidth="1"/>
    <col min="5132" max="5132" width="14" style="270" customWidth="1"/>
    <col min="5133" max="5133" width="7.83203125" style="270" customWidth="1"/>
    <col min="5134" max="5134" width="16.83203125" style="270" customWidth="1"/>
    <col min="5135" max="5135" width="13.6640625" style="270" customWidth="1"/>
    <col min="5136" max="5136" width="8.83203125" style="270" customWidth="1"/>
    <col min="5137" max="5137" width="15.5" style="270" customWidth="1"/>
    <col min="5138" max="5138" width="13.83203125" style="270" customWidth="1"/>
    <col min="5139" max="5379" width="9.33203125" style="270"/>
    <col min="5380" max="5380" width="8" style="270" customWidth="1"/>
    <col min="5381" max="5381" width="16.6640625" style="270" customWidth="1"/>
    <col min="5382" max="5382" width="16.5" style="270" customWidth="1"/>
    <col min="5383" max="5383" width="7" style="270" customWidth="1"/>
    <col min="5384" max="5384" width="15.5" style="270" customWidth="1"/>
    <col min="5385" max="5385" width="13.6640625" style="270" customWidth="1"/>
    <col min="5386" max="5386" width="7.83203125" style="270" customWidth="1"/>
    <col min="5387" max="5387" width="15.1640625" style="270" customWidth="1"/>
    <col min="5388" max="5388" width="14" style="270" customWidth="1"/>
    <col min="5389" max="5389" width="7.83203125" style="270" customWidth="1"/>
    <col min="5390" max="5390" width="16.83203125" style="270" customWidth="1"/>
    <col min="5391" max="5391" width="13.6640625" style="270" customWidth="1"/>
    <col min="5392" max="5392" width="8.83203125" style="270" customWidth="1"/>
    <col min="5393" max="5393" width="15.5" style="270" customWidth="1"/>
    <col min="5394" max="5394" width="13.83203125" style="270" customWidth="1"/>
    <col min="5395" max="5635" width="9.33203125" style="270"/>
    <col min="5636" max="5636" width="8" style="270" customWidth="1"/>
    <col min="5637" max="5637" width="16.6640625" style="270" customWidth="1"/>
    <col min="5638" max="5638" width="16.5" style="270" customWidth="1"/>
    <col min="5639" max="5639" width="7" style="270" customWidth="1"/>
    <col min="5640" max="5640" width="15.5" style="270" customWidth="1"/>
    <col min="5641" max="5641" width="13.6640625" style="270" customWidth="1"/>
    <col min="5642" max="5642" width="7.83203125" style="270" customWidth="1"/>
    <col min="5643" max="5643" width="15.1640625" style="270" customWidth="1"/>
    <col min="5644" max="5644" width="14" style="270" customWidth="1"/>
    <col min="5645" max="5645" width="7.83203125" style="270" customWidth="1"/>
    <col min="5646" max="5646" width="16.83203125" style="270" customWidth="1"/>
    <col min="5647" max="5647" width="13.6640625" style="270" customWidth="1"/>
    <col min="5648" max="5648" width="8.83203125" style="270" customWidth="1"/>
    <col min="5649" max="5649" width="15.5" style="270" customWidth="1"/>
    <col min="5650" max="5650" width="13.83203125" style="270" customWidth="1"/>
    <col min="5651" max="5891" width="9.33203125" style="270"/>
    <col min="5892" max="5892" width="8" style="270" customWidth="1"/>
    <col min="5893" max="5893" width="16.6640625" style="270" customWidth="1"/>
    <col min="5894" max="5894" width="16.5" style="270" customWidth="1"/>
    <col min="5895" max="5895" width="7" style="270" customWidth="1"/>
    <col min="5896" max="5896" width="15.5" style="270" customWidth="1"/>
    <col min="5897" max="5897" width="13.6640625" style="270" customWidth="1"/>
    <col min="5898" max="5898" width="7.83203125" style="270" customWidth="1"/>
    <col min="5899" max="5899" width="15.1640625" style="270" customWidth="1"/>
    <col min="5900" max="5900" width="14" style="270" customWidth="1"/>
    <col min="5901" max="5901" width="7.83203125" style="270" customWidth="1"/>
    <col min="5902" max="5902" width="16.83203125" style="270" customWidth="1"/>
    <col min="5903" max="5903" width="13.6640625" style="270" customWidth="1"/>
    <col min="5904" max="5904" width="8.83203125" style="270" customWidth="1"/>
    <col min="5905" max="5905" width="15.5" style="270" customWidth="1"/>
    <col min="5906" max="5906" width="13.83203125" style="270" customWidth="1"/>
    <col min="5907" max="6147" width="9.33203125" style="270"/>
    <col min="6148" max="6148" width="8" style="270" customWidth="1"/>
    <col min="6149" max="6149" width="16.6640625" style="270" customWidth="1"/>
    <col min="6150" max="6150" width="16.5" style="270" customWidth="1"/>
    <col min="6151" max="6151" width="7" style="270" customWidth="1"/>
    <col min="6152" max="6152" width="15.5" style="270" customWidth="1"/>
    <col min="6153" max="6153" width="13.6640625" style="270" customWidth="1"/>
    <col min="6154" max="6154" width="7.83203125" style="270" customWidth="1"/>
    <col min="6155" max="6155" width="15.1640625" style="270" customWidth="1"/>
    <col min="6156" max="6156" width="14" style="270" customWidth="1"/>
    <col min="6157" max="6157" width="7.83203125" style="270" customWidth="1"/>
    <col min="6158" max="6158" width="16.83203125" style="270" customWidth="1"/>
    <col min="6159" max="6159" width="13.6640625" style="270" customWidth="1"/>
    <col min="6160" max="6160" width="8.83203125" style="270" customWidth="1"/>
    <col min="6161" max="6161" width="15.5" style="270" customWidth="1"/>
    <col min="6162" max="6162" width="13.83203125" style="270" customWidth="1"/>
    <col min="6163" max="6403" width="9.33203125" style="270"/>
    <col min="6404" max="6404" width="8" style="270" customWidth="1"/>
    <col min="6405" max="6405" width="16.6640625" style="270" customWidth="1"/>
    <col min="6406" max="6406" width="16.5" style="270" customWidth="1"/>
    <col min="6407" max="6407" width="7" style="270" customWidth="1"/>
    <col min="6408" max="6408" width="15.5" style="270" customWidth="1"/>
    <col min="6409" max="6409" width="13.6640625" style="270" customWidth="1"/>
    <col min="6410" max="6410" width="7.83203125" style="270" customWidth="1"/>
    <col min="6411" max="6411" width="15.1640625" style="270" customWidth="1"/>
    <col min="6412" max="6412" width="14" style="270" customWidth="1"/>
    <col min="6413" max="6413" width="7.83203125" style="270" customWidth="1"/>
    <col min="6414" max="6414" width="16.83203125" style="270" customWidth="1"/>
    <col min="6415" max="6415" width="13.6640625" style="270" customWidth="1"/>
    <col min="6416" max="6416" width="8.83203125" style="270" customWidth="1"/>
    <col min="6417" max="6417" width="15.5" style="270" customWidth="1"/>
    <col min="6418" max="6418" width="13.83203125" style="270" customWidth="1"/>
    <col min="6419" max="6659" width="9.33203125" style="270"/>
    <col min="6660" max="6660" width="8" style="270" customWidth="1"/>
    <col min="6661" max="6661" width="16.6640625" style="270" customWidth="1"/>
    <col min="6662" max="6662" width="16.5" style="270" customWidth="1"/>
    <col min="6663" max="6663" width="7" style="270" customWidth="1"/>
    <col min="6664" max="6664" width="15.5" style="270" customWidth="1"/>
    <col min="6665" max="6665" width="13.6640625" style="270" customWidth="1"/>
    <col min="6666" max="6666" width="7.83203125" style="270" customWidth="1"/>
    <col min="6667" max="6667" width="15.1640625" style="270" customWidth="1"/>
    <col min="6668" max="6668" width="14" style="270" customWidth="1"/>
    <col min="6669" max="6669" width="7.83203125" style="270" customWidth="1"/>
    <col min="6670" max="6670" width="16.83203125" style="270" customWidth="1"/>
    <col min="6671" max="6671" width="13.6640625" style="270" customWidth="1"/>
    <col min="6672" max="6672" width="8.83203125" style="270" customWidth="1"/>
    <col min="6673" max="6673" width="15.5" style="270" customWidth="1"/>
    <col min="6674" max="6674" width="13.83203125" style="270" customWidth="1"/>
    <col min="6675" max="6915" width="9.33203125" style="270"/>
    <col min="6916" max="6916" width="8" style="270" customWidth="1"/>
    <col min="6917" max="6917" width="16.6640625" style="270" customWidth="1"/>
    <col min="6918" max="6918" width="16.5" style="270" customWidth="1"/>
    <col min="6919" max="6919" width="7" style="270" customWidth="1"/>
    <col min="6920" max="6920" width="15.5" style="270" customWidth="1"/>
    <col min="6921" max="6921" width="13.6640625" style="270" customWidth="1"/>
    <col min="6922" max="6922" width="7.83203125" style="270" customWidth="1"/>
    <col min="6923" max="6923" width="15.1640625" style="270" customWidth="1"/>
    <col min="6924" max="6924" width="14" style="270" customWidth="1"/>
    <col min="6925" max="6925" width="7.83203125" style="270" customWidth="1"/>
    <col min="6926" max="6926" width="16.83203125" style="270" customWidth="1"/>
    <col min="6927" max="6927" width="13.6640625" style="270" customWidth="1"/>
    <col min="6928" max="6928" width="8.83203125" style="270" customWidth="1"/>
    <col min="6929" max="6929" width="15.5" style="270" customWidth="1"/>
    <col min="6930" max="6930" width="13.83203125" style="270" customWidth="1"/>
    <col min="6931" max="7171" width="9.33203125" style="270"/>
    <col min="7172" max="7172" width="8" style="270" customWidth="1"/>
    <col min="7173" max="7173" width="16.6640625" style="270" customWidth="1"/>
    <col min="7174" max="7174" width="16.5" style="270" customWidth="1"/>
    <col min="7175" max="7175" width="7" style="270" customWidth="1"/>
    <col min="7176" max="7176" width="15.5" style="270" customWidth="1"/>
    <col min="7177" max="7177" width="13.6640625" style="270" customWidth="1"/>
    <col min="7178" max="7178" width="7.83203125" style="270" customWidth="1"/>
    <col min="7179" max="7179" width="15.1640625" style="270" customWidth="1"/>
    <col min="7180" max="7180" width="14" style="270" customWidth="1"/>
    <col min="7181" max="7181" width="7.83203125" style="270" customWidth="1"/>
    <col min="7182" max="7182" width="16.83203125" style="270" customWidth="1"/>
    <col min="7183" max="7183" width="13.6640625" style="270" customWidth="1"/>
    <col min="7184" max="7184" width="8.83203125" style="270" customWidth="1"/>
    <col min="7185" max="7185" width="15.5" style="270" customWidth="1"/>
    <col min="7186" max="7186" width="13.83203125" style="270" customWidth="1"/>
    <col min="7187" max="7427" width="9.33203125" style="270"/>
    <col min="7428" max="7428" width="8" style="270" customWidth="1"/>
    <col min="7429" max="7429" width="16.6640625" style="270" customWidth="1"/>
    <col min="7430" max="7430" width="16.5" style="270" customWidth="1"/>
    <col min="7431" max="7431" width="7" style="270" customWidth="1"/>
    <col min="7432" max="7432" width="15.5" style="270" customWidth="1"/>
    <col min="7433" max="7433" width="13.6640625" style="270" customWidth="1"/>
    <col min="7434" max="7434" width="7.83203125" style="270" customWidth="1"/>
    <col min="7435" max="7435" width="15.1640625" style="270" customWidth="1"/>
    <col min="7436" max="7436" width="14" style="270" customWidth="1"/>
    <col min="7437" max="7437" width="7.83203125" style="270" customWidth="1"/>
    <col min="7438" max="7438" width="16.83203125" style="270" customWidth="1"/>
    <col min="7439" max="7439" width="13.6640625" style="270" customWidth="1"/>
    <col min="7440" max="7440" width="8.83203125" style="270" customWidth="1"/>
    <col min="7441" max="7441" width="15.5" style="270" customWidth="1"/>
    <col min="7442" max="7442" width="13.83203125" style="270" customWidth="1"/>
    <col min="7443" max="7683" width="9.33203125" style="270"/>
    <col min="7684" max="7684" width="8" style="270" customWidth="1"/>
    <col min="7685" max="7685" width="16.6640625" style="270" customWidth="1"/>
    <col min="7686" max="7686" width="16.5" style="270" customWidth="1"/>
    <col min="7687" max="7687" width="7" style="270" customWidth="1"/>
    <col min="7688" max="7688" width="15.5" style="270" customWidth="1"/>
    <col min="7689" max="7689" width="13.6640625" style="270" customWidth="1"/>
    <col min="7690" max="7690" width="7.83203125" style="270" customWidth="1"/>
    <col min="7691" max="7691" width="15.1640625" style="270" customWidth="1"/>
    <col min="7692" max="7692" width="14" style="270" customWidth="1"/>
    <col min="7693" max="7693" width="7.83203125" style="270" customWidth="1"/>
    <col min="7694" max="7694" width="16.83203125" style="270" customWidth="1"/>
    <col min="7695" max="7695" width="13.6640625" style="270" customWidth="1"/>
    <col min="7696" max="7696" width="8.83203125" style="270" customWidth="1"/>
    <col min="7697" max="7697" width="15.5" style="270" customWidth="1"/>
    <col min="7698" max="7698" width="13.83203125" style="270" customWidth="1"/>
    <col min="7699" max="7939" width="9.33203125" style="270"/>
    <col min="7940" max="7940" width="8" style="270" customWidth="1"/>
    <col min="7941" max="7941" width="16.6640625" style="270" customWidth="1"/>
    <col min="7942" max="7942" width="16.5" style="270" customWidth="1"/>
    <col min="7943" max="7943" width="7" style="270" customWidth="1"/>
    <col min="7944" max="7944" width="15.5" style="270" customWidth="1"/>
    <col min="7945" max="7945" width="13.6640625" style="270" customWidth="1"/>
    <col min="7946" max="7946" width="7.83203125" style="270" customWidth="1"/>
    <col min="7947" max="7947" width="15.1640625" style="270" customWidth="1"/>
    <col min="7948" max="7948" width="14" style="270" customWidth="1"/>
    <col min="7949" max="7949" width="7.83203125" style="270" customWidth="1"/>
    <col min="7950" max="7950" width="16.83203125" style="270" customWidth="1"/>
    <col min="7951" max="7951" width="13.6640625" style="270" customWidth="1"/>
    <col min="7952" max="7952" width="8.83203125" style="270" customWidth="1"/>
    <col min="7953" max="7953" width="15.5" style="270" customWidth="1"/>
    <col min="7954" max="7954" width="13.83203125" style="270" customWidth="1"/>
    <col min="7955" max="8195" width="9.33203125" style="270"/>
    <col min="8196" max="8196" width="8" style="270" customWidth="1"/>
    <col min="8197" max="8197" width="16.6640625" style="270" customWidth="1"/>
    <col min="8198" max="8198" width="16.5" style="270" customWidth="1"/>
    <col min="8199" max="8199" width="7" style="270" customWidth="1"/>
    <col min="8200" max="8200" width="15.5" style="270" customWidth="1"/>
    <col min="8201" max="8201" width="13.6640625" style="270" customWidth="1"/>
    <col min="8202" max="8202" width="7.83203125" style="270" customWidth="1"/>
    <col min="8203" max="8203" width="15.1640625" style="270" customWidth="1"/>
    <col min="8204" max="8204" width="14" style="270" customWidth="1"/>
    <col min="8205" max="8205" width="7.83203125" style="270" customWidth="1"/>
    <col min="8206" max="8206" width="16.83203125" style="270" customWidth="1"/>
    <col min="8207" max="8207" width="13.6640625" style="270" customWidth="1"/>
    <col min="8208" max="8208" width="8.83203125" style="270" customWidth="1"/>
    <col min="8209" max="8209" width="15.5" style="270" customWidth="1"/>
    <col min="8210" max="8210" width="13.83203125" style="270" customWidth="1"/>
    <col min="8211" max="8451" width="9.33203125" style="270"/>
    <col min="8452" max="8452" width="8" style="270" customWidth="1"/>
    <col min="8453" max="8453" width="16.6640625" style="270" customWidth="1"/>
    <col min="8454" max="8454" width="16.5" style="270" customWidth="1"/>
    <col min="8455" max="8455" width="7" style="270" customWidth="1"/>
    <col min="8456" max="8456" width="15.5" style="270" customWidth="1"/>
    <col min="8457" max="8457" width="13.6640625" style="270" customWidth="1"/>
    <col min="8458" max="8458" width="7.83203125" style="270" customWidth="1"/>
    <col min="8459" max="8459" width="15.1640625" style="270" customWidth="1"/>
    <col min="8460" max="8460" width="14" style="270" customWidth="1"/>
    <col min="8461" max="8461" width="7.83203125" style="270" customWidth="1"/>
    <col min="8462" max="8462" width="16.83203125" style="270" customWidth="1"/>
    <col min="8463" max="8463" width="13.6640625" style="270" customWidth="1"/>
    <col min="8464" max="8464" width="8.83203125" style="270" customWidth="1"/>
    <col min="8465" max="8465" width="15.5" style="270" customWidth="1"/>
    <col min="8466" max="8466" width="13.83203125" style="270" customWidth="1"/>
    <col min="8467" max="8707" width="9.33203125" style="270"/>
    <col min="8708" max="8708" width="8" style="270" customWidth="1"/>
    <col min="8709" max="8709" width="16.6640625" style="270" customWidth="1"/>
    <col min="8710" max="8710" width="16.5" style="270" customWidth="1"/>
    <col min="8711" max="8711" width="7" style="270" customWidth="1"/>
    <col min="8712" max="8712" width="15.5" style="270" customWidth="1"/>
    <col min="8713" max="8713" width="13.6640625" style="270" customWidth="1"/>
    <col min="8714" max="8714" width="7.83203125" style="270" customWidth="1"/>
    <col min="8715" max="8715" width="15.1640625" style="270" customWidth="1"/>
    <col min="8716" max="8716" width="14" style="270" customWidth="1"/>
    <col min="8717" max="8717" width="7.83203125" style="270" customWidth="1"/>
    <col min="8718" max="8718" width="16.83203125" style="270" customWidth="1"/>
    <col min="8719" max="8719" width="13.6640625" style="270" customWidth="1"/>
    <col min="8720" max="8720" width="8.83203125" style="270" customWidth="1"/>
    <col min="8721" max="8721" width="15.5" style="270" customWidth="1"/>
    <col min="8722" max="8722" width="13.83203125" style="270" customWidth="1"/>
    <col min="8723" max="8963" width="9.33203125" style="270"/>
    <col min="8964" max="8964" width="8" style="270" customWidth="1"/>
    <col min="8965" max="8965" width="16.6640625" style="270" customWidth="1"/>
    <col min="8966" max="8966" width="16.5" style="270" customWidth="1"/>
    <col min="8967" max="8967" width="7" style="270" customWidth="1"/>
    <col min="8968" max="8968" width="15.5" style="270" customWidth="1"/>
    <col min="8969" max="8969" width="13.6640625" style="270" customWidth="1"/>
    <col min="8970" max="8970" width="7.83203125" style="270" customWidth="1"/>
    <col min="8971" max="8971" width="15.1640625" style="270" customWidth="1"/>
    <col min="8972" max="8972" width="14" style="270" customWidth="1"/>
    <col min="8973" max="8973" width="7.83203125" style="270" customWidth="1"/>
    <col min="8974" max="8974" width="16.83203125" style="270" customWidth="1"/>
    <col min="8975" max="8975" width="13.6640625" style="270" customWidth="1"/>
    <col min="8976" max="8976" width="8.83203125" style="270" customWidth="1"/>
    <col min="8977" max="8977" width="15.5" style="270" customWidth="1"/>
    <col min="8978" max="8978" width="13.83203125" style="270" customWidth="1"/>
    <col min="8979" max="9219" width="9.33203125" style="270"/>
    <col min="9220" max="9220" width="8" style="270" customWidth="1"/>
    <col min="9221" max="9221" width="16.6640625" style="270" customWidth="1"/>
    <col min="9222" max="9222" width="16.5" style="270" customWidth="1"/>
    <col min="9223" max="9223" width="7" style="270" customWidth="1"/>
    <col min="9224" max="9224" width="15.5" style="270" customWidth="1"/>
    <col min="9225" max="9225" width="13.6640625" style="270" customWidth="1"/>
    <col min="9226" max="9226" width="7.83203125" style="270" customWidth="1"/>
    <col min="9227" max="9227" width="15.1640625" style="270" customWidth="1"/>
    <col min="9228" max="9228" width="14" style="270" customWidth="1"/>
    <col min="9229" max="9229" width="7.83203125" style="270" customWidth="1"/>
    <col min="9230" max="9230" width="16.83203125" style="270" customWidth="1"/>
    <col min="9231" max="9231" width="13.6640625" style="270" customWidth="1"/>
    <col min="9232" max="9232" width="8.83203125" style="270" customWidth="1"/>
    <col min="9233" max="9233" width="15.5" style="270" customWidth="1"/>
    <col min="9234" max="9234" width="13.83203125" style="270" customWidth="1"/>
    <col min="9235" max="9475" width="9.33203125" style="270"/>
    <col min="9476" max="9476" width="8" style="270" customWidth="1"/>
    <col min="9477" max="9477" width="16.6640625" style="270" customWidth="1"/>
    <col min="9478" max="9478" width="16.5" style="270" customWidth="1"/>
    <col min="9479" max="9479" width="7" style="270" customWidth="1"/>
    <col min="9480" max="9480" width="15.5" style="270" customWidth="1"/>
    <col min="9481" max="9481" width="13.6640625" style="270" customWidth="1"/>
    <col min="9482" max="9482" width="7.83203125" style="270" customWidth="1"/>
    <col min="9483" max="9483" width="15.1640625" style="270" customWidth="1"/>
    <col min="9484" max="9484" width="14" style="270" customWidth="1"/>
    <col min="9485" max="9485" width="7.83203125" style="270" customWidth="1"/>
    <col min="9486" max="9486" width="16.83203125" style="270" customWidth="1"/>
    <col min="9487" max="9487" width="13.6640625" style="270" customWidth="1"/>
    <col min="9488" max="9488" width="8.83203125" style="270" customWidth="1"/>
    <col min="9489" max="9489" width="15.5" style="270" customWidth="1"/>
    <col min="9490" max="9490" width="13.83203125" style="270" customWidth="1"/>
    <col min="9491" max="9731" width="9.33203125" style="270"/>
    <col min="9732" max="9732" width="8" style="270" customWidth="1"/>
    <col min="9733" max="9733" width="16.6640625" style="270" customWidth="1"/>
    <col min="9734" max="9734" width="16.5" style="270" customWidth="1"/>
    <col min="9735" max="9735" width="7" style="270" customWidth="1"/>
    <col min="9736" max="9736" width="15.5" style="270" customWidth="1"/>
    <col min="9737" max="9737" width="13.6640625" style="270" customWidth="1"/>
    <col min="9738" max="9738" width="7.83203125" style="270" customWidth="1"/>
    <col min="9739" max="9739" width="15.1640625" style="270" customWidth="1"/>
    <col min="9740" max="9740" width="14" style="270" customWidth="1"/>
    <col min="9741" max="9741" width="7.83203125" style="270" customWidth="1"/>
    <col min="9742" max="9742" width="16.83203125" style="270" customWidth="1"/>
    <col min="9743" max="9743" width="13.6640625" style="270" customWidth="1"/>
    <col min="9744" max="9744" width="8.83203125" style="270" customWidth="1"/>
    <col min="9745" max="9745" width="15.5" style="270" customWidth="1"/>
    <col min="9746" max="9746" width="13.83203125" style="270" customWidth="1"/>
    <col min="9747" max="9987" width="9.33203125" style="270"/>
    <col min="9988" max="9988" width="8" style="270" customWidth="1"/>
    <col min="9989" max="9989" width="16.6640625" style="270" customWidth="1"/>
    <col min="9990" max="9990" width="16.5" style="270" customWidth="1"/>
    <col min="9991" max="9991" width="7" style="270" customWidth="1"/>
    <col min="9992" max="9992" width="15.5" style="270" customWidth="1"/>
    <col min="9993" max="9993" width="13.6640625" style="270" customWidth="1"/>
    <col min="9994" max="9994" width="7.83203125" style="270" customWidth="1"/>
    <col min="9995" max="9995" width="15.1640625" style="270" customWidth="1"/>
    <col min="9996" max="9996" width="14" style="270" customWidth="1"/>
    <col min="9997" max="9997" width="7.83203125" style="270" customWidth="1"/>
    <col min="9998" max="9998" width="16.83203125" style="270" customWidth="1"/>
    <col min="9999" max="9999" width="13.6640625" style="270" customWidth="1"/>
    <col min="10000" max="10000" width="8.83203125" style="270" customWidth="1"/>
    <col min="10001" max="10001" width="15.5" style="270" customWidth="1"/>
    <col min="10002" max="10002" width="13.83203125" style="270" customWidth="1"/>
    <col min="10003" max="10243" width="9.33203125" style="270"/>
    <col min="10244" max="10244" width="8" style="270" customWidth="1"/>
    <col min="10245" max="10245" width="16.6640625" style="270" customWidth="1"/>
    <col min="10246" max="10246" width="16.5" style="270" customWidth="1"/>
    <col min="10247" max="10247" width="7" style="270" customWidth="1"/>
    <col min="10248" max="10248" width="15.5" style="270" customWidth="1"/>
    <col min="10249" max="10249" width="13.6640625" style="270" customWidth="1"/>
    <col min="10250" max="10250" width="7.83203125" style="270" customWidth="1"/>
    <col min="10251" max="10251" width="15.1640625" style="270" customWidth="1"/>
    <col min="10252" max="10252" width="14" style="270" customWidth="1"/>
    <col min="10253" max="10253" width="7.83203125" style="270" customWidth="1"/>
    <col min="10254" max="10254" width="16.83203125" style="270" customWidth="1"/>
    <col min="10255" max="10255" width="13.6640625" style="270" customWidth="1"/>
    <col min="10256" max="10256" width="8.83203125" style="270" customWidth="1"/>
    <col min="10257" max="10257" width="15.5" style="270" customWidth="1"/>
    <col min="10258" max="10258" width="13.83203125" style="270" customWidth="1"/>
    <col min="10259" max="10499" width="9.33203125" style="270"/>
    <col min="10500" max="10500" width="8" style="270" customWidth="1"/>
    <col min="10501" max="10501" width="16.6640625" style="270" customWidth="1"/>
    <col min="10502" max="10502" width="16.5" style="270" customWidth="1"/>
    <col min="10503" max="10503" width="7" style="270" customWidth="1"/>
    <col min="10504" max="10504" width="15.5" style="270" customWidth="1"/>
    <col min="10505" max="10505" width="13.6640625" style="270" customWidth="1"/>
    <col min="10506" max="10506" width="7.83203125" style="270" customWidth="1"/>
    <col min="10507" max="10507" width="15.1640625" style="270" customWidth="1"/>
    <col min="10508" max="10508" width="14" style="270" customWidth="1"/>
    <col min="10509" max="10509" width="7.83203125" style="270" customWidth="1"/>
    <col min="10510" max="10510" width="16.83203125" style="270" customWidth="1"/>
    <col min="10511" max="10511" width="13.6640625" style="270" customWidth="1"/>
    <col min="10512" max="10512" width="8.83203125" style="270" customWidth="1"/>
    <col min="10513" max="10513" width="15.5" style="270" customWidth="1"/>
    <col min="10514" max="10514" width="13.83203125" style="270" customWidth="1"/>
    <col min="10515" max="10755" width="9.33203125" style="270"/>
    <col min="10756" max="10756" width="8" style="270" customWidth="1"/>
    <col min="10757" max="10757" width="16.6640625" style="270" customWidth="1"/>
    <col min="10758" max="10758" width="16.5" style="270" customWidth="1"/>
    <col min="10759" max="10759" width="7" style="270" customWidth="1"/>
    <col min="10760" max="10760" width="15.5" style="270" customWidth="1"/>
    <col min="10761" max="10761" width="13.6640625" style="270" customWidth="1"/>
    <col min="10762" max="10762" width="7.83203125" style="270" customWidth="1"/>
    <col min="10763" max="10763" width="15.1640625" style="270" customWidth="1"/>
    <col min="10764" max="10764" width="14" style="270" customWidth="1"/>
    <col min="10765" max="10765" width="7.83203125" style="270" customWidth="1"/>
    <col min="10766" max="10766" width="16.83203125" style="270" customWidth="1"/>
    <col min="10767" max="10767" width="13.6640625" style="270" customWidth="1"/>
    <col min="10768" max="10768" width="8.83203125" style="270" customWidth="1"/>
    <col min="10769" max="10769" width="15.5" style="270" customWidth="1"/>
    <col min="10770" max="10770" width="13.83203125" style="270" customWidth="1"/>
    <col min="10771" max="11011" width="9.33203125" style="270"/>
    <col min="11012" max="11012" width="8" style="270" customWidth="1"/>
    <col min="11013" max="11013" width="16.6640625" style="270" customWidth="1"/>
    <col min="11014" max="11014" width="16.5" style="270" customWidth="1"/>
    <col min="11015" max="11015" width="7" style="270" customWidth="1"/>
    <col min="11016" max="11016" width="15.5" style="270" customWidth="1"/>
    <col min="11017" max="11017" width="13.6640625" style="270" customWidth="1"/>
    <col min="11018" max="11018" width="7.83203125" style="270" customWidth="1"/>
    <col min="11019" max="11019" width="15.1640625" style="270" customWidth="1"/>
    <col min="11020" max="11020" width="14" style="270" customWidth="1"/>
    <col min="11021" max="11021" width="7.83203125" style="270" customWidth="1"/>
    <col min="11022" max="11022" width="16.83203125" style="270" customWidth="1"/>
    <col min="11023" max="11023" width="13.6640625" style="270" customWidth="1"/>
    <col min="11024" max="11024" width="8.83203125" style="270" customWidth="1"/>
    <col min="11025" max="11025" width="15.5" style="270" customWidth="1"/>
    <col min="11026" max="11026" width="13.83203125" style="270" customWidth="1"/>
    <col min="11027" max="11267" width="9.33203125" style="270"/>
    <col min="11268" max="11268" width="8" style="270" customWidth="1"/>
    <col min="11269" max="11269" width="16.6640625" style="270" customWidth="1"/>
    <col min="11270" max="11270" width="16.5" style="270" customWidth="1"/>
    <col min="11271" max="11271" width="7" style="270" customWidth="1"/>
    <col min="11272" max="11272" width="15.5" style="270" customWidth="1"/>
    <col min="11273" max="11273" width="13.6640625" style="270" customWidth="1"/>
    <col min="11274" max="11274" width="7.83203125" style="270" customWidth="1"/>
    <col min="11275" max="11275" width="15.1640625" style="270" customWidth="1"/>
    <col min="11276" max="11276" width="14" style="270" customWidth="1"/>
    <col min="11277" max="11277" width="7.83203125" style="270" customWidth="1"/>
    <col min="11278" max="11278" width="16.83203125" style="270" customWidth="1"/>
    <col min="11279" max="11279" width="13.6640625" style="270" customWidth="1"/>
    <col min="11280" max="11280" width="8.83203125" style="270" customWidth="1"/>
    <col min="11281" max="11281" width="15.5" style="270" customWidth="1"/>
    <col min="11282" max="11282" width="13.83203125" style="270" customWidth="1"/>
    <col min="11283" max="11523" width="9.33203125" style="270"/>
    <col min="11524" max="11524" width="8" style="270" customWidth="1"/>
    <col min="11525" max="11525" width="16.6640625" style="270" customWidth="1"/>
    <col min="11526" max="11526" width="16.5" style="270" customWidth="1"/>
    <col min="11527" max="11527" width="7" style="270" customWidth="1"/>
    <col min="11528" max="11528" width="15.5" style="270" customWidth="1"/>
    <col min="11529" max="11529" width="13.6640625" style="270" customWidth="1"/>
    <col min="11530" max="11530" width="7.83203125" style="270" customWidth="1"/>
    <col min="11531" max="11531" width="15.1640625" style="270" customWidth="1"/>
    <col min="11532" max="11532" width="14" style="270" customWidth="1"/>
    <col min="11533" max="11533" width="7.83203125" style="270" customWidth="1"/>
    <col min="11534" max="11534" width="16.83203125" style="270" customWidth="1"/>
    <col min="11535" max="11535" width="13.6640625" style="270" customWidth="1"/>
    <col min="11536" max="11536" width="8.83203125" style="270" customWidth="1"/>
    <col min="11537" max="11537" width="15.5" style="270" customWidth="1"/>
    <col min="11538" max="11538" width="13.83203125" style="270" customWidth="1"/>
    <col min="11539" max="11779" width="9.33203125" style="270"/>
    <col min="11780" max="11780" width="8" style="270" customWidth="1"/>
    <col min="11781" max="11781" width="16.6640625" style="270" customWidth="1"/>
    <col min="11782" max="11782" width="16.5" style="270" customWidth="1"/>
    <col min="11783" max="11783" width="7" style="270" customWidth="1"/>
    <col min="11784" max="11784" width="15.5" style="270" customWidth="1"/>
    <col min="11785" max="11785" width="13.6640625" style="270" customWidth="1"/>
    <col min="11786" max="11786" width="7.83203125" style="270" customWidth="1"/>
    <col min="11787" max="11787" width="15.1640625" style="270" customWidth="1"/>
    <col min="11788" max="11788" width="14" style="270" customWidth="1"/>
    <col min="11789" max="11789" width="7.83203125" style="270" customWidth="1"/>
    <col min="11790" max="11790" width="16.83203125" style="270" customWidth="1"/>
    <col min="11791" max="11791" width="13.6640625" style="270" customWidth="1"/>
    <col min="11792" max="11792" width="8.83203125" style="270" customWidth="1"/>
    <col min="11793" max="11793" width="15.5" style="270" customWidth="1"/>
    <col min="11794" max="11794" width="13.83203125" style="270" customWidth="1"/>
    <col min="11795" max="12035" width="9.33203125" style="270"/>
    <col min="12036" max="12036" width="8" style="270" customWidth="1"/>
    <col min="12037" max="12037" width="16.6640625" style="270" customWidth="1"/>
    <col min="12038" max="12038" width="16.5" style="270" customWidth="1"/>
    <col min="12039" max="12039" width="7" style="270" customWidth="1"/>
    <col min="12040" max="12040" width="15.5" style="270" customWidth="1"/>
    <col min="12041" max="12041" width="13.6640625" style="270" customWidth="1"/>
    <col min="12042" max="12042" width="7.83203125" style="270" customWidth="1"/>
    <col min="12043" max="12043" width="15.1640625" style="270" customWidth="1"/>
    <col min="12044" max="12044" width="14" style="270" customWidth="1"/>
    <col min="12045" max="12045" width="7.83203125" style="270" customWidth="1"/>
    <col min="12046" max="12046" width="16.83203125" style="270" customWidth="1"/>
    <col min="12047" max="12047" width="13.6640625" style="270" customWidth="1"/>
    <col min="12048" max="12048" width="8.83203125" style="270" customWidth="1"/>
    <col min="12049" max="12049" width="15.5" style="270" customWidth="1"/>
    <col min="12050" max="12050" width="13.83203125" style="270" customWidth="1"/>
    <col min="12051" max="12291" width="9.33203125" style="270"/>
    <col min="12292" max="12292" width="8" style="270" customWidth="1"/>
    <col min="12293" max="12293" width="16.6640625" style="270" customWidth="1"/>
    <col min="12294" max="12294" width="16.5" style="270" customWidth="1"/>
    <col min="12295" max="12295" width="7" style="270" customWidth="1"/>
    <col min="12296" max="12296" width="15.5" style="270" customWidth="1"/>
    <col min="12297" max="12297" width="13.6640625" style="270" customWidth="1"/>
    <col min="12298" max="12298" width="7.83203125" style="270" customWidth="1"/>
    <col min="12299" max="12299" width="15.1640625" style="270" customWidth="1"/>
    <col min="12300" max="12300" width="14" style="270" customWidth="1"/>
    <col min="12301" max="12301" width="7.83203125" style="270" customWidth="1"/>
    <col min="12302" max="12302" width="16.83203125" style="270" customWidth="1"/>
    <col min="12303" max="12303" width="13.6640625" style="270" customWidth="1"/>
    <col min="12304" max="12304" width="8.83203125" style="270" customWidth="1"/>
    <col min="12305" max="12305" width="15.5" style="270" customWidth="1"/>
    <col min="12306" max="12306" width="13.83203125" style="270" customWidth="1"/>
    <col min="12307" max="12547" width="9.33203125" style="270"/>
    <col min="12548" max="12548" width="8" style="270" customWidth="1"/>
    <col min="12549" max="12549" width="16.6640625" style="270" customWidth="1"/>
    <col min="12550" max="12550" width="16.5" style="270" customWidth="1"/>
    <col min="12551" max="12551" width="7" style="270" customWidth="1"/>
    <col min="12552" max="12552" width="15.5" style="270" customWidth="1"/>
    <col min="12553" max="12553" width="13.6640625" style="270" customWidth="1"/>
    <col min="12554" max="12554" width="7.83203125" style="270" customWidth="1"/>
    <col min="12555" max="12555" width="15.1640625" style="270" customWidth="1"/>
    <col min="12556" max="12556" width="14" style="270" customWidth="1"/>
    <col min="12557" max="12557" width="7.83203125" style="270" customWidth="1"/>
    <col min="12558" max="12558" width="16.83203125" style="270" customWidth="1"/>
    <col min="12559" max="12559" width="13.6640625" style="270" customWidth="1"/>
    <col min="12560" max="12560" width="8.83203125" style="270" customWidth="1"/>
    <col min="12561" max="12561" width="15.5" style="270" customWidth="1"/>
    <col min="12562" max="12562" width="13.83203125" style="270" customWidth="1"/>
    <col min="12563" max="12803" width="9.33203125" style="270"/>
    <col min="12804" max="12804" width="8" style="270" customWidth="1"/>
    <col min="12805" max="12805" width="16.6640625" style="270" customWidth="1"/>
    <col min="12806" max="12806" width="16.5" style="270" customWidth="1"/>
    <col min="12807" max="12807" width="7" style="270" customWidth="1"/>
    <col min="12808" max="12808" width="15.5" style="270" customWidth="1"/>
    <col min="12809" max="12809" width="13.6640625" style="270" customWidth="1"/>
    <col min="12810" max="12810" width="7.83203125" style="270" customWidth="1"/>
    <col min="12811" max="12811" width="15.1640625" style="270" customWidth="1"/>
    <col min="12812" max="12812" width="14" style="270" customWidth="1"/>
    <col min="12813" max="12813" width="7.83203125" style="270" customWidth="1"/>
    <col min="12814" max="12814" width="16.83203125" style="270" customWidth="1"/>
    <col min="12815" max="12815" width="13.6640625" style="270" customWidth="1"/>
    <col min="12816" max="12816" width="8.83203125" style="270" customWidth="1"/>
    <col min="12817" max="12817" width="15.5" style="270" customWidth="1"/>
    <col min="12818" max="12818" width="13.83203125" style="270" customWidth="1"/>
    <col min="12819" max="13059" width="9.33203125" style="270"/>
    <col min="13060" max="13060" width="8" style="270" customWidth="1"/>
    <col min="13061" max="13061" width="16.6640625" style="270" customWidth="1"/>
    <col min="13062" max="13062" width="16.5" style="270" customWidth="1"/>
    <col min="13063" max="13063" width="7" style="270" customWidth="1"/>
    <col min="13064" max="13064" width="15.5" style="270" customWidth="1"/>
    <col min="13065" max="13065" width="13.6640625" style="270" customWidth="1"/>
    <col min="13066" max="13066" width="7.83203125" style="270" customWidth="1"/>
    <col min="13067" max="13067" width="15.1640625" style="270" customWidth="1"/>
    <col min="13068" max="13068" width="14" style="270" customWidth="1"/>
    <col min="13069" max="13069" width="7.83203125" style="270" customWidth="1"/>
    <col min="13070" max="13070" width="16.83203125" style="270" customWidth="1"/>
    <col min="13071" max="13071" width="13.6640625" style="270" customWidth="1"/>
    <col min="13072" max="13072" width="8.83203125" style="270" customWidth="1"/>
    <col min="13073" max="13073" width="15.5" style="270" customWidth="1"/>
    <col min="13074" max="13074" width="13.83203125" style="270" customWidth="1"/>
    <col min="13075" max="13315" width="9.33203125" style="270"/>
    <col min="13316" max="13316" width="8" style="270" customWidth="1"/>
    <col min="13317" max="13317" width="16.6640625" style="270" customWidth="1"/>
    <col min="13318" max="13318" width="16.5" style="270" customWidth="1"/>
    <col min="13319" max="13319" width="7" style="270" customWidth="1"/>
    <col min="13320" max="13320" width="15.5" style="270" customWidth="1"/>
    <col min="13321" max="13321" width="13.6640625" style="270" customWidth="1"/>
    <col min="13322" max="13322" width="7.83203125" style="270" customWidth="1"/>
    <col min="13323" max="13323" width="15.1640625" style="270" customWidth="1"/>
    <col min="13324" max="13324" width="14" style="270" customWidth="1"/>
    <col min="13325" max="13325" width="7.83203125" style="270" customWidth="1"/>
    <col min="13326" max="13326" width="16.83203125" style="270" customWidth="1"/>
    <col min="13327" max="13327" width="13.6640625" style="270" customWidth="1"/>
    <col min="13328" max="13328" width="8.83203125" style="270" customWidth="1"/>
    <col min="13329" max="13329" width="15.5" style="270" customWidth="1"/>
    <col min="13330" max="13330" width="13.83203125" style="270" customWidth="1"/>
    <col min="13331" max="13571" width="9.33203125" style="270"/>
    <col min="13572" max="13572" width="8" style="270" customWidth="1"/>
    <col min="13573" max="13573" width="16.6640625" style="270" customWidth="1"/>
    <col min="13574" max="13574" width="16.5" style="270" customWidth="1"/>
    <col min="13575" max="13575" width="7" style="270" customWidth="1"/>
    <col min="13576" max="13576" width="15.5" style="270" customWidth="1"/>
    <col min="13577" max="13577" width="13.6640625" style="270" customWidth="1"/>
    <col min="13578" max="13578" width="7.83203125" style="270" customWidth="1"/>
    <col min="13579" max="13579" width="15.1640625" style="270" customWidth="1"/>
    <col min="13580" max="13580" width="14" style="270" customWidth="1"/>
    <col min="13581" max="13581" width="7.83203125" style="270" customWidth="1"/>
    <col min="13582" max="13582" width="16.83203125" style="270" customWidth="1"/>
    <col min="13583" max="13583" width="13.6640625" style="270" customWidth="1"/>
    <col min="13584" max="13584" width="8.83203125" style="270" customWidth="1"/>
    <col min="13585" max="13585" width="15.5" style="270" customWidth="1"/>
    <col min="13586" max="13586" width="13.83203125" style="270" customWidth="1"/>
    <col min="13587" max="13827" width="9.33203125" style="270"/>
    <col min="13828" max="13828" width="8" style="270" customWidth="1"/>
    <col min="13829" max="13829" width="16.6640625" style="270" customWidth="1"/>
    <col min="13830" max="13830" width="16.5" style="270" customWidth="1"/>
    <col min="13831" max="13831" width="7" style="270" customWidth="1"/>
    <col min="13832" max="13832" width="15.5" style="270" customWidth="1"/>
    <col min="13833" max="13833" width="13.6640625" style="270" customWidth="1"/>
    <col min="13834" max="13834" width="7.83203125" style="270" customWidth="1"/>
    <col min="13835" max="13835" width="15.1640625" style="270" customWidth="1"/>
    <col min="13836" max="13836" width="14" style="270" customWidth="1"/>
    <col min="13837" max="13837" width="7.83203125" style="270" customWidth="1"/>
    <col min="13838" max="13838" width="16.83203125" style="270" customWidth="1"/>
    <col min="13839" max="13839" width="13.6640625" style="270" customWidth="1"/>
    <col min="13840" max="13840" width="8.83203125" style="270" customWidth="1"/>
    <col min="13841" max="13841" width="15.5" style="270" customWidth="1"/>
    <col min="13842" max="13842" width="13.83203125" style="270" customWidth="1"/>
    <col min="13843" max="14083" width="9.33203125" style="270"/>
    <col min="14084" max="14084" width="8" style="270" customWidth="1"/>
    <col min="14085" max="14085" width="16.6640625" style="270" customWidth="1"/>
    <col min="14086" max="14086" width="16.5" style="270" customWidth="1"/>
    <col min="14087" max="14087" width="7" style="270" customWidth="1"/>
    <col min="14088" max="14088" width="15.5" style="270" customWidth="1"/>
    <col min="14089" max="14089" width="13.6640625" style="270" customWidth="1"/>
    <col min="14090" max="14090" width="7.83203125" style="270" customWidth="1"/>
    <col min="14091" max="14091" width="15.1640625" style="270" customWidth="1"/>
    <col min="14092" max="14092" width="14" style="270" customWidth="1"/>
    <col min="14093" max="14093" width="7.83203125" style="270" customWidth="1"/>
    <col min="14094" max="14094" width="16.83203125" style="270" customWidth="1"/>
    <col min="14095" max="14095" width="13.6640625" style="270" customWidth="1"/>
    <col min="14096" max="14096" width="8.83203125" style="270" customWidth="1"/>
    <col min="14097" max="14097" width="15.5" style="270" customWidth="1"/>
    <col min="14098" max="14098" width="13.83203125" style="270" customWidth="1"/>
    <col min="14099" max="14339" width="9.33203125" style="270"/>
    <col min="14340" max="14340" width="8" style="270" customWidth="1"/>
    <col min="14341" max="14341" width="16.6640625" style="270" customWidth="1"/>
    <col min="14342" max="14342" width="16.5" style="270" customWidth="1"/>
    <col min="14343" max="14343" width="7" style="270" customWidth="1"/>
    <col min="14344" max="14344" width="15.5" style="270" customWidth="1"/>
    <col min="14345" max="14345" width="13.6640625" style="270" customWidth="1"/>
    <col min="14346" max="14346" width="7.83203125" style="270" customWidth="1"/>
    <col min="14347" max="14347" width="15.1640625" style="270" customWidth="1"/>
    <col min="14348" max="14348" width="14" style="270" customWidth="1"/>
    <col min="14349" max="14349" width="7.83203125" style="270" customWidth="1"/>
    <col min="14350" max="14350" width="16.83203125" style="270" customWidth="1"/>
    <col min="14351" max="14351" width="13.6640625" style="270" customWidth="1"/>
    <col min="14352" max="14352" width="8.83203125" style="270" customWidth="1"/>
    <col min="14353" max="14353" width="15.5" style="270" customWidth="1"/>
    <col min="14354" max="14354" width="13.83203125" style="270" customWidth="1"/>
    <col min="14355" max="14595" width="9.33203125" style="270"/>
    <col min="14596" max="14596" width="8" style="270" customWidth="1"/>
    <col min="14597" max="14597" width="16.6640625" style="270" customWidth="1"/>
    <col min="14598" max="14598" width="16.5" style="270" customWidth="1"/>
    <col min="14599" max="14599" width="7" style="270" customWidth="1"/>
    <col min="14600" max="14600" width="15.5" style="270" customWidth="1"/>
    <col min="14601" max="14601" width="13.6640625" style="270" customWidth="1"/>
    <col min="14602" max="14602" width="7.83203125" style="270" customWidth="1"/>
    <col min="14603" max="14603" width="15.1640625" style="270" customWidth="1"/>
    <col min="14604" max="14604" width="14" style="270" customWidth="1"/>
    <col min="14605" max="14605" width="7.83203125" style="270" customWidth="1"/>
    <col min="14606" max="14606" width="16.83203125" style="270" customWidth="1"/>
    <col min="14607" max="14607" width="13.6640625" style="270" customWidth="1"/>
    <col min="14608" max="14608" width="8.83203125" style="270" customWidth="1"/>
    <col min="14609" max="14609" width="15.5" style="270" customWidth="1"/>
    <col min="14610" max="14610" width="13.83203125" style="270" customWidth="1"/>
    <col min="14611" max="14851" width="9.33203125" style="270"/>
    <col min="14852" max="14852" width="8" style="270" customWidth="1"/>
    <col min="14853" max="14853" width="16.6640625" style="270" customWidth="1"/>
    <col min="14854" max="14854" width="16.5" style="270" customWidth="1"/>
    <col min="14855" max="14855" width="7" style="270" customWidth="1"/>
    <col min="14856" max="14856" width="15.5" style="270" customWidth="1"/>
    <col min="14857" max="14857" width="13.6640625" style="270" customWidth="1"/>
    <col min="14858" max="14858" width="7.83203125" style="270" customWidth="1"/>
    <col min="14859" max="14859" width="15.1640625" style="270" customWidth="1"/>
    <col min="14860" max="14860" width="14" style="270" customWidth="1"/>
    <col min="14861" max="14861" width="7.83203125" style="270" customWidth="1"/>
    <col min="14862" max="14862" width="16.83203125" style="270" customWidth="1"/>
    <col min="14863" max="14863" width="13.6640625" style="270" customWidth="1"/>
    <col min="14864" max="14864" width="8.83203125" style="270" customWidth="1"/>
    <col min="14865" max="14865" width="15.5" style="270" customWidth="1"/>
    <col min="14866" max="14866" width="13.83203125" style="270" customWidth="1"/>
    <col min="14867" max="15107" width="9.33203125" style="270"/>
    <col min="15108" max="15108" width="8" style="270" customWidth="1"/>
    <col min="15109" max="15109" width="16.6640625" style="270" customWidth="1"/>
    <col min="15110" max="15110" width="16.5" style="270" customWidth="1"/>
    <col min="15111" max="15111" width="7" style="270" customWidth="1"/>
    <col min="15112" max="15112" width="15.5" style="270" customWidth="1"/>
    <col min="15113" max="15113" width="13.6640625" style="270" customWidth="1"/>
    <col min="15114" max="15114" width="7.83203125" style="270" customWidth="1"/>
    <col min="15115" max="15115" width="15.1640625" style="270" customWidth="1"/>
    <col min="15116" max="15116" width="14" style="270" customWidth="1"/>
    <col min="15117" max="15117" width="7.83203125" style="270" customWidth="1"/>
    <col min="15118" max="15118" width="16.83203125" style="270" customWidth="1"/>
    <col min="15119" max="15119" width="13.6640625" style="270" customWidth="1"/>
    <col min="15120" max="15120" width="8.83203125" style="270" customWidth="1"/>
    <col min="15121" max="15121" width="15.5" style="270" customWidth="1"/>
    <col min="15122" max="15122" width="13.83203125" style="270" customWidth="1"/>
    <col min="15123" max="15363" width="9.33203125" style="270"/>
    <col min="15364" max="15364" width="8" style="270" customWidth="1"/>
    <col min="15365" max="15365" width="16.6640625" style="270" customWidth="1"/>
    <col min="15366" max="15366" width="16.5" style="270" customWidth="1"/>
    <col min="15367" max="15367" width="7" style="270" customWidth="1"/>
    <col min="15368" max="15368" width="15.5" style="270" customWidth="1"/>
    <col min="15369" max="15369" width="13.6640625" style="270" customWidth="1"/>
    <col min="15370" max="15370" width="7.83203125" style="270" customWidth="1"/>
    <col min="15371" max="15371" width="15.1640625" style="270" customWidth="1"/>
    <col min="15372" max="15372" width="14" style="270" customWidth="1"/>
    <col min="15373" max="15373" width="7.83203125" style="270" customWidth="1"/>
    <col min="15374" max="15374" width="16.83203125" style="270" customWidth="1"/>
    <col min="15375" max="15375" width="13.6640625" style="270" customWidth="1"/>
    <col min="15376" max="15376" width="8.83203125" style="270" customWidth="1"/>
    <col min="15377" max="15377" width="15.5" style="270" customWidth="1"/>
    <col min="15378" max="15378" width="13.83203125" style="270" customWidth="1"/>
    <col min="15379" max="15619" width="9.33203125" style="270"/>
    <col min="15620" max="15620" width="8" style="270" customWidth="1"/>
    <col min="15621" max="15621" width="16.6640625" style="270" customWidth="1"/>
    <col min="15622" max="15622" width="16.5" style="270" customWidth="1"/>
    <col min="15623" max="15623" width="7" style="270" customWidth="1"/>
    <col min="15624" max="15624" width="15.5" style="270" customWidth="1"/>
    <col min="15625" max="15625" width="13.6640625" style="270" customWidth="1"/>
    <col min="15626" max="15626" width="7.83203125" style="270" customWidth="1"/>
    <col min="15627" max="15627" width="15.1640625" style="270" customWidth="1"/>
    <col min="15628" max="15628" width="14" style="270" customWidth="1"/>
    <col min="15629" max="15629" width="7.83203125" style="270" customWidth="1"/>
    <col min="15630" max="15630" width="16.83203125" style="270" customWidth="1"/>
    <col min="15631" max="15631" width="13.6640625" style="270" customWidth="1"/>
    <col min="15632" max="15632" width="8.83203125" style="270" customWidth="1"/>
    <col min="15633" max="15633" width="15.5" style="270" customWidth="1"/>
    <col min="15634" max="15634" width="13.83203125" style="270" customWidth="1"/>
    <col min="15635" max="15875" width="9.33203125" style="270"/>
    <col min="15876" max="15876" width="8" style="270" customWidth="1"/>
    <col min="15877" max="15877" width="16.6640625" style="270" customWidth="1"/>
    <col min="15878" max="15878" width="16.5" style="270" customWidth="1"/>
    <col min="15879" max="15879" width="7" style="270" customWidth="1"/>
    <col min="15880" max="15880" width="15.5" style="270" customWidth="1"/>
    <col min="15881" max="15881" width="13.6640625" style="270" customWidth="1"/>
    <col min="15882" max="15882" width="7.83203125" style="270" customWidth="1"/>
    <col min="15883" max="15883" width="15.1640625" style="270" customWidth="1"/>
    <col min="15884" max="15884" width="14" style="270" customWidth="1"/>
    <col min="15885" max="15885" width="7.83203125" style="270" customWidth="1"/>
    <col min="15886" max="15886" width="16.83203125" style="270" customWidth="1"/>
    <col min="15887" max="15887" width="13.6640625" style="270" customWidth="1"/>
    <col min="15888" max="15888" width="8.83203125" style="270" customWidth="1"/>
    <col min="15889" max="15889" width="15.5" style="270" customWidth="1"/>
    <col min="15890" max="15890" width="13.83203125" style="270" customWidth="1"/>
    <col min="15891" max="16131" width="9.33203125" style="270"/>
    <col min="16132" max="16132" width="8" style="270" customWidth="1"/>
    <col min="16133" max="16133" width="16.6640625" style="270" customWidth="1"/>
    <col min="16134" max="16134" width="16.5" style="270" customWidth="1"/>
    <col min="16135" max="16135" width="7" style="270" customWidth="1"/>
    <col min="16136" max="16136" width="15.5" style="270" customWidth="1"/>
    <col min="16137" max="16137" width="13.6640625" style="270" customWidth="1"/>
    <col min="16138" max="16138" width="7.83203125" style="270" customWidth="1"/>
    <col min="16139" max="16139" width="15.1640625" style="270" customWidth="1"/>
    <col min="16140" max="16140" width="14" style="270" customWidth="1"/>
    <col min="16141" max="16141" width="7.83203125" style="270" customWidth="1"/>
    <col min="16142" max="16142" width="16.83203125" style="270" customWidth="1"/>
    <col min="16143" max="16143" width="13.6640625" style="270" customWidth="1"/>
    <col min="16144" max="16144" width="8.83203125" style="270" customWidth="1"/>
    <col min="16145" max="16145" width="15.5" style="270" customWidth="1"/>
    <col min="16146" max="16146" width="13.83203125" style="270" customWidth="1"/>
    <col min="16147" max="16384" width="9.33203125" style="270"/>
  </cols>
  <sheetData>
    <row r="1" spans="2:25" ht="65.25" customHeight="1">
      <c r="B1" s="382" t="s">
        <v>2523</v>
      </c>
      <c r="C1" s="382"/>
      <c r="D1" s="382"/>
      <c r="E1" s="382"/>
      <c r="F1" s="382"/>
      <c r="G1" s="382"/>
      <c r="H1" s="382"/>
      <c r="I1" s="382"/>
      <c r="J1" s="382"/>
      <c r="K1" s="325"/>
      <c r="L1" s="325"/>
      <c r="M1" s="325"/>
      <c r="N1" s="383" t="s">
        <v>2524</v>
      </c>
      <c r="O1" s="383"/>
      <c r="P1" s="383"/>
      <c r="Q1" s="383"/>
      <c r="R1" s="383"/>
      <c r="S1" s="383"/>
      <c r="T1" s="383"/>
      <c r="U1" s="383"/>
      <c r="V1" s="383"/>
      <c r="W1" s="383"/>
      <c r="X1" s="383"/>
      <c r="Y1" s="383"/>
    </row>
    <row r="2" spans="2:25" ht="24" customHeight="1">
      <c r="B2" s="384" t="s">
        <v>2595</v>
      </c>
      <c r="C2" s="384"/>
      <c r="D2" s="384"/>
      <c r="E2" s="384"/>
      <c r="F2" s="384"/>
      <c r="G2" s="384"/>
      <c r="H2" s="384"/>
      <c r="I2" s="384"/>
      <c r="J2" s="384"/>
      <c r="K2" s="384"/>
      <c r="L2" s="384"/>
      <c r="M2" s="384"/>
      <c r="N2" s="384"/>
      <c r="O2" s="384"/>
      <c r="P2" s="384"/>
      <c r="Q2" s="384"/>
      <c r="R2" s="384"/>
      <c r="S2" s="384"/>
      <c r="T2" s="384"/>
      <c r="U2" s="384"/>
      <c r="V2" s="384"/>
      <c r="W2" s="384"/>
      <c r="X2" s="384"/>
      <c r="Y2" s="384"/>
    </row>
    <row r="3" spans="2:25" ht="33" customHeight="1">
      <c r="B3" s="385" t="s">
        <v>2596</v>
      </c>
      <c r="C3" s="385"/>
      <c r="D3" s="385"/>
      <c r="E3" s="385"/>
      <c r="F3" s="385"/>
      <c r="G3" s="385"/>
      <c r="H3" s="385"/>
      <c r="I3" s="385"/>
      <c r="J3" s="385"/>
      <c r="K3" s="385"/>
      <c r="L3" s="385"/>
      <c r="M3" s="385"/>
      <c r="N3" s="385"/>
      <c r="O3" s="385"/>
      <c r="P3" s="385"/>
      <c r="Q3" s="385"/>
      <c r="R3" s="385"/>
      <c r="S3" s="385"/>
      <c r="T3" s="385"/>
      <c r="U3" s="385"/>
      <c r="V3" s="385"/>
      <c r="W3" s="385"/>
      <c r="X3" s="385"/>
      <c r="Y3" s="385"/>
    </row>
    <row r="4" spans="2:25" s="271" customFormat="1" ht="21" customHeight="1">
      <c r="B4" s="357" t="s">
        <v>2600</v>
      </c>
      <c r="C4" s="358"/>
      <c r="D4" s="358"/>
      <c r="E4" s="358"/>
      <c r="F4" s="358"/>
      <c r="G4" s="358"/>
      <c r="H4" s="358"/>
      <c r="I4" s="358"/>
      <c r="J4" s="358"/>
      <c r="K4" s="358"/>
      <c r="L4" s="358"/>
      <c r="M4" s="358"/>
      <c r="N4" s="358"/>
      <c r="O4" s="358"/>
      <c r="P4" s="358"/>
      <c r="Q4" s="358"/>
      <c r="R4" s="358"/>
      <c r="S4" s="358"/>
      <c r="T4" s="358"/>
      <c r="U4" s="358"/>
      <c r="V4" s="358"/>
      <c r="W4" s="358"/>
      <c r="X4" s="358"/>
      <c r="Y4" s="359"/>
    </row>
    <row r="5" spans="2:25" s="272" customFormat="1" ht="33" customHeight="1">
      <c r="B5" s="285" t="s">
        <v>2527</v>
      </c>
      <c r="C5" s="216" t="s">
        <v>2528</v>
      </c>
      <c r="D5" s="285" t="s">
        <v>2529</v>
      </c>
      <c r="E5" s="286" t="s">
        <v>2586</v>
      </c>
      <c r="F5" s="286" t="s">
        <v>2587</v>
      </c>
      <c r="G5" s="286" t="s">
        <v>2585</v>
      </c>
      <c r="H5" s="285" t="s">
        <v>2527</v>
      </c>
      <c r="I5" s="216" t="s">
        <v>2528</v>
      </c>
      <c r="J5" s="285" t="s">
        <v>2529</v>
      </c>
      <c r="K5" s="286" t="s">
        <v>2586</v>
      </c>
      <c r="L5" s="286" t="s">
        <v>2587</v>
      </c>
      <c r="M5" s="328" t="s">
        <v>2585</v>
      </c>
      <c r="N5" s="285" t="s">
        <v>2527</v>
      </c>
      <c r="O5" s="216" t="s">
        <v>2528</v>
      </c>
      <c r="P5" s="285" t="s">
        <v>2529</v>
      </c>
      <c r="Q5" s="286" t="s">
        <v>2586</v>
      </c>
      <c r="R5" s="286" t="s">
        <v>2587</v>
      </c>
      <c r="S5" s="286" t="s">
        <v>2585</v>
      </c>
      <c r="T5" s="285" t="s">
        <v>2527</v>
      </c>
      <c r="U5" s="216" t="s">
        <v>2528</v>
      </c>
      <c r="V5" s="285" t="s">
        <v>2529</v>
      </c>
      <c r="W5" s="286" t="s">
        <v>2586</v>
      </c>
      <c r="X5" s="286" t="s">
        <v>2587</v>
      </c>
      <c r="Y5" s="286" t="s">
        <v>2585</v>
      </c>
    </row>
    <row r="6" spans="2:25" s="276" customFormat="1" ht="21" customHeight="1">
      <c r="B6" s="273">
        <v>1</v>
      </c>
      <c r="C6" s="274" t="s">
        <v>2530</v>
      </c>
      <c r="D6" s="277">
        <v>26</v>
      </c>
      <c r="E6" s="287">
        <f>'THUD 20.2'!AJ42</f>
        <v>40</v>
      </c>
      <c r="F6" s="291">
        <f>CKCT19.2!AK30</f>
        <v>1</v>
      </c>
      <c r="G6" s="295">
        <f>CKCT19.1!AL30</f>
        <v>2</v>
      </c>
      <c r="H6" s="284">
        <v>1</v>
      </c>
      <c r="I6" s="282" t="s">
        <v>2531</v>
      </c>
      <c r="J6" s="191">
        <v>35</v>
      </c>
      <c r="K6" s="287">
        <f>TBN19.1!AJ39</f>
        <v>25</v>
      </c>
      <c r="L6" s="291">
        <f>TBN19.1!AK39</f>
        <v>5</v>
      </c>
      <c r="M6" s="295">
        <f>TBN19.1!AL39</f>
        <v>10</v>
      </c>
      <c r="N6" s="284">
        <v>1</v>
      </c>
      <c r="O6" s="329" t="s">
        <v>2556</v>
      </c>
      <c r="P6" s="191">
        <v>24</v>
      </c>
      <c r="Q6" s="287">
        <f>KTDN19.1!AJ28</f>
        <v>4</v>
      </c>
      <c r="R6" s="291">
        <f>KTDN19.1!AK28</f>
        <v>11</v>
      </c>
      <c r="S6" s="295">
        <f>KTDN19.1!AL28</f>
        <v>0</v>
      </c>
      <c r="T6" s="284">
        <v>1</v>
      </c>
      <c r="U6" s="282" t="s">
        <v>2549</v>
      </c>
      <c r="V6" s="191">
        <v>27</v>
      </c>
      <c r="W6" s="287">
        <f>THUD19.1!AJ33</f>
        <v>14</v>
      </c>
      <c r="X6" s="291">
        <f>THUD19.1!AK33</f>
        <v>0</v>
      </c>
      <c r="Y6" s="295">
        <f>THUD19.1!AL33</f>
        <v>32</v>
      </c>
    </row>
    <row r="7" spans="2:25" s="276" customFormat="1" ht="21" customHeight="1">
      <c r="B7" s="273">
        <v>2</v>
      </c>
      <c r="C7" s="274" t="s">
        <v>2535</v>
      </c>
      <c r="D7" s="277">
        <v>28</v>
      </c>
      <c r="E7" s="287">
        <f>CKCT19.2!AJ30</f>
        <v>16</v>
      </c>
      <c r="F7" s="291">
        <f>CKCT19.2!AK30</f>
        <v>1</v>
      </c>
      <c r="G7" s="295">
        <f>CKCT19.2!AL30</f>
        <v>1</v>
      </c>
      <c r="H7" s="284">
        <v>2</v>
      </c>
      <c r="I7" s="282" t="s">
        <v>2536</v>
      </c>
      <c r="J7" s="191">
        <v>34</v>
      </c>
      <c r="K7" s="287">
        <f>TBN19.2!AJ37</f>
        <v>58</v>
      </c>
      <c r="L7" s="291">
        <f>TBN19.2!AK37</f>
        <v>3</v>
      </c>
      <c r="M7" s="295">
        <f>TBN19.2!AL37</f>
        <v>4</v>
      </c>
      <c r="N7" s="284">
        <v>2</v>
      </c>
      <c r="O7" s="329" t="s">
        <v>2560</v>
      </c>
      <c r="P7" s="191">
        <v>22</v>
      </c>
      <c r="Q7" s="287">
        <f>KTDN19.2!AJ29</f>
        <v>1</v>
      </c>
      <c r="R7" s="291">
        <f>KTDN19.2!AK29</f>
        <v>18</v>
      </c>
      <c r="S7" s="295">
        <f>KTDN19.1!AL28</f>
        <v>0</v>
      </c>
      <c r="T7" s="284">
        <v>2</v>
      </c>
      <c r="U7" s="282" t="s">
        <v>2553</v>
      </c>
      <c r="V7" s="284">
        <v>25</v>
      </c>
      <c r="W7" s="287">
        <f>THUD19.2!AJ32</f>
        <v>12</v>
      </c>
      <c r="X7" s="291">
        <f>THUD19.2!AK32</f>
        <v>2</v>
      </c>
      <c r="Y7" s="295">
        <f>THUD19.2!AL32</f>
        <v>8</v>
      </c>
    </row>
    <row r="8" spans="2:25" s="276" customFormat="1" ht="21" customHeight="1">
      <c r="B8" s="273">
        <v>3</v>
      </c>
      <c r="C8" s="274" t="s">
        <v>2539</v>
      </c>
      <c r="D8" s="277">
        <v>29</v>
      </c>
      <c r="E8" s="287">
        <f>'CKĐL 19.1'!AJ33</f>
        <v>27</v>
      </c>
      <c r="F8" s="291">
        <f>'CKĐL 19.1'!AK33</f>
        <v>5</v>
      </c>
      <c r="G8" s="295">
        <f>'CKĐL 19.1'!AL33</f>
        <v>8</v>
      </c>
      <c r="H8" s="284">
        <v>3</v>
      </c>
      <c r="I8" s="282" t="s">
        <v>2540</v>
      </c>
      <c r="J8" s="191">
        <v>28</v>
      </c>
      <c r="K8" s="287">
        <f>ĐCN19!AJ35</f>
        <v>20</v>
      </c>
      <c r="L8" s="291">
        <f>ĐCN19!AK35</f>
        <v>0</v>
      </c>
      <c r="M8" s="295">
        <f>ĐCN19!AL35</f>
        <v>0</v>
      </c>
      <c r="N8" s="284">
        <v>3</v>
      </c>
      <c r="O8" s="329" t="s">
        <v>2563</v>
      </c>
      <c r="P8" s="191">
        <v>25</v>
      </c>
      <c r="Q8" s="287">
        <f>LGT19.1!AJ31</f>
        <v>23</v>
      </c>
      <c r="R8" s="291">
        <f>LGT19.1!AK31</f>
        <v>4</v>
      </c>
      <c r="S8" s="295">
        <f>LGT19.1!AL31</f>
        <v>0</v>
      </c>
      <c r="T8" s="284">
        <v>3</v>
      </c>
      <c r="U8" s="282" t="s">
        <v>2557</v>
      </c>
      <c r="V8" s="191">
        <v>27</v>
      </c>
      <c r="W8" s="288">
        <f>THUD19.3!AJ33</f>
        <v>44</v>
      </c>
      <c r="X8" s="292">
        <f>THUD19.3!AK33</f>
        <v>0</v>
      </c>
      <c r="Y8" s="296">
        <f>THUD19.3!AL33</f>
        <v>12</v>
      </c>
    </row>
    <row r="9" spans="2:25" s="276" customFormat="1" ht="21" customHeight="1">
      <c r="B9" s="273">
        <v>4</v>
      </c>
      <c r="C9" s="274" t="s">
        <v>2543</v>
      </c>
      <c r="D9" s="277">
        <v>28</v>
      </c>
      <c r="E9" s="287">
        <f>'CKĐL 19.2'!AJ31</f>
        <v>1</v>
      </c>
      <c r="F9" s="291">
        <f>'CKĐL 19.2'!AK31</f>
        <v>8</v>
      </c>
      <c r="G9" s="295">
        <f>'CKĐL 19.2'!AL31</f>
        <v>1</v>
      </c>
      <c r="H9" s="284">
        <v>4</v>
      </c>
      <c r="I9" s="282" t="s">
        <v>2544</v>
      </c>
      <c r="J9" s="191">
        <v>21</v>
      </c>
      <c r="K9" s="287">
        <f>TKTT19!AJ26</f>
        <v>4</v>
      </c>
      <c r="L9" s="291">
        <f>TKTT19!AK26</f>
        <v>7</v>
      </c>
      <c r="M9" s="295">
        <f>TKTT19!AL26</f>
        <v>7</v>
      </c>
      <c r="N9" s="284">
        <v>4</v>
      </c>
      <c r="O9" s="329" t="s">
        <v>2567</v>
      </c>
      <c r="P9" s="191">
        <v>25</v>
      </c>
      <c r="Q9" s="287" t="e">
        <f>LGT19.2!#REF!</f>
        <v>#REF!</v>
      </c>
      <c r="R9" s="291" t="e">
        <f>LGT19.2!#REF!</f>
        <v>#REF!</v>
      </c>
      <c r="S9" s="295" t="e">
        <f>LGT19.2!#REF!</f>
        <v>#REF!</v>
      </c>
      <c r="T9" s="284">
        <v>4</v>
      </c>
      <c r="U9" s="282" t="s">
        <v>2564</v>
      </c>
      <c r="V9" s="191">
        <v>17</v>
      </c>
      <c r="W9" s="287">
        <f>CĐT19!AJ22</f>
        <v>12</v>
      </c>
      <c r="X9" s="291">
        <f>CĐT19!AK22</f>
        <v>0</v>
      </c>
      <c r="Y9" s="295">
        <f>CĐT19!AL22</f>
        <v>5</v>
      </c>
    </row>
    <row r="10" spans="2:25" s="276" customFormat="1" ht="21" customHeight="1">
      <c r="B10" s="273">
        <v>5</v>
      </c>
      <c r="C10" s="274" t="s">
        <v>2548</v>
      </c>
      <c r="D10" s="277">
        <v>25</v>
      </c>
      <c r="E10" s="287">
        <f>'CKĐL 19.3'!AJ30</f>
        <v>31</v>
      </c>
      <c r="F10" s="291">
        <f>'CKĐL 19.3'!AK30</f>
        <v>9</v>
      </c>
      <c r="G10" s="295">
        <f>'CKĐL 19.3'!AL30</f>
        <v>0</v>
      </c>
      <c r="H10" s="284">
        <v>5</v>
      </c>
      <c r="I10" s="326" t="s">
        <v>2570</v>
      </c>
      <c r="J10" s="284">
        <v>26</v>
      </c>
      <c r="K10" s="290">
        <f>'ĐCN 20.1'!AJ33</f>
        <v>11</v>
      </c>
      <c r="L10" s="294">
        <f>'ĐCN 20.1'!AK33</f>
        <v>14</v>
      </c>
      <c r="M10" s="298">
        <f>'ĐCN 20.1'!AL33</f>
        <v>14</v>
      </c>
      <c r="N10" s="284">
        <v>5</v>
      </c>
      <c r="O10" s="329" t="s">
        <v>2571</v>
      </c>
      <c r="P10" s="191">
        <v>18</v>
      </c>
      <c r="Q10" s="287">
        <f>TCNH19!AJ23</f>
        <v>9</v>
      </c>
      <c r="R10" s="291">
        <f>TCNH19!AK23</f>
        <v>13</v>
      </c>
      <c r="S10" s="295">
        <f>TCNH19!AL23</f>
        <v>1</v>
      </c>
      <c r="T10" s="284">
        <v>5</v>
      </c>
      <c r="U10" s="282" t="s">
        <v>2568</v>
      </c>
      <c r="V10" s="191">
        <v>27</v>
      </c>
      <c r="W10" s="287">
        <f>TQW19.1!AJ33</f>
        <v>60</v>
      </c>
      <c r="X10" s="291">
        <f>TQW19.1!AK33</f>
        <v>1</v>
      </c>
      <c r="Y10" s="295">
        <f>TQW19.1!AL33</f>
        <v>1</v>
      </c>
    </row>
    <row r="11" spans="2:25" s="276" customFormat="1" ht="21" customHeight="1">
      <c r="B11" s="273">
        <v>6</v>
      </c>
      <c r="C11" s="274" t="s">
        <v>2552</v>
      </c>
      <c r="D11" s="277">
        <v>23</v>
      </c>
      <c r="E11" s="287">
        <f>'CKĐL 19.4'!AJ29</f>
        <v>1</v>
      </c>
      <c r="F11" s="291">
        <f>'CKĐL 19.4'!AK29</f>
        <v>12</v>
      </c>
      <c r="G11" s="295">
        <f>'CKĐL 19.4'!AL29</f>
        <v>9</v>
      </c>
      <c r="H11" s="284">
        <v>6</v>
      </c>
      <c r="I11" s="326" t="s">
        <v>2574</v>
      </c>
      <c r="J11" s="284">
        <v>24</v>
      </c>
      <c r="K11" s="290">
        <f>'ĐCN 20.2'!AJ26</f>
        <v>1</v>
      </c>
      <c r="L11" s="294">
        <f>'ĐCN 20.2'!AK26</f>
        <v>21</v>
      </c>
      <c r="M11" s="298">
        <f>'ĐCN 20.2'!AL26</f>
        <v>1</v>
      </c>
      <c r="N11" s="284">
        <v>6</v>
      </c>
      <c r="O11" s="329" t="s">
        <v>2575</v>
      </c>
      <c r="P11" s="191">
        <v>26</v>
      </c>
      <c r="Q11" s="287">
        <f>BHST19!AJ33</f>
        <v>32</v>
      </c>
      <c r="R11" s="291">
        <f>BHST19!AK33</f>
        <v>16</v>
      </c>
      <c r="S11" s="295">
        <f>BHST19!AL33</f>
        <v>4</v>
      </c>
      <c r="T11" s="284">
        <v>6</v>
      </c>
      <c r="U11" s="282" t="s">
        <v>2572</v>
      </c>
      <c r="V11" s="191">
        <v>22</v>
      </c>
      <c r="W11" s="287">
        <f>TQW19.2!AJ28</f>
        <v>35</v>
      </c>
      <c r="X11" s="291">
        <f>TQW19.2!AK28</f>
        <v>2</v>
      </c>
      <c r="Y11" s="295">
        <f>TQW19.2!AL28</f>
        <v>3</v>
      </c>
    </row>
    <row r="12" spans="2:25" s="276" customFormat="1" ht="21" customHeight="1">
      <c r="B12" s="273">
        <v>7</v>
      </c>
      <c r="C12" s="275" t="s">
        <v>2532</v>
      </c>
      <c r="D12" s="273">
        <v>21</v>
      </c>
      <c r="E12" s="288">
        <f>CKCT20.1!AJ25</f>
        <v>15</v>
      </c>
      <c r="F12" s="292">
        <f>CKCT20.1!AK25</f>
        <v>2</v>
      </c>
      <c r="G12" s="327">
        <f>CKCT20.1!AL25</f>
        <v>2</v>
      </c>
      <c r="H12" s="284">
        <v>7</v>
      </c>
      <c r="I12" s="326" t="s">
        <v>2578</v>
      </c>
      <c r="J12" s="284">
        <v>20</v>
      </c>
      <c r="K12" s="290">
        <f>TKTT20!AJ21</f>
        <v>1</v>
      </c>
      <c r="L12" s="294">
        <f>TKTT20!AK21</f>
        <v>5</v>
      </c>
      <c r="M12" s="298">
        <f>TKTT20!AL21</f>
        <v>1</v>
      </c>
      <c r="N12" s="284">
        <v>7</v>
      </c>
      <c r="O12" s="329" t="s">
        <v>2579</v>
      </c>
      <c r="P12" s="191">
        <v>19</v>
      </c>
      <c r="Q12" s="287">
        <f>XNK19.1!AJ26</f>
        <v>7</v>
      </c>
      <c r="R12" s="291">
        <f>XNK19.1!AK26</f>
        <v>10</v>
      </c>
      <c r="S12" s="295">
        <f>XNK19.1!AL26</f>
        <v>0</v>
      </c>
      <c r="T12" s="284">
        <v>7</v>
      </c>
      <c r="U12" s="283" t="s">
        <v>2576</v>
      </c>
      <c r="V12" s="191">
        <v>10</v>
      </c>
      <c r="W12" s="287">
        <f>'ĐTCN 19'!AJ16</f>
        <v>7</v>
      </c>
      <c r="X12" s="291">
        <f>'ĐTCN 19'!AK16</f>
        <v>1</v>
      </c>
      <c r="Y12" s="295">
        <f>'ĐTCN 19'!AL16</f>
        <v>0</v>
      </c>
    </row>
    <row r="13" spans="2:25" s="276" customFormat="1" ht="21" customHeight="1">
      <c r="B13" s="273">
        <v>8</v>
      </c>
      <c r="C13" s="275" t="s">
        <v>2537</v>
      </c>
      <c r="D13" s="273">
        <v>24</v>
      </c>
      <c r="E13" s="288">
        <f>CKCT20.2!AJ29</f>
        <v>18</v>
      </c>
      <c r="F13" s="292">
        <f>CKCT20.2!AK29</f>
        <v>26</v>
      </c>
      <c r="G13" s="327">
        <f>CKCT20.2!AL29</f>
        <v>11</v>
      </c>
      <c r="H13" s="284">
        <v>8</v>
      </c>
      <c r="I13" s="326" t="s">
        <v>2581</v>
      </c>
      <c r="J13" s="284">
        <v>33</v>
      </c>
      <c r="K13" s="290">
        <f>TBN20.1!AJ37</f>
        <v>83</v>
      </c>
      <c r="L13" s="294">
        <f>TBN20.1!AK37</f>
        <v>2</v>
      </c>
      <c r="M13" s="298">
        <f>TBN20.1!AL37</f>
        <v>0</v>
      </c>
      <c r="N13" s="284">
        <v>8</v>
      </c>
      <c r="O13" s="329" t="s">
        <v>2582</v>
      </c>
      <c r="P13" s="191">
        <v>19</v>
      </c>
      <c r="Q13" s="287">
        <f>XNK19.2!AJ26</f>
        <v>10</v>
      </c>
      <c r="R13" s="291">
        <f>XNK19.2!AK26</f>
        <v>15</v>
      </c>
      <c r="S13" s="295">
        <f>XNK19.2!AL26</f>
        <v>0</v>
      </c>
      <c r="T13" s="284">
        <v>8</v>
      </c>
      <c r="U13" s="282" t="s">
        <v>2580</v>
      </c>
      <c r="V13" s="191">
        <v>25</v>
      </c>
      <c r="W13" s="287">
        <f>PCMT19!AJ32</f>
        <v>10</v>
      </c>
      <c r="X13" s="291">
        <f>PCMT19!AK32</f>
        <v>11</v>
      </c>
      <c r="Y13" s="295">
        <f>PCMT19!AL32</f>
        <v>3</v>
      </c>
    </row>
    <row r="14" spans="2:25" s="276" customFormat="1" ht="21" customHeight="1">
      <c r="B14" s="273">
        <v>9</v>
      </c>
      <c r="C14" s="275" t="s">
        <v>2541</v>
      </c>
      <c r="D14" s="273">
        <v>35</v>
      </c>
      <c r="E14" s="288">
        <f>'CKĐL 20.1'!AJ35</f>
        <v>33</v>
      </c>
      <c r="F14" s="292">
        <f>'CKĐL 20.1'!AK35</f>
        <v>3</v>
      </c>
      <c r="G14" s="327">
        <f>'CKĐL 20.1'!AL35</f>
        <v>3</v>
      </c>
      <c r="H14" s="284">
        <v>9</v>
      </c>
      <c r="I14" s="326" t="s">
        <v>2584</v>
      </c>
      <c r="J14" s="284">
        <v>33</v>
      </c>
      <c r="K14" s="290">
        <f>TBN20.2!AJ36</f>
        <v>107</v>
      </c>
      <c r="L14" s="294">
        <f>TBN20.2!AK36</f>
        <v>5</v>
      </c>
      <c r="M14" s="298">
        <f>TBN20.2!AL36</f>
        <v>8</v>
      </c>
      <c r="N14" s="284">
        <v>9</v>
      </c>
      <c r="O14" s="326" t="s">
        <v>2558</v>
      </c>
      <c r="P14" s="284">
        <v>36</v>
      </c>
      <c r="Q14" s="288">
        <f>BHST20.1!AJ38</f>
        <v>22</v>
      </c>
      <c r="R14" s="292">
        <f>BHST20.1!AK38</f>
        <v>35</v>
      </c>
      <c r="S14" s="296">
        <f>BHST20.1!AL38</f>
        <v>10</v>
      </c>
      <c r="T14" s="284">
        <v>9</v>
      </c>
      <c r="U14" s="326" t="s">
        <v>2583</v>
      </c>
      <c r="V14" s="284">
        <v>36</v>
      </c>
      <c r="W14" s="288">
        <f>'THUD 20.2'!AJ42</f>
        <v>40</v>
      </c>
      <c r="X14" s="292">
        <f>'THUD 20.2'!AK42</f>
        <v>15</v>
      </c>
      <c r="Y14" s="296">
        <f>'THUD 20.2'!AL42</f>
        <v>11</v>
      </c>
    </row>
    <row r="15" spans="2:25" s="276" customFormat="1" ht="21" customHeight="1">
      <c r="B15" s="273">
        <v>10</v>
      </c>
      <c r="C15" s="275" t="s">
        <v>2545</v>
      </c>
      <c r="D15" s="273">
        <v>33</v>
      </c>
      <c r="E15" s="288">
        <f>CKĐL20.2!AJ37</f>
        <v>66</v>
      </c>
      <c r="F15" s="292">
        <f>CKĐL20.2!AK37</f>
        <v>9</v>
      </c>
      <c r="G15" s="327">
        <f>CKĐL20.2!AL37</f>
        <v>6</v>
      </c>
      <c r="H15" s="284">
        <v>10</v>
      </c>
      <c r="I15" s="326" t="s">
        <v>2534</v>
      </c>
      <c r="J15" s="284">
        <v>36</v>
      </c>
      <c r="K15" s="290">
        <f>TBN20.3!AJ40</f>
        <v>46</v>
      </c>
      <c r="L15" s="294">
        <f>TBN20.3!AK40</f>
        <v>10</v>
      </c>
      <c r="M15" s="298">
        <f>TBN20.3!AL40</f>
        <v>5</v>
      </c>
      <c r="N15" s="284">
        <v>10</v>
      </c>
      <c r="O15" s="326" t="s">
        <v>2561</v>
      </c>
      <c r="P15" s="284">
        <v>39</v>
      </c>
      <c r="Q15" s="288">
        <f>BHST20.2!AJ42</f>
        <v>81</v>
      </c>
      <c r="R15" s="292">
        <f>BHST20.2!AK42</f>
        <v>5</v>
      </c>
      <c r="S15" s="296">
        <f>BHST20.2!AL42</f>
        <v>24</v>
      </c>
      <c r="T15" s="284">
        <v>10</v>
      </c>
      <c r="U15" s="326" t="s">
        <v>2533</v>
      </c>
      <c r="V15" s="284">
        <v>37</v>
      </c>
      <c r="W15" s="288">
        <f>THUD20.3!AJ40</f>
        <v>48</v>
      </c>
      <c r="X15" s="292">
        <f>THUD20.3!AK40</f>
        <v>7</v>
      </c>
      <c r="Y15" s="296">
        <f>THUD20.3!AL40</f>
        <v>10</v>
      </c>
    </row>
    <row r="16" spans="2:25" s="276" customFormat="1" ht="21" customHeight="1">
      <c r="B16" s="273">
        <v>11</v>
      </c>
      <c r="C16" s="275" t="s">
        <v>2550</v>
      </c>
      <c r="D16" s="273">
        <v>28</v>
      </c>
      <c r="E16" s="288">
        <f>'CKĐL 20.3'!AJ35</f>
        <v>23</v>
      </c>
      <c r="F16" s="292">
        <f>'CKĐL 20.3'!AK35</f>
        <v>18</v>
      </c>
      <c r="G16" s="327">
        <f>'CKĐL 20.3'!AL35</f>
        <v>7</v>
      </c>
      <c r="H16" s="284">
        <v>11</v>
      </c>
      <c r="I16" s="326" t="s">
        <v>2538</v>
      </c>
      <c r="J16" s="284">
        <v>25</v>
      </c>
      <c r="K16" s="290">
        <f>CSSD20.1!AJ29</f>
        <v>9</v>
      </c>
      <c r="L16" s="294">
        <f>CSSD20.1!AK29</f>
        <v>15</v>
      </c>
      <c r="M16" s="298">
        <f>CSSD20.1!AL29</f>
        <v>0</v>
      </c>
      <c r="N16" s="284">
        <v>11</v>
      </c>
      <c r="O16" s="326" t="s">
        <v>2565</v>
      </c>
      <c r="P16" s="284">
        <v>24</v>
      </c>
      <c r="Q16" s="288">
        <f>KTDN20.1!AJ28</f>
        <v>36</v>
      </c>
      <c r="R16" s="292">
        <f>KTDN20.1!AK28</f>
        <v>15</v>
      </c>
      <c r="S16" s="296">
        <f>KTDN20.1!AL28</f>
        <v>0</v>
      </c>
      <c r="T16" s="284">
        <v>11</v>
      </c>
      <c r="U16" s="326" t="s">
        <v>2546</v>
      </c>
      <c r="V16" s="284">
        <v>23</v>
      </c>
      <c r="W16" s="288">
        <f>PCMT20!AJ27</f>
        <v>6</v>
      </c>
      <c r="X16" s="292">
        <f>PCMT20!AK27</f>
        <v>1</v>
      </c>
      <c r="Y16" s="296">
        <f>PCMT20!AL27</f>
        <v>2</v>
      </c>
    </row>
    <row r="17" spans="1:25" s="276" customFormat="1" ht="21" customHeight="1">
      <c r="B17" s="273">
        <v>12</v>
      </c>
      <c r="C17" s="275" t="s">
        <v>2554</v>
      </c>
      <c r="D17" s="273">
        <v>34</v>
      </c>
      <c r="E17" s="288">
        <f>'CKĐL 20.4'!AJ38</f>
        <v>18</v>
      </c>
      <c r="F17" s="292">
        <f>'CKĐL 20.4'!AK38</f>
        <v>11</v>
      </c>
      <c r="G17" s="327">
        <f>'CKĐL 20.4'!AL38</f>
        <v>8</v>
      </c>
      <c r="H17" s="284">
        <v>12</v>
      </c>
      <c r="I17" s="326" t="s">
        <v>2542</v>
      </c>
      <c r="J17" s="284">
        <v>29</v>
      </c>
      <c r="K17" s="290">
        <f>CSSD20.2!AJ34</f>
        <v>29</v>
      </c>
      <c r="L17" s="294">
        <f>CSSD20.2!AK34</f>
        <v>6</v>
      </c>
      <c r="M17" s="298">
        <f>CSSD20.2!AL34</f>
        <v>2</v>
      </c>
      <c r="N17" s="284">
        <v>12</v>
      </c>
      <c r="O17" s="326" t="s">
        <v>2569</v>
      </c>
      <c r="P17" s="284">
        <v>24</v>
      </c>
      <c r="Q17" s="288">
        <f>KTDN20.2!AJ27</f>
        <v>5</v>
      </c>
      <c r="R17" s="292">
        <f>KTDN20.2!AK27</f>
        <v>12</v>
      </c>
      <c r="S17" s="296">
        <f>KTDN20.2!AL27</f>
        <v>0</v>
      </c>
      <c r="T17" s="284">
        <v>12</v>
      </c>
      <c r="U17" s="326" t="s">
        <v>2551</v>
      </c>
      <c r="V17" s="284">
        <v>32</v>
      </c>
      <c r="W17" s="288">
        <f>'TQW20'!AJ37</f>
        <v>38</v>
      </c>
      <c r="X17" s="292">
        <f>'TQW20'!AK37</f>
        <v>5</v>
      </c>
      <c r="Y17" s="296">
        <f>'TQW20'!AL37</f>
        <v>12</v>
      </c>
    </row>
    <row r="18" spans="1:25" s="276" customFormat="1" ht="21" customHeight="1">
      <c r="B18" s="372" t="s">
        <v>2588</v>
      </c>
      <c r="C18" s="372"/>
      <c r="D18" s="372"/>
      <c r="E18" s="372"/>
      <c r="F18" s="372"/>
      <c r="G18" s="372"/>
      <c r="H18" s="284">
        <v>13</v>
      </c>
      <c r="I18" s="326" t="s">
        <v>2547</v>
      </c>
      <c r="J18" s="284">
        <v>26</v>
      </c>
      <c r="K18" s="290">
        <f>CSSD20.3!AJ37</f>
        <v>30</v>
      </c>
      <c r="L18" s="294">
        <f>CSSD20.3!AK37</f>
        <v>1</v>
      </c>
      <c r="M18" s="298">
        <f>CSSD20.3!AL37</f>
        <v>5</v>
      </c>
      <c r="N18" s="284">
        <v>13</v>
      </c>
      <c r="O18" s="326" t="s">
        <v>2573</v>
      </c>
      <c r="P18" s="284">
        <v>26</v>
      </c>
      <c r="Q18" s="288">
        <f>TCNH20!AJ30</f>
        <v>18</v>
      </c>
      <c r="R18" s="292">
        <f>TCNH20!AK30</f>
        <v>7</v>
      </c>
      <c r="S18" s="296">
        <f>TCNH20!AL30</f>
        <v>19</v>
      </c>
      <c r="T18" s="284">
        <v>13</v>
      </c>
      <c r="U18" s="326" t="s">
        <v>2555</v>
      </c>
      <c r="V18" s="284">
        <v>19</v>
      </c>
      <c r="W18" s="288">
        <f>CĐT20!AJ25</f>
        <v>20</v>
      </c>
      <c r="X18" s="292">
        <f>CĐT20!AK25</f>
        <v>5</v>
      </c>
      <c r="Y18" s="296">
        <f>CĐT20!AL25</f>
        <v>4</v>
      </c>
    </row>
    <row r="19" spans="1:25" s="276" customFormat="1" ht="21" customHeight="1">
      <c r="B19" s="388" t="str">
        <f>"Tổng HS vắng không phép "&amp;SUM(E6:E17)+SUM(E12:E17)</f>
        <v>Tổng HS vắng không phép 462</v>
      </c>
      <c r="C19" s="389"/>
      <c r="D19" s="389"/>
      <c r="E19" s="389"/>
      <c r="F19" s="389"/>
      <c r="G19" s="390"/>
      <c r="H19" s="394" t="s">
        <v>2591</v>
      </c>
      <c r="I19" s="394"/>
      <c r="J19" s="394"/>
      <c r="K19" s="394"/>
      <c r="L19" s="394"/>
      <c r="M19" s="394"/>
      <c r="N19" s="284">
        <v>14</v>
      </c>
      <c r="O19" s="326" t="s">
        <v>2577</v>
      </c>
      <c r="P19" s="284">
        <v>39</v>
      </c>
      <c r="Q19" s="288">
        <f>'LGT20'!AJ44</f>
        <v>15</v>
      </c>
      <c r="R19" s="292">
        <f>'LGT20'!AK44</f>
        <v>40</v>
      </c>
      <c r="S19" s="296">
        <f>'LGT20'!AL44</f>
        <v>5</v>
      </c>
      <c r="T19" s="284">
        <v>14</v>
      </c>
      <c r="U19" s="326" t="s">
        <v>2559</v>
      </c>
      <c r="V19" s="284">
        <v>33</v>
      </c>
      <c r="W19" s="288">
        <f>'TKĐH 20.1'!AJ38</f>
        <v>9</v>
      </c>
      <c r="X19" s="292">
        <f>'TKĐH 20.1'!AK38</f>
        <v>9</v>
      </c>
      <c r="Y19" s="296">
        <f>'TKĐH 20.1'!AL38</f>
        <v>15</v>
      </c>
    </row>
    <row r="20" spans="1:25" s="276" customFormat="1" ht="21" customHeight="1">
      <c r="B20" s="391" t="str">
        <f>"Tổng HS vắng có phép "&amp;SUM(F6:F17)+SUM(F12:F17)</f>
        <v>Tổng HS vắng có phép 174</v>
      </c>
      <c r="C20" s="392"/>
      <c r="D20" s="392"/>
      <c r="E20" s="392"/>
      <c r="F20" s="392"/>
      <c r="G20" s="393"/>
      <c r="H20" s="388" t="str">
        <f>"Tổng HS vắng không phép " &amp;SUM(K6:K18)</f>
        <v>Tổng HS vắng không phép 424</v>
      </c>
      <c r="I20" s="389"/>
      <c r="J20" s="389"/>
      <c r="K20" s="389"/>
      <c r="L20" s="389"/>
      <c r="M20" s="390"/>
      <c r="N20" s="372" t="s">
        <v>2589</v>
      </c>
      <c r="O20" s="372"/>
      <c r="P20" s="372"/>
      <c r="Q20" s="372"/>
      <c r="R20" s="372"/>
      <c r="S20" s="372"/>
      <c r="T20" s="284">
        <v>15</v>
      </c>
      <c r="U20" s="326" t="s">
        <v>2562</v>
      </c>
      <c r="V20" s="284">
        <v>27</v>
      </c>
      <c r="W20" s="288">
        <f>'TKĐH 20.2'!AJ33</f>
        <v>33</v>
      </c>
      <c r="X20" s="292">
        <f>'TKĐH 20.2'!AK33</f>
        <v>12</v>
      </c>
      <c r="Y20" s="296">
        <f>'TKĐH 20.2'!AL33</f>
        <v>5</v>
      </c>
    </row>
    <row r="21" spans="1:25" s="276" customFormat="1" ht="21" customHeight="1">
      <c r="B21" s="379" t="str">
        <f>"Tổng HS đi học trễ "&amp;SUM(G6:G11)+SUM(G6:G17)</f>
        <v>Tổng HS đi học trễ 79</v>
      </c>
      <c r="C21" s="380"/>
      <c r="D21" s="380"/>
      <c r="E21" s="380"/>
      <c r="F21" s="380"/>
      <c r="G21" s="381"/>
      <c r="H21" s="391" t="str">
        <f>"Tổng HS vắng có phép " &amp;SUM(L6:L18)</f>
        <v>Tổng HS vắng có phép 94</v>
      </c>
      <c r="I21" s="392"/>
      <c r="J21" s="392"/>
      <c r="K21" s="392"/>
      <c r="L21" s="392"/>
      <c r="M21" s="393"/>
      <c r="N21" s="395" t="s">
        <v>2601</v>
      </c>
      <c r="O21" s="396"/>
      <c r="P21" s="396"/>
      <c r="Q21" s="396"/>
      <c r="R21" s="399" t="e">
        <f>SUM(Q6:Q19)</f>
        <v>#REF!</v>
      </c>
      <c r="S21" s="400"/>
      <c r="T21" s="284">
        <v>16</v>
      </c>
      <c r="U21" s="326" t="s">
        <v>2566</v>
      </c>
      <c r="V21" s="284">
        <v>30</v>
      </c>
      <c r="W21" s="290">
        <f>TKĐH20.3!AJ33</f>
        <v>50</v>
      </c>
      <c r="X21" s="294">
        <f>TKĐH20.3!AK33</f>
        <v>7</v>
      </c>
      <c r="Y21" s="298">
        <f>TKĐH20.3!AL33</f>
        <v>25</v>
      </c>
    </row>
    <row r="22" spans="1:25" s="278" customFormat="1" ht="19.5">
      <c r="H22" s="397" t="str">
        <f>"Tổng HS đi học trễ " &amp;SUM(M6:M18)</f>
        <v>Tổng HS đi học trễ 57</v>
      </c>
      <c r="I22" s="398"/>
      <c r="J22" s="398"/>
      <c r="K22" s="398"/>
      <c r="L22" s="398"/>
      <c r="M22" s="477"/>
      <c r="N22" s="377" t="e">
        <f>"Tổng HS vắng có phép "&amp;SUM(R6:R19)</f>
        <v>#REF!</v>
      </c>
      <c r="O22" s="377"/>
      <c r="P22" s="377"/>
      <c r="Q22" s="377"/>
      <c r="R22" s="377"/>
      <c r="S22" s="377"/>
      <c r="T22" s="394" t="s">
        <v>2590</v>
      </c>
      <c r="U22" s="394"/>
      <c r="V22" s="394"/>
      <c r="W22" s="394"/>
      <c r="X22" s="394"/>
      <c r="Y22" s="394"/>
    </row>
    <row r="23" spans="1:25" s="301" customFormat="1" ht="23.25">
      <c r="A23" s="330"/>
      <c r="B23" s="480" t="e">
        <f>"Tổng số buổi học sinh vắng học không phép trong tháng 01: " &amp;SUM(E6:E17)+SUM(K6:K18)+SUM(Q6:Q19)+SUM(W6:W21)</f>
        <v>#REF!</v>
      </c>
      <c r="C23" s="480"/>
      <c r="D23" s="480"/>
      <c r="E23" s="480"/>
      <c r="F23" s="480"/>
      <c r="G23" s="480"/>
      <c r="H23" s="480"/>
      <c r="I23" s="480"/>
      <c r="J23" s="480"/>
      <c r="K23" s="480"/>
      <c r="L23" s="480"/>
      <c r="M23" s="480"/>
      <c r="N23" s="381" t="e">
        <f>"Tổng HS đi học trễ "&amp;SUM(S6:S19)</f>
        <v>#REF!</v>
      </c>
      <c r="O23" s="378"/>
      <c r="P23" s="378"/>
      <c r="Q23" s="378"/>
      <c r="R23" s="378"/>
      <c r="S23" s="378"/>
      <c r="T23" s="388" t="str">
        <f>"Tổng HS vắng không phép "&amp; SUM(W6:W21)</f>
        <v>Tổng HS vắng không phép 438</v>
      </c>
      <c r="U23" s="389"/>
      <c r="V23" s="389"/>
      <c r="W23" s="389"/>
      <c r="X23" s="389"/>
      <c r="Y23" s="390"/>
    </row>
    <row r="24" spans="1:25" ht="20.25">
      <c r="D24" s="478" t="e">
        <f>"Tổng số buổi học sinh vắng học có phép trong tháng 01: " &amp;SUM(F6:F17)+SUM(L6:L18)+SUM(R6:R19)+SUM(X6:X21)</f>
        <v>#REF!</v>
      </c>
      <c r="E24" s="479"/>
      <c r="F24" s="479"/>
      <c r="G24" s="479"/>
      <c r="H24" s="479"/>
      <c r="I24" s="479"/>
      <c r="J24" s="479"/>
      <c r="K24" s="479"/>
      <c r="L24" s="479"/>
      <c r="M24" s="479"/>
      <c r="N24" s="479"/>
      <c r="O24" s="479"/>
      <c r="T24" s="391" t="str">
        <f>"Tổng HS vắng có phép "&amp; SUM(X6:X21)</f>
        <v>Tổng HS vắng có phép 78</v>
      </c>
      <c r="U24" s="392"/>
      <c r="V24" s="392"/>
      <c r="W24" s="392"/>
      <c r="X24" s="392"/>
      <c r="Y24" s="393"/>
    </row>
    <row r="25" spans="1:25" ht="20.25">
      <c r="G25" s="475" t="e">
        <f>"Tổng số buổi học sinh đi học trễ trong tháng 01: " &amp;SUM(G6:G17)+SUM(L6:M18)+SUM(S6:S19)+SUM(Y6:Y21)</f>
        <v>#REF!</v>
      </c>
      <c r="H25" s="476"/>
      <c r="I25" s="476"/>
      <c r="J25" s="476"/>
      <c r="K25" s="476"/>
      <c r="L25" s="476"/>
      <c r="M25" s="476"/>
      <c r="N25" s="476"/>
      <c r="O25" s="476"/>
      <c r="P25" s="476"/>
      <c r="Q25" s="476"/>
      <c r="R25" s="476"/>
      <c r="T25" s="379" t="str">
        <f>"Tổng HS đi học trễ "&amp; SUM(Y6:Y21)</f>
        <v>Tổng HS đi học trễ 148</v>
      </c>
      <c r="U25" s="380"/>
      <c r="V25" s="380"/>
      <c r="W25" s="380"/>
      <c r="X25" s="380"/>
      <c r="Y25" s="381"/>
    </row>
    <row r="27" spans="1:25">
      <c r="C27" s="270"/>
      <c r="D27" s="270"/>
      <c r="E27" s="270"/>
      <c r="F27" s="270"/>
      <c r="G27" s="270"/>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6"/>
  <sheetViews>
    <sheetView zoomScale="98" zoomScaleNormal="98" workbookViewId="0">
      <selection activeCell="R18" sqref="R18"/>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853</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ht="21" customHeight="1">
      <c r="A7" s="4">
        <v>1</v>
      </c>
      <c r="B7" s="78" t="s">
        <v>765</v>
      </c>
      <c r="C7" s="79" t="s">
        <v>766</v>
      </c>
      <c r="D7" s="80" t="s">
        <v>61</v>
      </c>
      <c r="E7" s="104"/>
      <c r="F7" s="99" t="s">
        <v>8</v>
      </c>
      <c r="G7" s="98"/>
      <c r="H7" s="99"/>
      <c r="I7" s="98"/>
      <c r="J7" s="98"/>
      <c r="K7" s="98"/>
      <c r="L7" s="98" t="s">
        <v>7</v>
      </c>
      <c r="M7" s="99"/>
      <c r="N7" s="99"/>
      <c r="O7" s="98"/>
      <c r="P7" s="98"/>
      <c r="Q7" s="98"/>
      <c r="R7" s="98"/>
      <c r="S7" s="98"/>
      <c r="T7" s="98"/>
      <c r="U7" s="99"/>
      <c r="V7" s="99"/>
      <c r="W7" s="98"/>
      <c r="X7" s="99"/>
      <c r="Y7" s="98"/>
      <c r="Z7" s="98"/>
      <c r="AA7" s="98"/>
      <c r="AB7" s="99"/>
      <c r="AC7" s="98"/>
      <c r="AD7" s="98"/>
      <c r="AE7" s="98"/>
      <c r="AF7" s="98"/>
      <c r="AG7" s="98"/>
      <c r="AH7" s="98"/>
      <c r="AI7" s="98"/>
      <c r="AJ7" s="18">
        <f>COUNTIF(E7:AI7,"K")+2*COUNTIF(E7:AI7,"2K")+COUNTIF(E7:AI7,"TK")+COUNTIF(E7:AI7,"KT")+COUNTIF(E7:AI7,"PK")+COUNTIF(E7:AI7,"KP")+2*COUNTIF(E7:AI7,"K2")</f>
        <v>0</v>
      </c>
      <c r="AK7" s="308">
        <f>COUNTIF(F7:AJ7,"P")+2*COUNTIF(F7:AJ7,"2P")+COUNTIF(F7:AJ7,"TP")+COUNTIF(F7:AJ7,"PT")+COUNTIF(F7:AJ7,"PK")+COUNTIF(F7:AJ7,"KP")+2*COUNTIF(F7:AJ7,"P2")</f>
        <v>1</v>
      </c>
      <c r="AL7" s="335">
        <f>COUNTIF(E7:AI7,"T")+2*COUNTIF(E7:AI7,"2T")+2*COUNTIF(E7:AI7,"T2")+COUNTIF(E7:AI7,"PT")+COUNTIF(E7:AI7,"TP")+COUNTIF(E7:AI7,"TK")+COUNTIF(E7:AI7,"KT")</f>
        <v>1</v>
      </c>
    </row>
    <row r="8" spans="1:38" s="24" customFormat="1" ht="21" customHeight="1">
      <c r="A8" s="4">
        <v>2</v>
      </c>
      <c r="B8" s="78" t="s">
        <v>767</v>
      </c>
      <c r="C8" s="79" t="s">
        <v>31</v>
      </c>
      <c r="D8" s="80" t="s">
        <v>82</v>
      </c>
      <c r="E8" s="104"/>
      <c r="F8" s="99"/>
      <c r="G8" s="98"/>
      <c r="H8" s="99"/>
      <c r="I8" s="98"/>
      <c r="J8" s="98"/>
      <c r="K8" s="98"/>
      <c r="L8" s="98"/>
      <c r="M8" s="99"/>
      <c r="N8" s="99"/>
      <c r="O8" s="98"/>
      <c r="P8" s="98"/>
      <c r="Q8" s="98"/>
      <c r="R8" s="98"/>
      <c r="S8" s="98"/>
      <c r="T8" s="98"/>
      <c r="U8" s="99"/>
      <c r="V8" s="99"/>
      <c r="W8" s="98"/>
      <c r="X8" s="99"/>
      <c r="Y8" s="98"/>
      <c r="Z8" s="98"/>
      <c r="AA8" s="98"/>
      <c r="AB8" s="99"/>
      <c r="AC8" s="98"/>
      <c r="AD8" s="98"/>
      <c r="AE8" s="98"/>
      <c r="AF8" s="98"/>
      <c r="AG8" s="98"/>
      <c r="AH8" s="98"/>
      <c r="AI8" s="98"/>
      <c r="AJ8" s="18">
        <f t="shared" ref="AJ8:AJ24" si="2">COUNTIF(E8:AI8,"K")+2*COUNTIF(E8:AI8,"2K")+COUNTIF(E8:AI8,"TK")+COUNTIF(E8:AI8,"KT")+COUNTIF(E8:AI8,"PK")+COUNTIF(E8:AI8,"KP")+2*COUNTIF(E8:AI8,"K2")</f>
        <v>0</v>
      </c>
      <c r="AK8" s="308">
        <f t="shared" ref="AK8:AK24" si="3">COUNTIF(F8:AJ8,"P")+2*COUNTIF(F8:AJ8,"2P")+COUNTIF(F8:AJ8,"TP")+COUNTIF(F8:AJ8,"PT")+COUNTIF(F8:AJ8,"PK")+COUNTIF(F8:AJ8,"KP")+2*COUNTIF(F8:AJ8,"P2")</f>
        <v>0</v>
      </c>
      <c r="AL8" s="335">
        <f t="shared" ref="AL8:AL24" si="4">COUNTIF(E8:AI8,"T")+2*COUNTIF(E8:AI8,"2T")+2*COUNTIF(E8:AI8,"T2")+COUNTIF(E8:AI8,"PT")+COUNTIF(E8:AI8,"TP")+COUNTIF(E8:AI8,"TK")+COUNTIF(E8:AI8,"KT")</f>
        <v>0</v>
      </c>
    </row>
    <row r="9" spans="1:38" s="24" customFormat="1" ht="21" customHeight="1">
      <c r="A9" s="4">
        <v>3</v>
      </c>
      <c r="B9" s="78" t="s">
        <v>768</v>
      </c>
      <c r="C9" s="79" t="s">
        <v>769</v>
      </c>
      <c r="D9" s="80" t="s">
        <v>770</v>
      </c>
      <c r="E9" s="99" t="s">
        <v>6</v>
      </c>
      <c r="F9" s="99"/>
      <c r="G9" s="99"/>
      <c r="H9" s="99"/>
      <c r="I9" s="98"/>
      <c r="J9" s="98"/>
      <c r="K9" s="98"/>
      <c r="L9" s="98"/>
      <c r="M9" s="99"/>
      <c r="N9" s="99"/>
      <c r="O9" s="98"/>
      <c r="P9" s="98"/>
      <c r="Q9" s="98"/>
      <c r="R9" s="98"/>
      <c r="S9" s="98"/>
      <c r="T9" s="98"/>
      <c r="U9" s="99"/>
      <c r="V9" s="99"/>
      <c r="W9" s="98"/>
      <c r="X9" s="99"/>
      <c r="Y9" s="98"/>
      <c r="Z9" s="98"/>
      <c r="AA9" s="98"/>
      <c r="AB9" s="99"/>
      <c r="AC9" s="98"/>
      <c r="AD9" s="98"/>
      <c r="AE9" s="98"/>
      <c r="AF9" s="98"/>
      <c r="AG9" s="98"/>
      <c r="AH9" s="98"/>
      <c r="AI9" s="98"/>
      <c r="AJ9" s="18">
        <f t="shared" si="2"/>
        <v>1</v>
      </c>
      <c r="AK9" s="308">
        <f t="shared" si="3"/>
        <v>0</v>
      </c>
      <c r="AL9" s="335">
        <f t="shared" si="4"/>
        <v>0</v>
      </c>
    </row>
    <row r="10" spans="1:38" s="24" customFormat="1" ht="21" customHeight="1">
      <c r="A10" s="4">
        <v>4</v>
      </c>
      <c r="B10" s="78" t="s">
        <v>771</v>
      </c>
      <c r="C10" s="79" t="s">
        <v>553</v>
      </c>
      <c r="D10" s="80" t="s">
        <v>27</v>
      </c>
      <c r="E10" s="99" t="s">
        <v>6</v>
      </c>
      <c r="F10" s="99"/>
      <c r="G10" s="99"/>
      <c r="H10" s="99"/>
      <c r="I10" s="98"/>
      <c r="J10" s="98"/>
      <c r="K10" s="98"/>
      <c r="L10" s="98"/>
      <c r="M10" s="99"/>
      <c r="N10" s="99"/>
      <c r="O10" s="98"/>
      <c r="P10" s="98"/>
      <c r="Q10" s="98"/>
      <c r="R10" s="98"/>
      <c r="S10" s="98"/>
      <c r="T10" s="98"/>
      <c r="U10" s="99"/>
      <c r="V10" s="99"/>
      <c r="W10" s="98"/>
      <c r="X10" s="99"/>
      <c r="Y10" s="98"/>
      <c r="Z10" s="98"/>
      <c r="AA10" s="98"/>
      <c r="AB10" s="99"/>
      <c r="AC10" s="98"/>
      <c r="AD10" s="98"/>
      <c r="AE10" s="98"/>
      <c r="AF10" s="98"/>
      <c r="AG10" s="98"/>
      <c r="AH10" s="98"/>
      <c r="AI10" s="98"/>
      <c r="AJ10" s="18">
        <f t="shared" si="2"/>
        <v>1</v>
      </c>
      <c r="AK10" s="308">
        <f t="shared" si="3"/>
        <v>0</v>
      </c>
      <c r="AL10" s="335">
        <f t="shared" si="4"/>
        <v>0</v>
      </c>
    </row>
    <row r="11" spans="1:38" s="24" customFormat="1" ht="21" customHeight="1">
      <c r="A11" s="4">
        <v>5</v>
      </c>
      <c r="B11" s="78" t="s">
        <v>772</v>
      </c>
      <c r="C11" s="79" t="s">
        <v>773</v>
      </c>
      <c r="D11" s="80" t="s">
        <v>49</v>
      </c>
      <c r="E11" s="99"/>
      <c r="F11" s="99"/>
      <c r="G11" s="99"/>
      <c r="H11" s="99"/>
      <c r="I11" s="98"/>
      <c r="J11" s="98"/>
      <c r="K11" s="98"/>
      <c r="L11" s="98"/>
      <c r="M11" s="99"/>
      <c r="N11" s="99"/>
      <c r="O11" s="98"/>
      <c r="P11" s="98"/>
      <c r="Q11" s="98"/>
      <c r="R11" s="98"/>
      <c r="S11" s="98" t="s">
        <v>6</v>
      </c>
      <c r="T11" s="98"/>
      <c r="U11" s="99"/>
      <c r="V11" s="99"/>
      <c r="W11" s="98"/>
      <c r="X11" s="99"/>
      <c r="Y11" s="98"/>
      <c r="Z11" s="98"/>
      <c r="AA11" s="98"/>
      <c r="AB11" s="99"/>
      <c r="AC11" s="98"/>
      <c r="AD11" s="98"/>
      <c r="AE11" s="98"/>
      <c r="AF11" s="98"/>
      <c r="AG11" s="98"/>
      <c r="AH11" s="98"/>
      <c r="AI11" s="98"/>
      <c r="AJ11" s="18">
        <f t="shared" si="2"/>
        <v>1</v>
      </c>
      <c r="AK11" s="308">
        <f t="shared" si="3"/>
        <v>0</v>
      </c>
      <c r="AL11" s="335">
        <f t="shared" si="4"/>
        <v>0</v>
      </c>
    </row>
    <row r="12" spans="1:38" s="24" customFormat="1" ht="21" customHeight="1">
      <c r="A12" s="4">
        <v>6</v>
      </c>
      <c r="B12" s="78" t="s">
        <v>776</v>
      </c>
      <c r="C12" s="79" t="s">
        <v>777</v>
      </c>
      <c r="D12" s="80" t="s">
        <v>30</v>
      </c>
      <c r="E12" s="99" t="s">
        <v>6</v>
      </c>
      <c r="F12" s="99" t="s">
        <v>6</v>
      </c>
      <c r="G12" s="99" t="s">
        <v>6</v>
      </c>
      <c r="H12" s="99"/>
      <c r="I12" s="98"/>
      <c r="J12" s="98"/>
      <c r="K12" s="98"/>
      <c r="L12" s="98"/>
      <c r="M12" s="99" t="s">
        <v>6</v>
      </c>
      <c r="N12" s="99" t="s">
        <v>6</v>
      </c>
      <c r="O12" s="98"/>
      <c r="P12" s="98"/>
      <c r="Q12" s="98"/>
      <c r="R12" s="98"/>
      <c r="S12" s="98" t="s">
        <v>7</v>
      </c>
      <c r="T12" s="98" t="s">
        <v>6</v>
      </c>
      <c r="U12" s="99" t="s">
        <v>6</v>
      </c>
      <c r="V12" s="99"/>
      <c r="W12" s="98"/>
      <c r="X12" s="99"/>
      <c r="Y12" s="98"/>
      <c r="Z12" s="98"/>
      <c r="AA12" s="98"/>
      <c r="AB12" s="99"/>
      <c r="AC12" s="98"/>
      <c r="AD12" s="98"/>
      <c r="AE12" s="98"/>
      <c r="AF12" s="98"/>
      <c r="AG12" s="98"/>
      <c r="AH12" s="98"/>
      <c r="AI12" s="98"/>
      <c r="AJ12" s="18">
        <f t="shared" si="2"/>
        <v>7</v>
      </c>
      <c r="AK12" s="308">
        <f t="shared" si="3"/>
        <v>1</v>
      </c>
      <c r="AL12" s="335">
        <f t="shared" si="4"/>
        <v>0</v>
      </c>
    </row>
    <row r="13" spans="1:38" s="24" customFormat="1" ht="21" customHeight="1">
      <c r="A13" s="4">
        <v>7</v>
      </c>
      <c r="B13" s="78" t="s">
        <v>774</v>
      </c>
      <c r="C13" s="79" t="s">
        <v>775</v>
      </c>
      <c r="D13" s="80" t="s">
        <v>75</v>
      </c>
      <c r="E13" s="99"/>
      <c r="F13" s="99"/>
      <c r="G13" s="99"/>
      <c r="H13" s="99"/>
      <c r="I13" s="98"/>
      <c r="J13" s="98"/>
      <c r="K13" s="98"/>
      <c r="L13" s="98"/>
      <c r="M13" s="99"/>
      <c r="N13" s="99"/>
      <c r="O13" s="98"/>
      <c r="P13" s="98"/>
      <c r="Q13" s="98"/>
      <c r="R13" s="98"/>
      <c r="S13" s="98"/>
      <c r="T13" s="98"/>
      <c r="U13" s="99"/>
      <c r="V13" s="99"/>
      <c r="W13" s="98"/>
      <c r="X13" s="99"/>
      <c r="Y13" s="98"/>
      <c r="Z13" s="98"/>
      <c r="AA13" s="98"/>
      <c r="AB13" s="99"/>
      <c r="AC13" s="98"/>
      <c r="AD13" s="98"/>
      <c r="AE13" s="98"/>
      <c r="AF13" s="98"/>
      <c r="AG13" s="98"/>
      <c r="AH13" s="98"/>
      <c r="AI13" s="98"/>
      <c r="AJ13" s="18">
        <f t="shared" si="2"/>
        <v>0</v>
      </c>
      <c r="AK13" s="308">
        <f t="shared" si="3"/>
        <v>0</v>
      </c>
      <c r="AL13" s="335">
        <f t="shared" si="4"/>
        <v>0</v>
      </c>
    </row>
    <row r="14" spans="1:38" s="24" customFormat="1" ht="21" customHeight="1">
      <c r="A14" s="4">
        <v>8</v>
      </c>
      <c r="B14" s="78" t="s">
        <v>778</v>
      </c>
      <c r="C14" s="79" t="s">
        <v>779</v>
      </c>
      <c r="D14" s="80" t="s">
        <v>210</v>
      </c>
      <c r="E14" s="99" t="s">
        <v>6</v>
      </c>
      <c r="F14" s="99"/>
      <c r="G14" s="99"/>
      <c r="H14" s="99"/>
      <c r="I14" s="100"/>
      <c r="J14" s="100"/>
      <c r="K14" s="100"/>
      <c r="L14" s="100"/>
      <c r="M14" s="99"/>
      <c r="N14" s="99"/>
      <c r="O14" s="100"/>
      <c r="P14" s="100"/>
      <c r="Q14" s="100"/>
      <c r="R14" s="100"/>
      <c r="S14" s="100"/>
      <c r="T14" s="100"/>
      <c r="U14" s="99"/>
      <c r="V14" s="99"/>
      <c r="W14" s="100"/>
      <c r="X14" s="99"/>
      <c r="Y14" s="100"/>
      <c r="Z14" s="100"/>
      <c r="AA14" s="100"/>
      <c r="AB14" s="99"/>
      <c r="AC14" s="100"/>
      <c r="AD14" s="100"/>
      <c r="AE14" s="100"/>
      <c r="AF14" s="100"/>
      <c r="AG14" s="100"/>
      <c r="AH14" s="100"/>
      <c r="AI14" s="100"/>
      <c r="AJ14" s="18">
        <f t="shared" si="2"/>
        <v>1</v>
      </c>
      <c r="AK14" s="308">
        <f t="shared" si="3"/>
        <v>0</v>
      </c>
      <c r="AL14" s="335">
        <f t="shared" si="4"/>
        <v>0</v>
      </c>
    </row>
    <row r="15" spans="1:38" s="24" customFormat="1" ht="21" customHeight="1">
      <c r="A15" s="4">
        <v>9</v>
      </c>
      <c r="B15" s="78" t="s">
        <v>780</v>
      </c>
      <c r="C15" s="79" t="s">
        <v>781</v>
      </c>
      <c r="D15" s="80" t="s">
        <v>20</v>
      </c>
      <c r="E15" s="105"/>
      <c r="F15" s="99"/>
      <c r="G15" s="100" t="s">
        <v>6</v>
      </c>
      <c r="H15" s="99"/>
      <c r="I15" s="100" t="s">
        <v>6</v>
      </c>
      <c r="J15" s="100"/>
      <c r="K15" s="100"/>
      <c r="L15" s="100" t="s">
        <v>6</v>
      </c>
      <c r="M15" s="99"/>
      <c r="N15" s="99" t="s">
        <v>6</v>
      </c>
      <c r="O15" s="100"/>
      <c r="P15" s="100"/>
      <c r="Q15" s="100"/>
      <c r="R15" s="100"/>
      <c r="S15" s="100"/>
      <c r="T15" s="100"/>
      <c r="U15" s="99"/>
      <c r="V15" s="99"/>
      <c r="W15" s="100"/>
      <c r="X15" s="99"/>
      <c r="Y15" s="100"/>
      <c r="Z15" s="100"/>
      <c r="AA15" s="100"/>
      <c r="AB15" s="99"/>
      <c r="AC15" s="100"/>
      <c r="AD15" s="100"/>
      <c r="AE15" s="100"/>
      <c r="AF15" s="100"/>
      <c r="AG15" s="100"/>
      <c r="AH15" s="100"/>
      <c r="AI15" s="100"/>
      <c r="AJ15" s="18">
        <f t="shared" si="2"/>
        <v>4</v>
      </c>
      <c r="AK15" s="308">
        <f t="shared" si="3"/>
        <v>0</v>
      </c>
      <c r="AL15" s="335">
        <f t="shared" si="4"/>
        <v>0</v>
      </c>
    </row>
    <row r="16" spans="1:38" s="24" customFormat="1" ht="21" customHeight="1">
      <c r="A16" s="4">
        <v>10</v>
      </c>
      <c r="B16" s="78">
        <v>2010060021</v>
      </c>
      <c r="C16" s="79" t="s">
        <v>846</v>
      </c>
      <c r="D16" s="80" t="s">
        <v>9</v>
      </c>
      <c r="E16" s="104"/>
      <c r="F16" s="99" t="s">
        <v>8</v>
      </c>
      <c r="G16" s="98" t="s">
        <v>6</v>
      </c>
      <c r="H16" s="99"/>
      <c r="I16" s="98"/>
      <c r="J16" s="98"/>
      <c r="K16" s="98"/>
      <c r="L16" s="98"/>
      <c r="M16" s="99"/>
      <c r="N16" s="99"/>
      <c r="O16" s="98"/>
      <c r="P16" s="98"/>
      <c r="Q16" s="98"/>
      <c r="R16" s="98"/>
      <c r="S16" s="98" t="s">
        <v>6</v>
      </c>
      <c r="T16" s="98"/>
      <c r="U16" s="99" t="s">
        <v>6</v>
      </c>
      <c r="V16" s="99"/>
      <c r="W16" s="98"/>
      <c r="X16" s="99"/>
      <c r="Y16" s="98"/>
      <c r="Z16" s="98"/>
      <c r="AA16" s="98"/>
      <c r="AB16" s="99"/>
      <c r="AC16" s="98"/>
      <c r="AD16" s="98"/>
      <c r="AE16" s="98"/>
      <c r="AF16" s="98"/>
      <c r="AG16" s="98"/>
      <c r="AH16" s="98"/>
      <c r="AI16" s="98"/>
      <c r="AJ16" s="18">
        <f t="shared" si="2"/>
        <v>3</v>
      </c>
      <c r="AK16" s="308">
        <f t="shared" si="3"/>
        <v>0</v>
      </c>
      <c r="AL16" s="335">
        <f t="shared" si="4"/>
        <v>1</v>
      </c>
    </row>
    <row r="17" spans="1:39" s="24" customFormat="1" ht="21" customHeight="1">
      <c r="A17" s="4">
        <v>11</v>
      </c>
      <c r="B17" s="78" t="s">
        <v>782</v>
      </c>
      <c r="C17" s="79" t="s">
        <v>16</v>
      </c>
      <c r="D17" s="80" t="s">
        <v>120</v>
      </c>
      <c r="E17" s="104"/>
      <c r="F17" s="99"/>
      <c r="G17" s="98"/>
      <c r="H17" s="99"/>
      <c r="I17" s="98"/>
      <c r="J17" s="98"/>
      <c r="K17" s="98"/>
      <c r="L17" s="98"/>
      <c r="M17" s="99"/>
      <c r="N17" s="99"/>
      <c r="O17" s="98"/>
      <c r="P17" s="98"/>
      <c r="Q17" s="98"/>
      <c r="R17" s="98"/>
      <c r="S17" s="98"/>
      <c r="T17" s="98"/>
      <c r="U17" s="99"/>
      <c r="V17" s="99"/>
      <c r="W17" s="98"/>
      <c r="X17" s="99"/>
      <c r="Y17" s="98"/>
      <c r="Z17" s="98"/>
      <c r="AA17" s="98"/>
      <c r="AB17" s="99"/>
      <c r="AC17" s="98"/>
      <c r="AD17" s="98"/>
      <c r="AE17" s="98"/>
      <c r="AF17" s="98"/>
      <c r="AG17" s="98"/>
      <c r="AH17" s="98"/>
      <c r="AI17" s="98"/>
      <c r="AJ17" s="18">
        <f t="shared" si="2"/>
        <v>0</v>
      </c>
      <c r="AK17" s="308">
        <f t="shared" si="3"/>
        <v>0</v>
      </c>
      <c r="AL17" s="335">
        <f t="shared" si="4"/>
        <v>0</v>
      </c>
    </row>
    <row r="18" spans="1:39" s="24" customFormat="1" ht="21" customHeight="1">
      <c r="A18" s="4">
        <v>12</v>
      </c>
      <c r="B18" s="78" t="s">
        <v>783</v>
      </c>
      <c r="C18" s="79" t="s">
        <v>784</v>
      </c>
      <c r="D18" s="80" t="s">
        <v>45</v>
      </c>
      <c r="E18" s="93"/>
      <c r="F18" s="94"/>
      <c r="G18" s="95"/>
      <c r="H18" s="94"/>
      <c r="I18" s="95"/>
      <c r="J18" s="95"/>
      <c r="K18" s="95"/>
      <c r="L18" s="95"/>
      <c r="M18" s="99"/>
      <c r="N18" s="94"/>
      <c r="O18" s="95"/>
      <c r="P18" s="95"/>
      <c r="Q18" s="95"/>
      <c r="R18" s="95"/>
      <c r="S18" s="95"/>
      <c r="T18" s="95"/>
      <c r="U18" s="94"/>
      <c r="V18" s="94"/>
      <c r="W18" s="95"/>
      <c r="X18" s="94"/>
      <c r="Y18" s="95"/>
      <c r="Z18" s="95"/>
      <c r="AA18" s="95"/>
      <c r="AB18" s="94"/>
      <c r="AC18" s="95"/>
      <c r="AD18" s="95"/>
      <c r="AE18" s="95"/>
      <c r="AF18" s="95"/>
      <c r="AG18" s="95"/>
      <c r="AH18" s="95"/>
      <c r="AI18" s="95"/>
      <c r="AJ18" s="18">
        <f t="shared" si="2"/>
        <v>0</v>
      </c>
      <c r="AK18" s="308">
        <f t="shared" si="3"/>
        <v>0</v>
      </c>
      <c r="AL18" s="335">
        <f t="shared" si="4"/>
        <v>0</v>
      </c>
    </row>
    <row r="19" spans="1:39" s="24" customFormat="1" ht="21" customHeight="1">
      <c r="A19" s="4">
        <v>13</v>
      </c>
      <c r="B19" s="78" t="s">
        <v>785</v>
      </c>
      <c r="C19" s="79" t="s">
        <v>786</v>
      </c>
      <c r="D19" s="80" t="s">
        <v>787</v>
      </c>
      <c r="E19" s="93"/>
      <c r="F19" s="94"/>
      <c r="G19" s="95"/>
      <c r="H19" s="94"/>
      <c r="I19" s="95"/>
      <c r="J19" s="95"/>
      <c r="K19" s="95" t="s">
        <v>7</v>
      </c>
      <c r="L19" s="95" t="s">
        <v>7</v>
      </c>
      <c r="M19" s="99"/>
      <c r="N19" s="94"/>
      <c r="O19" s="95"/>
      <c r="P19" s="95"/>
      <c r="Q19" s="95"/>
      <c r="R19" s="95"/>
      <c r="S19" s="95"/>
      <c r="T19" s="95"/>
      <c r="U19" s="94"/>
      <c r="V19" s="94"/>
      <c r="W19" s="95"/>
      <c r="X19" s="94"/>
      <c r="Y19" s="95"/>
      <c r="Z19" s="95"/>
      <c r="AA19" s="95"/>
      <c r="AB19" s="94"/>
      <c r="AC19" s="95"/>
      <c r="AD19" s="95"/>
      <c r="AE19" s="95"/>
      <c r="AF19" s="95"/>
      <c r="AG19" s="95"/>
      <c r="AH19" s="95"/>
      <c r="AI19" s="95"/>
      <c r="AJ19" s="18">
        <f t="shared" si="2"/>
        <v>0</v>
      </c>
      <c r="AK19" s="308">
        <f t="shared" si="3"/>
        <v>2</v>
      </c>
      <c r="AL19" s="335">
        <f t="shared" si="4"/>
        <v>0</v>
      </c>
    </row>
    <row r="20" spans="1:39" s="24" customFormat="1" ht="21" customHeight="1">
      <c r="A20" s="4">
        <v>14</v>
      </c>
      <c r="B20" s="78" t="s">
        <v>788</v>
      </c>
      <c r="C20" s="79" t="s">
        <v>80</v>
      </c>
      <c r="D20" s="80" t="s">
        <v>81</v>
      </c>
      <c r="E20" s="93"/>
      <c r="F20" s="94" t="s">
        <v>8</v>
      </c>
      <c r="G20" s="95"/>
      <c r="H20" s="94"/>
      <c r="I20" s="95"/>
      <c r="J20" s="95"/>
      <c r="K20" s="95"/>
      <c r="L20" s="95" t="s">
        <v>6</v>
      </c>
      <c r="M20" s="99"/>
      <c r="N20" s="94" t="s">
        <v>8</v>
      </c>
      <c r="O20" s="95"/>
      <c r="P20" s="95"/>
      <c r="Q20" s="95"/>
      <c r="R20" s="95"/>
      <c r="S20" s="95"/>
      <c r="T20" s="95"/>
      <c r="U20" s="94"/>
      <c r="V20" s="94"/>
      <c r="W20" s="95"/>
      <c r="X20" s="94"/>
      <c r="Y20" s="95"/>
      <c r="Z20" s="95"/>
      <c r="AA20" s="95"/>
      <c r="AB20" s="94"/>
      <c r="AC20" s="95"/>
      <c r="AD20" s="95"/>
      <c r="AE20" s="95"/>
      <c r="AF20" s="95"/>
      <c r="AG20" s="95"/>
      <c r="AH20" s="95"/>
      <c r="AI20" s="95"/>
      <c r="AJ20" s="18">
        <f t="shared" si="2"/>
        <v>1</v>
      </c>
      <c r="AK20" s="308">
        <f t="shared" si="3"/>
        <v>0</v>
      </c>
      <c r="AL20" s="335">
        <f t="shared" si="4"/>
        <v>2</v>
      </c>
    </row>
    <row r="21" spans="1:39" s="24" customFormat="1" ht="21" customHeight="1">
      <c r="A21" s="4">
        <v>15</v>
      </c>
      <c r="B21" s="78" t="s">
        <v>789</v>
      </c>
      <c r="C21" s="79" t="s">
        <v>790</v>
      </c>
      <c r="D21" s="80" t="s">
        <v>59</v>
      </c>
      <c r="E21" s="93"/>
      <c r="F21" s="94"/>
      <c r="G21" s="95"/>
      <c r="H21" s="94"/>
      <c r="I21" s="95"/>
      <c r="J21" s="95"/>
      <c r="K21" s="95"/>
      <c r="L21" s="95"/>
      <c r="M21" s="99"/>
      <c r="N21" s="94"/>
      <c r="O21" s="95"/>
      <c r="P21" s="95"/>
      <c r="Q21" s="95"/>
      <c r="R21" s="95"/>
      <c r="S21" s="95"/>
      <c r="T21" s="95"/>
      <c r="U21" s="94"/>
      <c r="V21" s="94"/>
      <c r="W21" s="95"/>
      <c r="X21" s="94"/>
      <c r="Y21" s="95"/>
      <c r="Z21" s="95"/>
      <c r="AA21" s="95"/>
      <c r="AB21" s="94"/>
      <c r="AC21" s="95"/>
      <c r="AD21" s="95"/>
      <c r="AE21" s="95"/>
      <c r="AF21" s="95"/>
      <c r="AG21" s="95"/>
      <c r="AH21" s="95"/>
      <c r="AI21" s="95"/>
      <c r="AJ21" s="18">
        <f t="shared" si="2"/>
        <v>0</v>
      </c>
      <c r="AK21" s="308">
        <f t="shared" si="3"/>
        <v>0</v>
      </c>
      <c r="AL21" s="335">
        <f t="shared" si="4"/>
        <v>0</v>
      </c>
    </row>
    <row r="22" spans="1:39" s="24" customFormat="1" ht="21" customHeight="1">
      <c r="A22" s="4">
        <v>16</v>
      </c>
      <c r="B22" s="78" t="s">
        <v>791</v>
      </c>
      <c r="C22" s="79" t="s">
        <v>792</v>
      </c>
      <c r="D22" s="80" t="s">
        <v>68</v>
      </c>
      <c r="E22" s="93"/>
      <c r="F22" s="94"/>
      <c r="G22" s="95"/>
      <c r="H22" s="94"/>
      <c r="I22" s="95"/>
      <c r="J22" s="95"/>
      <c r="K22" s="95"/>
      <c r="L22" s="95"/>
      <c r="M22" s="99"/>
      <c r="N22" s="94"/>
      <c r="O22" s="95"/>
      <c r="P22" s="95"/>
      <c r="Q22" s="95"/>
      <c r="R22" s="95"/>
      <c r="S22" s="95"/>
      <c r="T22" s="95"/>
      <c r="U22" s="94" t="s">
        <v>6</v>
      </c>
      <c r="V22" s="94"/>
      <c r="W22" s="95"/>
      <c r="X22" s="94"/>
      <c r="Y22" s="95"/>
      <c r="Z22" s="95"/>
      <c r="AA22" s="95"/>
      <c r="AB22" s="94"/>
      <c r="AC22" s="95"/>
      <c r="AD22" s="95"/>
      <c r="AE22" s="95"/>
      <c r="AF22" s="95"/>
      <c r="AG22" s="95"/>
      <c r="AH22" s="95"/>
      <c r="AI22" s="95"/>
      <c r="AJ22" s="18">
        <f t="shared" si="2"/>
        <v>1</v>
      </c>
      <c r="AK22" s="308">
        <f t="shared" si="3"/>
        <v>0</v>
      </c>
      <c r="AL22" s="335">
        <f t="shared" si="4"/>
        <v>0</v>
      </c>
    </row>
    <row r="23" spans="1:39" s="24" customFormat="1" ht="21" customHeight="1">
      <c r="A23" s="4">
        <v>17</v>
      </c>
      <c r="B23" s="78" t="s">
        <v>793</v>
      </c>
      <c r="C23" s="79" t="s">
        <v>560</v>
      </c>
      <c r="D23" s="80" t="s">
        <v>68</v>
      </c>
      <c r="E23" s="93"/>
      <c r="F23" s="94"/>
      <c r="G23" s="95"/>
      <c r="H23" s="94"/>
      <c r="I23" s="95"/>
      <c r="J23" s="95"/>
      <c r="K23" s="95"/>
      <c r="L23" s="95"/>
      <c r="M23" s="99"/>
      <c r="N23" s="94"/>
      <c r="O23" s="95"/>
      <c r="P23" s="95"/>
      <c r="Q23" s="95"/>
      <c r="R23" s="95"/>
      <c r="S23" s="95"/>
      <c r="T23" s="95"/>
      <c r="U23" s="94"/>
      <c r="V23" s="94"/>
      <c r="W23" s="95"/>
      <c r="X23" s="94"/>
      <c r="Y23" s="95"/>
      <c r="Z23" s="95"/>
      <c r="AA23" s="95"/>
      <c r="AB23" s="94"/>
      <c r="AC23" s="95"/>
      <c r="AD23" s="95"/>
      <c r="AE23" s="95"/>
      <c r="AF23" s="95"/>
      <c r="AG23" s="95"/>
      <c r="AH23" s="95"/>
      <c r="AI23" s="95"/>
      <c r="AJ23" s="18">
        <f t="shared" si="2"/>
        <v>0</v>
      </c>
      <c r="AK23" s="308">
        <f t="shared" si="3"/>
        <v>0</v>
      </c>
      <c r="AL23" s="335">
        <f t="shared" si="4"/>
        <v>0</v>
      </c>
    </row>
    <row r="24" spans="1:39" s="24" customFormat="1" ht="21" customHeight="1">
      <c r="A24" s="4">
        <v>18</v>
      </c>
      <c r="B24" s="78" t="s">
        <v>794</v>
      </c>
      <c r="C24" s="79" t="s">
        <v>234</v>
      </c>
      <c r="D24" s="80" t="s">
        <v>795</v>
      </c>
      <c r="E24" s="93"/>
      <c r="F24" s="94"/>
      <c r="G24" s="95"/>
      <c r="H24" s="94"/>
      <c r="I24" s="95"/>
      <c r="J24" s="95"/>
      <c r="K24" s="95"/>
      <c r="L24" s="95"/>
      <c r="M24" s="99"/>
      <c r="N24" s="94"/>
      <c r="O24" s="95"/>
      <c r="P24" s="95"/>
      <c r="Q24" s="95"/>
      <c r="R24" s="95" t="s">
        <v>7</v>
      </c>
      <c r="S24" s="95"/>
      <c r="T24" s="95"/>
      <c r="U24" s="94"/>
      <c r="V24" s="94"/>
      <c r="W24" s="95"/>
      <c r="X24" s="94"/>
      <c r="Y24" s="95"/>
      <c r="Z24" s="95"/>
      <c r="AA24" s="95"/>
      <c r="AB24" s="94"/>
      <c r="AC24" s="95"/>
      <c r="AD24" s="95"/>
      <c r="AE24" s="95"/>
      <c r="AF24" s="95"/>
      <c r="AG24" s="95"/>
      <c r="AH24" s="95"/>
      <c r="AI24" s="95"/>
      <c r="AJ24" s="18">
        <f t="shared" si="2"/>
        <v>0</v>
      </c>
      <c r="AK24" s="308">
        <f t="shared" si="3"/>
        <v>1</v>
      </c>
      <c r="AL24" s="335">
        <f t="shared" si="4"/>
        <v>0</v>
      </c>
    </row>
    <row r="25" spans="1:39" s="237" customFormat="1" ht="21" customHeight="1">
      <c r="A25" s="435" t="s">
        <v>10</v>
      </c>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1">
        <f>SUM(AJ7:AJ24)</f>
        <v>20</v>
      </c>
      <c r="AK25" s="41">
        <f>SUM(AK7:AK24)</f>
        <v>5</v>
      </c>
      <c r="AL25" s="41">
        <f>SUM(AL7:AL24)</f>
        <v>4</v>
      </c>
    </row>
    <row r="26" spans="1:39" s="24" customFormat="1" ht="21" customHeight="1">
      <c r="A26" s="418" t="s">
        <v>2599</v>
      </c>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20"/>
      <c r="AM26" s="311"/>
    </row>
  </sheetData>
  <mergeCells count="17">
    <mergeCell ref="A1:P1"/>
    <mergeCell ref="Q1:AL1"/>
    <mergeCell ref="A2:P2"/>
    <mergeCell ref="Q2:AL2"/>
    <mergeCell ref="A3:AL3"/>
    <mergeCell ref="M4:N4"/>
    <mergeCell ref="O4:Q4"/>
    <mergeCell ref="A25:AI25"/>
    <mergeCell ref="A26:AL26"/>
    <mergeCell ref="AK5:AK6"/>
    <mergeCell ref="AL5:AL6"/>
    <mergeCell ref="R4:T4"/>
    <mergeCell ref="A5:A6"/>
    <mergeCell ref="B5:B6"/>
    <mergeCell ref="C5:D6"/>
    <mergeCell ref="AJ5:AJ6"/>
    <mergeCell ref="I4:L4"/>
  </mergeCells>
  <conditionalFormatting sqref="E6:AI24">
    <cfRule type="expression" dxfId="186"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33"/>
  <sheetViews>
    <sheetView zoomScaleNormal="100" workbookViewId="0">
      <selection activeCell="W21" sqref="W21"/>
    </sheetView>
  </sheetViews>
  <sheetFormatPr defaultColWidth="9.33203125" defaultRowHeight="18"/>
  <cols>
    <col min="1" max="1" width="8.6640625" style="23" customWidth="1"/>
    <col min="2" max="2" width="17.83203125" style="23" customWidth="1"/>
    <col min="3" max="3" width="24.33203125" style="23" customWidth="1"/>
    <col min="4" max="4" width="9.5" style="23" customWidth="1"/>
    <col min="5" max="35" width="4" style="23" customWidth="1"/>
    <col min="36" max="38" width="6.1640625" style="23" customWidth="1"/>
    <col min="39" max="16384" width="9.33203125" style="23"/>
  </cols>
  <sheetData>
    <row r="1" spans="1:38"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1.5" customHeight="1">
      <c r="A3" s="432" t="s">
        <v>854</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ht="21" customHeight="1">
      <c r="A7" s="4">
        <v>1</v>
      </c>
      <c r="B7" s="340" t="s">
        <v>736</v>
      </c>
      <c r="C7" s="341" t="s">
        <v>737</v>
      </c>
      <c r="D7" s="342" t="s">
        <v>39</v>
      </c>
      <c r="E7" s="86"/>
      <c r="F7" s="87"/>
      <c r="G7" s="85"/>
      <c r="H7" s="87"/>
      <c r="I7" s="85"/>
      <c r="J7" s="85"/>
      <c r="K7" s="85"/>
      <c r="L7" s="85"/>
      <c r="M7" s="87"/>
      <c r="N7" s="87"/>
      <c r="O7" s="85"/>
      <c r="P7" s="85"/>
      <c r="Q7" s="85"/>
      <c r="R7" s="85"/>
      <c r="S7" s="85"/>
      <c r="T7" s="85"/>
      <c r="U7" s="87"/>
      <c r="V7" s="87"/>
      <c r="W7" s="85"/>
      <c r="X7" s="87"/>
      <c r="Y7" s="85"/>
      <c r="Z7" s="85"/>
      <c r="AA7" s="85"/>
      <c r="AB7" s="87"/>
      <c r="AC7" s="85"/>
      <c r="AD7" s="85"/>
      <c r="AE7" s="85"/>
      <c r="AF7" s="85"/>
      <c r="AG7" s="85"/>
      <c r="AH7" s="85"/>
      <c r="AI7" s="85"/>
      <c r="AJ7" s="18">
        <f>COUNTIF(E7:AI7,"K")+2*COUNTIF(E7:AI7,"2K")+COUNTIF(E7:AI7,"TK")+COUNTIF(E7:AI7,"KT")+COUNTIF(E7:AI7,"PK")+COUNTIF(E7:AI7,"KP")+2*COUNTIF(E7:AI7,"K2")</f>
        <v>0</v>
      </c>
      <c r="AK7" s="308">
        <f>COUNTIF(F7:AJ7,"P")+2*COUNTIF(F7:AJ7,"2P")+COUNTIF(F7:AJ7,"TP")+COUNTIF(F7:AJ7,"PT")+COUNTIF(F7:AJ7,"PK")+COUNTIF(F7:AJ7,"KP")+2*COUNTIF(F7:AJ7,"P2")</f>
        <v>0</v>
      </c>
      <c r="AL7" s="335">
        <f>COUNTIF(E7:AI7,"T")+2*COUNTIF(E7:AI7,"2T")+2*COUNTIF(E7:AI7,"T2")+COUNTIF(E7:AI7,"PT")+COUNTIF(E7:AI7,"TP")+COUNTIF(E7:AI7,"TK")+COUNTIF(E7:AI7,"KT")</f>
        <v>0</v>
      </c>
    </row>
    <row r="8" spans="1:38" s="24" customFormat="1" ht="21" customHeight="1">
      <c r="A8" s="4">
        <v>2</v>
      </c>
      <c r="B8" s="340" t="s">
        <v>738</v>
      </c>
      <c r="C8" s="341" t="s">
        <v>64</v>
      </c>
      <c r="D8" s="342" t="s">
        <v>39</v>
      </c>
      <c r="E8" s="86"/>
      <c r="F8" s="87"/>
      <c r="G8" s="85"/>
      <c r="H8" s="87"/>
      <c r="I8" s="85"/>
      <c r="J8" s="85"/>
      <c r="K8" s="85"/>
      <c r="L8" s="85"/>
      <c r="M8" s="87"/>
      <c r="N8" s="87"/>
      <c r="O8" s="85"/>
      <c r="P8" s="85"/>
      <c r="Q8" s="85"/>
      <c r="R8" s="85"/>
      <c r="S8" s="85"/>
      <c r="T8" s="85"/>
      <c r="U8" s="87"/>
      <c r="V8" s="87"/>
      <c r="W8" s="85"/>
      <c r="X8" s="87"/>
      <c r="Y8" s="85"/>
      <c r="Z8" s="85"/>
      <c r="AA8" s="85"/>
      <c r="AB8" s="87"/>
      <c r="AC8" s="85"/>
      <c r="AD8" s="85"/>
      <c r="AE8" s="85"/>
      <c r="AF8" s="85"/>
      <c r="AG8" s="85"/>
      <c r="AH8" s="85"/>
      <c r="AI8" s="85"/>
      <c r="AJ8" s="18">
        <f t="shared" ref="AJ8:AJ26" si="2">COUNTIF(E8:AI8,"K")+2*COUNTIF(E8:AI8,"2K")+COUNTIF(E8:AI8,"TK")+COUNTIF(E8:AI8,"KT")+COUNTIF(E8:AI8,"PK")+COUNTIF(E8:AI8,"KP")+2*COUNTIF(E8:AI8,"K2")</f>
        <v>0</v>
      </c>
      <c r="AK8" s="308">
        <f t="shared" ref="AK8:AK26" si="3">COUNTIF(F8:AJ8,"P")+2*COUNTIF(F8:AJ8,"2P")+COUNTIF(F8:AJ8,"TP")+COUNTIF(F8:AJ8,"PT")+COUNTIF(F8:AJ8,"PK")+COUNTIF(F8:AJ8,"KP")+2*COUNTIF(F8:AJ8,"P2")</f>
        <v>0</v>
      </c>
      <c r="AL8" s="335">
        <f t="shared" ref="AL8:AL26" si="4">COUNTIF(E8:AI8,"T")+2*COUNTIF(E8:AI8,"2T")+2*COUNTIF(E8:AI8,"T2")+COUNTIF(E8:AI8,"PT")+COUNTIF(E8:AI8,"TP")+COUNTIF(E8:AI8,"TK")+COUNTIF(E8:AI8,"KT")</f>
        <v>0</v>
      </c>
    </row>
    <row r="9" spans="1:38" s="24" customFormat="1" ht="21" customHeight="1">
      <c r="A9" s="4">
        <v>3</v>
      </c>
      <c r="B9" s="340" t="s">
        <v>739</v>
      </c>
      <c r="C9" s="341" t="s">
        <v>718</v>
      </c>
      <c r="D9" s="342" t="s">
        <v>39</v>
      </c>
      <c r="E9" s="86"/>
      <c r="F9" s="87"/>
      <c r="G9" s="85"/>
      <c r="H9" s="87"/>
      <c r="I9" s="85"/>
      <c r="J9" s="85"/>
      <c r="K9" s="85"/>
      <c r="L9" s="85"/>
      <c r="M9" s="87"/>
      <c r="N9" s="87"/>
      <c r="O9" s="85"/>
      <c r="P9" s="85"/>
      <c r="Q9" s="85"/>
      <c r="R9" s="85"/>
      <c r="S9" s="85"/>
      <c r="T9" s="85"/>
      <c r="U9" s="87"/>
      <c r="V9" s="87"/>
      <c r="W9" s="85"/>
      <c r="X9" s="87"/>
      <c r="Y9" s="85"/>
      <c r="Z9" s="85"/>
      <c r="AA9" s="85"/>
      <c r="AB9" s="87"/>
      <c r="AC9" s="85"/>
      <c r="AD9" s="85"/>
      <c r="AE9" s="85"/>
      <c r="AF9" s="85"/>
      <c r="AG9" s="85"/>
      <c r="AH9" s="85"/>
      <c r="AI9" s="85"/>
      <c r="AJ9" s="18">
        <f t="shared" si="2"/>
        <v>0</v>
      </c>
      <c r="AK9" s="308">
        <f t="shared" si="3"/>
        <v>0</v>
      </c>
      <c r="AL9" s="335">
        <f t="shared" si="4"/>
        <v>0</v>
      </c>
    </row>
    <row r="10" spans="1:38" s="24" customFormat="1" ht="21" customHeight="1">
      <c r="A10" s="4">
        <v>4</v>
      </c>
      <c r="B10" s="340" t="s">
        <v>740</v>
      </c>
      <c r="C10" s="341" t="s">
        <v>741</v>
      </c>
      <c r="D10" s="342" t="s">
        <v>742</v>
      </c>
      <c r="E10" s="86"/>
      <c r="F10" s="87"/>
      <c r="G10" s="85"/>
      <c r="H10" s="87"/>
      <c r="I10" s="85"/>
      <c r="J10" s="85" t="s">
        <v>7</v>
      </c>
      <c r="K10" s="85"/>
      <c r="L10" s="85"/>
      <c r="M10" s="87" t="s">
        <v>6</v>
      </c>
      <c r="N10" s="87"/>
      <c r="O10" s="85"/>
      <c r="P10" s="85"/>
      <c r="Q10" s="85"/>
      <c r="R10" s="85"/>
      <c r="S10" s="85"/>
      <c r="T10" s="85"/>
      <c r="U10" s="87"/>
      <c r="V10" s="87"/>
      <c r="W10" s="85"/>
      <c r="X10" s="87"/>
      <c r="Y10" s="85"/>
      <c r="Z10" s="85"/>
      <c r="AA10" s="85"/>
      <c r="AB10" s="87"/>
      <c r="AC10" s="85"/>
      <c r="AD10" s="85"/>
      <c r="AE10" s="85"/>
      <c r="AF10" s="85"/>
      <c r="AG10" s="85"/>
      <c r="AH10" s="85"/>
      <c r="AI10" s="85"/>
      <c r="AJ10" s="18">
        <f t="shared" si="2"/>
        <v>1</v>
      </c>
      <c r="AK10" s="308">
        <f t="shared" si="3"/>
        <v>1</v>
      </c>
      <c r="AL10" s="335">
        <f t="shared" si="4"/>
        <v>0</v>
      </c>
    </row>
    <row r="11" spans="1:38" s="24" customFormat="1" ht="21" customHeight="1">
      <c r="A11" s="4">
        <v>5</v>
      </c>
      <c r="B11" s="340">
        <v>2010130026</v>
      </c>
      <c r="C11" s="341" t="s">
        <v>95</v>
      </c>
      <c r="D11" s="342" t="s">
        <v>136</v>
      </c>
      <c r="E11" s="86"/>
      <c r="F11" s="87"/>
      <c r="G11" s="85"/>
      <c r="H11" s="87"/>
      <c r="I11" s="85"/>
      <c r="J11" s="85"/>
      <c r="K11" s="85"/>
      <c r="L11" s="85"/>
      <c r="M11" s="87"/>
      <c r="N11" s="87"/>
      <c r="O11" s="85"/>
      <c r="P11" s="85"/>
      <c r="Q11" s="85"/>
      <c r="R11" s="85"/>
      <c r="S11" s="85"/>
      <c r="T11" s="85"/>
      <c r="U11" s="87"/>
      <c r="V11" s="87"/>
      <c r="W11" s="85"/>
      <c r="X11" s="87"/>
      <c r="Y11" s="85"/>
      <c r="Z11" s="85"/>
      <c r="AA11" s="85"/>
      <c r="AB11" s="87"/>
      <c r="AC11" s="85"/>
      <c r="AD11" s="85"/>
      <c r="AE11" s="85"/>
      <c r="AF11" s="85"/>
      <c r="AG11" s="85"/>
      <c r="AH11" s="85"/>
      <c r="AI11" s="85"/>
      <c r="AJ11" s="18">
        <f t="shared" si="2"/>
        <v>0</v>
      </c>
      <c r="AK11" s="308">
        <f t="shared" si="3"/>
        <v>0</v>
      </c>
      <c r="AL11" s="335">
        <f t="shared" si="4"/>
        <v>0</v>
      </c>
    </row>
    <row r="12" spans="1:38" s="24" customFormat="1" ht="21" customHeight="1">
      <c r="A12" s="4">
        <v>6</v>
      </c>
      <c r="B12" s="340" t="s">
        <v>743</v>
      </c>
      <c r="C12" s="341" t="s">
        <v>118</v>
      </c>
      <c r="D12" s="342" t="s">
        <v>48</v>
      </c>
      <c r="E12" s="86"/>
      <c r="F12" s="87"/>
      <c r="G12" s="85"/>
      <c r="H12" s="87"/>
      <c r="I12" s="85"/>
      <c r="J12" s="85"/>
      <c r="K12" s="85"/>
      <c r="L12" s="85"/>
      <c r="M12" s="87"/>
      <c r="N12" s="87"/>
      <c r="O12" s="85"/>
      <c r="P12" s="85"/>
      <c r="Q12" s="85"/>
      <c r="R12" s="85"/>
      <c r="S12" s="85"/>
      <c r="T12" s="85" t="s">
        <v>6</v>
      </c>
      <c r="U12" s="87"/>
      <c r="V12" s="87"/>
      <c r="W12" s="85"/>
      <c r="X12" s="87"/>
      <c r="Y12" s="85"/>
      <c r="Z12" s="85"/>
      <c r="AA12" s="85"/>
      <c r="AB12" s="87"/>
      <c r="AC12" s="85"/>
      <c r="AD12" s="85"/>
      <c r="AE12" s="85"/>
      <c r="AF12" s="85"/>
      <c r="AG12" s="85"/>
      <c r="AH12" s="85"/>
      <c r="AI12" s="85"/>
      <c r="AJ12" s="18">
        <f t="shared" si="2"/>
        <v>1</v>
      </c>
      <c r="AK12" s="308">
        <f t="shared" si="3"/>
        <v>0</v>
      </c>
      <c r="AL12" s="335">
        <f t="shared" si="4"/>
        <v>0</v>
      </c>
    </row>
    <row r="13" spans="1:38" s="24" customFormat="1" ht="21" customHeight="1">
      <c r="A13" s="4">
        <v>7</v>
      </c>
      <c r="B13" s="340" t="s">
        <v>744</v>
      </c>
      <c r="C13" s="341" t="s">
        <v>745</v>
      </c>
      <c r="D13" s="342" t="s">
        <v>30</v>
      </c>
      <c r="E13" s="86"/>
      <c r="F13" s="87"/>
      <c r="G13" s="85"/>
      <c r="H13" s="87"/>
      <c r="I13" s="85"/>
      <c r="J13" s="85"/>
      <c r="K13" s="85"/>
      <c r="L13" s="85"/>
      <c r="M13" s="87"/>
      <c r="N13" s="87"/>
      <c r="O13" s="85"/>
      <c r="P13" s="85"/>
      <c r="Q13" s="85"/>
      <c r="R13" s="85"/>
      <c r="S13" s="85"/>
      <c r="T13" s="85"/>
      <c r="U13" s="87"/>
      <c r="V13" s="87"/>
      <c r="W13" s="85"/>
      <c r="X13" s="87"/>
      <c r="Y13" s="85"/>
      <c r="Z13" s="85"/>
      <c r="AA13" s="85"/>
      <c r="AB13" s="87"/>
      <c r="AC13" s="85"/>
      <c r="AD13" s="85"/>
      <c r="AE13" s="85"/>
      <c r="AF13" s="85"/>
      <c r="AG13" s="85"/>
      <c r="AH13" s="85"/>
      <c r="AI13" s="85"/>
      <c r="AJ13" s="18">
        <f t="shared" si="2"/>
        <v>0</v>
      </c>
      <c r="AK13" s="308">
        <f t="shared" si="3"/>
        <v>0</v>
      </c>
      <c r="AL13" s="335">
        <f t="shared" si="4"/>
        <v>0</v>
      </c>
    </row>
    <row r="14" spans="1:38" s="24" customFormat="1" ht="21" customHeight="1">
      <c r="A14" s="4">
        <v>8</v>
      </c>
      <c r="B14" s="340" t="s">
        <v>746</v>
      </c>
      <c r="C14" s="341" t="s">
        <v>57</v>
      </c>
      <c r="D14" s="342" t="s">
        <v>14</v>
      </c>
      <c r="E14" s="228"/>
      <c r="F14" s="87"/>
      <c r="G14" s="88"/>
      <c r="H14" s="87"/>
      <c r="I14" s="88"/>
      <c r="J14" s="88"/>
      <c r="K14" s="88"/>
      <c r="L14" s="88"/>
      <c r="M14" s="87"/>
      <c r="N14" s="87"/>
      <c r="O14" s="88"/>
      <c r="P14" s="88"/>
      <c r="Q14" s="88"/>
      <c r="R14" s="88"/>
      <c r="S14" s="88"/>
      <c r="T14" s="88"/>
      <c r="U14" s="87"/>
      <c r="V14" s="87"/>
      <c r="W14" s="88"/>
      <c r="X14" s="87"/>
      <c r="Y14" s="88"/>
      <c r="Z14" s="88"/>
      <c r="AA14" s="88"/>
      <c r="AB14" s="87"/>
      <c r="AC14" s="88"/>
      <c r="AD14" s="88"/>
      <c r="AE14" s="88"/>
      <c r="AF14" s="88"/>
      <c r="AG14" s="88"/>
      <c r="AH14" s="88"/>
      <c r="AI14" s="88"/>
      <c r="AJ14" s="18">
        <f t="shared" si="2"/>
        <v>0</v>
      </c>
      <c r="AK14" s="308">
        <f t="shared" si="3"/>
        <v>0</v>
      </c>
      <c r="AL14" s="335">
        <f t="shared" si="4"/>
        <v>0</v>
      </c>
    </row>
    <row r="15" spans="1:38" s="24" customFormat="1" ht="21" customHeight="1">
      <c r="A15" s="4">
        <v>9</v>
      </c>
      <c r="B15" s="340" t="s">
        <v>747</v>
      </c>
      <c r="C15" s="341" t="s">
        <v>35</v>
      </c>
      <c r="D15" s="342" t="s">
        <v>41</v>
      </c>
      <c r="E15" s="228"/>
      <c r="F15" s="87"/>
      <c r="G15" s="88"/>
      <c r="H15" s="87"/>
      <c r="I15" s="88"/>
      <c r="J15" s="88" t="s">
        <v>6</v>
      </c>
      <c r="K15" s="88"/>
      <c r="L15" s="88"/>
      <c r="M15" s="87"/>
      <c r="N15" s="87"/>
      <c r="O15" s="88"/>
      <c r="P15" s="88"/>
      <c r="Q15" s="88"/>
      <c r="R15" s="88"/>
      <c r="S15" s="88"/>
      <c r="T15" s="88"/>
      <c r="U15" s="87"/>
      <c r="V15" s="87"/>
      <c r="W15" s="88"/>
      <c r="X15" s="87"/>
      <c r="Y15" s="88"/>
      <c r="Z15" s="88"/>
      <c r="AA15" s="88"/>
      <c r="AB15" s="87"/>
      <c r="AC15" s="88"/>
      <c r="AD15" s="88"/>
      <c r="AE15" s="88"/>
      <c r="AF15" s="88"/>
      <c r="AG15" s="88"/>
      <c r="AH15" s="88"/>
      <c r="AI15" s="88"/>
      <c r="AJ15" s="18">
        <f t="shared" si="2"/>
        <v>1</v>
      </c>
      <c r="AK15" s="308">
        <f t="shared" si="3"/>
        <v>0</v>
      </c>
      <c r="AL15" s="335">
        <f t="shared" si="4"/>
        <v>0</v>
      </c>
    </row>
    <row r="16" spans="1:38" s="24" customFormat="1" ht="21" customHeight="1">
      <c r="A16" s="4">
        <v>10</v>
      </c>
      <c r="B16" s="340" t="s">
        <v>748</v>
      </c>
      <c r="C16" s="341" t="s">
        <v>538</v>
      </c>
      <c r="D16" s="342" t="s">
        <v>33</v>
      </c>
      <c r="E16" s="436" t="s">
        <v>2655</v>
      </c>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8"/>
      <c r="AJ16" s="18">
        <f t="shared" si="2"/>
        <v>0</v>
      </c>
      <c r="AK16" s="308">
        <f t="shared" si="3"/>
        <v>0</v>
      </c>
      <c r="AL16" s="335">
        <f t="shared" si="4"/>
        <v>0</v>
      </c>
    </row>
    <row r="17" spans="1:40" s="24" customFormat="1" ht="21" customHeight="1">
      <c r="A17" s="4">
        <v>11</v>
      </c>
      <c r="B17" s="340" t="s">
        <v>749</v>
      </c>
      <c r="C17" s="341" t="s">
        <v>76</v>
      </c>
      <c r="D17" s="342" t="s">
        <v>53</v>
      </c>
      <c r="E17" s="86"/>
      <c r="F17" s="87"/>
      <c r="G17" s="85"/>
      <c r="H17" s="87"/>
      <c r="I17" s="85"/>
      <c r="J17" s="85"/>
      <c r="K17" s="85"/>
      <c r="L17" s="85"/>
      <c r="M17" s="87"/>
      <c r="N17" s="87"/>
      <c r="O17" s="85"/>
      <c r="P17" s="85"/>
      <c r="Q17" s="85"/>
      <c r="R17" s="85"/>
      <c r="S17" s="85"/>
      <c r="T17" s="85"/>
      <c r="U17" s="87"/>
      <c r="V17" s="87"/>
      <c r="W17" s="85"/>
      <c r="X17" s="87"/>
      <c r="Y17" s="85"/>
      <c r="Z17" s="85"/>
      <c r="AA17" s="85"/>
      <c r="AB17" s="87"/>
      <c r="AC17" s="85"/>
      <c r="AD17" s="85"/>
      <c r="AE17" s="85"/>
      <c r="AF17" s="85"/>
      <c r="AG17" s="85"/>
      <c r="AH17" s="85"/>
      <c r="AI17" s="85"/>
      <c r="AJ17" s="18">
        <f t="shared" si="2"/>
        <v>0</v>
      </c>
      <c r="AK17" s="308">
        <f t="shared" si="3"/>
        <v>0</v>
      </c>
      <c r="AL17" s="335">
        <f t="shared" si="4"/>
        <v>0</v>
      </c>
    </row>
    <row r="18" spans="1:40" s="24" customFormat="1" ht="21" customHeight="1">
      <c r="A18" s="4">
        <v>12</v>
      </c>
      <c r="B18" s="340" t="s">
        <v>750</v>
      </c>
      <c r="C18" s="341" t="s">
        <v>123</v>
      </c>
      <c r="D18" s="342" t="s">
        <v>26</v>
      </c>
      <c r="E18" s="132"/>
      <c r="F18" s="179"/>
      <c r="G18" s="133"/>
      <c r="H18" s="179"/>
      <c r="I18" s="133"/>
      <c r="J18" s="133"/>
      <c r="K18" s="133"/>
      <c r="L18" s="133"/>
      <c r="M18" s="179"/>
      <c r="N18" s="179"/>
      <c r="O18" s="133"/>
      <c r="P18" s="133"/>
      <c r="Q18" s="133"/>
      <c r="R18" s="133"/>
      <c r="S18" s="133"/>
      <c r="T18" s="133"/>
      <c r="U18" s="179"/>
      <c r="V18" s="179"/>
      <c r="W18" s="133"/>
      <c r="X18" s="179"/>
      <c r="Y18" s="133"/>
      <c r="Z18" s="133"/>
      <c r="AA18" s="133"/>
      <c r="AB18" s="179"/>
      <c r="AC18" s="133"/>
      <c r="AD18" s="133"/>
      <c r="AE18" s="133"/>
      <c r="AF18" s="133"/>
      <c r="AG18" s="133"/>
      <c r="AH18" s="133"/>
      <c r="AI18" s="133"/>
      <c r="AJ18" s="18">
        <f t="shared" si="2"/>
        <v>0</v>
      </c>
      <c r="AK18" s="308">
        <f t="shared" si="3"/>
        <v>0</v>
      </c>
      <c r="AL18" s="335">
        <f t="shared" si="4"/>
        <v>0</v>
      </c>
    </row>
    <row r="19" spans="1:40" s="24" customFormat="1" ht="21" customHeight="1">
      <c r="A19" s="4">
        <v>13</v>
      </c>
      <c r="B19" s="340" t="s">
        <v>751</v>
      </c>
      <c r="C19" s="341" t="s">
        <v>88</v>
      </c>
      <c r="D19" s="342" t="s">
        <v>78</v>
      </c>
      <c r="E19" s="132"/>
      <c r="F19" s="179"/>
      <c r="G19" s="133"/>
      <c r="H19" s="179"/>
      <c r="I19" s="133"/>
      <c r="J19" s="133"/>
      <c r="K19" s="133"/>
      <c r="L19" s="133"/>
      <c r="M19" s="179"/>
      <c r="N19" s="179"/>
      <c r="O19" s="133"/>
      <c r="P19" s="133"/>
      <c r="Q19" s="133"/>
      <c r="R19" s="133"/>
      <c r="S19" s="133"/>
      <c r="T19" s="133"/>
      <c r="U19" s="179"/>
      <c r="V19" s="179"/>
      <c r="W19" s="133"/>
      <c r="X19" s="179"/>
      <c r="Y19" s="133"/>
      <c r="Z19" s="133"/>
      <c r="AA19" s="133"/>
      <c r="AB19" s="179"/>
      <c r="AC19" s="133"/>
      <c r="AD19" s="133"/>
      <c r="AE19" s="133"/>
      <c r="AF19" s="133"/>
      <c r="AG19" s="133"/>
      <c r="AH19" s="133"/>
      <c r="AI19" s="133"/>
      <c r="AJ19" s="18">
        <f t="shared" si="2"/>
        <v>0</v>
      </c>
      <c r="AK19" s="308">
        <f t="shared" si="3"/>
        <v>0</v>
      </c>
      <c r="AL19" s="335">
        <f t="shared" si="4"/>
        <v>0</v>
      </c>
    </row>
    <row r="20" spans="1:40" s="24" customFormat="1" ht="21" customHeight="1">
      <c r="A20" s="4">
        <v>14</v>
      </c>
      <c r="B20" s="340" t="s">
        <v>752</v>
      </c>
      <c r="C20" s="341" t="s">
        <v>696</v>
      </c>
      <c r="D20" s="342" t="s">
        <v>78</v>
      </c>
      <c r="E20" s="132"/>
      <c r="F20" s="179"/>
      <c r="G20" s="133"/>
      <c r="H20" s="179"/>
      <c r="I20" s="133"/>
      <c r="J20" s="133"/>
      <c r="K20" s="133"/>
      <c r="L20" s="133"/>
      <c r="M20" s="179"/>
      <c r="N20" s="179"/>
      <c r="O20" s="133"/>
      <c r="P20" s="133"/>
      <c r="Q20" s="133"/>
      <c r="R20" s="133"/>
      <c r="S20" s="133"/>
      <c r="T20" s="133"/>
      <c r="U20" s="179"/>
      <c r="V20" s="179"/>
      <c r="W20" s="133" t="s">
        <v>6</v>
      </c>
      <c r="X20" s="179"/>
      <c r="Y20" s="133"/>
      <c r="Z20" s="133"/>
      <c r="AA20" s="133"/>
      <c r="AB20" s="179"/>
      <c r="AC20" s="133"/>
      <c r="AD20" s="133"/>
      <c r="AE20" s="133"/>
      <c r="AF20" s="133"/>
      <c r="AG20" s="133"/>
      <c r="AH20" s="133"/>
      <c r="AI20" s="133"/>
      <c r="AJ20" s="18">
        <f t="shared" si="2"/>
        <v>1</v>
      </c>
      <c r="AK20" s="308">
        <f t="shared" si="3"/>
        <v>0</v>
      </c>
      <c r="AL20" s="335">
        <f t="shared" si="4"/>
        <v>0</v>
      </c>
    </row>
    <row r="21" spans="1:40" s="24" customFormat="1" ht="21" customHeight="1">
      <c r="A21" s="4">
        <v>15</v>
      </c>
      <c r="B21" s="340" t="s">
        <v>753</v>
      </c>
      <c r="C21" s="341" t="s">
        <v>754</v>
      </c>
      <c r="D21" s="342" t="s">
        <v>43</v>
      </c>
      <c r="E21" s="132"/>
      <c r="F21" s="179"/>
      <c r="G21" s="133"/>
      <c r="H21" s="179"/>
      <c r="I21" s="133"/>
      <c r="J21" s="133"/>
      <c r="K21" s="133"/>
      <c r="L21" s="133"/>
      <c r="M21" s="179"/>
      <c r="N21" s="179"/>
      <c r="O21" s="133"/>
      <c r="P21" s="133"/>
      <c r="Q21" s="133"/>
      <c r="R21" s="133"/>
      <c r="S21" s="133"/>
      <c r="T21" s="133"/>
      <c r="U21" s="179"/>
      <c r="V21" s="179"/>
      <c r="W21" s="133"/>
      <c r="X21" s="179"/>
      <c r="Y21" s="133"/>
      <c r="Z21" s="133"/>
      <c r="AA21" s="133"/>
      <c r="AB21" s="179"/>
      <c r="AC21" s="133"/>
      <c r="AD21" s="133"/>
      <c r="AE21" s="133"/>
      <c r="AF21" s="133"/>
      <c r="AG21" s="133"/>
      <c r="AH21" s="133"/>
      <c r="AI21" s="133"/>
      <c r="AJ21" s="18">
        <f t="shared" si="2"/>
        <v>0</v>
      </c>
      <c r="AK21" s="308">
        <f t="shared" si="3"/>
        <v>0</v>
      </c>
      <c r="AL21" s="335">
        <f t="shared" si="4"/>
        <v>0</v>
      </c>
    </row>
    <row r="22" spans="1:40" s="24" customFormat="1" ht="21" customHeight="1">
      <c r="A22" s="4">
        <v>16</v>
      </c>
      <c r="B22" s="340" t="s">
        <v>755</v>
      </c>
      <c r="C22" s="341" t="s">
        <v>756</v>
      </c>
      <c r="D22" s="342" t="s">
        <v>46</v>
      </c>
      <c r="E22" s="436" t="s">
        <v>2656</v>
      </c>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8"/>
      <c r="AJ22" s="18">
        <f t="shared" si="2"/>
        <v>0</v>
      </c>
      <c r="AK22" s="308">
        <f t="shared" si="3"/>
        <v>0</v>
      </c>
      <c r="AL22" s="335">
        <f t="shared" si="4"/>
        <v>0</v>
      </c>
    </row>
    <row r="23" spans="1:40" s="24" customFormat="1" ht="21" customHeight="1">
      <c r="A23" s="4">
        <v>17</v>
      </c>
      <c r="B23" s="340" t="s">
        <v>757</v>
      </c>
      <c r="C23" s="341" t="s">
        <v>18</v>
      </c>
      <c r="D23" s="342" t="s">
        <v>17</v>
      </c>
      <c r="E23" s="132"/>
      <c r="F23" s="179"/>
      <c r="G23" s="133"/>
      <c r="H23" s="179"/>
      <c r="I23" s="133"/>
      <c r="J23" s="133" t="s">
        <v>8</v>
      </c>
      <c r="K23" s="133"/>
      <c r="L23" s="133"/>
      <c r="M23" s="179"/>
      <c r="N23" s="179"/>
      <c r="O23" s="133"/>
      <c r="P23" s="133"/>
      <c r="Q23" s="133"/>
      <c r="R23" s="133"/>
      <c r="S23" s="133"/>
      <c r="T23" s="133"/>
      <c r="U23" s="179"/>
      <c r="V23" s="179"/>
      <c r="W23" s="133"/>
      <c r="X23" s="179"/>
      <c r="Y23" s="133"/>
      <c r="Z23" s="133"/>
      <c r="AA23" s="133"/>
      <c r="AB23" s="179"/>
      <c r="AC23" s="133"/>
      <c r="AD23" s="133"/>
      <c r="AE23" s="133"/>
      <c r="AF23" s="133"/>
      <c r="AG23" s="133"/>
      <c r="AH23" s="133"/>
      <c r="AI23" s="133"/>
      <c r="AJ23" s="18">
        <f t="shared" si="2"/>
        <v>0</v>
      </c>
      <c r="AK23" s="308">
        <f t="shared" si="3"/>
        <v>0</v>
      </c>
      <c r="AL23" s="335">
        <f t="shared" si="4"/>
        <v>1</v>
      </c>
    </row>
    <row r="24" spans="1:40" s="24" customFormat="1" ht="21" customHeight="1">
      <c r="A24" s="4">
        <v>18</v>
      </c>
      <c r="B24" s="340" t="s">
        <v>758</v>
      </c>
      <c r="C24" s="341" t="s">
        <v>759</v>
      </c>
      <c r="D24" s="342" t="s">
        <v>68</v>
      </c>
      <c r="E24" s="132" t="s">
        <v>6</v>
      </c>
      <c r="F24" s="179"/>
      <c r="G24" s="133"/>
      <c r="H24" s="179"/>
      <c r="I24" s="133"/>
      <c r="J24" s="133"/>
      <c r="K24" s="133"/>
      <c r="L24" s="133"/>
      <c r="M24" s="179"/>
      <c r="N24" s="179"/>
      <c r="O24" s="133"/>
      <c r="P24" s="133"/>
      <c r="Q24" s="133" t="s">
        <v>8</v>
      </c>
      <c r="R24" s="133"/>
      <c r="S24" s="133"/>
      <c r="T24" s="133"/>
      <c r="U24" s="179"/>
      <c r="V24" s="179"/>
      <c r="W24" s="133"/>
      <c r="X24" s="179"/>
      <c r="Y24" s="133"/>
      <c r="Z24" s="133"/>
      <c r="AA24" s="133"/>
      <c r="AB24" s="179"/>
      <c r="AC24" s="133"/>
      <c r="AD24" s="133"/>
      <c r="AE24" s="133"/>
      <c r="AF24" s="133"/>
      <c r="AG24" s="133"/>
      <c r="AH24" s="133"/>
      <c r="AI24" s="133"/>
      <c r="AJ24" s="18">
        <f t="shared" si="2"/>
        <v>1</v>
      </c>
      <c r="AK24" s="308">
        <f t="shared" si="3"/>
        <v>0</v>
      </c>
      <c r="AL24" s="335">
        <f t="shared" si="4"/>
        <v>1</v>
      </c>
    </row>
    <row r="25" spans="1:40" s="24" customFormat="1" ht="21" customHeight="1">
      <c r="A25" s="4">
        <v>19</v>
      </c>
      <c r="B25" s="340" t="s">
        <v>760</v>
      </c>
      <c r="C25" s="341" t="s">
        <v>761</v>
      </c>
      <c r="D25" s="342" t="s">
        <v>100</v>
      </c>
      <c r="E25" s="132"/>
      <c r="F25" s="179"/>
      <c r="G25" s="133"/>
      <c r="H25" s="179"/>
      <c r="I25" s="133"/>
      <c r="J25" s="133"/>
      <c r="K25" s="133"/>
      <c r="L25" s="133"/>
      <c r="M25" s="133"/>
      <c r="N25" s="179"/>
      <c r="O25" s="133"/>
      <c r="P25" s="133"/>
      <c r="Q25" s="133"/>
      <c r="R25" s="133"/>
      <c r="S25" s="133"/>
      <c r="T25" s="133"/>
      <c r="U25" s="179"/>
      <c r="V25" s="179"/>
      <c r="W25" s="133"/>
      <c r="X25" s="179"/>
      <c r="Y25" s="133"/>
      <c r="Z25" s="133"/>
      <c r="AA25" s="133"/>
      <c r="AB25" s="179"/>
      <c r="AC25" s="133"/>
      <c r="AD25" s="133"/>
      <c r="AE25" s="133"/>
      <c r="AF25" s="133"/>
      <c r="AG25" s="133"/>
      <c r="AH25" s="133"/>
      <c r="AI25" s="133"/>
      <c r="AJ25" s="18">
        <f t="shared" si="2"/>
        <v>0</v>
      </c>
      <c r="AK25" s="308">
        <f t="shared" si="3"/>
        <v>0</v>
      </c>
      <c r="AL25" s="335">
        <f t="shared" si="4"/>
        <v>0</v>
      </c>
    </row>
    <row r="26" spans="1:40" s="24" customFormat="1" ht="21" customHeight="1">
      <c r="A26" s="4">
        <v>20</v>
      </c>
      <c r="B26" s="340" t="s">
        <v>762</v>
      </c>
      <c r="C26" s="341" t="s">
        <v>763</v>
      </c>
      <c r="D26" s="342" t="s">
        <v>60</v>
      </c>
      <c r="E26" s="132"/>
      <c r="F26" s="179"/>
      <c r="G26" s="133"/>
      <c r="H26" s="179"/>
      <c r="I26" s="133"/>
      <c r="J26" s="133"/>
      <c r="K26" s="133"/>
      <c r="L26" s="133" t="s">
        <v>6</v>
      </c>
      <c r="M26" s="179"/>
      <c r="N26" s="179"/>
      <c r="O26" s="133"/>
      <c r="P26" s="133"/>
      <c r="Q26" s="133"/>
      <c r="R26" s="133"/>
      <c r="S26" s="133"/>
      <c r="T26" s="133"/>
      <c r="U26" s="179"/>
      <c r="V26" s="179"/>
      <c r="W26" s="133"/>
      <c r="X26" s="179"/>
      <c r="Y26" s="133"/>
      <c r="Z26" s="133"/>
      <c r="AA26" s="133"/>
      <c r="AB26" s="179"/>
      <c r="AC26" s="133"/>
      <c r="AD26" s="133"/>
      <c r="AE26" s="133"/>
      <c r="AF26" s="133"/>
      <c r="AG26" s="133"/>
      <c r="AH26" s="133"/>
      <c r="AI26" s="133"/>
      <c r="AJ26" s="18">
        <f t="shared" si="2"/>
        <v>1</v>
      </c>
      <c r="AK26" s="308">
        <f t="shared" si="3"/>
        <v>0</v>
      </c>
      <c r="AL26" s="335">
        <f t="shared" si="4"/>
        <v>0</v>
      </c>
    </row>
    <row r="27" spans="1:40" s="237" customFormat="1" ht="21" customHeight="1">
      <c r="A27" s="435" t="s">
        <v>10</v>
      </c>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318">
        <f>SUM(AJ7:AJ26)</f>
        <v>6</v>
      </c>
      <c r="AK27" s="318">
        <f>SUM(AK7:AK26)</f>
        <v>1</v>
      </c>
      <c r="AL27" s="318">
        <f>SUM(AL7:AL26)</f>
        <v>2</v>
      </c>
    </row>
    <row r="28" spans="1:40" s="24" customFormat="1" ht="21" customHeight="1">
      <c r="A28" s="418" t="s">
        <v>2599</v>
      </c>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20"/>
      <c r="AM28" s="311"/>
      <c r="AN28" s="311"/>
    </row>
    <row r="29" spans="1:40">
      <c r="C29" s="22"/>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row>
    <row r="30" spans="1:40">
      <c r="C30" s="414"/>
      <c r="D30" s="414"/>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40">
      <c r="C31" s="414"/>
      <c r="D31" s="414"/>
      <c r="E31" s="414"/>
      <c r="F31" s="414"/>
      <c r="G31" s="414"/>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1:40">
      <c r="C32" s="414"/>
      <c r="D32" s="414"/>
      <c r="E32" s="414"/>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3:38">
      <c r="C33" s="414"/>
      <c r="D33" s="414"/>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sheetData>
  <mergeCells count="23">
    <mergeCell ref="AJ5:AJ6"/>
    <mergeCell ref="AK5:AK6"/>
    <mergeCell ref="AL5:AL6"/>
    <mergeCell ref="A1:P1"/>
    <mergeCell ref="Q1:AL1"/>
    <mergeCell ref="A2:P2"/>
    <mergeCell ref="Q2:AL2"/>
    <mergeCell ref="A3:AL3"/>
    <mergeCell ref="A27:AI27"/>
    <mergeCell ref="I4:L4"/>
    <mergeCell ref="M4:N4"/>
    <mergeCell ref="O4:Q4"/>
    <mergeCell ref="R4:T4"/>
    <mergeCell ref="A5:A6"/>
    <mergeCell ref="B5:B6"/>
    <mergeCell ref="C5:D6"/>
    <mergeCell ref="E16:AI16"/>
    <mergeCell ref="E22:AI22"/>
    <mergeCell ref="A28:AL28"/>
    <mergeCell ref="C32:E32"/>
    <mergeCell ref="C33:D33"/>
    <mergeCell ref="C31:G31"/>
    <mergeCell ref="C30:D30"/>
  </mergeCells>
  <conditionalFormatting sqref="E6:AI15 E17:AI21 E16 E23:AI26 E22">
    <cfRule type="expression" dxfId="183" priority="1">
      <formula>IF(E$6="CN",1,0)</formula>
    </cfRule>
    <cfRule type="expression" dxfId="18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2"/>
  <sheetViews>
    <sheetView zoomScaleNormal="100" workbookViewId="0">
      <selection activeCell="W17" sqref="W17"/>
    </sheetView>
  </sheetViews>
  <sheetFormatPr defaultColWidth="9.33203125" defaultRowHeight="18"/>
  <cols>
    <col min="1" max="1" width="7.6640625" style="23" customWidth="1"/>
    <col min="2" max="2" width="17.33203125" style="23" customWidth="1"/>
    <col min="3" max="3" width="25.6640625" style="23" customWidth="1"/>
    <col min="4" max="4" width="10.6640625" style="23" customWidth="1"/>
    <col min="5" max="35" width="4" style="23" customWidth="1"/>
    <col min="36" max="38" width="6" style="23" customWidth="1"/>
    <col min="39" max="16384" width="9.33203125" style="23"/>
  </cols>
  <sheetData>
    <row r="1" spans="1:38"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ht="31.5" customHeight="1">
      <c r="A3" s="432" t="s">
        <v>855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24" customFormat="1" ht="21" customHeight="1">
      <c r="A7" s="33">
        <v>1</v>
      </c>
      <c r="B7" s="38" t="s">
        <v>806</v>
      </c>
      <c r="C7" s="39" t="s">
        <v>24</v>
      </c>
      <c r="D7" s="40" t="s">
        <v>61</v>
      </c>
      <c r="E7" s="109"/>
      <c r="F7" s="109"/>
      <c r="G7" s="109"/>
      <c r="H7" s="109"/>
      <c r="I7" s="109"/>
      <c r="J7" s="110"/>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8">
        <f>COUNTIF(E7:AI7,"K")+2*COUNTIF(E7:AI7,"2K")+COUNTIF(E7:AI7,"TK")+COUNTIF(E7:AI7,"KT")+COUNTIF(E7:AI7,"PK")+COUNTIF(E7:AI7,"KP")+2*COUNTIF(E7:AI7,"K2")</f>
        <v>0</v>
      </c>
      <c r="AK7" s="308">
        <f>COUNTIF(F7:AJ7,"P")+2*COUNTIF(F7:AJ7,"2P")+COUNTIF(F7:AJ7,"TP")+COUNTIF(F7:AJ7,"PT")+COUNTIF(F7:AJ7,"PK")+COUNTIF(F7:AJ7,"KP")+2*COUNTIF(F7:AJ7,"P2")</f>
        <v>0</v>
      </c>
      <c r="AL7" s="335">
        <f>COUNTIF(E7:AI7,"T")+2*COUNTIF(E7:AI7,"2T")+2*COUNTIF(E7:AI7,"T2")+COUNTIF(E7:AI7,"PT")+COUNTIF(E7:AI7,"TP")+COUNTIF(E7:AI7,"TK")+COUNTIF(E7:AI7,"KT")</f>
        <v>0</v>
      </c>
    </row>
    <row r="8" spans="1:38" s="24" customFormat="1" ht="21" customHeight="1">
      <c r="A8" s="33">
        <v>2</v>
      </c>
      <c r="B8" s="38" t="s">
        <v>575</v>
      </c>
      <c r="C8" s="39" t="s">
        <v>576</v>
      </c>
      <c r="D8" s="40" t="s">
        <v>61</v>
      </c>
      <c r="E8" s="109"/>
      <c r="F8" s="109"/>
      <c r="G8" s="109"/>
      <c r="H8" s="109"/>
      <c r="I8" s="109"/>
      <c r="J8" s="110"/>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8">
        <f t="shared" ref="AJ8:AJ37" si="2">COUNTIF(E8:AI8,"K")+2*COUNTIF(E8:AI8,"2K")+COUNTIF(E8:AI8,"TK")+COUNTIF(E8:AI8,"KT")+COUNTIF(E8:AI8,"PK")+COUNTIF(E8:AI8,"KP")+2*COUNTIF(E8:AI8,"K2")</f>
        <v>0</v>
      </c>
      <c r="AK8" s="308">
        <f t="shared" ref="AK8:AK37" si="3">COUNTIF(F8:AJ8,"P")+2*COUNTIF(F8:AJ8,"2P")+COUNTIF(F8:AJ8,"TP")+COUNTIF(F8:AJ8,"PT")+COUNTIF(F8:AJ8,"PK")+COUNTIF(F8:AJ8,"KP")+2*COUNTIF(F8:AJ8,"P2")</f>
        <v>0</v>
      </c>
      <c r="AL8" s="335">
        <f t="shared" ref="AL8:AL37" si="4">COUNTIF(E8:AI8,"T")+2*COUNTIF(E8:AI8,"2T")+2*COUNTIF(E8:AI8,"T2")+COUNTIF(E8:AI8,"PT")+COUNTIF(E8:AI8,"TP")+COUNTIF(E8:AI8,"TK")+COUNTIF(E8:AI8,"KT")</f>
        <v>0</v>
      </c>
    </row>
    <row r="9" spans="1:38" s="24" customFormat="1" ht="21" customHeight="1">
      <c r="A9" s="33">
        <v>3</v>
      </c>
      <c r="B9" s="38" t="s">
        <v>579</v>
      </c>
      <c r="C9" s="39" t="s">
        <v>580</v>
      </c>
      <c r="D9" s="40" t="s">
        <v>61</v>
      </c>
      <c r="E9" s="109"/>
      <c r="F9" s="109"/>
      <c r="G9" s="109"/>
      <c r="H9" s="109"/>
      <c r="I9" s="109"/>
      <c r="J9" s="110"/>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8">
        <f t="shared" si="2"/>
        <v>0</v>
      </c>
      <c r="AK9" s="308">
        <f t="shared" si="3"/>
        <v>0</v>
      </c>
      <c r="AL9" s="335">
        <f t="shared" si="4"/>
        <v>0</v>
      </c>
    </row>
    <row r="10" spans="1:38" s="24" customFormat="1" ht="21" customHeight="1">
      <c r="A10" s="33">
        <v>4</v>
      </c>
      <c r="B10" s="38" t="s">
        <v>577</v>
      </c>
      <c r="C10" s="39" t="s">
        <v>578</v>
      </c>
      <c r="D10" s="40" t="s">
        <v>61</v>
      </c>
      <c r="E10" s="109"/>
      <c r="F10" s="109"/>
      <c r="G10" s="109"/>
      <c r="H10" s="109"/>
      <c r="I10" s="109"/>
      <c r="J10" s="110"/>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8">
        <f t="shared" si="2"/>
        <v>0</v>
      </c>
      <c r="AK10" s="308">
        <f t="shared" si="3"/>
        <v>0</v>
      </c>
      <c r="AL10" s="335">
        <f t="shared" si="4"/>
        <v>0</v>
      </c>
    </row>
    <row r="11" spans="1:38" s="24" customFormat="1" ht="21" customHeight="1">
      <c r="A11" s="33">
        <v>5</v>
      </c>
      <c r="B11" s="38" t="s">
        <v>807</v>
      </c>
      <c r="C11" s="39" t="s">
        <v>808</v>
      </c>
      <c r="D11" s="40" t="s">
        <v>809</v>
      </c>
      <c r="E11" s="109"/>
      <c r="F11" s="109"/>
      <c r="G11" s="109"/>
      <c r="H11" s="109"/>
      <c r="I11" s="109"/>
      <c r="J11" s="110"/>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8">
        <f t="shared" si="2"/>
        <v>0</v>
      </c>
      <c r="AK11" s="308">
        <f t="shared" si="3"/>
        <v>0</v>
      </c>
      <c r="AL11" s="335">
        <f t="shared" si="4"/>
        <v>0</v>
      </c>
    </row>
    <row r="12" spans="1:38" s="24" customFormat="1" ht="21" customHeight="1">
      <c r="A12" s="33">
        <v>6</v>
      </c>
      <c r="B12" s="38" t="s">
        <v>581</v>
      </c>
      <c r="C12" s="39" t="s">
        <v>364</v>
      </c>
      <c r="D12" s="40" t="s">
        <v>582</v>
      </c>
      <c r="E12" s="109"/>
      <c r="F12" s="109"/>
      <c r="G12" s="109"/>
      <c r="H12" s="109"/>
      <c r="I12" s="109"/>
      <c r="J12" s="110"/>
      <c r="K12" s="109"/>
      <c r="L12" s="109" t="s">
        <v>8</v>
      </c>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8">
        <f t="shared" si="2"/>
        <v>0</v>
      </c>
      <c r="AK12" s="308">
        <f t="shared" si="3"/>
        <v>0</v>
      </c>
      <c r="AL12" s="335">
        <f t="shared" si="4"/>
        <v>1</v>
      </c>
    </row>
    <row r="13" spans="1:38" s="24" customFormat="1" ht="21" customHeight="1">
      <c r="A13" s="33">
        <v>7</v>
      </c>
      <c r="B13" s="38" t="s">
        <v>583</v>
      </c>
      <c r="C13" s="39" t="s">
        <v>584</v>
      </c>
      <c r="D13" s="40" t="s">
        <v>40</v>
      </c>
      <c r="E13" s="109"/>
      <c r="F13" s="109"/>
      <c r="G13" s="109"/>
      <c r="H13" s="109"/>
      <c r="I13" s="109"/>
      <c r="J13" s="110"/>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8">
        <f t="shared" si="2"/>
        <v>0</v>
      </c>
      <c r="AK13" s="308">
        <f t="shared" si="3"/>
        <v>0</v>
      </c>
      <c r="AL13" s="335">
        <f t="shared" si="4"/>
        <v>0</v>
      </c>
    </row>
    <row r="14" spans="1:38" s="24" customFormat="1" ht="21" customHeight="1">
      <c r="A14" s="33">
        <v>8</v>
      </c>
      <c r="B14" s="38" t="s">
        <v>585</v>
      </c>
      <c r="C14" s="39" t="s">
        <v>586</v>
      </c>
      <c r="D14" s="40" t="s">
        <v>40</v>
      </c>
      <c r="E14" s="109"/>
      <c r="F14" s="109"/>
      <c r="G14" s="109"/>
      <c r="H14" s="109"/>
      <c r="I14" s="109"/>
      <c r="J14" s="110"/>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8">
        <f t="shared" si="2"/>
        <v>0</v>
      </c>
      <c r="AK14" s="308">
        <f t="shared" si="3"/>
        <v>0</v>
      </c>
      <c r="AL14" s="335">
        <f t="shared" si="4"/>
        <v>0</v>
      </c>
    </row>
    <row r="15" spans="1:38" s="24" customFormat="1" ht="21" customHeight="1">
      <c r="A15" s="33">
        <v>9</v>
      </c>
      <c r="B15" s="38" t="s">
        <v>587</v>
      </c>
      <c r="C15" s="39" t="s">
        <v>588</v>
      </c>
      <c r="D15" s="40" t="s">
        <v>50</v>
      </c>
      <c r="E15" s="109"/>
      <c r="F15" s="109"/>
      <c r="G15" s="109"/>
      <c r="H15" s="109"/>
      <c r="I15" s="109"/>
      <c r="J15" s="110"/>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8">
        <f t="shared" si="2"/>
        <v>0</v>
      </c>
      <c r="AK15" s="308">
        <f t="shared" si="3"/>
        <v>0</v>
      </c>
      <c r="AL15" s="335">
        <f t="shared" si="4"/>
        <v>0</v>
      </c>
    </row>
    <row r="16" spans="1:38" s="24" customFormat="1" ht="21" customHeight="1">
      <c r="A16" s="33">
        <v>10</v>
      </c>
      <c r="B16" s="72" t="s">
        <v>814</v>
      </c>
      <c r="C16" s="73" t="s">
        <v>815</v>
      </c>
      <c r="D16" s="74" t="s">
        <v>75</v>
      </c>
      <c r="E16" s="109" t="s">
        <v>6</v>
      </c>
      <c r="F16" s="109"/>
      <c r="G16" s="109"/>
      <c r="H16" s="109"/>
      <c r="I16" s="109" t="s">
        <v>6</v>
      </c>
      <c r="J16" s="110" t="s">
        <v>6</v>
      </c>
      <c r="K16" s="109"/>
      <c r="L16" s="109"/>
      <c r="M16" s="109"/>
      <c r="N16" s="109"/>
      <c r="O16" s="109"/>
      <c r="P16" s="109" t="s">
        <v>6</v>
      </c>
      <c r="Q16" s="109" t="s">
        <v>6</v>
      </c>
      <c r="R16" s="109"/>
      <c r="S16" s="109" t="s">
        <v>6</v>
      </c>
      <c r="T16" s="109"/>
      <c r="U16" s="109"/>
      <c r="V16" s="109"/>
      <c r="W16" s="109" t="s">
        <v>6</v>
      </c>
      <c r="X16" s="109"/>
      <c r="Y16" s="109"/>
      <c r="Z16" s="109"/>
      <c r="AA16" s="109"/>
      <c r="AB16" s="109"/>
      <c r="AC16" s="109"/>
      <c r="AD16" s="109"/>
      <c r="AE16" s="109"/>
      <c r="AF16" s="109"/>
      <c r="AG16" s="109"/>
      <c r="AH16" s="109"/>
      <c r="AI16" s="109"/>
      <c r="AJ16" s="18">
        <f t="shared" si="2"/>
        <v>7</v>
      </c>
      <c r="AK16" s="308">
        <f t="shared" si="3"/>
        <v>0</v>
      </c>
      <c r="AL16" s="335">
        <f t="shared" si="4"/>
        <v>0</v>
      </c>
    </row>
    <row r="17" spans="1:38" s="24" customFormat="1" ht="21" customHeight="1">
      <c r="A17" s="33">
        <v>11</v>
      </c>
      <c r="B17" s="38" t="s">
        <v>589</v>
      </c>
      <c r="C17" s="39" t="s">
        <v>590</v>
      </c>
      <c r="D17" s="40" t="s">
        <v>14</v>
      </c>
      <c r="E17" s="109"/>
      <c r="F17" s="109"/>
      <c r="G17" s="109"/>
      <c r="H17" s="109"/>
      <c r="I17" s="109" t="s">
        <v>7</v>
      </c>
      <c r="J17" s="110"/>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8">
        <f t="shared" si="2"/>
        <v>0</v>
      </c>
      <c r="AK17" s="308">
        <f t="shared" si="3"/>
        <v>1</v>
      </c>
      <c r="AL17" s="335">
        <f t="shared" si="4"/>
        <v>0</v>
      </c>
    </row>
    <row r="18" spans="1:38" s="24" customFormat="1" ht="21" customHeight="1">
      <c r="A18" s="33">
        <v>12</v>
      </c>
      <c r="B18" s="38" t="s">
        <v>591</v>
      </c>
      <c r="C18" s="39" t="s">
        <v>592</v>
      </c>
      <c r="D18" s="40" t="s">
        <v>14</v>
      </c>
      <c r="E18" s="109"/>
      <c r="F18" s="109"/>
      <c r="G18" s="109"/>
      <c r="H18" s="109"/>
      <c r="I18" s="109"/>
      <c r="J18" s="110"/>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8">
        <f t="shared" si="2"/>
        <v>0</v>
      </c>
      <c r="AK18" s="308">
        <f t="shared" si="3"/>
        <v>0</v>
      </c>
      <c r="AL18" s="335">
        <f t="shared" si="4"/>
        <v>0</v>
      </c>
    </row>
    <row r="19" spans="1:38" s="24" customFormat="1" ht="21" customHeight="1">
      <c r="A19" s="33">
        <v>13</v>
      </c>
      <c r="B19" s="38" t="s">
        <v>593</v>
      </c>
      <c r="C19" s="39" t="s">
        <v>594</v>
      </c>
      <c r="D19" s="40" t="s">
        <v>595</v>
      </c>
      <c r="E19" s="109"/>
      <c r="F19" s="109"/>
      <c r="G19" s="109"/>
      <c r="H19" s="109"/>
      <c r="I19" s="109"/>
      <c r="J19" s="110"/>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8">
        <f t="shared" si="2"/>
        <v>0</v>
      </c>
      <c r="AK19" s="308">
        <f t="shared" si="3"/>
        <v>0</v>
      </c>
      <c r="AL19" s="335">
        <f t="shared" si="4"/>
        <v>0</v>
      </c>
    </row>
    <row r="20" spans="1:38" s="24" customFormat="1" ht="21" customHeight="1">
      <c r="A20" s="33">
        <v>14</v>
      </c>
      <c r="B20" s="38" t="s">
        <v>596</v>
      </c>
      <c r="C20" s="39" t="s">
        <v>101</v>
      </c>
      <c r="D20" s="40" t="s">
        <v>41</v>
      </c>
      <c r="E20" s="109"/>
      <c r="F20" s="109"/>
      <c r="G20" s="109"/>
      <c r="H20" s="109"/>
      <c r="I20" s="109"/>
      <c r="J20" s="110"/>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8">
        <f t="shared" si="2"/>
        <v>0</v>
      </c>
      <c r="AK20" s="308">
        <f t="shared" si="3"/>
        <v>0</v>
      </c>
      <c r="AL20" s="335">
        <f t="shared" si="4"/>
        <v>0</v>
      </c>
    </row>
    <row r="21" spans="1:38" s="24" customFormat="1" ht="21" customHeight="1">
      <c r="A21" s="33">
        <v>15</v>
      </c>
      <c r="B21" s="38" t="s">
        <v>597</v>
      </c>
      <c r="C21" s="39" t="s">
        <v>76</v>
      </c>
      <c r="D21" s="40" t="s">
        <v>92</v>
      </c>
      <c r="E21" s="109"/>
      <c r="F21" s="109"/>
      <c r="G21" s="109"/>
      <c r="H21" s="109"/>
      <c r="I21" s="109"/>
      <c r="J21" s="110"/>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8">
        <f t="shared" si="2"/>
        <v>0</v>
      </c>
      <c r="AK21" s="308">
        <f t="shared" si="3"/>
        <v>0</v>
      </c>
      <c r="AL21" s="335">
        <f t="shared" si="4"/>
        <v>0</v>
      </c>
    </row>
    <row r="22" spans="1:38" s="24" customFormat="1" ht="21" customHeight="1">
      <c r="A22" s="33">
        <v>16</v>
      </c>
      <c r="B22" s="38" t="s">
        <v>598</v>
      </c>
      <c r="C22" s="39" t="s">
        <v>599</v>
      </c>
      <c r="D22" s="40" t="s">
        <v>210</v>
      </c>
      <c r="E22" s="109"/>
      <c r="F22" s="109"/>
      <c r="G22" s="109"/>
      <c r="H22" s="109"/>
      <c r="I22" s="109"/>
      <c r="J22" s="110"/>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8">
        <f t="shared" si="2"/>
        <v>0</v>
      </c>
      <c r="AK22" s="308">
        <f t="shared" si="3"/>
        <v>0</v>
      </c>
      <c r="AL22" s="335">
        <f t="shared" si="4"/>
        <v>0</v>
      </c>
    </row>
    <row r="23" spans="1:38" s="24" customFormat="1" ht="21" customHeight="1">
      <c r="A23" s="33">
        <v>17</v>
      </c>
      <c r="B23" s="38" t="s">
        <v>600</v>
      </c>
      <c r="C23" s="39" t="s">
        <v>601</v>
      </c>
      <c r="D23" s="40" t="s">
        <v>62</v>
      </c>
      <c r="E23" s="109" t="s">
        <v>7</v>
      </c>
      <c r="F23" s="109"/>
      <c r="G23" s="109"/>
      <c r="H23" s="109"/>
      <c r="I23" s="109" t="s">
        <v>7</v>
      </c>
      <c r="J23" s="110" t="s">
        <v>7</v>
      </c>
      <c r="K23" s="109"/>
      <c r="L23" s="109" t="s">
        <v>8</v>
      </c>
      <c r="M23" s="109"/>
      <c r="N23" s="109"/>
      <c r="O23" s="109"/>
      <c r="P23" s="109" t="s">
        <v>7</v>
      </c>
      <c r="Q23" s="109" t="s">
        <v>7</v>
      </c>
      <c r="R23" s="109"/>
      <c r="S23" s="109"/>
      <c r="T23" s="109"/>
      <c r="U23" s="109"/>
      <c r="V23" s="109"/>
      <c r="W23" s="109"/>
      <c r="X23" s="109"/>
      <c r="Y23" s="109"/>
      <c r="Z23" s="109"/>
      <c r="AA23" s="109"/>
      <c r="AB23" s="109"/>
      <c r="AC23" s="109"/>
      <c r="AD23" s="109"/>
      <c r="AE23" s="109"/>
      <c r="AF23" s="109"/>
      <c r="AG23" s="109"/>
      <c r="AH23" s="109"/>
      <c r="AI23" s="109"/>
      <c r="AJ23" s="18">
        <f t="shared" si="2"/>
        <v>0</v>
      </c>
      <c r="AK23" s="308">
        <f t="shared" si="3"/>
        <v>4</v>
      </c>
      <c r="AL23" s="335">
        <f t="shared" si="4"/>
        <v>1</v>
      </c>
    </row>
    <row r="24" spans="1:38" s="24" customFormat="1" ht="21" customHeight="1">
      <c r="A24" s="33">
        <v>18</v>
      </c>
      <c r="B24" s="72" t="s">
        <v>602</v>
      </c>
      <c r="C24" s="73" t="s">
        <v>603</v>
      </c>
      <c r="D24" s="74" t="s">
        <v>20</v>
      </c>
      <c r="E24" s="109"/>
      <c r="F24" s="109"/>
      <c r="G24" s="109"/>
      <c r="H24" s="109"/>
      <c r="I24" s="109"/>
      <c r="J24" s="110"/>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8">
        <f t="shared" si="2"/>
        <v>0</v>
      </c>
      <c r="AK24" s="308">
        <f t="shared" si="3"/>
        <v>0</v>
      </c>
      <c r="AL24" s="335">
        <f t="shared" si="4"/>
        <v>0</v>
      </c>
    </row>
    <row r="25" spans="1:38" s="24" customFormat="1" ht="21" customHeight="1">
      <c r="A25" s="33">
        <v>19</v>
      </c>
      <c r="B25" s="38" t="s">
        <v>604</v>
      </c>
      <c r="C25" s="39" t="s">
        <v>605</v>
      </c>
      <c r="D25" s="40" t="s">
        <v>32</v>
      </c>
      <c r="E25" s="109"/>
      <c r="F25" s="109"/>
      <c r="G25" s="109"/>
      <c r="H25" s="109"/>
      <c r="I25" s="109"/>
      <c r="J25" s="110"/>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8">
        <f t="shared" si="2"/>
        <v>0</v>
      </c>
      <c r="AK25" s="308">
        <f t="shared" si="3"/>
        <v>0</v>
      </c>
      <c r="AL25" s="335">
        <f t="shared" si="4"/>
        <v>0</v>
      </c>
    </row>
    <row r="26" spans="1:38" s="24" customFormat="1" ht="21" customHeight="1">
      <c r="A26" s="33">
        <v>20</v>
      </c>
      <c r="B26" s="38" t="s">
        <v>606</v>
      </c>
      <c r="C26" s="39" t="s">
        <v>607</v>
      </c>
      <c r="D26" s="40" t="s">
        <v>122</v>
      </c>
      <c r="E26" s="109"/>
      <c r="F26" s="109"/>
      <c r="G26" s="109"/>
      <c r="H26" s="109"/>
      <c r="I26" s="109"/>
      <c r="J26" s="110"/>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8">
        <f t="shared" si="2"/>
        <v>0</v>
      </c>
      <c r="AK26" s="308">
        <f t="shared" si="3"/>
        <v>0</v>
      </c>
      <c r="AL26" s="335">
        <f t="shared" si="4"/>
        <v>0</v>
      </c>
    </row>
    <row r="27" spans="1:38" s="24" customFormat="1" ht="21" customHeight="1">
      <c r="A27" s="33">
        <v>21</v>
      </c>
      <c r="B27" s="38" t="s">
        <v>608</v>
      </c>
      <c r="C27" s="39" t="s">
        <v>609</v>
      </c>
      <c r="D27" s="40" t="s">
        <v>87</v>
      </c>
      <c r="E27" s="109"/>
      <c r="F27" s="109"/>
      <c r="G27" s="109"/>
      <c r="H27" s="109"/>
      <c r="I27" s="109"/>
      <c r="J27" s="110"/>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8">
        <f t="shared" si="2"/>
        <v>0</v>
      </c>
      <c r="AK27" s="308">
        <f t="shared" si="3"/>
        <v>0</v>
      </c>
      <c r="AL27" s="335">
        <f t="shared" si="4"/>
        <v>0</v>
      </c>
    </row>
    <row r="28" spans="1:38" s="24" customFormat="1" ht="21" customHeight="1">
      <c r="A28" s="33">
        <v>22</v>
      </c>
      <c r="B28" s="38" t="s">
        <v>610</v>
      </c>
      <c r="C28" s="39" t="s">
        <v>611</v>
      </c>
      <c r="D28" s="40" t="s">
        <v>353</v>
      </c>
      <c r="E28" s="109"/>
      <c r="F28" s="109"/>
      <c r="G28" s="109"/>
      <c r="H28" s="109"/>
      <c r="I28" s="109"/>
      <c r="J28" s="110"/>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8">
        <f t="shared" si="2"/>
        <v>0</v>
      </c>
      <c r="AK28" s="308">
        <f t="shared" si="3"/>
        <v>0</v>
      </c>
      <c r="AL28" s="335">
        <f t="shared" si="4"/>
        <v>0</v>
      </c>
    </row>
    <row r="29" spans="1:38" s="24" customFormat="1" ht="21" customHeight="1">
      <c r="A29" s="33">
        <v>23</v>
      </c>
      <c r="B29" s="38" t="s">
        <v>825</v>
      </c>
      <c r="C29" s="39" t="s">
        <v>57</v>
      </c>
      <c r="D29" s="40" t="s">
        <v>78</v>
      </c>
      <c r="E29" s="109" t="s">
        <v>8</v>
      </c>
      <c r="F29" s="109"/>
      <c r="G29" s="109"/>
      <c r="H29" s="109"/>
      <c r="I29" s="109" t="s">
        <v>7</v>
      </c>
      <c r="J29" s="110" t="s">
        <v>8</v>
      </c>
      <c r="K29" s="109"/>
      <c r="L29" s="109"/>
      <c r="M29" s="109"/>
      <c r="N29" s="109"/>
      <c r="O29" s="109"/>
      <c r="P29" s="109"/>
      <c r="Q29" s="109" t="s">
        <v>8</v>
      </c>
      <c r="R29" s="109"/>
      <c r="S29" s="109" t="s">
        <v>8</v>
      </c>
      <c r="T29" s="109"/>
      <c r="U29" s="109"/>
      <c r="V29" s="109"/>
      <c r="W29" s="109"/>
      <c r="X29" s="109"/>
      <c r="Y29" s="109"/>
      <c r="Z29" s="109"/>
      <c r="AA29" s="109"/>
      <c r="AB29" s="109"/>
      <c r="AC29" s="109"/>
      <c r="AD29" s="109"/>
      <c r="AE29" s="109"/>
      <c r="AF29" s="109"/>
      <c r="AG29" s="109"/>
      <c r="AH29" s="109"/>
      <c r="AI29" s="109"/>
      <c r="AJ29" s="18">
        <f t="shared" si="2"/>
        <v>0</v>
      </c>
      <c r="AK29" s="308">
        <f t="shared" si="3"/>
        <v>1</v>
      </c>
      <c r="AL29" s="335">
        <f t="shared" si="4"/>
        <v>4</v>
      </c>
    </row>
    <row r="30" spans="1:38" s="24" customFormat="1" ht="21" customHeight="1">
      <c r="A30" s="33">
        <v>24</v>
      </c>
      <c r="B30" s="72" t="s">
        <v>612</v>
      </c>
      <c r="C30" s="73" t="s">
        <v>80</v>
      </c>
      <c r="D30" s="74" t="s">
        <v>315</v>
      </c>
      <c r="E30" s="109" t="s">
        <v>8</v>
      </c>
      <c r="F30" s="109"/>
      <c r="G30" s="109"/>
      <c r="H30" s="109"/>
      <c r="I30" s="109"/>
      <c r="J30" s="110" t="s">
        <v>8</v>
      </c>
      <c r="K30" s="109"/>
      <c r="L30" s="109" t="s">
        <v>8</v>
      </c>
      <c r="M30" s="109"/>
      <c r="N30" s="109"/>
      <c r="O30" s="109"/>
      <c r="P30" s="109" t="s">
        <v>6</v>
      </c>
      <c r="Q30" s="109" t="s">
        <v>8</v>
      </c>
      <c r="R30" s="109"/>
      <c r="S30" s="109" t="s">
        <v>8</v>
      </c>
      <c r="T30" s="109"/>
      <c r="U30" s="109"/>
      <c r="V30" s="109"/>
      <c r="W30" s="109"/>
      <c r="X30" s="109"/>
      <c r="Y30" s="109"/>
      <c r="Z30" s="109"/>
      <c r="AA30" s="109"/>
      <c r="AB30" s="109"/>
      <c r="AC30" s="109"/>
      <c r="AD30" s="109"/>
      <c r="AE30" s="109"/>
      <c r="AF30" s="109"/>
      <c r="AG30" s="109"/>
      <c r="AH30" s="109"/>
      <c r="AI30" s="109"/>
      <c r="AJ30" s="18">
        <f t="shared" si="2"/>
        <v>1</v>
      </c>
      <c r="AK30" s="308">
        <f t="shared" si="3"/>
        <v>0</v>
      </c>
      <c r="AL30" s="335">
        <f t="shared" si="4"/>
        <v>5</v>
      </c>
    </row>
    <row r="31" spans="1:38" s="24" customFormat="1" ht="21" customHeight="1">
      <c r="A31" s="33">
        <v>25</v>
      </c>
      <c r="B31" s="38" t="s">
        <v>829</v>
      </c>
      <c r="C31" s="39" t="s">
        <v>830</v>
      </c>
      <c r="D31" s="40" t="s">
        <v>109</v>
      </c>
      <c r="E31" s="109"/>
      <c r="F31" s="109"/>
      <c r="G31" s="109"/>
      <c r="H31" s="109"/>
      <c r="I31" s="109"/>
      <c r="J31" s="110"/>
      <c r="K31" s="109"/>
      <c r="L31" s="109"/>
      <c r="M31" s="109" t="s">
        <v>7</v>
      </c>
      <c r="N31" s="109"/>
      <c r="O31" s="109"/>
      <c r="P31" s="109" t="s">
        <v>7</v>
      </c>
      <c r="Q31" s="109" t="s">
        <v>7</v>
      </c>
      <c r="R31" s="109"/>
      <c r="S31" s="109"/>
      <c r="T31" s="109"/>
      <c r="U31" s="109"/>
      <c r="V31" s="109"/>
      <c r="W31" s="109"/>
      <c r="X31" s="109"/>
      <c r="Y31" s="109"/>
      <c r="Z31" s="109"/>
      <c r="AA31" s="109"/>
      <c r="AB31" s="109"/>
      <c r="AC31" s="109"/>
      <c r="AD31" s="109"/>
      <c r="AE31" s="109"/>
      <c r="AF31" s="109"/>
      <c r="AG31" s="109"/>
      <c r="AH31" s="109"/>
      <c r="AI31" s="109"/>
      <c r="AJ31" s="18">
        <f t="shared" si="2"/>
        <v>0</v>
      </c>
      <c r="AK31" s="308">
        <f t="shared" si="3"/>
        <v>3</v>
      </c>
      <c r="AL31" s="335">
        <f t="shared" si="4"/>
        <v>0</v>
      </c>
    </row>
    <row r="32" spans="1:38" s="24" customFormat="1" ht="21" customHeight="1">
      <c r="A32" s="33">
        <v>26</v>
      </c>
      <c r="B32" s="38" t="s">
        <v>831</v>
      </c>
      <c r="C32" s="39" t="s">
        <v>832</v>
      </c>
      <c r="D32" s="40" t="s">
        <v>46</v>
      </c>
      <c r="E32" s="109"/>
      <c r="F32" s="109"/>
      <c r="G32" s="109"/>
      <c r="H32" s="109"/>
      <c r="I32" s="109"/>
      <c r="J32" s="110"/>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8">
        <f t="shared" si="2"/>
        <v>0</v>
      </c>
      <c r="AK32" s="308">
        <f t="shared" si="3"/>
        <v>0</v>
      </c>
      <c r="AL32" s="335">
        <f t="shared" si="4"/>
        <v>0</v>
      </c>
    </row>
    <row r="33" spans="1:40" s="24" customFormat="1" ht="21" customHeight="1">
      <c r="A33" s="33">
        <v>27</v>
      </c>
      <c r="B33" s="72" t="s">
        <v>613</v>
      </c>
      <c r="C33" s="73" t="s">
        <v>614</v>
      </c>
      <c r="D33" s="74" t="s">
        <v>615</v>
      </c>
      <c r="E33" s="109"/>
      <c r="F33" s="109"/>
      <c r="G33" s="109"/>
      <c r="H33" s="109"/>
      <c r="I33" s="109"/>
      <c r="J33" s="110"/>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8">
        <f t="shared" si="2"/>
        <v>0</v>
      </c>
      <c r="AK33" s="308">
        <f t="shared" si="3"/>
        <v>0</v>
      </c>
      <c r="AL33" s="335">
        <f t="shared" si="4"/>
        <v>0</v>
      </c>
    </row>
    <row r="34" spans="1:40" s="24" customFormat="1" ht="21" customHeight="1">
      <c r="A34" s="33">
        <v>28</v>
      </c>
      <c r="B34" s="38" t="s">
        <v>616</v>
      </c>
      <c r="C34" s="39" t="s">
        <v>617</v>
      </c>
      <c r="D34" s="40" t="s">
        <v>17</v>
      </c>
      <c r="E34" s="109"/>
      <c r="F34" s="109"/>
      <c r="G34" s="109"/>
      <c r="H34" s="109"/>
      <c r="I34" s="109"/>
      <c r="J34" s="110"/>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8">
        <f t="shared" si="2"/>
        <v>0</v>
      </c>
      <c r="AK34" s="308">
        <f t="shared" si="3"/>
        <v>0</v>
      </c>
      <c r="AL34" s="335">
        <f t="shared" si="4"/>
        <v>0</v>
      </c>
    </row>
    <row r="35" spans="1:40" s="24" customFormat="1" ht="21" customHeight="1">
      <c r="A35" s="33">
        <v>29</v>
      </c>
      <c r="B35" s="38" t="s">
        <v>618</v>
      </c>
      <c r="C35" s="39" t="s">
        <v>619</v>
      </c>
      <c r="D35" s="40" t="s">
        <v>81</v>
      </c>
      <c r="E35" s="111" t="s">
        <v>8</v>
      </c>
      <c r="F35" s="111"/>
      <c r="G35" s="111"/>
      <c r="H35" s="111"/>
      <c r="I35" s="111"/>
      <c r="J35" s="112" t="s">
        <v>8</v>
      </c>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8">
        <f t="shared" si="2"/>
        <v>0</v>
      </c>
      <c r="AK35" s="308">
        <f t="shared" si="3"/>
        <v>0</v>
      </c>
      <c r="AL35" s="335">
        <f t="shared" si="4"/>
        <v>2</v>
      </c>
    </row>
    <row r="36" spans="1:40" s="24" customFormat="1" ht="21" customHeight="1">
      <c r="A36" s="33">
        <v>30</v>
      </c>
      <c r="B36" s="38" t="s">
        <v>620</v>
      </c>
      <c r="C36" s="39" t="s">
        <v>80</v>
      </c>
      <c r="D36" s="40" t="s">
        <v>441</v>
      </c>
      <c r="E36" s="109"/>
      <c r="F36" s="109"/>
      <c r="G36" s="109"/>
      <c r="H36" s="109"/>
      <c r="I36" s="109"/>
      <c r="J36" s="110"/>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8">
        <f t="shared" si="2"/>
        <v>0</v>
      </c>
      <c r="AK36" s="308">
        <f t="shared" si="3"/>
        <v>0</v>
      </c>
      <c r="AL36" s="335">
        <f t="shared" si="4"/>
        <v>0</v>
      </c>
    </row>
    <row r="37" spans="1:40" s="24" customFormat="1" ht="21" customHeight="1">
      <c r="A37" s="33">
        <v>31</v>
      </c>
      <c r="B37" s="38" t="s">
        <v>835</v>
      </c>
      <c r="C37" s="39" t="s">
        <v>836</v>
      </c>
      <c r="D37" s="40" t="s">
        <v>59</v>
      </c>
      <c r="E37" s="111"/>
      <c r="F37" s="111"/>
      <c r="G37" s="111"/>
      <c r="H37" s="111"/>
      <c r="I37" s="111"/>
      <c r="J37" s="112" t="s">
        <v>8</v>
      </c>
      <c r="K37" s="111"/>
      <c r="L37" s="111"/>
      <c r="M37" s="111"/>
      <c r="N37" s="111"/>
      <c r="O37" s="111"/>
      <c r="P37" s="111" t="s">
        <v>6</v>
      </c>
      <c r="Q37" s="111"/>
      <c r="R37" s="111"/>
      <c r="S37" s="111" t="s">
        <v>8</v>
      </c>
      <c r="T37" s="111"/>
      <c r="U37" s="111"/>
      <c r="V37" s="111"/>
      <c r="W37" s="111"/>
      <c r="X37" s="111"/>
      <c r="Y37" s="111"/>
      <c r="Z37" s="111"/>
      <c r="AA37" s="111"/>
      <c r="AB37" s="111"/>
      <c r="AC37" s="111"/>
      <c r="AD37" s="111"/>
      <c r="AE37" s="111"/>
      <c r="AF37" s="111"/>
      <c r="AG37" s="111"/>
      <c r="AH37" s="111"/>
      <c r="AI37" s="111"/>
      <c r="AJ37" s="18">
        <f t="shared" si="2"/>
        <v>1</v>
      </c>
      <c r="AK37" s="308">
        <f t="shared" si="3"/>
        <v>0</v>
      </c>
      <c r="AL37" s="335">
        <f t="shared" si="4"/>
        <v>2</v>
      </c>
    </row>
    <row r="38" spans="1:40" ht="21" customHeight="1">
      <c r="A38" s="434" t="s">
        <v>10</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14">
        <f>SUM(AJ7:AJ37)</f>
        <v>9</v>
      </c>
      <c r="AK38" s="14">
        <f>SUM(AK7:AK37)</f>
        <v>9</v>
      </c>
      <c r="AL38" s="14">
        <f>SUM(AL7:AL37)</f>
        <v>15</v>
      </c>
    </row>
    <row r="39" spans="1:40" s="24" customFormat="1" ht="21" customHeight="1">
      <c r="A39" s="418" t="s">
        <v>2599</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20"/>
      <c r="AM39" s="311"/>
      <c r="AN39" s="311"/>
    </row>
    <row r="87" spans="3:38">
      <c r="C87" s="34"/>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row>
    <row r="88" spans="3:38">
      <c r="C88" s="34"/>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row>
    <row r="89" spans="3:38">
      <c r="C89" s="414"/>
      <c r="D89" s="414"/>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row>
    <row r="90" spans="3:38">
      <c r="C90" s="414"/>
      <c r="D90" s="414"/>
      <c r="E90" s="414"/>
      <c r="F90" s="414"/>
      <c r="G90" s="414"/>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row>
    <row r="91" spans="3:38">
      <c r="C91" s="414"/>
      <c r="D91" s="414"/>
      <c r="E91" s="414"/>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row>
    <row r="92" spans="3:38">
      <c r="C92" s="414"/>
      <c r="D92" s="414"/>
      <c r="H92" s="30"/>
      <c r="I92" s="30"/>
      <c r="J92" s="30"/>
      <c r="K92" s="30"/>
      <c r="L92" s="30"/>
      <c r="M92" s="30"/>
      <c r="N92" s="30"/>
      <c r="O92" s="30"/>
      <c r="P92" s="30"/>
      <c r="Q92" s="30"/>
      <c r="R92" s="30"/>
      <c r="S92" s="30"/>
      <c r="T92" s="30"/>
      <c r="U92" s="30"/>
      <c r="V92" s="30"/>
      <c r="X92" s="30"/>
      <c r="Y92" s="30"/>
      <c r="Z92" s="30"/>
      <c r="AA92" s="30"/>
      <c r="AB92" s="30"/>
      <c r="AC92" s="30"/>
      <c r="AD92" s="30"/>
      <c r="AE92" s="30"/>
      <c r="AF92" s="30"/>
      <c r="AG92" s="30"/>
      <c r="AH92" s="30"/>
      <c r="AI92" s="30"/>
      <c r="AJ92" s="30"/>
      <c r="AK92" s="30"/>
      <c r="AL92" s="30"/>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91:E91"/>
    <mergeCell ref="C92:D92"/>
    <mergeCell ref="C90:G90"/>
    <mergeCell ref="C89:D89"/>
    <mergeCell ref="A38:AI38"/>
    <mergeCell ref="A39:AL39"/>
  </mergeCells>
  <conditionalFormatting sqref="E6:AI37">
    <cfRule type="expression" dxfId="17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8"/>
  <sheetViews>
    <sheetView topLeftCell="A5" zoomScaleNormal="100" workbookViewId="0">
      <selection activeCell="W8" sqref="W8"/>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3" customFormat="1" ht="23.1" customHeight="1">
      <c r="A1" s="424" t="s">
        <v>0</v>
      </c>
      <c r="B1" s="424"/>
      <c r="C1" s="424"/>
      <c r="D1" s="424"/>
      <c r="E1" s="424"/>
      <c r="F1" s="424"/>
      <c r="G1" s="424"/>
      <c r="H1" s="424"/>
      <c r="I1" s="424"/>
      <c r="J1" s="424"/>
      <c r="K1" s="424"/>
      <c r="L1" s="424"/>
      <c r="M1" s="424"/>
      <c r="N1" s="424"/>
      <c r="O1" s="424"/>
      <c r="P1" s="424"/>
      <c r="Q1" s="425" t="s">
        <v>1</v>
      </c>
      <c r="R1" s="425"/>
      <c r="S1" s="425"/>
      <c r="T1" s="425"/>
      <c r="U1" s="425"/>
      <c r="V1" s="425"/>
      <c r="W1" s="425"/>
      <c r="X1" s="425"/>
      <c r="Y1" s="425"/>
      <c r="Z1" s="425"/>
      <c r="AA1" s="425"/>
      <c r="AB1" s="425"/>
      <c r="AC1" s="425"/>
      <c r="AD1" s="425"/>
      <c r="AE1" s="425"/>
      <c r="AF1" s="425"/>
      <c r="AG1" s="425"/>
      <c r="AH1" s="425"/>
      <c r="AI1" s="425"/>
      <c r="AJ1" s="425"/>
      <c r="AK1" s="425"/>
      <c r="AL1" s="425"/>
    </row>
    <row r="2" spans="1:38" s="23" customFormat="1" ht="23.1" customHeight="1">
      <c r="A2" s="425" t="s">
        <v>848</v>
      </c>
      <c r="B2" s="425"/>
      <c r="C2" s="425"/>
      <c r="D2" s="425"/>
      <c r="E2" s="425"/>
      <c r="F2" s="425"/>
      <c r="G2" s="425"/>
      <c r="H2" s="425"/>
      <c r="I2" s="425"/>
      <c r="J2" s="425"/>
      <c r="K2" s="425"/>
      <c r="L2" s="425"/>
      <c r="M2" s="425"/>
      <c r="N2" s="425"/>
      <c r="O2" s="425"/>
      <c r="P2" s="425"/>
      <c r="Q2" s="425" t="s">
        <v>2</v>
      </c>
      <c r="R2" s="425"/>
      <c r="S2" s="425"/>
      <c r="T2" s="425"/>
      <c r="U2" s="425"/>
      <c r="V2" s="425"/>
      <c r="W2" s="425"/>
      <c r="X2" s="425"/>
      <c r="Y2" s="425"/>
      <c r="Z2" s="425"/>
      <c r="AA2" s="425"/>
      <c r="AB2" s="425"/>
      <c r="AC2" s="425"/>
      <c r="AD2" s="425"/>
      <c r="AE2" s="425"/>
      <c r="AF2" s="425"/>
      <c r="AG2" s="425"/>
      <c r="AH2" s="425"/>
      <c r="AI2" s="425"/>
      <c r="AJ2" s="425"/>
      <c r="AK2" s="425"/>
      <c r="AL2" s="425"/>
    </row>
    <row r="3" spans="1:38" s="23" customFormat="1" ht="31.5" customHeight="1">
      <c r="A3" s="432" t="s">
        <v>856</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1:38" s="23" customFormat="1" ht="31.5" customHeight="1">
      <c r="B4" s="302"/>
      <c r="C4" s="302"/>
      <c r="D4" s="302"/>
      <c r="E4" s="302" t="s">
        <v>1669</v>
      </c>
      <c r="F4" s="302" t="s">
        <v>1669</v>
      </c>
      <c r="G4" s="302"/>
      <c r="H4" s="302"/>
      <c r="I4" s="433" t="s">
        <v>2592</v>
      </c>
      <c r="J4" s="433"/>
      <c r="K4" s="433"/>
      <c r="L4" s="433"/>
      <c r="M4" s="433">
        <v>4</v>
      </c>
      <c r="N4" s="433"/>
      <c r="O4" s="433" t="s">
        <v>2593</v>
      </c>
      <c r="P4" s="433"/>
      <c r="Q4" s="433"/>
      <c r="R4" s="433">
        <v>2021</v>
      </c>
      <c r="S4" s="433"/>
      <c r="T4" s="433"/>
      <c r="U4" s="302"/>
      <c r="V4" s="302"/>
      <c r="W4" s="302"/>
      <c r="X4" s="302"/>
      <c r="Y4" s="302"/>
      <c r="Z4" s="302"/>
      <c r="AA4" s="302"/>
      <c r="AB4" s="302"/>
      <c r="AC4" s="302"/>
      <c r="AD4" s="302"/>
      <c r="AE4" s="302"/>
      <c r="AF4" s="302"/>
      <c r="AG4" s="302"/>
      <c r="AH4" s="302"/>
      <c r="AI4" s="302"/>
      <c r="AJ4" s="302"/>
      <c r="AK4" s="302"/>
      <c r="AL4" s="302"/>
    </row>
    <row r="5" spans="1:38" s="24" customFormat="1" ht="21" customHeight="1">
      <c r="A5" s="430" t="s">
        <v>3</v>
      </c>
      <c r="B5" s="430" t="s">
        <v>4</v>
      </c>
      <c r="C5" s="426" t="s">
        <v>5</v>
      </c>
      <c r="D5" s="427"/>
      <c r="E5" s="303">
        <f>DATE(R4,M4,1)</f>
        <v>44287</v>
      </c>
      <c r="F5" s="303">
        <f>E5+1</f>
        <v>44288</v>
      </c>
      <c r="G5" s="303">
        <f t="shared" ref="G5:AI5" si="0">F5+1</f>
        <v>44289</v>
      </c>
      <c r="H5" s="303">
        <f t="shared" si="0"/>
        <v>44290</v>
      </c>
      <c r="I5" s="303">
        <f t="shared" si="0"/>
        <v>44291</v>
      </c>
      <c r="J5" s="303">
        <f t="shared" si="0"/>
        <v>44292</v>
      </c>
      <c r="K5" s="303">
        <f t="shared" si="0"/>
        <v>44293</v>
      </c>
      <c r="L5" s="303">
        <f t="shared" si="0"/>
        <v>44294</v>
      </c>
      <c r="M5" s="303">
        <f t="shared" si="0"/>
        <v>44295</v>
      </c>
      <c r="N5" s="303">
        <f t="shared" si="0"/>
        <v>44296</v>
      </c>
      <c r="O5" s="303">
        <f t="shared" si="0"/>
        <v>44297</v>
      </c>
      <c r="P5" s="303">
        <f t="shared" si="0"/>
        <v>44298</v>
      </c>
      <c r="Q5" s="303">
        <f t="shared" si="0"/>
        <v>44299</v>
      </c>
      <c r="R5" s="303">
        <f t="shared" si="0"/>
        <v>44300</v>
      </c>
      <c r="S5" s="303">
        <f t="shared" si="0"/>
        <v>44301</v>
      </c>
      <c r="T5" s="303">
        <f t="shared" si="0"/>
        <v>44302</v>
      </c>
      <c r="U5" s="303">
        <f t="shared" si="0"/>
        <v>44303</v>
      </c>
      <c r="V5" s="303">
        <f t="shared" si="0"/>
        <v>44304</v>
      </c>
      <c r="W5" s="303">
        <f t="shared" si="0"/>
        <v>44305</v>
      </c>
      <c r="X5" s="303">
        <f t="shared" si="0"/>
        <v>44306</v>
      </c>
      <c r="Y5" s="303">
        <f t="shared" si="0"/>
        <v>44307</v>
      </c>
      <c r="Z5" s="303">
        <f t="shared" si="0"/>
        <v>44308</v>
      </c>
      <c r="AA5" s="303">
        <f t="shared" si="0"/>
        <v>44309</v>
      </c>
      <c r="AB5" s="303">
        <f t="shared" si="0"/>
        <v>44310</v>
      </c>
      <c r="AC5" s="303">
        <f t="shared" si="0"/>
        <v>44311</v>
      </c>
      <c r="AD5" s="303">
        <f t="shared" si="0"/>
        <v>44312</v>
      </c>
      <c r="AE5" s="303">
        <f t="shared" si="0"/>
        <v>44313</v>
      </c>
      <c r="AF5" s="303">
        <f t="shared" si="0"/>
        <v>44314</v>
      </c>
      <c r="AG5" s="303">
        <f t="shared" si="0"/>
        <v>44315</v>
      </c>
      <c r="AH5" s="303">
        <f t="shared" si="0"/>
        <v>44316</v>
      </c>
      <c r="AI5" s="303">
        <f t="shared" si="0"/>
        <v>44317</v>
      </c>
      <c r="AJ5" s="422" t="s">
        <v>6</v>
      </c>
      <c r="AK5" s="422" t="s">
        <v>7</v>
      </c>
      <c r="AL5" s="422" t="s">
        <v>8</v>
      </c>
    </row>
    <row r="6" spans="1:38" s="24" customFormat="1" ht="21" customHeight="1">
      <c r="A6" s="431"/>
      <c r="B6" s="431"/>
      <c r="C6" s="428"/>
      <c r="D6" s="429"/>
      <c r="E6" s="304">
        <f>IF(WEEKDAY(E5)=1,"CN",WEEKDAY(E5))</f>
        <v>5</v>
      </c>
      <c r="F6" s="304">
        <f t="shared" ref="F6:AI6" si="1">IF(WEEKDAY(F5)=1,"CN",WEEKDAY(F5))</f>
        <v>6</v>
      </c>
      <c r="G6" s="304">
        <f t="shared" si="1"/>
        <v>7</v>
      </c>
      <c r="H6" s="304" t="str">
        <f t="shared" si="1"/>
        <v>CN</v>
      </c>
      <c r="I6" s="304">
        <f t="shared" si="1"/>
        <v>2</v>
      </c>
      <c r="J6" s="304">
        <f t="shared" si="1"/>
        <v>3</v>
      </c>
      <c r="K6" s="304">
        <f t="shared" si="1"/>
        <v>4</v>
      </c>
      <c r="L6" s="304">
        <f t="shared" si="1"/>
        <v>5</v>
      </c>
      <c r="M6" s="304">
        <f t="shared" si="1"/>
        <v>6</v>
      </c>
      <c r="N6" s="304">
        <f t="shared" si="1"/>
        <v>7</v>
      </c>
      <c r="O6" s="304" t="str">
        <f t="shared" si="1"/>
        <v>CN</v>
      </c>
      <c r="P6" s="304">
        <f t="shared" si="1"/>
        <v>2</v>
      </c>
      <c r="Q6" s="304">
        <f t="shared" si="1"/>
        <v>3</v>
      </c>
      <c r="R6" s="304">
        <f t="shared" si="1"/>
        <v>4</v>
      </c>
      <c r="S6" s="304">
        <f t="shared" si="1"/>
        <v>5</v>
      </c>
      <c r="T6" s="304">
        <f t="shared" si="1"/>
        <v>6</v>
      </c>
      <c r="U6" s="304">
        <f t="shared" si="1"/>
        <v>7</v>
      </c>
      <c r="V6" s="304" t="str">
        <f t="shared" si="1"/>
        <v>CN</v>
      </c>
      <c r="W6" s="304">
        <f t="shared" si="1"/>
        <v>2</v>
      </c>
      <c r="X6" s="304">
        <f t="shared" si="1"/>
        <v>3</v>
      </c>
      <c r="Y6" s="304">
        <f t="shared" si="1"/>
        <v>4</v>
      </c>
      <c r="Z6" s="304">
        <f t="shared" si="1"/>
        <v>5</v>
      </c>
      <c r="AA6" s="304">
        <f t="shared" si="1"/>
        <v>6</v>
      </c>
      <c r="AB6" s="304">
        <f t="shared" si="1"/>
        <v>7</v>
      </c>
      <c r="AC6" s="304" t="str">
        <f t="shared" si="1"/>
        <v>CN</v>
      </c>
      <c r="AD6" s="304">
        <f t="shared" si="1"/>
        <v>2</v>
      </c>
      <c r="AE6" s="304">
        <f t="shared" si="1"/>
        <v>3</v>
      </c>
      <c r="AF6" s="304">
        <f t="shared" si="1"/>
        <v>4</v>
      </c>
      <c r="AG6" s="304">
        <f t="shared" si="1"/>
        <v>5</v>
      </c>
      <c r="AH6" s="304">
        <f t="shared" si="1"/>
        <v>6</v>
      </c>
      <c r="AI6" s="304">
        <f t="shared" si="1"/>
        <v>7</v>
      </c>
      <c r="AJ6" s="423"/>
      <c r="AK6" s="423"/>
      <c r="AL6" s="423"/>
    </row>
    <row r="7" spans="1:38" s="1" customFormat="1" ht="21" customHeight="1">
      <c r="A7" s="4">
        <v>1</v>
      </c>
      <c r="B7" s="191" t="s">
        <v>623</v>
      </c>
      <c r="C7" s="306" t="s">
        <v>624</v>
      </c>
      <c r="D7" s="307" t="s">
        <v>625</v>
      </c>
      <c r="E7" s="109"/>
      <c r="F7" s="109"/>
      <c r="G7" s="109"/>
      <c r="H7" s="109"/>
      <c r="I7" s="109"/>
      <c r="J7" s="110" t="s">
        <v>8</v>
      </c>
      <c r="K7" s="109"/>
      <c r="L7" s="109"/>
      <c r="M7" s="111"/>
      <c r="N7" s="109"/>
      <c r="O7" s="109"/>
      <c r="P7" s="109" t="s">
        <v>6</v>
      </c>
      <c r="Q7" s="109"/>
      <c r="R7" s="109"/>
      <c r="S7" s="109"/>
      <c r="T7" s="109" t="s">
        <v>8</v>
      </c>
      <c r="U7" s="109"/>
      <c r="V7" s="109"/>
      <c r="W7" s="109" t="s">
        <v>7</v>
      </c>
      <c r="X7" s="109"/>
      <c r="Y7" s="109"/>
      <c r="Z7" s="109"/>
      <c r="AA7" s="109"/>
      <c r="AB7" s="109"/>
      <c r="AC7" s="109"/>
      <c r="AD7" s="109"/>
      <c r="AE7" s="109"/>
      <c r="AF7" s="109"/>
      <c r="AG7" s="109"/>
      <c r="AH7" s="109"/>
      <c r="AI7" s="109"/>
      <c r="AJ7" s="18">
        <f>COUNTIF(E7:AI7,"K")+2*COUNTIF(E7:AI7,"2K")+COUNTIF(E7:AI7,"TK")+COUNTIF(E7:AI7,"KT")+COUNTIF(E7:AI7,"PK")+COUNTIF(E7:AI7,"KP")+2*COUNTIF(E7:AI7,"K2")</f>
        <v>1</v>
      </c>
      <c r="AK7" s="308">
        <f>COUNTIF(F7:AJ7,"P")+2*COUNTIF(F7:AJ7,"2P")+COUNTIF(F7:AJ7,"TP")+COUNTIF(F7:AJ7,"PT")+COUNTIF(F7:AJ7,"PK")+COUNTIF(F7:AJ7,"KP")+2*COUNTIF(F7:AJ7,"P2")</f>
        <v>1</v>
      </c>
      <c r="AL7" s="335">
        <f>COUNTIF(E7:AI7,"T")+2*COUNTIF(E7:AI7,"2T")+2*COUNTIF(E7:AI7,"T2")+COUNTIF(E7:AI7,"PT")+COUNTIF(E7:AI7,"TP")+COUNTIF(E7:AI7,"TK")+COUNTIF(E7:AI7,"KT")</f>
        <v>2</v>
      </c>
    </row>
    <row r="8" spans="1:38" s="1" customFormat="1" ht="21" customHeight="1">
      <c r="A8" s="4">
        <v>2</v>
      </c>
      <c r="B8" s="191" t="s">
        <v>626</v>
      </c>
      <c r="C8" s="306" t="s">
        <v>627</v>
      </c>
      <c r="D8" s="307" t="s">
        <v>628</v>
      </c>
      <c r="E8" s="109"/>
      <c r="F8" s="109"/>
      <c r="G8" s="109"/>
      <c r="H8" s="109"/>
      <c r="I8" s="109"/>
      <c r="J8" s="110"/>
      <c r="K8" s="109"/>
      <c r="L8" s="109"/>
      <c r="M8" s="111"/>
      <c r="N8" s="109"/>
      <c r="O8" s="109"/>
      <c r="P8" s="109" t="s">
        <v>6</v>
      </c>
      <c r="Q8" s="109"/>
      <c r="R8" s="109"/>
      <c r="S8" s="109"/>
      <c r="T8" s="109"/>
      <c r="U8" s="109" t="s">
        <v>6</v>
      </c>
      <c r="V8" s="109"/>
      <c r="W8" s="109"/>
      <c r="X8" s="109"/>
      <c r="Y8" s="109"/>
      <c r="Z8" s="109"/>
      <c r="AA8" s="109"/>
      <c r="AB8" s="109"/>
      <c r="AC8" s="109"/>
      <c r="AD8" s="109"/>
      <c r="AE8" s="109"/>
      <c r="AF8" s="109"/>
      <c r="AG8" s="109"/>
      <c r="AH8" s="109"/>
      <c r="AI8" s="109"/>
      <c r="AJ8" s="18">
        <f t="shared" ref="AJ8:AJ32" si="2">COUNTIF(E8:AI8,"K")+2*COUNTIF(E8:AI8,"2K")+COUNTIF(E8:AI8,"TK")+COUNTIF(E8:AI8,"KT")+COUNTIF(E8:AI8,"PK")+COUNTIF(E8:AI8,"KP")+2*COUNTIF(E8:AI8,"K2")</f>
        <v>2</v>
      </c>
      <c r="AK8" s="308">
        <f t="shared" ref="AK8:AK32" si="3">COUNTIF(F8:AJ8,"P")+2*COUNTIF(F8:AJ8,"2P")+COUNTIF(F8:AJ8,"TP")+COUNTIF(F8:AJ8,"PT")+COUNTIF(F8:AJ8,"PK")+COUNTIF(F8:AJ8,"KP")+2*COUNTIF(F8:AJ8,"P2")</f>
        <v>0</v>
      </c>
      <c r="AL8" s="335">
        <f t="shared" ref="AL8:AL32" si="4">COUNTIF(E8:AI8,"T")+2*COUNTIF(E8:AI8,"2T")+2*COUNTIF(E8:AI8,"T2")+COUNTIF(E8:AI8,"PT")+COUNTIF(E8:AI8,"TP")+COUNTIF(E8:AI8,"TK")+COUNTIF(E8:AI8,"KT")</f>
        <v>0</v>
      </c>
    </row>
    <row r="9" spans="1:38" s="1" customFormat="1" ht="21" customHeight="1">
      <c r="A9" s="4">
        <v>3</v>
      </c>
      <c r="B9" s="191" t="s">
        <v>629</v>
      </c>
      <c r="C9" s="306" t="s">
        <v>630</v>
      </c>
      <c r="D9" s="307" t="s">
        <v>40</v>
      </c>
      <c r="E9" s="109"/>
      <c r="F9" s="109"/>
      <c r="G9" s="109"/>
      <c r="H9" s="109"/>
      <c r="I9" s="109"/>
      <c r="J9" s="110"/>
      <c r="K9" s="109" t="s">
        <v>7</v>
      </c>
      <c r="L9" s="109"/>
      <c r="M9" s="111"/>
      <c r="N9" s="109" t="s">
        <v>8</v>
      </c>
      <c r="O9" s="109"/>
      <c r="P9" s="109" t="s">
        <v>6</v>
      </c>
      <c r="Q9" s="109"/>
      <c r="R9" s="109"/>
      <c r="S9" s="109" t="s">
        <v>6</v>
      </c>
      <c r="T9" s="109"/>
      <c r="U9" s="109"/>
      <c r="V9" s="109"/>
      <c r="W9" s="109"/>
      <c r="X9" s="109"/>
      <c r="Y9" s="109"/>
      <c r="Z9" s="109"/>
      <c r="AA9" s="109"/>
      <c r="AB9" s="109"/>
      <c r="AC9" s="109"/>
      <c r="AD9" s="109"/>
      <c r="AE9" s="109"/>
      <c r="AF9" s="109"/>
      <c r="AG9" s="109"/>
      <c r="AH9" s="109"/>
      <c r="AI9" s="109"/>
      <c r="AJ9" s="18">
        <f t="shared" si="2"/>
        <v>2</v>
      </c>
      <c r="AK9" s="308">
        <f t="shared" si="3"/>
        <v>1</v>
      </c>
      <c r="AL9" s="335">
        <f t="shared" si="4"/>
        <v>1</v>
      </c>
    </row>
    <row r="10" spans="1:38" s="1" customFormat="1" ht="21" customHeight="1">
      <c r="A10" s="4">
        <v>4</v>
      </c>
      <c r="B10" s="191" t="s">
        <v>634</v>
      </c>
      <c r="C10" s="306" t="s">
        <v>80</v>
      </c>
      <c r="D10" s="307" t="s">
        <v>14</v>
      </c>
      <c r="E10" s="109"/>
      <c r="F10" s="109"/>
      <c r="G10" s="109"/>
      <c r="H10" s="109"/>
      <c r="I10" s="109"/>
      <c r="J10" s="110"/>
      <c r="K10" s="109"/>
      <c r="L10" s="109"/>
      <c r="M10" s="111"/>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8">
        <f t="shared" si="2"/>
        <v>0</v>
      </c>
      <c r="AK10" s="308">
        <f t="shared" si="3"/>
        <v>0</v>
      </c>
      <c r="AL10" s="335">
        <f t="shared" si="4"/>
        <v>0</v>
      </c>
    </row>
    <row r="11" spans="1:38" s="1" customFormat="1" ht="21" customHeight="1">
      <c r="A11" s="4">
        <v>5</v>
      </c>
      <c r="B11" s="191">
        <v>2010230077</v>
      </c>
      <c r="C11" s="306" t="s">
        <v>798</v>
      </c>
      <c r="D11" s="307" t="s">
        <v>30</v>
      </c>
      <c r="E11" s="109"/>
      <c r="F11" s="109"/>
      <c r="G11" s="109"/>
      <c r="H11" s="109"/>
      <c r="I11" s="109"/>
      <c r="J11" s="110"/>
      <c r="K11" s="109"/>
      <c r="L11" s="109"/>
      <c r="M11" s="111"/>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8">
        <f t="shared" si="2"/>
        <v>0</v>
      </c>
      <c r="AK11" s="308">
        <f t="shared" si="3"/>
        <v>0</v>
      </c>
      <c r="AL11" s="335">
        <f t="shared" si="4"/>
        <v>0</v>
      </c>
    </row>
    <row r="12" spans="1:38" s="1" customFormat="1" ht="21" customHeight="1">
      <c r="A12" s="4">
        <v>6</v>
      </c>
      <c r="B12" s="191" t="s">
        <v>539</v>
      </c>
      <c r="C12" s="306" t="s">
        <v>540</v>
      </c>
      <c r="D12" s="307" t="s">
        <v>41</v>
      </c>
      <c r="E12" s="109"/>
      <c r="F12" s="109"/>
      <c r="G12" s="109" t="s">
        <v>6</v>
      </c>
      <c r="H12" s="109"/>
      <c r="I12" s="109"/>
      <c r="J12" s="110"/>
      <c r="K12" s="109"/>
      <c r="L12" s="109"/>
      <c r="M12" s="111"/>
      <c r="N12" s="109"/>
      <c r="O12" s="109"/>
      <c r="P12" s="109"/>
      <c r="Q12" s="109"/>
      <c r="R12" s="109"/>
      <c r="S12" s="109" t="s">
        <v>6</v>
      </c>
      <c r="T12" s="109"/>
      <c r="U12" s="109"/>
      <c r="V12" s="109"/>
      <c r="W12" s="109" t="s">
        <v>8</v>
      </c>
      <c r="X12" s="109"/>
      <c r="Y12" s="109"/>
      <c r="Z12" s="109"/>
      <c r="AA12" s="109"/>
      <c r="AB12" s="109"/>
      <c r="AC12" s="109"/>
      <c r="AD12" s="109"/>
      <c r="AE12" s="109"/>
      <c r="AF12" s="109"/>
      <c r="AG12" s="109"/>
      <c r="AH12" s="109"/>
      <c r="AI12" s="109"/>
      <c r="AJ12" s="18">
        <f t="shared" si="2"/>
        <v>2</v>
      </c>
      <c r="AK12" s="308">
        <f t="shared" si="3"/>
        <v>0</v>
      </c>
      <c r="AL12" s="335">
        <f t="shared" si="4"/>
        <v>1</v>
      </c>
    </row>
    <row r="13" spans="1:38" s="1" customFormat="1" ht="21" customHeight="1">
      <c r="A13" s="4">
        <v>7</v>
      </c>
      <c r="B13" s="191" t="s">
        <v>637</v>
      </c>
      <c r="C13" s="306" t="s">
        <v>16</v>
      </c>
      <c r="D13" s="307" t="s">
        <v>41</v>
      </c>
      <c r="E13" s="109"/>
      <c r="F13" s="109"/>
      <c r="G13" s="109"/>
      <c r="H13" s="109"/>
      <c r="I13" s="109"/>
      <c r="J13" s="110"/>
      <c r="K13" s="109"/>
      <c r="L13" s="109"/>
      <c r="M13" s="111"/>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8">
        <f t="shared" si="2"/>
        <v>0</v>
      </c>
      <c r="AK13" s="308">
        <f t="shared" si="3"/>
        <v>0</v>
      </c>
      <c r="AL13" s="335">
        <f t="shared" si="4"/>
        <v>0</v>
      </c>
    </row>
    <row r="14" spans="1:38" s="1" customFormat="1" ht="21" customHeight="1">
      <c r="A14" s="4">
        <v>8</v>
      </c>
      <c r="B14" s="191" t="s">
        <v>638</v>
      </c>
      <c r="C14" s="306" t="s">
        <v>639</v>
      </c>
      <c r="D14" s="307" t="s">
        <v>210</v>
      </c>
      <c r="E14" s="109"/>
      <c r="F14" s="109"/>
      <c r="G14" s="109"/>
      <c r="H14" s="109"/>
      <c r="I14" s="109"/>
      <c r="J14" s="110"/>
      <c r="K14" s="109"/>
      <c r="L14" s="109"/>
      <c r="M14" s="111"/>
      <c r="N14" s="109"/>
      <c r="O14" s="109"/>
      <c r="P14" s="109"/>
      <c r="Q14" s="109"/>
      <c r="R14" s="109"/>
      <c r="S14" s="109" t="s">
        <v>6</v>
      </c>
      <c r="T14" s="109"/>
      <c r="U14" s="109"/>
      <c r="V14" s="109"/>
      <c r="W14" s="109"/>
      <c r="X14" s="109"/>
      <c r="Y14" s="109"/>
      <c r="Z14" s="109"/>
      <c r="AA14" s="109"/>
      <c r="AB14" s="109"/>
      <c r="AC14" s="109"/>
      <c r="AD14" s="109"/>
      <c r="AE14" s="109"/>
      <c r="AF14" s="109"/>
      <c r="AG14" s="109"/>
      <c r="AH14" s="109"/>
      <c r="AI14" s="109"/>
      <c r="AJ14" s="18">
        <f t="shared" si="2"/>
        <v>1</v>
      </c>
      <c r="AK14" s="308">
        <f t="shared" si="3"/>
        <v>0</v>
      </c>
      <c r="AL14" s="335">
        <f t="shared" si="4"/>
        <v>0</v>
      </c>
    </row>
    <row r="15" spans="1:38" s="1" customFormat="1" ht="21" customHeight="1">
      <c r="A15" s="4">
        <v>9</v>
      </c>
      <c r="B15" s="191" t="s">
        <v>640</v>
      </c>
      <c r="C15" s="306" t="s">
        <v>799</v>
      </c>
      <c r="D15" s="307" t="s">
        <v>32</v>
      </c>
      <c r="E15" s="109"/>
      <c r="F15" s="109"/>
      <c r="G15" s="109"/>
      <c r="H15" s="109"/>
      <c r="I15" s="109"/>
      <c r="J15" s="110"/>
      <c r="K15" s="109"/>
      <c r="L15" s="109"/>
      <c r="M15" s="111"/>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8">
        <f t="shared" si="2"/>
        <v>0</v>
      </c>
      <c r="AK15" s="308">
        <f t="shared" si="3"/>
        <v>0</v>
      </c>
      <c r="AL15" s="335">
        <f t="shared" si="4"/>
        <v>0</v>
      </c>
    </row>
    <row r="16" spans="1:38" s="1" customFormat="1" ht="21" customHeight="1">
      <c r="A16" s="4">
        <v>10</v>
      </c>
      <c r="B16" s="191" t="s">
        <v>643</v>
      </c>
      <c r="C16" s="306" t="s">
        <v>644</v>
      </c>
      <c r="D16" s="307" t="s">
        <v>85</v>
      </c>
      <c r="E16" s="109"/>
      <c r="F16" s="109"/>
      <c r="G16" s="109"/>
      <c r="H16" s="109"/>
      <c r="I16" s="109"/>
      <c r="J16" s="110"/>
      <c r="K16" s="109"/>
      <c r="L16" s="109"/>
      <c r="M16" s="111"/>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8">
        <f t="shared" si="2"/>
        <v>0</v>
      </c>
      <c r="AK16" s="308">
        <f t="shared" si="3"/>
        <v>0</v>
      </c>
      <c r="AL16" s="335">
        <f t="shared" si="4"/>
        <v>0</v>
      </c>
    </row>
    <row r="17" spans="1:40" s="1" customFormat="1" ht="21" customHeight="1">
      <c r="A17" s="4">
        <v>11</v>
      </c>
      <c r="B17" s="191" t="s">
        <v>645</v>
      </c>
      <c r="C17" s="306" t="s">
        <v>646</v>
      </c>
      <c r="D17" s="307" t="s">
        <v>106</v>
      </c>
      <c r="E17" s="109"/>
      <c r="F17" s="109"/>
      <c r="G17" s="109"/>
      <c r="H17" s="109"/>
      <c r="I17" s="109"/>
      <c r="J17" s="110"/>
      <c r="K17" s="109"/>
      <c r="L17" s="109"/>
      <c r="M17" s="111"/>
      <c r="N17" s="109"/>
      <c r="O17" s="109"/>
      <c r="P17" s="109" t="s">
        <v>6</v>
      </c>
      <c r="Q17" s="109"/>
      <c r="R17" s="109"/>
      <c r="S17" s="109"/>
      <c r="T17" s="109"/>
      <c r="U17" s="109"/>
      <c r="V17" s="109"/>
      <c r="W17" s="109"/>
      <c r="X17" s="109"/>
      <c r="Y17" s="109"/>
      <c r="Z17" s="109"/>
      <c r="AA17" s="109"/>
      <c r="AB17" s="109"/>
      <c r="AC17" s="109"/>
      <c r="AD17" s="109"/>
      <c r="AE17" s="109"/>
      <c r="AF17" s="109"/>
      <c r="AG17" s="109"/>
      <c r="AH17" s="109"/>
      <c r="AI17" s="109"/>
      <c r="AJ17" s="18">
        <f t="shared" si="2"/>
        <v>1</v>
      </c>
      <c r="AK17" s="308">
        <f t="shared" si="3"/>
        <v>0</v>
      </c>
      <c r="AL17" s="335">
        <f t="shared" si="4"/>
        <v>0</v>
      </c>
    </row>
    <row r="18" spans="1:40" s="1" customFormat="1" ht="21" customHeight="1">
      <c r="A18" s="4">
        <v>12</v>
      </c>
      <c r="B18" s="191" t="s">
        <v>647</v>
      </c>
      <c r="C18" s="306" t="s">
        <v>261</v>
      </c>
      <c r="D18" s="307" t="s">
        <v>28</v>
      </c>
      <c r="E18" s="109"/>
      <c r="F18" s="109"/>
      <c r="G18" s="109"/>
      <c r="H18" s="109"/>
      <c r="I18" s="109"/>
      <c r="J18" s="110"/>
      <c r="K18" s="109"/>
      <c r="L18" s="109"/>
      <c r="M18" s="111"/>
      <c r="N18" s="109"/>
      <c r="O18" s="109"/>
      <c r="P18" s="109"/>
      <c r="Q18" s="109"/>
      <c r="R18" s="109"/>
      <c r="S18" s="109" t="s">
        <v>6</v>
      </c>
      <c r="T18" s="109"/>
      <c r="U18" s="109"/>
      <c r="V18" s="109"/>
      <c r="W18" s="109" t="s">
        <v>8</v>
      </c>
      <c r="X18" s="109"/>
      <c r="Y18" s="109"/>
      <c r="Z18" s="109"/>
      <c r="AA18" s="109"/>
      <c r="AB18" s="109"/>
      <c r="AC18" s="109"/>
      <c r="AD18" s="109"/>
      <c r="AE18" s="109"/>
      <c r="AF18" s="109"/>
      <c r="AG18" s="109"/>
      <c r="AH18" s="109"/>
      <c r="AI18" s="109"/>
      <c r="AJ18" s="18">
        <f t="shared" si="2"/>
        <v>1</v>
      </c>
      <c r="AK18" s="308">
        <f t="shared" si="3"/>
        <v>0</v>
      </c>
      <c r="AL18" s="335">
        <f t="shared" si="4"/>
        <v>1</v>
      </c>
    </row>
    <row r="19" spans="1:40" s="1" customFormat="1" ht="21" customHeight="1">
      <c r="A19" s="4">
        <v>13</v>
      </c>
      <c r="B19" s="191" t="s">
        <v>821</v>
      </c>
      <c r="C19" s="306" t="s">
        <v>822</v>
      </c>
      <c r="D19" s="307" t="s">
        <v>796</v>
      </c>
      <c r="E19" s="109"/>
      <c r="F19" s="109"/>
      <c r="G19" s="109"/>
      <c r="H19" s="109"/>
      <c r="I19" s="109" t="s">
        <v>7</v>
      </c>
      <c r="J19" s="110" t="s">
        <v>7</v>
      </c>
      <c r="K19" s="109" t="s">
        <v>7</v>
      </c>
      <c r="L19" s="109"/>
      <c r="M19" s="111" t="s">
        <v>7</v>
      </c>
      <c r="N19" s="109" t="s">
        <v>7</v>
      </c>
      <c r="O19" s="109"/>
      <c r="P19" s="109"/>
      <c r="Q19" s="109"/>
      <c r="R19" s="109"/>
      <c r="S19" s="109"/>
      <c r="T19" s="109"/>
      <c r="U19" s="109"/>
      <c r="V19" s="109"/>
      <c r="W19" s="109"/>
      <c r="X19" s="109"/>
      <c r="Y19" s="109"/>
      <c r="Z19" s="109"/>
      <c r="AA19" s="109"/>
      <c r="AB19" s="109"/>
      <c r="AC19" s="109"/>
      <c r="AD19" s="109"/>
      <c r="AE19" s="109"/>
      <c r="AF19" s="109"/>
      <c r="AG19" s="109"/>
      <c r="AH19" s="109"/>
      <c r="AI19" s="109"/>
      <c r="AJ19" s="18">
        <f t="shared" si="2"/>
        <v>0</v>
      </c>
      <c r="AK19" s="308">
        <f t="shared" si="3"/>
        <v>5</v>
      </c>
      <c r="AL19" s="335">
        <f t="shared" si="4"/>
        <v>0</v>
      </c>
      <c r="AM19"/>
      <c r="AN19"/>
    </row>
    <row r="20" spans="1:40" s="1" customFormat="1" ht="21" customHeight="1">
      <c r="A20" s="4">
        <v>14</v>
      </c>
      <c r="B20" s="191" t="s">
        <v>650</v>
      </c>
      <c r="C20" s="306" t="s">
        <v>651</v>
      </c>
      <c r="D20" s="307" t="s">
        <v>55</v>
      </c>
      <c r="E20" s="109"/>
      <c r="F20" s="109"/>
      <c r="G20" s="109"/>
      <c r="H20" s="109"/>
      <c r="I20" s="109"/>
      <c r="J20" s="110"/>
      <c r="K20" s="109"/>
      <c r="L20" s="109"/>
      <c r="M20" s="111"/>
      <c r="N20" s="109"/>
      <c r="O20" s="109"/>
      <c r="P20" s="109"/>
      <c r="Q20" s="109"/>
      <c r="R20" s="109"/>
      <c r="S20" s="109" t="s">
        <v>6</v>
      </c>
      <c r="T20" s="109"/>
      <c r="U20" s="109" t="s">
        <v>6</v>
      </c>
      <c r="V20" s="109"/>
      <c r="W20" s="109"/>
      <c r="X20" s="109"/>
      <c r="Y20" s="109"/>
      <c r="Z20" s="109"/>
      <c r="AA20" s="109"/>
      <c r="AB20" s="109"/>
      <c r="AC20" s="109"/>
      <c r="AD20" s="109"/>
      <c r="AE20" s="109"/>
      <c r="AF20" s="109"/>
      <c r="AG20" s="109"/>
      <c r="AH20" s="109"/>
      <c r="AI20" s="109"/>
      <c r="AJ20" s="18">
        <f t="shared" si="2"/>
        <v>2</v>
      </c>
      <c r="AK20" s="308">
        <f t="shared" si="3"/>
        <v>0</v>
      </c>
      <c r="AL20" s="335">
        <f t="shared" si="4"/>
        <v>0</v>
      </c>
    </row>
    <row r="21" spans="1:40" s="1" customFormat="1" ht="21" customHeight="1">
      <c r="A21" s="4">
        <v>15</v>
      </c>
      <c r="B21" s="191" t="s">
        <v>652</v>
      </c>
      <c r="C21" s="306" t="s">
        <v>653</v>
      </c>
      <c r="D21" s="307" t="s">
        <v>78</v>
      </c>
      <c r="E21" s="109"/>
      <c r="F21" s="109"/>
      <c r="G21" s="109"/>
      <c r="H21" s="109"/>
      <c r="I21" s="109"/>
      <c r="J21" s="110"/>
      <c r="K21" s="109"/>
      <c r="L21" s="109"/>
      <c r="M21" s="111"/>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8">
        <f t="shared" si="2"/>
        <v>0</v>
      </c>
      <c r="AK21" s="308">
        <f t="shared" si="3"/>
        <v>0</v>
      </c>
      <c r="AL21" s="335">
        <f t="shared" si="4"/>
        <v>0</v>
      </c>
    </row>
    <row r="22" spans="1:40" s="1" customFormat="1" ht="21" customHeight="1">
      <c r="A22" s="4">
        <v>16</v>
      </c>
      <c r="B22" s="191" t="s">
        <v>659</v>
      </c>
      <c r="C22" s="306" t="s">
        <v>25</v>
      </c>
      <c r="D22" s="307" t="s">
        <v>9</v>
      </c>
      <c r="E22" s="109"/>
      <c r="F22" s="109"/>
      <c r="G22" s="109"/>
      <c r="H22" s="109"/>
      <c r="I22" s="109"/>
      <c r="J22" s="110"/>
      <c r="K22" s="109"/>
      <c r="L22" s="109"/>
      <c r="M22" s="111"/>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8">
        <f t="shared" si="2"/>
        <v>0</v>
      </c>
      <c r="AK22" s="308">
        <f t="shared" si="3"/>
        <v>0</v>
      </c>
      <c r="AL22" s="335">
        <f t="shared" si="4"/>
        <v>0</v>
      </c>
    </row>
    <row r="23" spans="1:40" s="1" customFormat="1" ht="21" customHeight="1">
      <c r="A23" s="4">
        <v>17</v>
      </c>
      <c r="B23" s="191" t="s">
        <v>658</v>
      </c>
      <c r="C23" s="306" t="s">
        <v>64</v>
      </c>
      <c r="D23" s="307" t="s">
        <v>9</v>
      </c>
      <c r="E23" s="109"/>
      <c r="F23" s="109" t="s">
        <v>6</v>
      </c>
      <c r="G23" s="109" t="s">
        <v>6</v>
      </c>
      <c r="H23" s="109"/>
      <c r="I23" s="109" t="s">
        <v>6</v>
      </c>
      <c r="J23" s="110"/>
      <c r="K23" s="109" t="s">
        <v>6</v>
      </c>
      <c r="L23" s="109"/>
      <c r="M23" s="111"/>
      <c r="N23" s="109" t="s">
        <v>6</v>
      </c>
      <c r="O23" s="109"/>
      <c r="P23" s="109"/>
      <c r="Q23" s="109" t="s">
        <v>6</v>
      </c>
      <c r="R23" s="109" t="s">
        <v>6</v>
      </c>
      <c r="S23" s="109"/>
      <c r="T23" s="109" t="s">
        <v>6</v>
      </c>
      <c r="U23" s="109" t="s">
        <v>6</v>
      </c>
      <c r="V23" s="109"/>
      <c r="W23" s="109"/>
      <c r="X23" s="109"/>
      <c r="Y23" s="109"/>
      <c r="Z23" s="109"/>
      <c r="AA23" s="109"/>
      <c r="AB23" s="109"/>
      <c r="AC23" s="109"/>
      <c r="AD23" s="109"/>
      <c r="AE23" s="109"/>
      <c r="AF23" s="109"/>
      <c r="AG23" s="109"/>
      <c r="AH23" s="109"/>
      <c r="AI23" s="109"/>
      <c r="AJ23" s="18">
        <f t="shared" si="2"/>
        <v>9</v>
      </c>
      <c r="AK23" s="308">
        <f t="shared" si="3"/>
        <v>0</v>
      </c>
      <c r="AL23" s="335">
        <f t="shared" si="4"/>
        <v>0</v>
      </c>
    </row>
    <row r="24" spans="1:40" s="1" customFormat="1" ht="21" customHeight="1">
      <c r="A24" s="4">
        <v>18</v>
      </c>
      <c r="B24" s="191" t="s">
        <v>660</v>
      </c>
      <c r="C24" s="306" t="s">
        <v>34</v>
      </c>
      <c r="D24" s="307" t="s">
        <v>44</v>
      </c>
      <c r="E24" s="109"/>
      <c r="F24" s="109"/>
      <c r="G24" s="109"/>
      <c r="H24" s="109"/>
      <c r="I24" s="109"/>
      <c r="J24" s="110" t="s">
        <v>6</v>
      </c>
      <c r="K24" s="109"/>
      <c r="L24" s="109"/>
      <c r="M24" s="111"/>
      <c r="N24" s="109"/>
      <c r="O24" s="109"/>
      <c r="P24" s="109"/>
      <c r="Q24" s="109"/>
      <c r="R24" s="109"/>
      <c r="S24" s="109" t="s">
        <v>6</v>
      </c>
      <c r="T24" s="109"/>
      <c r="U24" s="109" t="s">
        <v>6</v>
      </c>
      <c r="V24" s="109"/>
      <c r="W24" s="109"/>
      <c r="X24" s="109"/>
      <c r="Y24" s="109"/>
      <c r="Z24" s="109"/>
      <c r="AA24" s="109"/>
      <c r="AB24" s="109"/>
      <c r="AC24" s="109"/>
      <c r="AD24" s="109"/>
      <c r="AE24" s="109"/>
      <c r="AF24" s="109"/>
      <c r="AG24" s="109"/>
      <c r="AH24" s="109"/>
      <c r="AI24" s="109"/>
      <c r="AJ24" s="18">
        <f t="shared" si="2"/>
        <v>3</v>
      </c>
      <c r="AK24" s="308">
        <f t="shared" si="3"/>
        <v>0</v>
      </c>
      <c r="AL24" s="335">
        <f t="shared" si="4"/>
        <v>0</v>
      </c>
    </row>
    <row r="25" spans="1:40" s="1" customFormat="1" ht="21" customHeight="1">
      <c r="A25" s="4">
        <v>19</v>
      </c>
      <c r="B25" s="191" t="s">
        <v>663</v>
      </c>
      <c r="C25" s="306" t="s">
        <v>80</v>
      </c>
      <c r="D25" s="307" t="s">
        <v>44</v>
      </c>
      <c r="E25" s="109"/>
      <c r="F25" s="109"/>
      <c r="G25" s="109"/>
      <c r="H25" s="109"/>
      <c r="I25" s="109"/>
      <c r="J25" s="110" t="s">
        <v>6</v>
      </c>
      <c r="K25" s="109"/>
      <c r="L25" s="109"/>
      <c r="M25" s="111" t="s">
        <v>7</v>
      </c>
      <c r="N25" s="109" t="s">
        <v>7</v>
      </c>
      <c r="O25" s="109"/>
      <c r="P25" s="109" t="s">
        <v>6</v>
      </c>
      <c r="Q25" s="109" t="s">
        <v>7</v>
      </c>
      <c r="R25" s="109" t="s">
        <v>7</v>
      </c>
      <c r="S25" s="109"/>
      <c r="T25" s="109" t="s">
        <v>7</v>
      </c>
      <c r="U25" s="109"/>
      <c r="V25" s="109"/>
      <c r="W25" s="109"/>
      <c r="X25" s="109"/>
      <c r="Y25" s="109"/>
      <c r="Z25" s="109"/>
      <c r="AA25" s="109"/>
      <c r="AB25" s="109"/>
      <c r="AC25" s="109"/>
      <c r="AD25" s="109"/>
      <c r="AE25" s="109"/>
      <c r="AF25" s="109"/>
      <c r="AG25" s="109"/>
      <c r="AH25" s="109"/>
      <c r="AI25" s="109"/>
      <c r="AJ25" s="18">
        <f t="shared" si="2"/>
        <v>2</v>
      </c>
      <c r="AK25" s="308">
        <f t="shared" si="3"/>
        <v>5</v>
      </c>
      <c r="AL25" s="335">
        <f t="shared" si="4"/>
        <v>0</v>
      </c>
    </row>
    <row r="26" spans="1:40" s="1" customFormat="1" ht="21" customHeight="1">
      <c r="A26" s="4">
        <v>20</v>
      </c>
      <c r="B26" s="191" t="s">
        <v>661</v>
      </c>
      <c r="C26" s="306" t="s">
        <v>662</v>
      </c>
      <c r="D26" s="307" t="s">
        <v>44</v>
      </c>
      <c r="E26" s="109"/>
      <c r="F26" s="109"/>
      <c r="G26" s="109"/>
      <c r="H26" s="109"/>
      <c r="I26" s="109"/>
      <c r="J26" s="110"/>
      <c r="K26" s="109"/>
      <c r="L26" s="109"/>
      <c r="M26" s="111"/>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8">
        <f t="shared" si="2"/>
        <v>0</v>
      </c>
      <c r="AK26" s="308">
        <f t="shared" si="3"/>
        <v>0</v>
      </c>
      <c r="AL26" s="335">
        <f t="shared" si="4"/>
        <v>0</v>
      </c>
    </row>
    <row r="27" spans="1:40" s="1" customFormat="1" ht="21" customHeight="1">
      <c r="A27" s="4">
        <v>21</v>
      </c>
      <c r="B27" s="191" t="s">
        <v>665</v>
      </c>
      <c r="C27" s="306" t="s">
        <v>24</v>
      </c>
      <c r="D27" s="307" t="s">
        <v>112</v>
      </c>
      <c r="E27" s="109"/>
      <c r="F27" s="109"/>
      <c r="G27" s="109" t="s">
        <v>6</v>
      </c>
      <c r="H27" s="109"/>
      <c r="I27" s="109"/>
      <c r="J27" s="110"/>
      <c r="K27" s="109"/>
      <c r="L27" s="109"/>
      <c r="M27" s="111"/>
      <c r="N27" s="109"/>
      <c r="O27" s="109"/>
      <c r="P27" s="109" t="s">
        <v>6</v>
      </c>
      <c r="Q27" s="109"/>
      <c r="R27" s="109"/>
      <c r="S27" s="109" t="s">
        <v>6</v>
      </c>
      <c r="T27" s="109"/>
      <c r="U27" s="109"/>
      <c r="V27" s="109"/>
      <c r="W27" s="109"/>
      <c r="X27" s="109"/>
      <c r="Y27" s="109"/>
      <c r="Z27" s="109"/>
      <c r="AA27" s="109"/>
      <c r="AB27" s="109"/>
      <c r="AC27" s="109"/>
      <c r="AD27" s="109"/>
      <c r="AE27" s="109"/>
      <c r="AF27" s="109"/>
      <c r="AG27" s="109"/>
      <c r="AH27" s="109"/>
      <c r="AI27" s="109"/>
      <c r="AJ27" s="18">
        <f t="shared" si="2"/>
        <v>3</v>
      </c>
      <c r="AK27" s="308">
        <f t="shared" si="3"/>
        <v>0</v>
      </c>
      <c r="AL27" s="335">
        <f t="shared" si="4"/>
        <v>0</v>
      </c>
    </row>
    <row r="28" spans="1:40" s="1" customFormat="1" ht="21" customHeight="1">
      <c r="A28" s="4">
        <v>22</v>
      </c>
      <c r="B28" s="191" t="s">
        <v>669</v>
      </c>
      <c r="C28" s="306" t="s">
        <v>64</v>
      </c>
      <c r="D28" s="307" t="s">
        <v>615</v>
      </c>
      <c r="E28" s="109"/>
      <c r="F28" s="109"/>
      <c r="G28" s="109"/>
      <c r="H28" s="109"/>
      <c r="I28" s="109"/>
      <c r="J28" s="110"/>
      <c r="K28" s="109"/>
      <c r="L28" s="109"/>
      <c r="M28" s="111"/>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8">
        <f t="shared" si="2"/>
        <v>0</v>
      </c>
      <c r="AK28" s="308">
        <f t="shared" si="3"/>
        <v>0</v>
      </c>
      <c r="AL28" s="335">
        <f t="shared" si="4"/>
        <v>0</v>
      </c>
    </row>
    <row r="29" spans="1:40" s="1" customFormat="1" ht="21" customHeight="1">
      <c r="A29" s="4">
        <v>23</v>
      </c>
      <c r="B29" s="191" t="s">
        <v>670</v>
      </c>
      <c r="C29" s="306" t="s">
        <v>671</v>
      </c>
      <c r="D29" s="307" t="s">
        <v>672</v>
      </c>
      <c r="E29" s="109"/>
      <c r="F29" s="109"/>
      <c r="G29" s="109"/>
      <c r="H29" s="109"/>
      <c r="I29" s="109"/>
      <c r="J29" s="110"/>
      <c r="K29" s="109"/>
      <c r="L29" s="109"/>
      <c r="M29" s="111"/>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8">
        <f t="shared" si="2"/>
        <v>0</v>
      </c>
      <c r="AK29" s="308">
        <f t="shared" si="3"/>
        <v>0</v>
      </c>
      <c r="AL29" s="335">
        <f t="shared" si="4"/>
        <v>0</v>
      </c>
    </row>
    <row r="30" spans="1:40" s="1" customFormat="1" ht="21" customHeight="1">
      <c r="A30" s="4">
        <v>24</v>
      </c>
      <c r="B30" s="191" t="s">
        <v>681</v>
      </c>
      <c r="C30" s="306" t="s">
        <v>80</v>
      </c>
      <c r="D30" s="307" t="s">
        <v>68</v>
      </c>
      <c r="E30" s="109"/>
      <c r="F30" s="109"/>
      <c r="G30" s="109"/>
      <c r="H30" s="109"/>
      <c r="I30" s="109"/>
      <c r="J30" s="110"/>
      <c r="K30" s="109"/>
      <c r="L30" s="109"/>
      <c r="M30" s="111"/>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8">
        <f t="shared" si="2"/>
        <v>0</v>
      </c>
      <c r="AK30" s="308">
        <f t="shared" si="3"/>
        <v>0</v>
      </c>
      <c r="AL30" s="335">
        <f t="shared" si="4"/>
        <v>0</v>
      </c>
    </row>
    <row r="31" spans="1:40" s="1" customFormat="1" ht="21" customHeight="1">
      <c r="A31" s="4">
        <v>25</v>
      </c>
      <c r="B31" s="191" t="s">
        <v>682</v>
      </c>
      <c r="C31" s="306" t="s">
        <v>429</v>
      </c>
      <c r="D31" s="307" t="s">
        <v>100</v>
      </c>
      <c r="E31" s="104"/>
      <c r="F31" s="99"/>
      <c r="G31" s="98" t="s">
        <v>6</v>
      </c>
      <c r="H31" s="98"/>
      <c r="I31" s="99"/>
      <c r="J31" s="98"/>
      <c r="K31" s="99"/>
      <c r="L31" s="98"/>
      <c r="M31" s="99" t="s">
        <v>6</v>
      </c>
      <c r="N31" s="98" t="s">
        <v>6</v>
      </c>
      <c r="O31" s="98"/>
      <c r="P31" s="98"/>
      <c r="Q31" s="98"/>
      <c r="R31" s="98"/>
      <c r="S31" s="98"/>
      <c r="T31" s="98"/>
      <c r="U31" s="98" t="s">
        <v>6</v>
      </c>
      <c r="V31" s="98"/>
      <c r="W31" s="99"/>
      <c r="X31" s="99"/>
      <c r="Y31" s="99"/>
      <c r="Z31" s="98"/>
      <c r="AA31" s="99"/>
      <c r="AB31" s="98"/>
      <c r="AC31" s="99"/>
      <c r="AD31" s="98"/>
      <c r="AE31" s="98"/>
      <c r="AF31" s="98"/>
      <c r="AG31" s="98"/>
      <c r="AH31" s="98"/>
      <c r="AI31" s="98"/>
      <c r="AJ31" s="18">
        <f t="shared" si="2"/>
        <v>4</v>
      </c>
      <c r="AK31" s="308">
        <f t="shared" si="3"/>
        <v>0</v>
      </c>
      <c r="AL31" s="335">
        <f t="shared" si="4"/>
        <v>0</v>
      </c>
    </row>
    <row r="32" spans="1:40" s="1" customFormat="1" ht="21" customHeight="1">
      <c r="A32" s="4">
        <v>26</v>
      </c>
      <c r="B32" s="191" t="s">
        <v>685</v>
      </c>
      <c r="C32" s="306" t="s">
        <v>16</v>
      </c>
      <c r="D32" s="307" t="s">
        <v>90</v>
      </c>
      <c r="E32" s="104"/>
      <c r="F32" s="99"/>
      <c r="G32" s="98"/>
      <c r="H32" s="98"/>
      <c r="I32" s="99"/>
      <c r="J32" s="98"/>
      <c r="K32" s="99"/>
      <c r="L32" s="98"/>
      <c r="M32" s="99"/>
      <c r="N32" s="98"/>
      <c r="O32" s="98"/>
      <c r="P32" s="98"/>
      <c r="Q32" s="98"/>
      <c r="R32" s="98"/>
      <c r="S32" s="98"/>
      <c r="T32" s="98"/>
      <c r="U32" s="98"/>
      <c r="V32" s="98"/>
      <c r="W32" s="99"/>
      <c r="X32" s="99"/>
      <c r="Y32" s="99"/>
      <c r="Z32" s="98"/>
      <c r="AA32" s="99"/>
      <c r="AB32" s="98"/>
      <c r="AC32" s="99"/>
      <c r="AD32" s="98"/>
      <c r="AE32" s="98"/>
      <c r="AF32" s="98"/>
      <c r="AG32" s="98"/>
      <c r="AH32" s="98"/>
      <c r="AI32" s="98"/>
      <c r="AJ32" s="18">
        <f t="shared" si="2"/>
        <v>0</v>
      </c>
      <c r="AK32" s="308">
        <f t="shared" si="3"/>
        <v>0</v>
      </c>
      <c r="AL32" s="335">
        <f t="shared" si="4"/>
        <v>0</v>
      </c>
    </row>
    <row r="33" spans="1:39" ht="21" customHeight="1">
      <c r="A33" s="434" t="s">
        <v>10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113">
        <f>SUM(AJ7:AJ32)</f>
        <v>33</v>
      </c>
      <c r="AK33" s="113">
        <f>SUM(AK7:AK32)</f>
        <v>12</v>
      </c>
      <c r="AL33" s="113">
        <f>SUM(AL7:AL32)</f>
        <v>5</v>
      </c>
    </row>
    <row r="34" spans="1:39" s="24" customFormat="1" ht="21" customHeight="1">
      <c r="A34" s="418" t="s">
        <v>2599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c r="AM34" s="311"/>
    </row>
    <row r="35" spans="1:39" ht="19.5">
      <c r="C35" s="414"/>
      <c r="D35" s="414"/>
      <c r="E35" s="15"/>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9" ht="19.5">
      <c r="C36" s="414"/>
      <c r="D36" s="414"/>
      <c r="E36" s="414"/>
      <c r="F36" s="414"/>
      <c r="G36" s="414"/>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39" ht="19.5">
      <c r="C37" s="414"/>
      <c r="D37" s="414"/>
      <c r="E37" s="414"/>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9" ht="19.5">
      <c r="C38" s="414"/>
      <c r="D38" s="414"/>
      <c r="E38" s="15"/>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8:D38"/>
    <mergeCell ref="C36:G36"/>
    <mergeCell ref="C35:D35"/>
    <mergeCell ref="C37:E37"/>
    <mergeCell ref="A33:AI33"/>
    <mergeCell ref="A34:AL34"/>
  </mergeCells>
  <conditionalFormatting sqref="E6:AI32">
    <cfRule type="expression" dxfId="17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anhtuan</cp:lastModifiedBy>
  <cp:lastPrinted>2021-01-23T01:32:53Z</cp:lastPrinted>
  <dcterms:created xsi:type="dcterms:W3CDTF">2001-09-21T17:17:00Z</dcterms:created>
  <dcterms:modified xsi:type="dcterms:W3CDTF">2021-04-19T06:35:24Z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