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8.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9.xml" ContentType="application/vnd.openxmlformats-officedocument.spreadsheetml.comments+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1.xml" ContentType="application/vnd.openxmlformats-officedocument.spreadsheetml.comments+xml"/>
  <Override PartName="/xl/drawings/drawing22.xml" ContentType="application/vnd.openxmlformats-officedocument.drawing+xml"/>
  <Override PartName="/xl/comments12.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3.xml" ContentType="application/vnd.openxmlformats-officedocument.spreadsheetml.comments+xml"/>
  <Override PartName="/xl/drawings/drawing25.xml" ContentType="application/vnd.openxmlformats-officedocument.drawing+xml"/>
  <Override PartName="/xl/comments14.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0245" windowHeight="8295" tabRatio="932" firstSheet="6" activeTab="11"/>
  </bookViews>
  <sheets>
    <sheet name="BẢNG TỔNG HỢP V-T TOÀN TRƯỜNG" sheetId="318" state="hidden" r:id="rId1"/>
    <sheet name="Tổng" sheetId="320" state="hidden" r:id="rId2"/>
    <sheet name="TC21.1" sheetId="305" r:id="rId3"/>
    <sheet name="TC21.2" sheetId="280" r:id="rId4"/>
    <sheet name="TC21.3" sheetId="307" r:id="rId5"/>
    <sheet name="KTDN21" sheetId="249" r:id="rId6"/>
    <sheet name="LGT21.1" sheetId="250" r:id="rId7"/>
    <sheet name="BHST21.1" sheetId="260" r:id="rId8"/>
    <sheet name="BHST21.2" sheetId="276" r:id="rId9"/>
    <sheet name="THUD21.1" sheetId="255" r:id="rId10"/>
    <sheet name="THUD21.2" sheetId="256" r:id="rId11"/>
    <sheet name="THUD21.3" sheetId="257" r:id="rId12"/>
    <sheet name="TKĐH21.1" sheetId="278" r:id="rId13"/>
    <sheet name="TKĐH21.2" sheetId="279" r:id="rId14"/>
    <sheet name="ĐCN21.1" sheetId="325" r:id="rId15"/>
    <sheet name="ĐCN21.2" sheetId="282" r:id="rId16"/>
    <sheet name="Sheet2" sheetId="321" state="hidden" r:id="rId17"/>
    <sheet name="TBN21.1" sheetId="293" r:id="rId18"/>
    <sheet name="TBN21.2" sheetId="324" r:id="rId19"/>
    <sheet name="CSSĐ21.1" sheetId="296" r:id="rId20"/>
    <sheet name="CSSĐ21.2" sheetId="298" r:id="rId21"/>
    <sheet name="CSSĐ21.3" sheetId="299" r:id="rId22"/>
    <sheet name="TKTT21" sheetId="300" r:id="rId23"/>
    <sheet name="CKCT21" sheetId="308" r:id="rId24"/>
    <sheet name="CKĐL21.1" sheetId="309" r:id="rId25"/>
    <sheet name="CKĐL21.2" sheetId="322" r:id="rId26"/>
    <sheet name="CNOT21.2" sheetId="323" r:id="rId27"/>
    <sheet name="Sheet1" sheetId="319" r:id="rId28"/>
  </sheets>
  <externalReferences>
    <externalReference r:id="rId29"/>
    <externalReference r:id="rId30"/>
    <externalReference r:id="rId31"/>
    <externalReference r:id="rId32"/>
  </externalReferences>
  <definedNames>
    <definedName name="_xlnm._FilterDatabase" localSheetId="7" hidden="1">BHST21.1!$A$7:$AL$34</definedName>
    <definedName name="_xlnm._FilterDatabase" localSheetId="5" hidden="1">KTDN21!$A$7:$AL$46</definedName>
    <definedName name="_xlnm._FilterDatabase" localSheetId="6" hidden="1">LGT21.1!$A$7:$AL$41</definedName>
    <definedName name="_xlnm._FilterDatabase" localSheetId="9" hidden="1">THUD21.1!$A$7:$AL$22</definedName>
    <definedName name="_xlnm._FilterDatabase" localSheetId="10" hidden="1">THUD21.2!#REF!</definedName>
    <definedName name="_xlnm._FilterDatabase" localSheetId="11" hidden="1">THUD21.3!$A$7:$AL$45</definedName>
    <definedName name="_xlnm.Print_Titles" localSheetId="7">BHST21.1!#REF!</definedName>
    <definedName name="_xlnm.Print_Titles" localSheetId="5">KTDN21!#REF!</definedName>
    <definedName name="_xlnm.Print_Titles" localSheetId="6">LGT21.1!#REF!</definedName>
    <definedName name="_xlnm.Print_Titles" localSheetId="9">THUD21.1!#REF!</definedName>
    <definedName name="_xlnm.Print_Titles" localSheetId="10">THUD21.2!#REF!</definedName>
    <definedName name="_xlnm.Print_Titles" localSheetId="11">THUD21.3!#REF!</definedName>
    <definedName name="Z_DC1AF667_86ED_4035_8279_B6038EE7C7B4_.wvu.PrintTitles" localSheetId="7" hidden="1">BHST21.1!#REF!</definedName>
    <definedName name="Z_DC1AF667_86ED_4035_8279_B6038EE7C7B4_.wvu.PrintTitles" localSheetId="5" hidden="1">KTDN21!#REF!</definedName>
    <definedName name="Z_DC1AF667_86ED_4035_8279_B6038EE7C7B4_.wvu.PrintTitles" localSheetId="6" hidden="1">LGT21.1!#REF!</definedName>
    <definedName name="Z_DC1AF667_86ED_4035_8279_B6038EE7C7B4_.wvu.PrintTitles" localSheetId="9" hidden="1">THUD21.1!#REF!</definedName>
    <definedName name="Z_DC1AF667_86ED_4035_8279_B6038EE7C7B4_.wvu.PrintTitles" localSheetId="10" hidden="1">THUD21.2!#REF!</definedName>
    <definedName name="Z_DC1AF667_86ED_4035_8279_B6038EE7C7B4_.wvu.PrintTitles" localSheetId="11" hidden="1">THUD21.3!#REF!</definedName>
  </definedNames>
  <calcPr calcId="144525"/>
</workbook>
</file>

<file path=xl/calcChain.xml><?xml version="1.0" encoding="utf-8"?>
<calcChain xmlns="http://schemas.openxmlformats.org/spreadsheetml/2006/main">
  <c r="AL39" i="308" l="1"/>
  <c r="AJ39" i="308"/>
  <c r="AK39" i="308" s="1"/>
  <c r="AL38" i="308"/>
  <c r="AJ38" i="308"/>
  <c r="AK38" i="308" s="1"/>
  <c r="AL37" i="308"/>
  <c r="AJ37" i="308"/>
  <c r="AK37" i="308" s="1"/>
  <c r="AL36" i="308"/>
  <c r="AJ36" i="308"/>
  <c r="AK36" i="308" s="1"/>
  <c r="AL35" i="308"/>
  <c r="AJ35" i="308"/>
  <c r="AK35" i="308" s="1"/>
  <c r="AL34" i="308"/>
  <c r="AJ34" i="308"/>
  <c r="AK34" i="308" s="1"/>
  <c r="AL33" i="308"/>
  <c r="AJ33" i="308"/>
  <c r="AK33" i="308" s="1"/>
  <c r="AL32" i="308"/>
  <c r="AJ32" i="308"/>
  <c r="AK32" i="308" s="1"/>
  <c r="AL31" i="308"/>
  <c r="AJ31" i="308"/>
  <c r="AK31" i="308" s="1"/>
  <c r="AL30" i="308"/>
  <c r="AJ30" i="308"/>
  <c r="AK30" i="308" s="1"/>
  <c r="AL29" i="308"/>
  <c r="AJ29" i="308"/>
  <c r="AK29" i="308" s="1"/>
  <c r="AL28" i="308"/>
  <c r="AJ28" i="308"/>
  <c r="AK28" i="308" s="1"/>
  <c r="AL27" i="308"/>
  <c r="AJ27" i="308"/>
  <c r="AK27" i="308" s="1"/>
  <c r="AL26" i="308"/>
  <c r="AK26" i="308"/>
  <c r="AJ26" i="308"/>
  <c r="AL25" i="308"/>
  <c r="AJ25" i="308"/>
  <c r="AK25" i="308" s="1"/>
  <c r="AL24" i="308"/>
  <c r="AK24" i="308"/>
  <c r="AJ24" i="308"/>
  <c r="AL23" i="308"/>
  <c r="AJ23" i="308"/>
  <c r="AK23" i="308" s="1"/>
  <c r="AL22" i="308"/>
  <c r="AJ22" i="308"/>
  <c r="AK22" i="308" s="1"/>
  <c r="AL21" i="308"/>
  <c r="AJ21" i="308"/>
  <c r="AK21" i="308" s="1"/>
  <c r="AL20" i="308"/>
  <c r="AK20" i="308"/>
  <c r="AJ20" i="308"/>
  <c r="AL19" i="308"/>
  <c r="AJ19" i="308"/>
  <c r="AK19" i="308" s="1"/>
  <c r="AL18" i="308"/>
  <c r="AJ18" i="308"/>
  <c r="AK18" i="308" s="1"/>
  <c r="AL17" i="308"/>
  <c r="AJ17" i="308"/>
  <c r="AK17" i="308" s="1"/>
  <c r="AL16" i="308"/>
  <c r="AK16" i="308"/>
  <c r="AJ16" i="308"/>
  <c r="AL15" i="308"/>
  <c r="AJ15" i="308"/>
  <c r="AK15" i="308" s="1"/>
  <c r="AL14" i="308"/>
  <c r="AK14" i="308"/>
  <c r="AJ14" i="308"/>
  <c r="AL13" i="308"/>
  <c r="AJ13" i="308"/>
  <c r="AK13" i="308" s="1"/>
  <c r="AL12" i="308"/>
  <c r="AJ12" i="308"/>
  <c r="AK12" i="308" s="1"/>
  <c r="AL11" i="308"/>
  <c r="AJ11" i="308"/>
  <c r="AK11" i="308" s="1"/>
  <c r="AL10" i="308"/>
  <c r="AJ10" i="308"/>
  <c r="AK10" i="308" s="1"/>
  <c r="AL9" i="308"/>
  <c r="AJ9" i="308"/>
  <c r="AK9" i="308" s="1"/>
  <c r="AL8" i="308"/>
  <c r="AJ8" i="308"/>
  <c r="AK8" i="308" s="1"/>
  <c r="AL42" i="296"/>
  <c r="AJ42" i="296"/>
  <c r="AK42" i="296" s="1"/>
  <c r="AL41" i="296"/>
  <c r="AJ41" i="296"/>
  <c r="AK41" i="296" s="1"/>
  <c r="AL40" i="296"/>
  <c r="AJ40" i="296"/>
  <c r="AK40" i="296" s="1"/>
  <c r="AL39" i="296"/>
  <c r="AJ39" i="296"/>
  <c r="AK39" i="296" s="1"/>
  <c r="AL38" i="296"/>
  <c r="AJ38" i="296"/>
  <c r="AK38" i="296" s="1"/>
  <c r="AL37" i="296"/>
  <c r="AJ37" i="296"/>
  <c r="AK37" i="296" s="1"/>
  <c r="AL36" i="296"/>
  <c r="AJ36" i="296"/>
  <c r="AK36" i="296" s="1"/>
  <c r="AL35" i="296"/>
  <c r="AJ35" i="296"/>
  <c r="AK35" i="296" s="1"/>
  <c r="AL34" i="296"/>
  <c r="AJ34" i="296"/>
  <c r="AK34" i="296" s="1"/>
  <c r="AL33" i="296"/>
  <c r="AJ33" i="296"/>
  <c r="AK33" i="296" s="1"/>
  <c r="AL32" i="296"/>
  <c r="AJ32" i="296"/>
  <c r="AK32" i="296" s="1"/>
  <c r="AL31" i="296"/>
  <c r="AJ31" i="296"/>
  <c r="AK31" i="296" s="1"/>
  <c r="AL30" i="296"/>
  <c r="AJ30" i="296"/>
  <c r="AK30" i="296" s="1"/>
  <c r="AL29" i="296"/>
  <c r="AJ29" i="296"/>
  <c r="AK29" i="296" s="1"/>
  <c r="AL28" i="296"/>
  <c r="AJ28" i="296"/>
  <c r="AK28" i="296" s="1"/>
  <c r="AL27" i="296"/>
  <c r="AK27" i="296"/>
  <c r="AJ27" i="296"/>
  <c r="AL26" i="296"/>
  <c r="AJ26" i="296"/>
  <c r="AK26" i="296" s="1"/>
  <c r="AL25" i="296"/>
  <c r="AJ25" i="296"/>
  <c r="AK25" i="296" s="1"/>
  <c r="AL24" i="296"/>
  <c r="AJ24" i="296"/>
  <c r="AK24" i="296" s="1"/>
  <c r="AL23" i="296"/>
  <c r="AJ23" i="296"/>
  <c r="AK23" i="296" s="1"/>
  <c r="AL22" i="296"/>
  <c r="AJ22" i="296"/>
  <c r="AK22" i="296" s="1"/>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J13" i="296"/>
  <c r="AK13" i="296" s="1"/>
  <c r="AL12" i="296"/>
  <c r="AJ12" i="296"/>
  <c r="AK12" i="296" s="1"/>
  <c r="AL11" i="296"/>
  <c r="AK11" i="296"/>
  <c r="AJ11" i="296"/>
  <c r="AL10" i="296"/>
  <c r="AJ10" i="296"/>
  <c r="AK10" i="296" s="1"/>
  <c r="AL9" i="296"/>
  <c r="AJ9" i="296"/>
  <c r="AK9" i="296" s="1"/>
  <c r="AL8" i="296"/>
  <c r="AJ8" i="296"/>
  <c r="AK8" i="296" s="1"/>
  <c r="AK43" i="308" l="1"/>
  <c r="AL43" i="308"/>
  <c r="AJ43" i="308"/>
  <c r="AJ36" i="323"/>
  <c r="AK36" i="323" s="1"/>
  <c r="AL36" i="323"/>
  <c r="AJ37" i="323"/>
  <c r="AK37" i="323"/>
  <c r="AL37" i="323"/>
  <c r="AJ38" i="323"/>
  <c r="AK38" i="323" s="1"/>
  <c r="AL38" i="323"/>
  <c r="AJ39" i="323"/>
  <c r="AK39" i="323" s="1"/>
  <c r="AL39" i="323"/>
  <c r="AJ8" i="323"/>
  <c r="AK8" i="323" s="1"/>
  <c r="AL8" i="323"/>
  <c r="AJ9" i="323"/>
  <c r="AK9" i="323" s="1"/>
  <c r="AL9" i="323"/>
  <c r="AJ10" i="323"/>
  <c r="AK10" i="323"/>
  <c r="AL10" i="323"/>
  <c r="AJ11" i="323"/>
  <c r="AK11" i="323" s="1"/>
  <c r="AL11" i="323"/>
  <c r="AJ12" i="323"/>
  <c r="AK12" i="323" s="1"/>
  <c r="AL12" i="323"/>
  <c r="AJ13" i="323"/>
  <c r="AK13" i="323" s="1"/>
  <c r="AL13" i="323"/>
  <c r="AJ14" i="323"/>
  <c r="AK14" i="323" s="1"/>
  <c r="AL14" i="323"/>
  <c r="AJ15" i="323"/>
  <c r="AK15" i="323" s="1"/>
  <c r="AL15" i="323"/>
  <c r="AJ16" i="323"/>
  <c r="AK16" i="323"/>
  <c r="AL16" i="323"/>
  <c r="AJ17" i="323"/>
  <c r="AK17" i="323" s="1"/>
  <c r="AL17" i="323"/>
  <c r="AJ18" i="323"/>
  <c r="AK18" i="323" s="1"/>
  <c r="AL18" i="323"/>
  <c r="AJ19" i="323"/>
  <c r="AK19" i="323" s="1"/>
  <c r="AL19" i="323"/>
  <c r="AJ20" i="323"/>
  <c r="AK20" i="323" s="1"/>
  <c r="AL20" i="323"/>
  <c r="AJ21" i="323"/>
  <c r="AK21" i="323" s="1"/>
  <c r="AL21" i="323"/>
  <c r="AJ22" i="323"/>
  <c r="AK22" i="323" s="1"/>
  <c r="AL22" i="323"/>
  <c r="AJ23" i="323"/>
  <c r="AK23" i="323" s="1"/>
  <c r="AL23" i="323"/>
  <c r="AJ24" i="323"/>
  <c r="AK24" i="323"/>
  <c r="AL24" i="323"/>
  <c r="AJ25" i="323"/>
  <c r="AK25" i="323" s="1"/>
  <c r="AL25" i="323"/>
  <c r="AJ26" i="323"/>
  <c r="AK26" i="323" s="1"/>
  <c r="AL26" i="323"/>
  <c r="AJ27" i="323"/>
  <c r="AK27" i="323" s="1"/>
  <c r="AL27" i="323"/>
  <c r="AJ28" i="323"/>
  <c r="AK28" i="323" s="1"/>
  <c r="AL28" i="323"/>
  <c r="AJ29" i="323"/>
  <c r="AK29" i="323" s="1"/>
  <c r="AL29" i="323"/>
  <c r="AJ30" i="323"/>
  <c r="AK30" i="323" s="1"/>
  <c r="AL30" i="323"/>
  <c r="AJ31" i="323"/>
  <c r="AK31" i="323" s="1"/>
  <c r="AL31" i="323"/>
  <c r="AJ32" i="323"/>
  <c r="AK32" i="323" s="1"/>
  <c r="AL32" i="323"/>
  <c r="AJ33" i="323"/>
  <c r="AK33" i="323" s="1"/>
  <c r="AL33" i="323"/>
  <c r="AJ34" i="323"/>
  <c r="AK34" i="323" s="1"/>
  <c r="AL34" i="323"/>
  <c r="AJ35" i="323"/>
  <c r="AK35" i="323" s="1"/>
  <c r="AL35" i="323"/>
  <c r="AJ8" i="322"/>
  <c r="AK8" i="322" s="1"/>
  <c r="AL8" i="322"/>
  <c r="AJ9" i="322"/>
  <c r="AK9" i="322" s="1"/>
  <c r="AL9" i="322"/>
  <c r="AJ10" i="322"/>
  <c r="AK10" i="322" s="1"/>
  <c r="AL10" i="322"/>
  <c r="AJ11" i="322"/>
  <c r="AK11" i="322" s="1"/>
  <c r="AL11" i="322"/>
  <c r="AJ12" i="322"/>
  <c r="AK12" i="322" s="1"/>
  <c r="AL12" i="322"/>
  <c r="AJ13" i="322"/>
  <c r="AK13" i="322"/>
  <c r="AL13" i="322"/>
  <c r="AJ14" i="322"/>
  <c r="AK14" i="322" s="1"/>
  <c r="AL14" i="322"/>
  <c r="AJ15" i="322"/>
  <c r="AK15" i="322" s="1"/>
  <c r="AL15" i="322"/>
  <c r="AJ16" i="322"/>
  <c r="AK16" i="322" s="1"/>
  <c r="AL16" i="322"/>
  <c r="AJ17" i="322"/>
  <c r="AK17" i="322" s="1"/>
  <c r="AL17" i="322"/>
  <c r="AJ18" i="322"/>
  <c r="AK18" i="322" s="1"/>
  <c r="AL18" i="322"/>
  <c r="AJ19" i="322"/>
  <c r="AK19" i="322" s="1"/>
  <c r="AL19" i="322"/>
  <c r="AJ20" i="322"/>
  <c r="AK20" i="322" s="1"/>
  <c r="AL20" i="322"/>
  <c r="AJ21" i="322"/>
  <c r="AK21" i="322" s="1"/>
  <c r="AL21" i="322"/>
  <c r="AJ22" i="322"/>
  <c r="AK22" i="322" s="1"/>
  <c r="AL22" i="322"/>
  <c r="AJ23" i="322"/>
  <c r="AK23" i="322" s="1"/>
  <c r="AL23" i="322"/>
  <c r="AJ24" i="322"/>
  <c r="AK24" i="322" s="1"/>
  <c r="AL24" i="322"/>
  <c r="AJ25" i="322"/>
  <c r="AK25" i="322" s="1"/>
  <c r="AL25" i="322"/>
  <c r="AJ26" i="322"/>
  <c r="AK26" i="322" s="1"/>
  <c r="AL26" i="322"/>
  <c r="AJ27" i="322"/>
  <c r="AK27" i="322" s="1"/>
  <c r="AL27" i="322"/>
  <c r="AJ28" i="322"/>
  <c r="AK28" i="322" s="1"/>
  <c r="AL28" i="322"/>
  <c r="AJ29" i="322"/>
  <c r="AK29" i="322" s="1"/>
  <c r="AL29" i="322"/>
  <c r="AJ30" i="322"/>
  <c r="AK30" i="322" s="1"/>
  <c r="AL30" i="322"/>
  <c r="AJ31" i="322"/>
  <c r="AK31" i="322" s="1"/>
  <c r="AL31" i="322"/>
  <c r="AJ32" i="322"/>
  <c r="AK32" i="322" s="1"/>
  <c r="AL32" i="322"/>
  <c r="AJ33" i="322"/>
  <c r="AK33" i="322"/>
  <c r="AL33" i="322"/>
  <c r="AJ34" i="322"/>
  <c r="AK34" i="322" s="1"/>
  <c r="AL34" i="322"/>
  <c r="AJ35" i="322"/>
  <c r="AK35" i="322" s="1"/>
  <c r="AL35" i="322"/>
  <c r="AJ36" i="322"/>
  <c r="AK36" i="322" s="1"/>
  <c r="AL36" i="322"/>
  <c r="AJ37" i="322"/>
  <c r="AK37" i="322" s="1"/>
  <c r="AL37" i="322"/>
  <c r="AJ38" i="322"/>
  <c r="AK38" i="322" s="1"/>
  <c r="AL38" i="322"/>
  <c r="AJ39" i="322"/>
  <c r="AK39" i="322" s="1"/>
  <c r="AL39" i="322"/>
  <c r="AJ8" i="309"/>
  <c r="AK8" i="309" s="1"/>
  <c r="AL8" i="309"/>
  <c r="AJ9" i="309"/>
  <c r="AK9" i="309" s="1"/>
  <c r="AL9" i="309"/>
  <c r="AJ10" i="309"/>
  <c r="AK10" i="309" s="1"/>
  <c r="AL10" i="309"/>
  <c r="AJ11" i="309"/>
  <c r="AK11" i="309" s="1"/>
  <c r="AL11" i="309"/>
  <c r="AJ12" i="309"/>
  <c r="AK12" i="309" s="1"/>
  <c r="AL12" i="309"/>
  <c r="AJ13" i="309"/>
  <c r="AK13" i="309" s="1"/>
  <c r="AL13" i="309"/>
  <c r="AJ14" i="309"/>
  <c r="AK14" i="309"/>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c r="AL26" i="309"/>
  <c r="AJ27" i="309"/>
  <c r="AK27" i="309" s="1"/>
  <c r="AL27" i="309"/>
  <c r="AJ28" i="309"/>
  <c r="AK28" i="309" s="1"/>
  <c r="AL28" i="309"/>
  <c r="AJ29" i="309"/>
  <c r="AK29" i="309" s="1"/>
  <c r="AL29" i="309"/>
  <c r="AJ30" i="309"/>
  <c r="AK30" i="309"/>
  <c r="AL30" i="309"/>
  <c r="AJ31" i="309"/>
  <c r="AK31" i="309" s="1"/>
  <c r="AL31" i="309"/>
  <c r="AJ32" i="309"/>
  <c r="AK32" i="309" s="1"/>
  <c r="AL32" i="309"/>
  <c r="AJ33" i="309"/>
  <c r="AK33" i="309" s="1"/>
  <c r="AL33" i="309"/>
  <c r="AJ34" i="309"/>
  <c r="AK34" i="309" s="1"/>
  <c r="AL34" i="309"/>
  <c r="AJ35" i="309"/>
  <c r="AK35" i="309" s="1"/>
  <c r="AL35" i="309"/>
  <c r="AJ36" i="309"/>
  <c r="AK36" i="309" s="1"/>
  <c r="AL36" i="309"/>
  <c r="AJ37" i="309"/>
  <c r="AK37" i="309" s="1"/>
  <c r="AL37" i="309"/>
  <c r="AJ38" i="309"/>
  <c r="AK38" i="309" s="1"/>
  <c r="AL38" i="309"/>
  <c r="AJ39" i="309"/>
  <c r="AK39" i="309"/>
  <c r="AL39" i="309"/>
  <c r="AJ38" i="300"/>
  <c r="AK38" i="300"/>
  <c r="AL38" i="300"/>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s="1"/>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J40" i="299"/>
  <c r="AK40" i="299" s="1"/>
  <c r="AL40" i="299"/>
  <c r="AJ41" i="299"/>
  <c r="AK41" i="299" s="1"/>
  <c r="AL41" i="299"/>
  <c r="AJ42" i="299"/>
  <c r="AK42" i="299" s="1"/>
  <c r="AL42" i="299"/>
  <c r="AJ43" i="299"/>
  <c r="AK43" i="299" s="1"/>
  <c r="AL43" i="299"/>
  <c r="AJ44" i="299"/>
  <c r="AK44" i="299"/>
  <c r="AL44" i="299"/>
  <c r="AJ45" i="299"/>
  <c r="AK45" i="299" s="1"/>
  <c r="AL45" i="299"/>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s="1"/>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c r="AL37" i="298"/>
  <c r="AJ38" i="298"/>
  <c r="AK38" i="298" s="1"/>
  <c r="AL38" i="298"/>
  <c r="AJ39" i="298"/>
  <c r="AK39" i="298" s="1"/>
  <c r="AL39" i="298"/>
  <c r="AJ40" i="298"/>
  <c r="AK40" i="298" s="1"/>
  <c r="AL40" i="298"/>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s="1"/>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s="1"/>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s="1"/>
  <c r="AL31" i="293"/>
  <c r="AJ32" i="293"/>
  <c r="AK32" i="293" s="1"/>
  <c r="AL32" i="293"/>
  <c r="AJ33" i="293"/>
  <c r="AK33" i="293" s="1"/>
  <c r="AL33" i="293"/>
  <c r="AJ34" i="293"/>
  <c r="AK34" i="293" s="1"/>
  <c r="AL34" i="293"/>
  <c r="AJ35" i="293"/>
  <c r="AK35" i="293" s="1"/>
  <c r="AL35" i="293"/>
  <c r="AJ36" i="293"/>
  <c r="AK36" i="293" s="1"/>
  <c r="AL36" i="293"/>
  <c r="AJ8" i="324"/>
  <c r="AK8" i="324" s="1"/>
  <c r="AL8" i="324"/>
  <c r="AJ9" i="324"/>
  <c r="AK9" i="324" s="1"/>
  <c r="AL9" i="324"/>
  <c r="AJ10" i="324"/>
  <c r="AK10" i="324" s="1"/>
  <c r="AL10" i="324"/>
  <c r="AJ11" i="324"/>
  <c r="AK11" i="324" s="1"/>
  <c r="AL11" i="324"/>
  <c r="AJ12" i="324"/>
  <c r="AK12" i="324" s="1"/>
  <c r="AL12" i="324"/>
  <c r="AJ13" i="324"/>
  <c r="AK13" i="324" s="1"/>
  <c r="AL13" i="324"/>
  <c r="AJ14" i="324"/>
  <c r="AK14" i="324" s="1"/>
  <c r="AL14" i="324"/>
  <c r="AJ15" i="324"/>
  <c r="AK15" i="324" s="1"/>
  <c r="AL15" i="324"/>
  <c r="AJ16" i="324"/>
  <c r="AK16" i="324" s="1"/>
  <c r="AL16" i="324"/>
  <c r="AJ17" i="324"/>
  <c r="AK17" i="324" s="1"/>
  <c r="AL17" i="324"/>
  <c r="AJ18" i="324"/>
  <c r="AK18" i="324" s="1"/>
  <c r="AL18" i="324"/>
  <c r="AJ19" i="324"/>
  <c r="AK19" i="324" s="1"/>
  <c r="AL19" i="324"/>
  <c r="AJ20" i="324"/>
  <c r="AK20" i="324" s="1"/>
  <c r="AL20" i="324"/>
  <c r="AJ21" i="324"/>
  <c r="AK21" i="324" s="1"/>
  <c r="AL21" i="324"/>
  <c r="AJ22" i="324"/>
  <c r="AK22" i="324" s="1"/>
  <c r="AL22" i="324"/>
  <c r="AJ23" i="324"/>
  <c r="AK23" i="324" s="1"/>
  <c r="AL23" i="324"/>
  <c r="AJ24" i="324"/>
  <c r="AK24" i="324" s="1"/>
  <c r="AL24" i="324"/>
  <c r="AJ25" i="324"/>
  <c r="AK25" i="324" s="1"/>
  <c r="AL25" i="324"/>
  <c r="AJ26" i="324"/>
  <c r="AK26" i="324" s="1"/>
  <c r="AL26" i="324"/>
  <c r="AJ27" i="324"/>
  <c r="AK27" i="324" s="1"/>
  <c r="AL27" i="324"/>
  <c r="AJ28" i="324"/>
  <c r="AK28" i="324" s="1"/>
  <c r="AL28" i="324"/>
  <c r="AJ29" i="324"/>
  <c r="AK29" i="324" s="1"/>
  <c r="AL29" i="324"/>
  <c r="AJ30" i="324"/>
  <c r="AK30" i="324" s="1"/>
  <c r="AL30" i="324"/>
  <c r="AJ31" i="324"/>
  <c r="AK31" i="324" s="1"/>
  <c r="AL31" i="324"/>
  <c r="AJ32" i="324"/>
  <c r="AK32" i="324" s="1"/>
  <c r="AL32" i="324"/>
  <c r="AJ8" i="282"/>
  <c r="AK8" i="282" s="1"/>
  <c r="AL8" i="282"/>
  <c r="AJ9" i="282"/>
  <c r="AK9" i="282" s="1"/>
  <c r="AL9" i="282"/>
  <c r="AJ10" i="282"/>
  <c r="AK10" i="282" s="1"/>
  <c r="AL10" i="282"/>
  <c r="AJ11" i="282"/>
  <c r="AK11" i="282" s="1"/>
  <c r="AL11" i="282"/>
  <c r="AJ12" i="282"/>
  <c r="AK12" i="282" s="1"/>
  <c r="AL12" i="282"/>
  <c r="AJ13" i="282"/>
  <c r="AK13" i="282" s="1"/>
  <c r="AL13" i="282"/>
  <c r="AJ14" i="282"/>
  <c r="AK14" i="282" s="1"/>
  <c r="AL14" i="282"/>
  <c r="AJ15" i="282"/>
  <c r="AK15" i="282" s="1"/>
  <c r="AL15" i="282"/>
  <c r="AJ16" i="282"/>
  <c r="AK16" i="282" s="1"/>
  <c r="AL16" i="282"/>
  <c r="AJ17" i="282"/>
  <c r="AK17" i="282" s="1"/>
  <c r="AL17" i="282"/>
  <c r="AJ18" i="282"/>
  <c r="AK18" i="282" s="1"/>
  <c r="AL18" i="282"/>
  <c r="AJ19" i="282"/>
  <c r="AK19" i="282" s="1"/>
  <c r="AL19" i="282"/>
  <c r="AJ20" i="282"/>
  <c r="AK20" i="282" s="1"/>
  <c r="AL20" i="282"/>
  <c r="AJ21" i="282"/>
  <c r="AK21" i="282" s="1"/>
  <c r="AL21" i="282"/>
  <c r="AJ22" i="282"/>
  <c r="AK22" i="282" s="1"/>
  <c r="AL22" i="282"/>
  <c r="AJ23" i="282"/>
  <c r="AK23" i="282" s="1"/>
  <c r="AL23" i="282"/>
  <c r="AJ24" i="282"/>
  <c r="AK24" i="282" s="1"/>
  <c r="AL24" i="282"/>
  <c r="AJ25" i="282"/>
  <c r="AK25" i="282" s="1"/>
  <c r="AL25" i="282"/>
  <c r="AJ26" i="282"/>
  <c r="AK26" i="282" s="1"/>
  <c r="AL26" i="282"/>
  <c r="AJ27" i="282"/>
  <c r="AK27" i="282" s="1"/>
  <c r="AL27" i="282"/>
  <c r="AJ28" i="282"/>
  <c r="AK28" i="282" s="1"/>
  <c r="AL28" i="282"/>
  <c r="AJ29" i="282"/>
  <c r="AK29" i="282" s="1"/>
  <c r="AL29" i="282"/>
  <c r="AJ30" i="282"/>
  <c r="AK30" i="282" s="1"/>
  <c r="AL30" i="282"/>
  <c r="AJ31" i="282"/>
  <c r="AK31" i="282" s="1"/>
  <c r="AL31" i="282"/>
  <c r="AJ32" i="282"/>
  <c r="AK32" i="282" s="1"/>
  <c r="AL32" i="282"/>
  <c r="AJ33" i="282"/>
  <c r="AK33" i="282" s="1"/>
  <c r="AL33" i="282"/>
  <c r="AJ34" i="282"/>
  <c r="AK34" i="282" s="1"/>
  <c r="AL34" i="282"/>
  <c r="AJ35" i="282"/>
  <c r="AK35" i="282" s="1"/>
  <c r="AL35" i="282"/>
  <c r="AJ36" i="282"/>
  <c r="AK36" i="282" s="1"/>
  <c r="AL36" i="282"/>
  <c r="AJ37" i="282"/>
  <c r="AK37" i="282" s="1"/>
  <c r="AL37" i="282"/>
  <c r="AJ38" i="282"/>
  <c r="AK38" i="282" s="1"/>
  <c r="AL38" i="282"/>
  <c r="AJ39" i="282"/>
  <c r="AK39" i="282" s="1"/>
  <c r="AL39" i="282"/>
  <c r="AJ40" i="282"/>
  <c r="AK40" i="282" s="1"/>
  <c r="AL40" i="282"/>
  <c r="AJ7" i="279"/>
  <c r="AK7" i="279" s="1"/>
  <c r="AL7" i="279"/>
  <c r="AJ8" i="279"/>
  <c r="AK8" i="279" s="1"/>
  <c r="AL8" i="279"/>
  <c r="AJ9" i="279"/>
  <c r="AK9" i="279" s="1"/>
  <c r="AL9" i="279"/>
  <c r="AJ10" i="279"/>
  <c r="AK10" i="279" s="1"/>
  <c r="AL10" i="279"/>
  <c r="AJ11" i="279"/>
  <c r="AK11" i="279" s="1"/>
  <c r="AL11" i="279"/>
  <c r="AJ12" i="279"/>
  <c r="AK12" i="279"/>
  <c r="AL12" i="279"/>
  <c r="AJ13" i="279"/>
  <c r="AK13" i="279" s="1"/>
  <c r="AL13" i="279"/>
  <c r="AJ14" i="279"/>
  <c r="AK14" i="279" s="1"/>
  <c r="AL14" i="279"/>
  <c r="AJ15" i="279"/>
  <c r="AK15" i="279" s="1"/>
  <c r="AL15" i="279"/>
  <c r="AJ16" i="279"/>
  <c r="AK16" i="279"/>
  <c r="AL16" i="279"/>
  <c r="AJ17" i="279"/>
  <c r="AK17" i="279" s="1"/>
  <c r="AL17" i="279"/>
  <c r="AJ18" i="279"/>
  <c r="AK18" i="279" s="1"/>
  <c r="AL18" i="279"/>
  <c r="AJ19" i="279"/>
  <c r="AK19" i="279" s="1"/>
  <c r="AL19" i="279"/>
  <c r="AJ20" i="279"/>
  <c r="AK20" i="279" s="1"/>
  <c r="AL20" i="279"/>
  <c r="AJ21" i="279"/>
  <c r="AK21" i="279" s="1"/>
  <c r="AL21" i="279"/>
  <c r="AJ22" i="279"/>
  <c r="AK22" i="279" s="1"/>
  <c r="AL22" i="279"/>
  <c r="AJ23" i="279"/>
  <c r="AK23" i="279" s="1"/>
  <c r="AL23" i="279"/>
  <c r="AJ24" i="279"/>
  <c r="AK24" i="279" s="1"/>
  <c r="AL24" i="279"/>
  <c r="AJ25" i="279"/>
  <c r="AK25" i="279" s="1"/>
  <c r="AL25" i="279"/>
  <c r="AJ26" i="279"/>
  <c r="AK26" i="279" s="1"/>
  <c r="AL26" i="279"/>
  <c r="AJ27" i="279"/>
  <c r="AK27" i="279" s="1"/>
  <c r="AL27" i="279"/>
  <c r="AJ28" i="279"/>
  <c r="AK28" i="279" s="1"/>
  <c r="AL28" i="279"/>
  <c r="AJ29" i="279"/>
  <c r="AK29" i="279" s="1"/>
  <c r="AL29" i="279"/>
  <c r="AJ30" i="279"/>
  <c r="AK30" i="279" s="1"/>
  <c r="AL30" i="279"/>
  <c r="AJ31" i="279"/>
  <c r="AK31" i="279" s="1"/>
  <c r="AL31" i="279"/>
  <c r="AJ32" i="279"/>
  <c r="AK32" i="279" s="1"/>
  <c r="AL32" i="279"/>
  <c r="AJ33" i="279"/>
  <c r="AK33" i="279" s="1"/>
  <c r="AL33" i="279"/>
  <c r="AJ34" i="279"/>
  <c r="AK34" i="279" s="1"/>
  <c r="AL34" i="279"/>
  <c r="AK37" i="278"/>
  <c r="AJ7" i="278"/>
  <c r="AK7" i="278" s="1"/>
  <c r="AL7" i="278"/>
  <c r="AJ8" i="278"/>
  <c r="AK8" i="278" s="1"/>
  <c r="AL8" i="278"/>
  <c r="AJ9" i="278"/>
  <c r="AK9" i="278" s="1"/>
  <c r="AL9" i="278"/>
  <c r="AJ10" i="278"/>
  <c r="AK10" i="278" s="1"/>
  <c r="AL10" i="278"/>
  <c r="AJ11" i="278"/>
  <c r="AK11" i="278" s="1"/>
  <c r="AL11" i="278"/>
  <c r="AJ12" i="278"/>
  <c r="AK12" i="278" s="1"/>
  <c r="AL12" i="278"/>
  <c r="AJ13" i="278"/>
  <c r="AK13" i="278" s="1"/>
  <c r="AL13" i="278"/>
  <c r="AJ14" i="278"/>
  <c r="AK14" i="278" s="1"/>
  <c r="AL14" i="278"/>
  <c r="AJ15" i="278"/>
  <c r="AK15" i="278" s="1"/>
  <c r="AL15" i="278"/>
  <c r="AJ16" i="278"/>
  <c r="AK16" i="278"/>
  <c r="AL16" i="278"/>
  <c r="AJ17" i="278"/>
  <c r="AK17" i="278" s="1"/>
  <c r="AL17" i="278"/>
  <c r="AJ18" i="278"/>
  <c r="AK18" i="278" s="1"/>
  <c r="AL18" i="278"/>
  <c r="AJ19" i="278"/>
  <c r="AK19" i="278" s="1"/>
  <c r="AL19" i="278"/>
  <c r="AJ20" i="278"/>
  <c r="AK20" i="278" s="1"/>
  <c r="AL20" i="278"/>
  <c r="AJ21" i="278"/>
  <c r="AK21" i="278" s="1"/>
  <c r="AL21" i="278"/>
  <c r="AJ22" i="278"/>
  <c r="AK22" i="278" s="1"/>
  <c r="AL22" i="278"/>
  <c r="AJ23" i="278"/>
  <c r="AK23" i="278" s="1"/>
  <c r="AL23" i="278"/>
  <c r="AJ24" i="278"/>
  <c r="AK24" i="278" s="1"/>
  <c r="AL24" i="278"/>
  <c r="AJ25" i="278"/>
  <c r="AK25" i="278" s="1"/>
  <c r="AL25" i="278"/>
  <c r="AJ26" i="278"/>
  <c r="AL26" i="278"/>
  <c r="AJ27" i="278"/>
  <c r="AK27" i="278" s="1"/>
  <c r="AL27" i="278"/>
  <c r="AJ28" i="278"/>
  <c r="AK28" i="278"/>
  <c r="AL28" i="278"/>
  <c r="AJ29" i="278"/>
  <c r="AK29" i="278" s="1"/>
  <c r="AL29" i="278"/>
  <c r="AJ30" i="278"/>
  <c r="AK30" i="278" s="1"/>
  <c r="AL30" i="278"/>
  <c r="AJ31" i="278"/>
  <c r="AK31" i="278" s="1"/>
  <c r="AL31" i="278"/>
  <c r="AJ32" i="278"/>
  <c r="AK32" i="278"/>
  <c r="AL32" i="278"/>
  <c r="AJ33" i="278"/>
  <c r="AK33" i="278" s="1"/>
  <c r="AL33" i="278"/>
  <c r="AJ34" i="278"/>
  <c r="AK34" i="278" s="1"/>
  <c r="AL34" i="278"/>
  <c r="AJ35" i="278"/>
  <c r="AK35" i="278" s="1"/>
  <c r="AL35" i="278"/>
  <c r="AJ36" i="278"/>
  <c r="AK36" i="278" s="1"/>
  <c r="AL36" i="278"/>
  <c r="AJ7" i="257"/>
  <c r="AK7" i="257" s="1"/>
  <c r="AL7" i="257"/>
  <c r="AJ8" i="257"/>
  <c r="AK8" i="257" s="1"/>
  <c r="AL8" i="257"/>
  <c r="AJ9" i="257"/>
  <c r="AK9" i="257" s="1"/>
  <c r="AL9" i="257"/>
  <c r="AJ10" i="257"/>
  <c r="AK10" i="257" s="1"/>
  <c r="AL10" i="257"/>
  <c r="AJ11" i="257"/>
  <c r="AK11" i="257" s="1"/>
  <c r="AL11" i="257"/>
  <c r="AJ12" i="257"/>
  <c r="AK12" i="257" s="1"/>
  <c r="AL12" i="257"/>
  <c r="AJ13" i="257"/>
  <c r="AK13" i="257" s="1"/>
  <c r="AL13" i="257"/>
  <c r="AJ14" i="257"/>
  <c r="AK14" i="257" s="1"/>
  <c r="AL14" i="257"/>
  <c r="AJ15" i="257"/>
  <c r="AK15" i="257" s="1"/>
  <c r="AL15" i="257"/>
  <c r="AJ16" i="257"/>
  <c r="AK16" i="257" s="1"/>
  <c r="AL16" i="257"/>
  <c r="AJ17" i="257"/>
  <c r="AK17" i="257" s="1"/>
  <c r="AL17" i="257"/>
  <c r="AJ18" i="257"/>
  <c r="AK18" i="257" s="1"/>
  <c r="AL18" i="257"/>
  <c r="AJ19" i="257"/>
  <c r="AK19" i="257" s="1"/>
  <c r="AL19" i="257"/>
  <c r="AJ20" i="257"/>
  <c r="AK20" i="257" s="1"/>
  <c r="AL20" i="257"/>
  <c r="AJ21" i="257"/>
  <c r="AK21" i="257" s="1"/>
  <c r="AL21" i="257"/>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33" i="257"/>
  <c r="AK33" i="257" s="1"/>
  <c r="AL33" i="257"/>
  <c r="AJ34" i="257"/>
  <c r="AK34" i="257" s="1"/>
  <c r="AL34" i="257"/>
  <c r="AJ35" i="257"/>
  <c r="AK35" i="257" s="1"/>
  <c r="AL35" i="257"/>
  <c r="AJ36" i="257"/>
  <c r="AK36" i="257" s="1"/>
  <c r="AL36" i="257"/>
  <c r="AJ37" i="257"/>
  <c r="AK37" i="257" s="1"/>
  <c r="AL37" i="257"/>
  <c r="AJ38" i="257"/>
  <c r="AK38" i="257" s="1"/>
  <c r="AL38" i="257"/>
  <c r="AJ39" i="257"/>
  <c r="AK39" i="257" s="1"/>
  <c r="AL39" i="257"/>
  <c r="AJ40" i="257"/>
  <c r="AK40" i="257" s="1"/>
  <c r="AL40" i="257"/>
  <c r="AJ41" i="257"/>
  <c r="AK41" i="257" s="1"/>
  <c r="AL41" i="257"/>
  <c r="AJ42" i="257"/>
  <c r="AK42" i="257" s="1"/>
  <c r="AL42" i="257"/>
  <c r="AJ43" i="257"/>
  <c r="AK43" i="257" s="1"/>
  <c r="AL43" i="257"/>
  <c r="AJ7" i="256"/>
  <c r="AK7" i="256" s="1"/>
  <c r="AL7" i="256"/>
  <c r="AJ8" i="256"/>
  <c r="AK8" i="256" s="1"/>
  <c r="AL8" i="256"/>
  <c r="AJ9" i="256"/>
  <c r="AK9" i="256" s="1"/>
  <c r="AL9" i="256"/>
  <c r="AJ10" i="256"/>
  <c r="AK10" i="256" s="1"/>
  <c r="AL10" i="256"/>
  <c r="AJ11" i="256"/>
  <c r="AK11" i="256" s="1"/>
  <c r="AL11" i="256"/>
  <c r="AJ12" i="256"/>
  <c r="AK12" i="256" s="1"/>
  <c r="AL12" i="256"/>
  <c r="AJ13" i="256"/>
  <c r="AK13" i="256" s="1"/>
  <c r="AL13" i="256"/>
  <c r="AJ14" i="256"/>
  <c r="AK14" i="256" s="1"/>
  <c r="AL14" i="256"/>
  <c r="AJ15" i="256"/>
  <c r="AK15" i="256" s="1"/>
  <c r="AL15" i="256"/>
  <c r="AJ16" i="256"/>
  <c r="AK16" i="256" s="1"/>
  <c r="AL16" i="256"/>
  <c r="AJ17" i="256"/>
  <c r="AK17" i="256" s="1"/>
  <c r="AL17" i="256"/>
  <c r="AJ18" i="256"/>
  <c r="AK18" i="256" s="1"/>
  <c r="AL18" i="256"/>
  <c r="AJ19" i="256"/>
  <c r="AK19" i="256" s="1"/>
  <c r="AL19" i="256"/>
  <c r="AJ20" i="256"/>
  <c r="AK20" i="256" s="1"/>
  <c r="AL20" i="256"/>
  <c r="AJ21" i="256"/>
  <c r="AK21" i="256" s="1"/>
  <c r="AL21" i="256"/>
  <c r="AJ22" i="256"/>
  <c r="AK22" i="256" s="1"/>
  <c r="AL22" i="256"/>
  <c r="AJ23" i="256"/>
  <c r="AK23" i="256" s="1"/>
  <c r="AL23" i="256"/>
  <c r="AJ24" i="256"/>
  <c r="AK24" i="256" s="1"/>
  <c r="AL24" i="256"/>
  <c r="AJ25" i="256"/>
  <c r="AK25" i="256" s="1"/>
  <c r="AL25" i="256"/>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J38" i="256"/>
  <c r="AK38" i="256" s="1"/>
  <c r="AL38" i="256"/>
  <c r="AJ39" i="256"/>
  <c r="AK39" i="256" s="1"/>
  <c r="AL39" i="256"/>
  <c r="AJ40" i="256"/>
  <c r="AK40" i="256" s="1"/>
  <c r="AL40" i="256"/>
  <c r="AK26" i="278" l="1"/>
  <c r="AJ37" i="278"/>
  <c r="AJ7" i="276"/>
  <c r="AK7" i="276" s="1"/>
  <c r="AL7" i="276"/>
  <c r="AJ8" i="276"/>
  <c r="AK8" i="276" s="1"/>
  <c r="AL8" i="276"/>
  <c r="AJ9" i="276"/>
  <c r="AK9" i="276" s="1"/>
  <c r="AL9" i="276"/>
  <c r="AJ10" i="276"/>
  <c r="AK10" i="276" s="1"/>
  <c r="AL10" i="276"/>
  <c r="AJ11" i="276"/>
  <c r="AK11" i="276" s="1"/>
  <c r="AL11" i="276"/>
  <c r="AJ13" i="276"/>
  <c r="AK13" i="276" s="1"/>
  <c r="AL13" i="276"/>
  <c r="AJ14" i="276"/>
  <c r="AK14" i="276" s="1"/>
  <c r="AL14" i="276"/>
  <c r="AJ15" i="276"/>
  <c r="AK15" i="276" s="1"/>
  <c r="AL15" i="276"/>
  <c r="AJ16" i="276"/>
  <c r="AK16" i="276" s="1"/>
  <c r="AL16" i="276"/>
  <c r="AJ17" i="276"/>
  <c r="AK17" i="276" s="1"/>
  <c r="AL17" i="276"/>
  <c r="AJ18" i="276"/>
  <c r="AK18" i="276" s="1"/>
  <c r="AL18" i="276"/>
  <c r="AJ19" i="276"/>
  <c r="AK19" i="276" s="1"/>
  <c r="AL19" i="276"/>
  <c r="AJ20" i="276"/>
  <c r="AK20" i="276" s="1"/>
  <c r="AL20" i="276"/>
  <c r="AJ21" i="276"/>
  <c r="AK21" i="276" s="1"/>
  <c r="AL21" i="276"/>
  <c r="AJ22" i="276"/>
  <c r="AK22" i="276" s="1"/>
  <c r="AL22" i="276"/>
  <c r="AJ23" i="276"/>
  <c r="AK23" i="276" s="1"/>
  <c r="AL23" i="276"/>
  <c r="AJ24" i="276"/>
  <c r="AK24" i="276" s="1"/>
  <c r="AL24" i="276"/>
  <c r="AJ25" i="276"/>
  <c r="AK25" i="276" s="1"/>
  <c r="AL25" i="276"/>
  <c r="AJ26" i="276"/>
  <c r="AK26" i="276" s="1"/>
  <c r="AL26" i="276"/>
  <c r="AJ27" i="276"/>
  <c r="AK27" i="276" s="1"/>
  <c r="AL27" i="276"/>
  <c r="AJ28" i="276"/>
  <c r="AK28" i="276" s="1"/>
  <c r="AL28" i="276"/>
  <c r="AJ29" i="276"/>
  <c r="AK29" i="276" s="1"/>
  <c r="AL29" i="276"/>
  <c r="AJ30" i="276"/>
  <c r="AK30" i="276" s="1"/>
  <c r="AL30" i="276"/>
  <c r="AJ31" i="276"/>
  <c r="AK31" i="276" s="1"/>
  <c r="AL31" i="276"/>
  <c r="AJ32" i="276"/>
  <c r="AK32" i="276" s="1"/>
  <c r="AL32" i="276"/>
  <c r="AJ33" i="276"/>
  <c r="AK33" i="276"/>
  <c r="AL33" i="276"/>
  <c r="AJ7" i="260"/>
  <c r="AK7" i="260" s="1"/>
  <c r="AL7" i="260"/>
  <c r="AJ8" i="260"/>
  <c r="AK8" i="260" s="1"/>
  <c r="AL8" i="260"/>
  <c r="AJ9" i="260"/>
  <c r="AK9" i="260" s="1"/>
  <c r="AL9" i="260"/>
  <c r="AJ10" i="260"/>
  <c r="AK10" i="260" s="1"/>
  <c r="AL10" i="260"/>
  <c r="AJ11" i="260"/>
  <c r="AK11" i="260" s="1"/>
  <c r="AL11" i="260"/>
  <c r="AJ12" i="260"/>
  <c r="AK12" i="260" s="1"/>
  <c r="AL12" i="260"/>
  <c r="AJ13" i="260"/>
  <c r="AK13" i="260" s="1"/>
  <c r="AL13" i="260"/>
  <c r="AJ14" i="260"/>
  <c r="AK14" i="260" s="1"/>
  <c r="AL14" i="260"/>
  <c r="AJ15" i="260"/>
  <c r="AK15" i="260" s="1"/>
  <c r="AL15" i="260"/>
  <c r="AJ16" i="260"/>
  <c r="AK16" i="260" s="1"/>
  <c r="AL16" i="260"/>
  <c r="AJ17" i="260"/>
  <c r="AK17" i="260" s="1"/>
  <c r="AL17" i="260"/>
  <c r="AJ18" i="260"/>
  <c r="AK18" i="260" s="1"/>
  <c r="AL18" i="260"/>
  <c r="AJ19" i="260"/>
  <c r="AK19" i="260" s="1"/>
  <c r="AL19" i="260"/>
  <c r="AJ20" i="260"/>
  <c r="AK20" i="260" s="1"/>
  <c r="AL20" i="260"/>
  <c r="AJ21" i="260"/>
  <c r="AK21" i="260" s="1"/>
  <c r="AL21" i="260"/>
  <c r="AJ22" i="260"/>
  <c r="AK22" i="260" s="1"/>
  <c r="AL22" i="260"/>
  <c r="AJ23" i="260"/>
  <c r="AK23" i="260" s="1"/>
  <c r="AL23" i="260"/>
  <c r="AJ24" i="260"/>
  <c r="AK24" i="260" s="1"/>
  <c r="AL24" i="260"/>
  <c r="AJ25" i="260"/>
  <c r="AK25" i="260" s="1"/>
  <c r="AL25" i="260"/>
  <c r="AJ26" i="260"/>
  <c r="AK26" i="260" s="1"/>
  <c r="AL26" i="260"/>
  <c r="AJ27" i="260"/>
  <c r="AK27" i="260" s="1"/>
  <c r="AL27" i="260"/>
  <c r="AJ28" i="260"/>
  <c r="AK28" i="260" s="1"/>
  <c r="AL28" i="260"/>
  <c r="AJ29" i="260"/>
  <c r="AK29" i="260" s="1"/>
  <c r="AL29" i="260"/>
  <c r="AJ30" i="260"/>
  <c r="AK30" i="260" s="1"/>
  <c r="AL30" i="260"/>
  <c r="AJ31" i="260"/>
  <c r="AK31" i="260" s="1"/>
  <c r="AL31" i="260"/>
  <c r="AJ32" i="260"/>
  <c r="AK32" i="260" s="1"/>
  <c r="AL32" i="260"/>
  <c r="AJ7" i="250"/>
  <c r="AK7" i="250" s="1"/>
  <c r="AL7" i="250"/>
  <c r="AJ8" i="250"/>
  <c r="AK8" i="250" s="1"/>
  <c r="AL8" i="250"/>
  <c r="AJ9" i="250"/>
  <c r="AK9" i="250" s="1"/>
  <c r="AL9" i="250"/>
  <c r="AJ10" i="250"/>
  <c r="AK10" i="250" s="1"/>
  <c r="AL10" i="250"/>
  <c r="AJ11" i="250"/>
  <c r="AK11" i="250" s="1"/>
  <c r="AL11" i="250"/>
  <c r="AJ12" i="250"/>
  <c r="AK12" i="250" s="1"/>
  <c r="AL12" i="250"/>
  <c r="AJ13" i="250"/>
  <c r="AK13" i="250" s="1"/>
  <c r="AL13" i="250"/>
  <c r="AJ14" i="250"/>
  <c r="AK14" i="250" s="1"/>
  <c r="AL14" i="250"/>
  <c r="AJ15" i="250"/>
  <c r="AK15" i="250" s="1"/>
  <c r="AL15" i="250"/>
  <c r="AJ16" i="250"/>
  <c r="AK16" i="250" s="1"/>
  <c r="AL16" i="250"/>
  <c r="AJ17" i="250"/>
  <c r="AK17" i="250" s="1"/>
  <c r="AL17" i="250"/>
  <c r="AJ18" i="250"/>
  <c r="AK18" i="250" s="1"/>
  <c r="AL18" i="250"/>
  <c r="AJ19" i="250"/>
  <c r="AK19" i="250" s="1"/>
  <c r="AL19" i="250"/>
  <c r="AJ20" i="250"/>
  <c r="AK20" i="250" s="1"/>
  <c r="AL20" i="250"/>
  <c r="AJ21" i="250"/>
  <c r="AK21" i="250" s="1"/>
  <c r="AL21" i="250"/>
  <c r="AJ22" i="250"/>
  <c r="AK22" i="250" s="1"/>
  <c r="AL22" i="250"/>
  <c r="AJ23" i="250"/>
  <c r="AK23" i="250" s="1"/>
  <c r="AL23" i="250"/>
  <c r="AJ24" i="250"/>
  <c r="AK24" i="250" s="1"/>
  <c r="AL24" i="250"/>
  <c r="AJ25" i="250"/>
  <c r="AK25" i="250" s="1"/>
  <c r="AL25" i="250"/>
  <c r="AJ26" i="250"/>
  <c r="AK26" i="250" s="1"/>
  <c r="AL26" i="250"/>
  <c r="AJ27" i="250"/>
  <c r="AK27" i="250" s="1"/>
  <c r="AL27" i="250"/>
  <c r="AJ28" i="250"/>
  <c r="AK28" i="250" s="1"/>
  <c r="AL28" i="250"/>
  <c r="AJ29" i="250"/>
  <c r="AK29" i="250" s="1"/>
  <c r="AL29" i="250"/>
  <c r="AJ30" i="250"/>
  <c r="AK30" i="250" s="1"/>
  <c r="AL30" i="250"/>
  <c r="AJ31" i="250"/>
  <c r="AK31" i="250" s="1"/>
  <c r="AL31" i="250"/>
  <c r="AJ32" i="250"/>
  <c r="AK32" i="250" s="1"/>
  <c r="AL32" i="250"/>
  <c r="AJ33" i="250"/>
  <c r="AK33" i="250" s="1"/>
  <c r="AL33" i="250"/>
  <c r="AJ34" i="250"/>
  <c r="AK34" i="250" s="1"/>
  <c r="AL34" i="250"/>
  <c r="AJ35" i="250"/>
  <c r="AK35" i="250" s="1"/>
  <c r="AL35" i="250"/>
  <c r="AJ36" i="250"/>
  <c r="AK36" i="250" s="1"/>
  <c r="AL36" i="250"/>
  <c r="AJ37" i="250"/>
  <c r="AK37" i="250" s="1"/>
  <c r="AL37" i="250"/>
  <c r="AJ38" i="250"/>
  <c r="AK38" i="250" s="1"/>
  <c r="AL38" i="250"/>
  <c r="AJ39" i="250"/>
  <c r="AK39" i="250" s="1"/>
  <c r="AL39" i="250"/>
  <c r="AJ43" i="249"/>
  <c r="AK43" i="249" s="1"/>
  <c r="AL43" i="249"/>
  <c r="AJ44" i="249"/>
  <c r="AK44" i="249"/>
  <c r="AL44" i="249"/>
  <c r="AJ7" i="249" l="1"/>
  <c r="AK7" i="249" s="1"/>
  <c r="AL7" i="249"/>
  <c r="AJ8" i="249"/>
  <c r="AK8" i="249" s="1"/>
  <c r="AL8" i="249"/>
  <c r="AJ9" i="249"/>
  <c r="AL9" i="249"/>
  <c r="AJ10" i="249"/>
  <c r="AK10" i="249" s="1"/>
  <c r="AL10" i="249"/>
  <c r="AJ11" i="249"/>
  <c r="AK11" i="249" s="1"/>
  <c r="AL11" i="249"/>
  <c r="AJ12" i="249"/>
  <c r="AK12" i="249" s="1"/>
  <c r="AL12" i="249"/>
  <c r="AJ13" i="249"/>
  <c r="AK13" i="249" s="1"/>
  <c r="AL13" i="249"/>
  <c r="AJ14" i="249"/>
  <c r="AK14" i="249" s="1"/>
  <c r="AL14" i="249"/>
  <c r="AJ15" i="249"/>
  <c r="AK15" i="249" s="1"/>
  <c r="AL15" i="249"/>
  <c r="AJ16" i="249"/>
  <c r="AK16" i="249" s="1"/>
  <c r="AL16" i="249"/>
  <c r="AJ17" i="249"/>
  <c r="AK17" i="249" s="1"/>
  <c r="AL17" i="249"/>
  <c r="AJ18" i="249"/>
  <c r="AK18" i="249" s="1"/>
  <c r="AL18" i="249"/>
  <c r="AJ19" i="249"/>
  <c r="AK19" i="249" s="1"/>
  <c r="AL19" i="249"/>
  <c r="AJ20" i="249"/>
  <c r="AK20" i="249" s="1"/>
  <c r="AL20" i="249"/>
  <c r="AJ21" i="249"/>
  <c r="AK21" i="249" s="1"/>
  <c r="AL21" i="249"/>
  <c r="AJ22" i="249"/>
  <c r="AK22" i="249" s="1"/>
  <c r="AL22" i="249"/>
  <c r="AJ23" i="249"/>
  <c r="AK23" i="249" s="1"/>
  <c r="AL23" i="249"/>
  <c r="AJ24" i="249"/>
  <c r="AK24" i="249" s="1"/>
  <c r="AL24" i="249"/>
  <c r="AJ25" i="249"/>
  <c r="AK25" i="249" s="1"/>
  <c r="AL25" i="249"/>
  <c r="AJ26" i="249"/>
  <c r="AK26" i="249" s="1"/>
  <c r="AL26" i="249"/>
  <c r="AJ27" i="249"/>
  <c r="AK27" i="249" s="1"/>
  <c r="AL27" i="249"/>
  <c r="AJ28" i="249"/>
  <c r="AK28" i="249" s="1"/>
  <c r="AL28" i="249"/>
  <c r="AJ29" i="249"/>
  <c r="AK29" i="249" s="1"/>
  <c r="AL29" i="249"/>
  <c r="AJ30" i="249"/>
  <c r="AK30" i="249" s="1"/>
  <c r="AL30" i="249"/>
  <c r="AJ31" i="249"/>
  <c r="AK31" i="249" s="1"/>
  <c r="AL31" i="249"/>
  <c r="AJ32" i="249"/>
  <c r="AK32" i="249" s="1"/>
  <c r="AL32" i="249"/>
  <c r="AJ33" i="249"/>
  <c r="AK33" i="249" s="1"/>
  <c r="AL33" i="249"/>
  <c r="AJ34" i="249"/>
  <c r="AK34" i="249" s="1"/>
  <c r="AL34" i="249"/>
  <c r="AJ35" i="249"/>
  <c r="AK35" i="249" s="1"/>
  <c r="AL35" i="249"/>
  <c r="AJ36" i="249"/>
  <c r="AK36" i="249" s="1"/>
  <c r="AL36" i="249"/>
  <c r="AJ37" i="249"/>
  <c r="AK37" i="249" s="1"/>
  <c r="AL37" i="249"/>
  <c r="AJ38" i="249"/>
  <c r="AK38" i="249" s="1"/>
  <c r="AL38" i="249"/>
  <c r="AJ39" i="249"/>
  <c r="AK39" i="249" s="1"/>
  <c r="AL39" i="249"/>
  <c r="AJ40" i="249"/>
  <c r="AK40" i="249" s="1"/>
  <c r="AL40" i="249"/>
  <c r="AJ41" i="249"/>
  <c r="AK41" i="249" s="1"/>
  <c r="AL41" i="249"/>
  <c r="AJ42" i="249"/>
  <c r="AK42" i="249" s="1"/>
  <c r="AL42" i="249"/>
  <c r="AJ7" i="307"/>
  <c r="AK7" i="307" s="1"/>
  <c r="AL7" i="307"/>
  <c r="AJ8" i="307"/>
  <c r="AK8" i="307" s="1"/>
  <c r="AL8" i="307"/>
  <c r="AJ9" i="307"/>
  <c r="AK9" i="307" s="1"/>
  <c r="AL9" i="307"/>
  <c r="AJ10" i="307"/>
  <c r="AK10" i="307" s="1"/>
  <c r="AL10" i="307"/>
  <c r="AJ11" i="307"/>
  <c r="AK11" i="307" s="1"/>
  <c r="AL11" i="307"/>
  <c r="AJ12" i="307"/>
  <c r="AK12" i="307"/>
  <c r="AL12" i="307"/>
  <c r="AJ13" i="307"/>
  <c r="AK13" i="307" s="1"/>
  <c r="AL13" i="307"/>
  <c r="AJ14" i="307"/>
  <c r="AK14" i="307" s="1"/>
  <c r="AL14" i="307"/>
  <c r="AJ15" i="307"/>
  <c r="AK15" i="307" s="1"/>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c r="AL22" i="307"/>
  <c r="AJ23" i="307"/>
  <c r="AK23" i="307" s="1"/>
  <c r="AL23" i="307"/>
  <c r="AJ24" i="307"/>
  <c r="AK24" i="307" s="1"/>
  <c r="AL24" i="307"/>
  <c r="AJ25" i="307"/>
  <c r="AK25" i="307" s="1"/>
  <c r="AL25" i="307"/>
  <c r="AJ26" i="307"/>
  <c r="AK26" i="307" s="1"/>
  <c r="AL26" i="307"/>
  <c r="AJ27" i="307"/>
  <c r="AK27" i="307" s="1"/>
  <c r="AL27" i="307"/>
  <c r="AJ28" i="307"/>
  <c r="AK28" i="307" s="1"/>
  <c r="AL28" i="307"/>
  <c r="AJ29" i="307"/>
  <c r="AK29" i="307" s="1"/>
  <c r="AL29" i="307"/>
  <c r="AK9" i="249" l="1"/>
  <c r="AJ45" i="249"/>
  <c r="AJ8" i="280"/>
  <c r="AK8" i="280"/>
  <c r="AL8" i="280"/>
  <c r="AJ9" i="280"/>
  <c r="AK9" i="280"/>
  <c r="AL9" i="280"/>
  <c r="AJ10" i="280"/>
  <c r="AK10" i="280" s="1"/>
  <c r="AL10" i="280"/>
  <c r="AJ11" i="280"/>
  <c r="AK11" i="280" s="1"/>
  <c r="AL11" i="280"/>
  <c r="AJ12" i="280"/>
  <c r="AK12" i="280"/>
  <c r="AL12" i="280"/>
  <c r="AJ13" i="280"/>
  <c r="AK13" i="280" s="1"/>
  <c r="AL13" i="280"/>
  <c r="AJ14" i="280"/>
  <c r="AK14" i="280" s="1"/>
  <c r="AL14" i="280"/>
  <c r="AJ15" i="280"/>
  <c r="AK15" i="280" s="1"/>
  <c r="AL15" i="280"/>
  <c r="AJ16" i="280"/>
  <c r="AK16" i="280"/>
  <c r="AL16" i="280"/>
  <c r="AJ17" i="280"/>
  <c r="AK17" i="280"/>
  <c r="AL17" i="280"/>
  <c r="AJ18" i="280"/>
  <c r="AK18" i="280" s="1"/>
  <c r="AL18" i="280"/>
  <c r="AJ19" i="280"/>
  <c r="AK19" i="280" s="1"/>
  <c r="AL19" i="280"/>
  <c r="AJ20" i="280"/>
  <c r="AK20" i="280" s="1"/>
  <c r="AL20" i="280"/>
  <c r="AJ21" i="280"/>
  <c r="AK21" i="280"/>
  <c r="AL21" i="280"/>
  <c r="AJ22" i="280"/>
  <c r="AK22" i="280" s="1"/>
  <c r="AL22" i="280"/>
  <c r="AJ23" i="280"/>
  <c r="AK23" i="280" s="1"/>
  <c r="AL23" i="280"/>
  <c r="AJ24" i="280"/>
  <c r="AK24" i="280" s="1"/>
  <c r="AL24" i="280"/>
  <c r="AJ25" i="280"/>
  <c r="AK25" i="280"/>
  <c r="AL25" i="280"/>
  <c r="AJ26" i="280"/>
  <c r="AK26" i="280" s="1"/>
  <c r="AL26" i="280"/>
  <c r="AJ27" i="280"/>
  <c r="AK27" i="280" s="1"/>
  <c r="AL27" i="280"/>
  <c r="AJ28" i="280"/>
  <c r="AK28" i="280"/>
  <c r="AL28" i="280"/>
  <c r="AL7" i="280"/>
  <c r="AJ7" i="280"/>
  <c r="AK7" i="280" s="1"/>
  <c r="E5" i="325" l="1"/>
  <c r="F5" i="325" s="1"/>
  <c r="AJ7" i="325"/>
  <c r="AK7" i="325" s="1"/>
  <c r="AL7" i="325"/>
  <c r="AJ8" i="325"/>
  <c r="AK8" i="325" s="1"/>
  <c r="AL8" i="325"/>
  <c r="AJ9" i="325"/>
  <c r="AK9" i="325" s="1"/>
  <c r="AL9" i="325"/>
  <c r="AJ10" i="325"/>
  <c r="AK10" i="325" s="1"/>
  <c r="AL10" i="325"/>
  <c r="AJ11" i="325"/>
  <c r="AK11" i="325" s="1"/>
  <c r="AL11" i="325"/>
  <c r="AJ12" i="325"/>
  <c r="AK12" i="325"/>
  <c r="AL12" i="325"/>
  <c r="AJ13" i="325"/>
  <c r="AK13" i="325" s="1"/>
  <c r="AL13" i="325"/>
  <c r="AJ14" i="325"/>
  <c r="AK14" i="325" s="1"/>
  <c r="AL14" i="325"/>
  <c r="AJ15" i="325"/>
  <c r="AK15" i="325" s="1"/>
  <c r="AL15" i="325"/>
  <c r="AJ16" i="325"/>
  <c r="AK16" i="325" s="1"/>
  <c r="AL16" i="325"/>
  <c r="AJ17" i="325"/>
  <c r="AK17" i="325" s="1"/>
  <c r="AL17" i="325"/>
  <c r="AJ18" i="325"/>
  <c r="AK18" i="325" s="1"/>
  <c r="AL18" i="325"/>
  <c r="AJ19" i="325"/>
  <c r="AK19" i="325" s="1"/>
  <c r="AL19" i="325"/>
  <c r="AJ20" i="325"/>
  <c r="AK20" i="325"/>
  <c r="AL20" i="325"/>
  <c r="AJ21" i="325"/>
  <c r="AK21" i="325" s="1"/>
  <c r="AL21" i="325"/>
  <c r="AJ22" i="325"/>
  <c r="AK22" i="325" s="1"/>
  <c r="AL22" i="325"/>
  <c r="AJ23" i="325"/>
  <c r="AK23" i="325" s="1"/>
  <c r="AL23" i="325"/>
  <c r="AJ24" i="325"/>
  <c r="AK24" i="325" s="1"/>
  <c r="AL24" i="325"/>
  <c r="AJ25" i="325"/>
  <c r="AL25" i="325"/>
  <c r="AJ26" i="325"/>
  <c r="AK26" i="325" s="1"/>
  <c r="AL26" i="325"/>
  <c r="AJ27" i="325"/>
  <c r="AK27" i="325" s="1"/>
  <c r="AL27" i="325"/>
  <c r="AJ28" i="325"/>
  <c r="AK28" i="325"/>
  <c r="AL28" i="325"/>
  <c r="AJ29" i="325" l="1"/>
  <c r="AL29" i="325"/>
  <c r="F6" i="325"/>
  <c r="G5" i="325"/>
  <c r="AK25" i="325"/>
  <c r="AK29" i="325" s="1"/>
  <c r="E6" i="325"/>
  <c r="G6" i="325" l="1"/>
  <c r="H5" i="325"/>
  <c r="I5" i="325" l="1"/>
  <c r="H6" i="325"/>
  <c r="J5" i="325" l="1"/>
  <c r="I6" i="325"/>
  <c r="J6" i="325" l="1"/>
  <c r="K5" i="325"/>
  <c r="K6" i="325" l="1"/>
  <c r="L5" i="325"/>
  <c r="M5" i="325" l="1"/>
  <c r="L6" i="325"/>
  <c r="N5" i="325" l="1"/>
  <c r="M6" i="325"/>
  <c r="N6" i="325" l="1"/>
  <c r="O5" i="325"/>
  <c r="O6" i="325" l="1"/>
  <c r="P5" i="325"/>
  <c r="Q5" i="325" l="1"/>
  <c r="P6" i="325"/>
  <c r="R5" i="325" l="1"/>
  <c r="Q6" i="325"/>
  <c r="R6" i="325" l="1"/>
  <c r="S5" i="325"/>
  <c r="S6" i="325" l="1"/>
  <c r="T5" i="325"/>
  <c r="U5" i="325" l="1"/>
  <c r="T6" i="325"/>
  <c r="V5" i="325" l="1"/>
  <c r="U6" i="325"/>
  <c r="V6" i="325" l="1"/>
  <c r="W5" i="325"/>
  <c r="W6" i="325" l="1"/>
  <c r="X5" i="325"/>
  <c r="Y5" i="325" l="1"/>
  <c r="X6" i="325"/>
  <c r="Z5" i="325" l="1"/>
  <c r="Y6" i="325"/>
  <c r="Z6" i="325" l="1"/>
  <c r="AA5" i="325"/>
  <c r="AA6" i="325" l="1"/>
  <c r="AB5" i="325"/>
  <c r="AC5" i="325" l="1"/>
  <c r="AB6" i="325"/>
  <c r="AD5" i="325" l="1"/>
  <c r="AC6" i="325"/>
  <c r="AD6" i="325" l="1"/>
  <c r="AE5" i="325"/>
  <c r="AE6" i="325" l="1"/>
  <c r="AF5" i="325"/>
  <c r="AG5" i="325" l="1"/>
  <c r="AF6" i="325"/>
  <c r="AH5" i="325" l="1"/>
  <c r="AG6" i="325"/>
  <c r="AH6" i="325" l="1"/>
  <c r="AI5" i="325"/>
  <c r="AI6" i="325" s="1"/>
  <c r="AL7" i="299" l="1"/>
  <c r="AL46" i="299" s="1"/>
  <c r="AJ7" i="299"/>
  <c r="AK7" i="299" l="1"/>
  <c r="AK46" i="299" s="1"/>
  <c r="AJ46" i="299"/>
  <c r="AL7" i="324"/>
  <c r="AL33" i="324" s="1"/>
  <c r="AJ7" i="324"/>
  <c r="AK7" i="324" s="1"/>
  <c r="AK33" i="324" s="1"/>
  <c r="E5" i="324"/>
  <c r="E6" i="324" s="1"/>
  <c r="AJ33" i="324" l="1"/>
  <c r="F5" i="324"/>
  <c r="G5" i="324" l="1"/>
  <c r="F6" i="324"/>
  <c r="H5" i="324" l="1"/>
  <c r="G6" i="324"/>
  <c r="H6" i="324" l="1"/>
  <c r="I5" i="324"/>
  <c r="I6" i="324" l="1"/>
  <c r="J5" i="324"/>
  <c r="K5" i="324" l="1"/>
  <c r="J6" i="324"/>
  <c r="L5" i="324" l="1"/>
  <c r="K6" i="324"/>
  <c r="L6" i="324" l="1"/>
  <c r="M5" i="324"/>
  <c r="M6" i="324" l="1"/>
  <c r="N5" i="324"/>
  <c r="O5" i="324" l="1"/>
  <c r="N6" i="324"/>
  <c r="P5" i="324" l="1"/>
  <c r="O6" i="324"/>
  <c r="P6" i="324" l="1"/>
  <c r="Q5" i="324"/>
  <c r="Q6" i="324" l="1"/>
  <c r="R5" i="324"/>
  <c r="S5" i="324" l="1"/>
  <c r="R6" i="324"/>
  <c r="T5" i="324" l="1"/>
  <c r="S6" i="324"/>
  <c r="T6" i="324" l="1"/>
  <c r="U5" i="324"/>
  <c r="U6" i="324" l="1"/>
  <c r="V5" i="324"/>
  <c r="W5" i="324" l="1"/>
  <c r="V6" i="324"/>
  <c r="X5" i="324" l="1"/>
  <c r="W6" i="324"/>
  <c r="X6" i="324" l="1"/>
  <c r="Y5" i="324"/>
  <c r="Y6" i="324" l="1"/>
  <c r="Z5" i="324"/>
  <c r="AA5" i="324" l="1"/>
  <c r="Z6" i="324"/>
  <c r="AB5" i="324" l="1"/>
  <c r="AA6" i="324"/>
  <c r="AB6" i="324" l="1"/>
  <c r="AC5" i="324"/>
  <c r="AC6" i="324" l="1"/>
  <c r="AD5" i="324"/>
  <c r="AE5" i="324" l="1"/>
  <c r="AD6" i="324"/>
  <c r="AF5" i="324" l="1"/>
  <c r="AE6" i="324"/>
  <c r="AF6" i="324" l="1"/>
  <c r="AG5" i="324"/>
  <c r="AG6" i="324" l="1"/>
  <c r="AH5" i="324"/>
  <c r="AI5" i="324" l="1"/>
  <c r="AI6" i="324" s="1"/>
  <c r="AH6" i="324"/>
  <c r="AL31" i="305" l="1"/>
  <c r="AJ31" i="305"/>
  <c r="AK31" i="305" s="1"/>
  <c r="AJ7" i="296"/>
  <c r="AL7" i="296"/>
  <c r="AL7" i="323"/>
  <c r="AJ7" i="323"/>
  <c r="AK7" i="323" s="1"/>
  <c r="E5" i="323"/>
  <c r="E6" i="323" s="1"/>
  <c r="AL7" i="322"/>
  <c r="AJ7" i="322"/>
  <c r="AK7" i="322" s="1"/>
  <c r="E5" i="322"/>
  <c r="E6" i="322" s="1"/>
  <c r="AK7" i="296" l="1"/>
  <c r="AK46" i="296" s="1"/>
  <c r="AJ46" i="296"/>
  <c r="AL40" i="322"/>
  <c r="AK40" i="323"/>
  <c r="AL40" i="323"/>
  <c r="AK40" i="322"/>
  <c r="F5" i="323"/>
  <c r="AJ40" i="323"/>
  <c r="F5" i="322"/>
  <c r="AJ40" i="322"/>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G5" i="323" l="1"/>
  <c r="F6" i="323"/>
  <c r="G5" i="322"/>
  <c r="F6" i="322"/>
  <c r="AL7" i="309"/>
  <c r="AL26" i="305"/>
  <c r="AL27" i="305"/>
  <c r="AL28" i="305"/>
  <c r="AL29" i="305"/>
  <c r="AL30" i="305"/>
  <c r="AL32" i="305"/>
  <c r="AL33" i="305"/>
  <c r="AL34" i="305"/>
  <c r="AL35" i="305"/>
  <c r="AL43" i="305"/>
  <c r="AL46" i="305"/>
  <c r="AL47" i="305"/>
  <c r="AL25" i="305"/>
  <c r="AL7" i="300"/>
  <c r="AL41" i="298"/>
  <c r="AL42" i="298"/>
  <c r="AL7" i="298"/>
  <c r="AL7" i="293"/>
  <c r="AL7" i="282"/>
  <c r="AL37" i="278"/>
  <c r="AL7" i="255"/>
  <c r="H5" i="323" l="1"/>
  <c r="G6" i="323"/>
  <c r="H5" i="322"/>
  <c r="G6" i="322"/>
  <c r="AL43" i="298"/>
  <c r="AL35" i="279"/>
  <c r="H6" i="323" l="1"/>
  <c r="I5" i="323"/>
  <c r="H6" i="322"/>
  <c r="I5" i="322"/>
  <c r="S17" i="320"/>
  <c r="S18" i="319"/>
  <c r="S9" i="319"/>
  <c r="I6" i="323" l="1"/>
  <c r="J5" i="323"/>
  <c r="I6" i="322"/>
  <c r="J5" i="322"/>
  <c r="AJ7" i="309"/>
  <c r="AK7" i="309" s="1"/>
  <c r="AJ26" i="305"/>
  <c r="AK26" i="305" s="1"/>
  <c r="AJ27" i="305"/>
  <c r="AK27" i="305" s="1"/>
  <c r="AJ28" i="305"/>
  <c r="AK28" i="305" s="1"/>
  <c r="AJ29" i="305"/>
  <c r="AK29" i="305" s="1"/>
  <c r="AJ30" i="305"/>
  <c r="AK30" i="305" s="1"/>
  <c r="AJ32" i="305"/>
  <c r="AK32" i="305" s="1"/>
  <c r="AJ33" i="305"/>
  <c r="AK33" i="305" s="1"/>
  <c r="AJ34" i="305"/>
  <c r="AK34" i="305" s="1"/>
  <c r="AK35" i="305"/>
  <c r="AJ43" i="305"/>
  <c r="AK43" i="305" s="1"/>
  <c r="AJ46" i="305"/>
  <c r="AK46" i="305" s="1"/>
  <c r="AJ47" i="305"/>
  <c r="AK47" i="305" s="1"/>
  <c r="AJ25" i="305"/>
  <c r="K5" i="323" l="1"/>
  <c r="J6" i="323"/>
  <c r="K5" i="322"/>
  <c r="J6" i="322"/>
  <c r="AK25" i="305"/>
  <c r="AK49" i="305" s="1"/>
  <c r="AJ49" i="305"/>
  <c r="AJ7" i="300"/>
  <c r="AK7" i="300" s="1"/>
  <c r="AJ41" i="298"/>
  <c r="AK41" i="298" s="1"/>
  <c r="AJ42" i="298"/>
  <c r="AK42" i="298" s="1"/>
  <c r="AJ7" i="298"/>
  <c r="AJ7" i="293"/>
  <c r="AK7" i="293" s="1"/>
  <c r="AJ7" i="282"/>
  <c r="AK7" i="282" s="1"/>
  <c r="L5" i="323" l="1"/>
  <c r="K6" i="323"/>
  <c r="L5" i="322"/>
  <c r="K6" i="322"/>
  <c r="AK7" i="298"/>
  <c r="AK43" i="298" s="1"/>
  <c r="AJ43" i="298"/>
  <c r="Q9" i="319"/>
  <c r="AK35" i="279"/>
  <c r="R18" i="319" s="1"/>
  <c r="AJ35" i="279"/>
  <c r="AJ7" i="255"/>
  <c r="AK7" i="255" s="1"/>
  <c r="L6" i="323" l="1"/>
  <c r="M5" i="323"/>
  <c r="L6" i="322"/>
  <c r="M5" i="322"/>
  <c r="R9" i="319"/>
  <c r="R17" i="320"/>
  <c r="AJ40" i="250"/>
  <c r="Q17" i="320"/>
  <c r="Q18" i="319"/>
  <c r="AK45" i="249"/>
  <c r="M6" i="323" l="1"/>
  <c r="N5" i="323"/>
  <c r="M6" i="322"/>
  <c r="N5" i="322"/>
  <c r="E6" i="318"/>
  <c r="E6" i="319"/>
  <c r="E5" i="320"/>
  <c r="W14" i="319"/>
  <c r="W13" i="320"/>
  <c r="X13" i="320"/>
  <c r="X14" i="319"/>
  <c r="AL45" i="249"/>
  <c r="E5" i="309"/>
  <c r="E6" i="309" s="1"/>
  <c r="E5" i="308"/>
  <c r="F5" i="308" s="1"/>
  <c r="E5" i="307"/>
  <c r="E6" i="307" s="1"/>
  <c r="E5" i="305"/>
  <c r="E6" i="305" s="1"/>
  <c r="E5" i="300"/>
  <c r="E6" i="300" s="1"/>
  <c r="E5" i="299"/>
  <c r="E6" i="299" s="1"/>
  <c r="E5" i="298"/>
  <c r="E6" i="298" s="1"/>
  <c r="E5" i="296"/>
  <c r="F5" i="296" s="1"/>
  <c r="F6" i="296" s="1"/>
  <c r="E5" i="293"/>
  <c r="E6" i="293" s="1"/>
  <c r="E5" i="282"/>
  <c r="E6" i="282" s="1"/>
  <c r="E5" i="280"/>
  <c r="F5" i="280" s="1"/>
  <c r="E5" i="279"/>
  <c r="F5" i="279" s="1"/>
  <c r="E5" i="278"/>
  <c r="F5" i="278" s="1"/>
  <c r="E5" i="257"/>
  <c r="E6" i="257" s="1"/>
  <c r="E5" i="256"/>
  <c r="F5" i="256" s="1"/>
  <c r="E5" i="255"/>
  <c r="F5" i="255" s="1"/>
  <c r="E5" i="276"/>
  <c r="F5" i="276" s="1"/>
  <c r="E5" i="260"/>
  <c r="F5" i="260" s="1"/>
  <c r="E5" i="250"/>
  <c r="F5" i="250" s="1"/>
  <c r="O5" i="323" l="1"/>
  <c r="N6" i="323"/>
  <c r="O5" i="322"/>
  <c r="N6" i="322"/>
  <c r="Y14" i="319"/>
  <c r="Y13" i="320"/>
  <c r="E6" i="260"/>
  <c r="F5" i="309"/>
  <c r="F6" i="309" s="1"/>
  <c r="F5" i="305"/>
  <c r="F6" i="305" s="1"/>
  <c r="F5" i="300"/>
  <c r="F6" i="300" s="1"/>
  <c r="F5" i="299"/>
  <c r="F6" i="299" s="1"/>
  <c r="E6" i="296"/>
  <c r="E6" i="280"/>
  <c r="E6" i="278"/>
  <c r="G5" i="308"/>
  <c r="F6" i="308"/>
  <c r="E6" i="308"/>
  <c r="F5" i="307"/>
  <c r="F5" i="298"/>
  <c r="G5" i="296"/>
  <c r="F5" i="293"/>
  <c r="F5" i="282"/>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P5" i="323" l="1"/>
  <c r="O6" i="323"/>
  <c r="P5" i="322"/>
  <c r="O6" i="322"/>
  <c r="G5" i="309"/>
  <c r="G6" i="309" s="1"/>
  <c r="G5" i="299"/>
  <c r="G6" i="299" s="1"/>
  <c r="G5" i="305"/>
  <c r="G6" i="305" s="1"/>
  <c r="G5" i="300"/>
  <c r="H5" i="300" s="1"/>
  <c r="G6" i="308"/>
  <c r="H5" i="308"/>
  <c r="G5" i="307"/>
  <c r="F6" i="307"/>
  <c r="G5" i="298"/>
  <c r="F6" i="298"/>
  <c r="G6" i="296"/>
  <c r="H5" i="296"/>
  <c r="F6" i="293"/>
  <c r="G5" i="293"/>
  <c r="G5" i="282"/>
  <c r="F6" i="282"/>
  <c r="G6" i="280"/>
  <c r="H5" i="280"/>
  <c r="G6" i="279"/>
  <c r="H5" i="279"/>
  <c r="G6" i="278"/>
  <c r="H5" i="278"/>
  <c r="F6" i="257"/>
  <c r="G5" i="257"/>
  <c r="G6" i="256"/>
  <c r="H5" i="256"/>
  <c r="G6" i="255"/>
  <c r="H5" i="255"/>
  <c r="G6" i="276"/>
  <c r="H5" i="260"/>
  <c r="G6" i="260"/>
  <c r="G6" i="250"/>
  <c r="H5" i="250"/>
  <c r="G5" i="249"/>
  <c r="F6" i="249"/>
  <c r="E6" i="249"/>
  <c r="P6" i="323" l="1"/>
  <c r="Q5" i="323"/>
  <c r="P6" i="322"/>
  <c r="Q5" i="322"/>
  <c r="G6" i="300"/>
  <c r="H5" i="309"/>
  <c r="I5" i="309" s="1"/>
  <c r="H5" i="305"/>
  <c r="I5" i="305" s="1"/>
  <c r="H5" i="299"/>
  <c r="I5" i="299" s="1"/>
  <c r="I5" i="308"/>
  <c r="H6" i="308"/>
  <c r="H5" i="307"/>
  <c r="G6" i="307"/>
  <c r="I5" i="300"/>
  <c r="H6" i="300"/>
  <c r="H5" i="298"/>
  <c r="G6" i="298"/>
  <c r="I5" i="296"/>
  <c r="H6" i="296"/>
  <c r="H5" i="293"/>
  <c r="G6" i="293"/>
  <c r="H5" i="282"/>
  <c r="G6" i="282"/>
  <c r="I5" i="280"/>
  <c r="H6" i="280"/>
  <c r="I5" i="279"/>
  <c r="H6" i="279"/>
  <c r="I5" i="278"/>
  <c r="H6" i="278"/>
  <c r="H5" i="257"/>
  <c r="G6" i="257"/>
  <c r="I5" i="256"/>
  <c r="H6" i="256"/>
  <c r="I5" i="255"/>
  <c r="H6" i="255"/>
  <c r="I5" i="276"/>
  <c r="H6" i="276"/>
  <c r="I5" i="260"/>
  <c r="H6" i="260"/>
  <c r="I5" i="250"/>
  <c r="H6" i="250"/>
  <c r="H5" i="249"/>
  <c r="G6" i="249"/>
  <c r="Q6" i="323" l="1"/>
  <c r="R5" i="323"/>
  <c r="Q6" i="322"/>
  <c r="R5" i="322"/>
  <c r="H6" i="305"/>
  <c r="H6" i="309"/>
  <c r="S6" i="318"/>
  <c r="G11" i="320"/>
  <c r="G12" i="319"/>
  <c r="H6" i="299"/>
  <c r="I6" i="309"/>
  <c r="J5" i="309"/>
  <c r="J5" i="308"/>
  <c r="I6" i="308"/>
  <c r="H6" i="307"/>
  <c r="I5" i="307"/>
  <c r="I6" i="305"/>
  <c r="J5" i="305"/>
  <c r="I6" i="300"/>
  <c r="J5" i="300"/>
  <c r="I6" i="299"/>
  <c r="J5" i="299"/>
  <c r="H6" i="298"/>
  <c r="I5" i="298"/>
  <c r="I6" i="296"/>
  <c r="J5" i="296"/>
  <c r="I5" i="293"/>
  <c r="H6" i="293"/>
  <c r="I5" i="282"/>
  <c r="H6" i="282"/>
  <c r="J5" i="280"/>
  <c r="I6" i="280"/>
  <c r="J5" i="279"/>
  <c r="I6" i="279"/>
  <c r="J5" i="278"/>
  <c r="I6" i="278"/>
  <c r="H6" i="257"/>
  <c r="I5" i="257"/>
  <c r="J5" i="256"/>
  <c r="I6" i="256"/>
  <c r="J5" i="255"/>
  <c r="I6" i="255"/>
  <c r="J5" i="276"/>
  <c r="I6" i="276"/>
  <c r="I6" i="260"/>
  <c r="J5" i="260"/>
  <c r="J5" i="250"/>
  <c r="I6" i="250"/>
  <c r="I5" i="249"/>
  <c r="H6" i="249"/>
  <c r="AL30" i="307"/>
  <c r="AJ30" i="307"/>
  <c r="AL41" i="309"/>
  <c r="AK41" i="309"/>
  <c r="AJ41" i="309"/>
  <c r="AK30" i="307"/>
  <c r="S5" i="323" l="1"/>
  <c r="R6" i="323"/>
  <c r="S5" i="322"/>
  <c r="R6" i="322"/>
  <c r="F9" i="318"/>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I6" i="293"/>
  <c r="J5" i="293"/>
  <c r="I6" i="282"/>
  <c r="J5" i="282"/>
  <c r="J6" i="280"/>
  <c r="K5" i="280"/>
  <c r="J6" i="279"/>
  <c r="K5" i="279"/>
  <c r="J6" i="278"/>
  <c r="K5" i="278"/>
  <c r="I6" i="257"/>
  <c r="J5" i="257"/>
  <c r="J6" i="256"/>
  <c r="K5" i="256"/>
  <c r="J6" i="255"/>
  <c r="K5" i="255"/>
  <c r="J6" i="276"/>
  <c r="K5" i="276"/>
  <c r="J6" i="260"/>
  <c r="K5" i="260"/>
  <c r="J6" i="250"/>
  <c r="K5" i="250"/>
  <c r="J5" i="249"/>
  <c r="I6" i="249"/>
  <c r="F7" i="318"/>
  <c r="F6" i="318"/>
  <c r="T5" i="323" l="1"/>
  <c r="S6" i="323"/>
  <c r="T5" i="322"/>
  <c r="S6" i="322"/>
  <c r="F18" i="320"/>
  <c r="B20" i="320"/>
  <c r="B21" i="319"/>
  <c r="B24" i="318"/>
  <c r="B19" i="319"/>
  <c r="B22" i="318"/>
  <c r="B20" i="319"/>
  <c r="B23" i="318"/>
  <c r="B19" i="320"/>
  <c r="K6" i="309"/>
  <c r="L5" i="309"/>
  <c r="K6" i="308"/>
  <c r="L5" i="308"/>
  <c r="K5" i="307"/>
  <c r="J6" i="307"/>
  <c r="K6" i="305"/>
  <c r="L5" i="305"/>
  <c r="K6" i="300"/>
  <c r="L5" i="300"/>
  <c r="K6" i="299"/>
  <c r="L5" i="299"/>
  <c r="J6" i="298"/>
  <c r="K5" i="298"/>
  <c r="K6" i="296"/>
  <c r="L5" i="296"/>
  <c r="J6" i="293"/>
  <c r="K5" i="293"/>
  <c r="J6" i="282"/>
  <c r="K5" i="282"/>
  <c r="K6" i="280"/>
  <c r="L5" i="280"/>
  <c r="K6" i="279"/>
  <c r="L5" i="279"/>
  <c r="K6" i="278"/>
  <c r="L5" i="278"/>
  <c r="K5" i="257"/>
  <c r="J6" i="257"/>
  <c r="K6" i="256"/>
  <c r="L5" i="256"/>
  <c r="K6" i="255"/>
  <c r="L5" i="255"/>
  <c r="K6" i="276"/>
  <c r="L5" i="276"/>
  <c r="L5" i="260"/>
  <c r="K6" i="260"/>
  <c r="K6" i="250"/>
  <c r="L5" i="250"/>
  <c r="K5" i="249"/>
  <c r="J6" i="249"/>
  <c r="T6" i="323" l="1"/>
  <c r="U5" i="323"/>
  <c r="T6" i="322"/>
  <c r="U5" i="322"/>
  <c r="M5" i="309"/>
  <c r="L6" i="309"/>
  <c r="L6" i="308"/>
  <c r="M5" i="308"/>
  <c r="L5" i="307"/>
  <c r="K6" i="307"/>
  <c r="M5" i="305"/>
  <c r="L6" i="305"/>
  <c r="M5" i="300"/>
  <c r="L6" i="300"/>
  <c r="M5" i="299"/>
  <c r="L6" i="299"/>
  <c r="L5" i="298"/>
  <c r="K6" i="298"/>
  <c r="M5" i="296"/>
  <c r="L6" i="296"/>
  <c r="L5" i="293"/>
  <c r="K6" i="293"/>
  <c r="L5" i="282"/>
  <c r="K6" i="282"/>
  <c r="M5" i="280"/>
  <c r="L6" i="280"/>
  <c r="M5" i="279"/>
  <c r="L6" i="279"/>
  <c r="M5" i="278"/>
  <c r="L6" i="278"/>
  <c r="L5" i="257"/>
  <c r="K6" i="257"/>
  <c r="M5" i="256"/>
  <c r="L6" i="256"/>
  <c r="M5" i="255"/>
  <c r="L6" i="255"/>
  <c r="M5" i="276"/>
  <c r="L6" i="276"/>
  <c r="M5" i="260"/>
  <c r="L6" i="260"/>
  <c r="M5" i="250"/>
  <c r="L6" i="250"/>
  <c r="L5" i="249"/>
  <c r="K6" i="249"/>
  <c r="U6" i="323" l="1"/>
  <c r="V5" i="323"/>
  <c r="U6" i="322"/>
  <c r="V5" i="322"/>
  <c r="M6" i="309"/>
  <c r="N5" i="309"/>
  <c r="N5" i="308"/>
  <c r="M6" i="308"/>
  <c r="L6" i="307"/>
  <c r="M5" i="307"/>
  <c r="M6" i="305"/>
  <c r="N5" i="305"/>
  <c r="M6" i="300"/>
  <c r="N5" i="300"/>
  <c r="M6" i="299"/>
  <c r="N5" i="299"/>
  <c r="M5" i="298"/>
  <c r="L6" i="298"/>
  <c r="M6" i="296"/>
  <c r="N5" i="296"/>
  <c r="M5" i="293"/>
  <c r="L6" i="293"/>
  <c r="L6" i="282"/>
  <c r="M5" i="282"/>
  <c r="M6" i="280"/>
  <c r="N5" i="280"/>
  <c r="N5" i="279"/>
  <c r="M6" i="279"/>
  <c r="M6" i="278"/>
  <c r="N5" i="278"/>
  <c r="M5" i="257"/>
  <c r="L6" i="257"/>
  <c r="N5" i="256"/>
  <c r="M6" i="256"/>
  <c r="N5" i="255"/>
  <c r="M6" i="255"/>
  <c r="N5" i="276"/>
  <c r="M6" i="276"/>
  <c r="N5" i="260"/>
  <c r="M6" i="260"/>
  <c r="N5" i="250"/>
  <c r="M6" i="250"/>
  <c r="M5" i="249"/>
  <c r="L6" i="249"/>
  <c r="W5" i="323" l="1"/>
  <c r="V6" i="323"/>
  <c r="W5" i="322"/>
  <c r="V6" i="322"/>
  <c r="N6" i="309"/>
  <c r="O5" i="309"/>
  <c r="N6" i="308"/>
  <c r="O5" i="308"/>
  <c r="M6" i="307"/>
  <c r="N5" i="307"/>
  <c r="N6" i="305"/>
  <c r="O5" i="305"/>
  <c r="N6" i="300"/>
  <c r="O5" i="300"/>
  <c r="N6" i="299"/>
  <c r="O5" i="299"/>
  <c r="M6" i="298"/>
  <c r="N5" i="298"/>
  <c r="N6" i="296"/>
  <c r="O5" i="296"/>
  <c r="M6" i="293"/>
  <c r="N5" i="293"/>
  <c r="M6" i="282"/>
  <c r="N5" i="282"/>
  <c r="N6" i="280"/>
  <c r="O5" i="280"/>
  <c r="N6" i="279"/>
  <c r="O5" i="279"/>
  <c r="P5" i="279" s="1"/>
  <c r="P6" i="279" s="1"/>
  <c r="N6" i="278"/>
  <c r="O5" i="278"/>
  <c r="M6" i="257"/>
  <c r="N5" i="257"/>
  <c r="N6" i="256"/>
  <c r="O5" i="256"/>
  <c r="N6" i="255"/>
  <c r="O5" i="255"/>
  <c r="N6" i="276"/>
  <c r="O5" i="276"/>
  <c r="N6" i="260"/>
  <c r="O5" i="260"/>
  <c r="N6" i="250"/>
  <c r="O5" i="250"/>
  <c r="N5" i="249"/>
  <c r="M6" i="249"/>
  <c r="AL37" i="293"/>
  <c r="AJ37" i="293"/>
  <c r="X5" i="323" l="1"/>
  <c r="W6" i="323"/>
  <c r="X5" i="322"/>
  <c r="W6" i="322"/>
  <c r="W11" i="318"/>
  <c r="K10" i="319"/>
  <c r="K9" i="320"/>
  <c r="W13" i="318"/>
  <c r="K11" i="320"/>
  <c r="K12" i="319"/>
  <c r="Y13" i="318"/>
  <c r="M12" i="319"/>
  <c r="M11" i="320"/>
  <c r="W18" i="318"/>
  <c r="K16" i="320"/>
  <c r="K17" i="319"/>
  <c r="Y18" i="318"/>
  <c r="M17" i="319"/>
  <c r="M16" i="320"/>
  <c r="Y14" i="318"/>
  <c r="M13" i="319"/>
  <c r="M12" i="320"/>
  <c r="O6" i="309"/>
  <c r="P5" i="309"/>
  <c r="O6" i="308"/>
  <c r="P5" i="308"/>
  <c r="O5" i="307"/>
  <c r="N6" i="307"/>
  <c r="O6" i="305"/>
  <c r="P5" i="305"/>
  <c r="O6" i="300"/>
  <c r="P5" i="300"/>
  <c r="O6" i="299"/>
  <c r="P5" i="299"/>
  <c r="O5" i="298"/>
  <c r="N6" i="298"/>
  <c r="O6" i="296"/>
  <c r="P5" i="296"/>
  <c r="N6" i="293"/>
  <c r="O5" i="293"/>
  <c r="O5" i="282"/>
  <c r="N6" i="282"/>
  <c r="O6" i="280"/>
  <c r="P5" i="280"/>
  <c r="O6" i="279"/>
  <c r="O6" i="278"/>
  <c r="P5" i="278"/>
  <c r="N6" i="257"/>
  <c r="O5" i="257"/>
  <c r="O6" i="256"/>
  <c r="P5" i="256"/>
  <c r="O6" i="255"/>
  <c r="P5" i="255"/>
  <c r="O6" i="276"/>
  <c r="P5" i="276"/>
  <c r="P5" i="260"/>
  <c r="O6" i="260"/>
  <c r="O6" i="250"/>
  <c r="P5" i="250"/>
  <c r="O5" i="249"/>
  <c r="N6" i="249"/>
  <c r="AJ39" i="300"/>
  <c r="AL39" i="300"/>
  <c r="AL46" i="296"/>
  <c r="AK39" i="300"/>
  <c r="AK37" i="293"/>
  <c r="G15" i="318"/>
  <c r="E15" i="318"/>
  <c r="AL41" i="282"/>
  <c r="X6" i="323" l="1"/>
  <c r="Y5" i="323"/>
  <c r="X6" i="322"/>
  <c r="Y5" i="322"/>
  <c r="Y16" i="318"/>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29" i="280"/>
  <c r="Q5" i="309"/>
  <c r="P6" i="309"/>
  <c r="Q5" i="308"/>
  <c r="P6" i="308"/>
  <c r="P5" i="307"/>
  <c r="O6" i="307"/>
  <c r="Q5" i="305"/>
  <c r="P6" i="305"/>
  <c r="Q5" i="300"/>
  <c r="P6" i="300"/>
  <c r="Q5" i="299"/>
  <c r="P6" i="299"/>
  <c r="P5" i="298"/>
  <c r="O6" i="298"/>
  <c r="Q5" i="296"/>
  <c r="P6" i="296"/>
  <c r="P5" i="293"/>
  <c r="O6" i="293"/>
  <c r="P5" i="282"/>
  <c r="O6" i="282"/>
  <c r="Q5" i="280"/>
  <c r="P6" i="280"/>
  <c r="Q5" i="279"/>
  <c r="Q5" i="278"/>
  <c r="P6" i="278"/>
  <c r="P5" i="257"/>
  <c r="O6" i="257"/>
  <c r="Q5" i="256"/>
  <c r="P6" i="256"/>
  <c r="Q5" i="255"/>
  <c r="P6" i="255"/>
  <c r="Q5" i="276"/>
  <c r="P6" i="276"/>
  <c r="Q5" i="260"/>
  <c r="P6" i="260"/>
  <c r="Q5" i="250"/>
  <c r="P6" i="250"/>
  <c r="P5" i="249"/>
  <c r="O6" i="249"/>
  <c r="F15" i="318"/>
  <c r="Q8" i="320"/>
  <c r="S8" i="320"/>
  <c r="AJ41" i="282"/>
  <c r="AJ29" i="280"/>
  <c r="S16" i="318"/>
  <c r="Q16" i="318"/>
  <c r="R8" i="320"/>
  <c r="AK41" i="282"/>
  <c r="AK29" i="280"/>
  <c r="R16" i="318"/>
  <c r="Y6" i="323" l="1"/>
  <c r="Z5" i="323"/>
  <c r="Y6" i="322"/>
  <c r="Z5" i="322"/>
  <c r="L12" i="319"/>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5" i="293"/>
  <c r="P6" i="293"/>
  <c r="Q5" i="282"/>
  <c r="P6" i="282"/>
  <c r="R5" i="280"/>
  <c r="Q6" i="280"/>
  <c r="R5" i="279"/>
  <c r="Q6" i="279"/>
  <c r="R5" i="278"/>
  <c r="Q6" i="278"/>
  <c r="P6" i="257"/>
  <c r="Q5" i="257"/>
  <c r="R5" i="256"/>
  <c r="Q6" i="256"/>
  <c r="R5" i="255"/>
  <c r="Q6" i="255"/>
  <c r="R5" i="276"/>
  <c r="Q6" i="276"/>
  <c r="R5" i="260"/>
  <c r="Q6" i="260"/>
  <c r="R5" i="250"/>
  <c r="Q6" i="250"/>
  <c r="Q5" i="249"/>
  <c r="P6" i="249"/>
  <c r="X13" i="318"/>
  <c r="T24" i="318" s="1"/>
  <c r="AA5" i="323" l="1"/>
  <c r="Z6" i="323"/>
  <c r="AA5" i="322"/>
  <c r="Z6" i="322"/>
  <c r="T23" i="318"/>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Q6" i="293"/>
  <c r="R5" i="293"/>
  <c r="Q6" i="282"/>
  <c r="R5" i="282"/>
  <c r="R6" i="280"/>
  <c r="S5" i="280"/>
  <c r="S5" i="279"/>
  <c r="R6" i="279"/>
  <c r="R6" i="278"/>
  <c r="S5" i="278"/>
  <c r="Q6" i="257"/>
  <c r="R5" i="257"/>
  <c r="R6" i="256"/>
  <c r="S5" i="256"/>
  <c r="R6" i="255"/>
  <c r="S5" i="255"/>
  <c r="R6" i="276"/>
  <c r="S5" i="276"/>
  <c r="R6" i="260"/>
  <c r="S5" i="260"/>
  <c r="R6" i="250"/>
  <c r="S5" i="250"/>
  <c r="R5" i="249"/>
  <c r="Q6" i="249"/>
  <c r="AB5" i="323" l="1"/>
  <c r="AA6" i="323"/>
  <c r="AB5" i="322"/>
  <c r="AA6" i="322"/>
  <c r="H23" i="318"/>
  <c r="N22" i="319"/>
  <c r="R21" i="319"/>
  <c r="N22" i="320"/>
  <c r="H22" i="318"/>
  <c r="N23" i="319"/>
  <c r="N21" i="320"/>
  <c r="R20" i="320"/>
  <c r="H24" i="318"/>
  <c r="S6" i="309"/>
  <c r="T5" i="309"/>
  <c r="S6" i="308"/>
  <c r="T5" i="308"/>
  <c r="S5" i="307"/>
  <c r="R6" i="307"/>
  <c r="S6" i="305"/>
  <c r="T5" i="305"/>
  <c r="S6" i="300"/>
  <c r="T5" i="300"/>
  <c r="S6" i="299"/>
  <c r="T5" i="299"/>
  <c r="R6" i="298"/>
  <c r="S5" i="298"/>
  <c r="S6" i="296"/>
  <c r="T5" i="296"/>
  <c r="R6" i="293"/>
  <c r="S5" i="293"/>
  <c r="R6" i="282"/>
  <c r="S5" i="282"/>
  <c r="S6" i="280"/>
  <c r="T5" i="280"/>
  <c r="S6" i="279"/>
  <c r="T5" i="279"/>
  <c r="S6" i="278"/>
  <c r="T5" i="278"/>
  <c r="S5" i="257"/>
  <c r="R6" i="257"/>
  <c r="S6" i="256"/>
  <c r="T5" i="256"/>
  <c r="S6" i="255"/>
  <c r="T5" i="255"/>
  <c r="S6" i="276"/>
  <c r="T5" i="276"/>
  <c r="T5" i="260"/>
  <c r="S6" i="260"/>
  <c r="S6" i="250"/>
  <c r="T5" i="250"/>
  <c r="S5" i="249"/>
  <c r="R6" i="249"/>
  <c r="AB6" i="323" l="1"/>
  <c r="AC5" i="323"/>
  <c r="AB6" i="322"/>
  <c r="AC5" i="322"/>
  <c r="U5" i="309"/>
  <c r="T6" i="309"/>
  <c r="U5" i="308"/>
  <c r="T6" i="308"/>
  <c r="T5" i="307"/>
  <c r="S6" i="307"/>
  <c r="U5" i="305"/>
  <c r="T6" i="305"/>
  <c r="U5" i="300"/>
  <c r="T6" i="300"/>
  <c r="U5" i="299"/>
  <c r="T6" i="299"/>
  <c r="T5" i="298"/>
  <c r="S6" i="298"/>
  <c r="U5" i="296"/>
  <c r="T6" i="296"/>
  <c r="T5" i="293"/>
  <c r="S6" i="293"/>
  <c r="T5" i="282"/>
  <c r="S6" i="282"/>
  <c r="U5" i="280"/>
  <c r="T6" i="280"/>
  <c r="U5" i="279"/>
  <c r="T6" i="279"/>
  <c r="U5" i="278"/>
  <c r="T6" i="278"/>
  <c r="T5" i="257"/>
  <c r="S6" i="257"/>
  <c r="U5" i="256"/>
  <c r="T6" i="256"/>
  <c r="U5" i="255"/>
  <c r="T6" i="255"/>
  <c r="U5" i="276"/>
  <c r="T6" i="276"/>
  <c r="U5" i="260"/>
  <c r="T6" i="260"/>
  <c r="U5" i="250"/>
  <c r="T6" i="250"/>
  <c r="T5" i="249"/>
  <c r="S6" i="249"/>
  <c r="AC6" i="323" l="1"/>
  <c r="AD5" i="323"/>
  <c r="AC6" i="322"/>
  <c r="AD5" i="322"/>
  <c r="U6" i="309"/>
  <c r="V5" i="309"/>
  <c r="V5" i="308"/>
  <c r="U6" i="308"/>
  <c r="T6" i="307"/>
  <c r="U5" i="307"/>
  <c r="U6" i="305"/>
  <c r="V5" i="305"/>
  <c r="U6" i="300"/>
  <c r="V5" i="300"/>
  <c r="U6" i="299"/>
  <c r="V5" i="299"/>
  <c r="T6" i="298"/>
  <c r="U5" i="298"/>
  <c r="U6" i="296"/>
  <c r="V5" i="296"/>
  <c r="U5" i="293"/>
  <c r="T6" i="293"/>
  <c r="T6" i="282"/>
  <c r="U5" i="282"/>
  <c r="V5" i="280"/>
  <c r="U6" i="280"/>
  <c r="V5" i="279"/>
  <c r="U6" i="279"/>
  <c r="U6" i="278"/>
  <c r="V5" i="278"/>
  <c r="U5" i="257"/>
  <c r="T6" i="257"/>
  <c r="V5" i="256"/>
  <c r="U6" i="256"/>
  <c r="V5" i="255"/>
  <c r="U6" i="255"/>
  <c r="V5" i="276"/>
  <c r="U6" i="276"/>
  <c r="U6" i="260"/>
  <c r="V5" i="260"/>
  <c r="V5" i="250"/>
  <c r="U6" i="250"/>
  <c r="U5" i="249"/>
  <c r="T6" i="249"/>
  <c r="AE5" i="323" l="1"/>
  <c r="AD6" i="323"/>
  <c r="AE5" i="322"/>
  <c r="AD6" i="322"/>
  <c r="V6" i="309"/>
  <c r="W5" i="309"/>
  <c r="V6" i="308"/>
  <c r="W5" i="308"/>
  <c r="U6" i="307"/>
  <c r="V5" i="307"/>
  <c r="V6" i="305"/>
  <c r="W5" i="305"/>
  <c r="V6" i="300"/>
  <c r="W5" i="300"/>
  <c r="V6" i="299"/>
  <c r="W5" i="299"/>
  <c r="U6" i="298"/>
  <c r="V5" i="298"/>
  <c r="V6" i="296"/>
  <c r="W5" i="296"/>
  <c r="U6" i="293"/>
  <c r="V5" i="293"/>
  <c r="U6" i="282"/>
  <c r="V5" i="282"/>
  <c r="V6" i="280"/>
  <c r="W5" i="280"/>
  <c r="V6" i="279"/>
  <c r="W5" i="279"/>
  <c r="V6" i="278"/>
  <c r="W5" i="278"/>
  <c r="U6" i="257"/>
  <c r="V5" i="257"/>
  <c r="V6" i="256"/>
  <c r="W5" i="256"/>
  <c r="V6" i="255"/>
  <c r="W5" i="255"/>
  <c r="V6" i="276"/>
  <c r="W5" i="276"/>
  <c r="V6" i="260"/>
  <c r="W5" i="260"/>
  <c r="V6" i="250"/>
  <c r="W5" i="250"/>
  <c r="V5" i="249"/>
  <c r="U6" i="249"/>
  <c r="AF5" i="323" l="1"/>
  <c r="AE6" i="323"/>
  <c r="AF5" i="322"/>
  <c r="AE6" i="322"/>
  <c r="W6" i="309"/>
  <c r="X5" i="309"/>
  <c r="W6" i="308"/>
  <c r="X5" i="308"/>
  <c r="W5" i="307"/>
  <c r="V6" i="307"/>
  <c r="W6" i="305"/>
  <c r="X5" i="305"/>
  <c r="W6" i="300"/>
  <c r="X5" i="300"/>
  <c r="W6" i="299"/>
  <c r="X5" i="299"/>
  <c r="W5" i="298"/>
  <c r="V6" i="298"/>
  <c r="W6" i="296"/>
  <c r="X5" i="296"/>
  <c r="V6" i="293"/>
  <c r="W5" i="293"/>
  <c r="W5" i="282"/>
  <c r="V6" i="282"/>
  <c r="W6" i="280"/>
  <c r="X5" i="280"/>
  <c r="W6" i="279"/>
  <c r="X5" i="279"/>
  <c r="W6" i="278"/>
  <c r="X5" i="278"/>
  <c r="V6" i="257"/>
  <c r="W5" i="257"/>
  <c r="W6" i="256"/>
  <c r="X5" i="256"/>
  <c r="W6" i="255"/>
  <c r="X5" i="255"/>
  <c r="W6" i="276"/>
  <c r="X5" i="276"/>
  <c r="X5" i="260"/>
  <c r="W6" i="260"/>
  <c r="W6" i="250"/>
  <c r="X5" i="250"/>
  <c r="W5" i="249"/>
  <c r="V6" i="249"/>
  <c r="AF6" i="323" l="1"/>
  <c r="AG5" i="323"/>
  <c r="AF6" i="322"/>
  <c r="AG5" i="322"/>
  <c r="Y5" i="309"/>
  <c r="X6" i="309"/>
  <c r="X6" i="308"/>
  <c r="Y5" i="308"/>
  <c r="X5" i="307"/>
  <c r="W6" i="307"/>
  <c r="Y5" i="305"/>
  <c r="X6" i="305"/>
  <c r="Y5" i="300"/>
  <c r="X6" i="300"/>
  <c r="Y5" i="299"/>
  <c r="X6" i="299"/>
  <c r="X5" i="298"/>
  <c r="W6" i="298"/>
  <c r="Y5" i="296"/>
  <c r="X6" i="296"/>
  <c r="X5" i="293"/>
  <c r="W6" i="293"/>
  <c r="X5" i="282"/>
  <c r="W6" i="282"/>
  <c r="Y5" i="280"/>
  <c r="X6" i="280"/>
  <c r="Y5" i="279"/>
  <c r="X6" i="279"/>
  <c r="Y5" i="278"/>
  <c r="X6" i="278"/>
  <c r="X5" i="257"/>
  <c r="W6" i="257"/>
  <c r="Y5" i="256"/>
  <c r="X6" i="256"/>
  <c r="Y5" i="255"/>
  <c r="X6" i="255"/>
  <c r="Y5" i="276"/>
  <c r="X6" i="276"/>
  <c r="Y5" i="260"/>
  <c r="X6" i="260"/>
  <c r="Y5" i="250"/>
  <c r="X6" i="250"/>
  <c r="X5" i="249"/>
  <c r="W6" i="249"/>
  <c r="AG6" i="323" l="1"/>
  <c r="AH5" i="323"/>
  <c r="AG6" i="322"/>
  <c r="AH5" i="322"/>
  <c r="Y6" i="309"/>
  <c r="Z5" i="309"/>
  <c r="Z5" i="308"/>
  <c r="Y6" i="308"/>
  <c r="X6" i="307"/>
  <c r="Y5" i="307"/>
  <c r="Y6" i="305"/>
  <c r="Z5" i="305"/>
  <c r="Y6" i="300"/>
  <c r="Z5" i="300"/>
  <c r="Y6" i="299"/>
  <c r="Z5" i="299"/>
  <c r="Y5" i="298"/>
  <c r="X6" i="298"/>
  <c r="Y6" i="296"/>
  <c r="Z5" i="296"/>
  <c r="Y5" i="293"/>
  <c r="X6" i="293"/>
  <c r="Y5" i="282"/>
  <c r="X6" i="282"/>
  <c r="Y6" i="280"/>
  <c r="Z5" i="280"/>
  <c r="Z5" i="279"/>
  <c r="Y6" i="279"/>
  <c r="Z5" i="278"/>
  <c r="Y6" i="278"/>
  <c r="X6" i="257"/>
  <c r="Y5" i="257"/>
  <c r="Z5" i="256"/>
  <c r="Y6" i="256"/>
  <c r="Z5" i="255"/>
  <c r="Y6" i="255"/>
  <c r="Z5" i="276"/>
  <c r="Y6" i="276"/>
  <c r="Z5" i="260"/>
  <c r="Y6" i="260"/>
  <c r="Z5" i="250"/>
  <c r="Y6" i="250"/>
  <c r="Y5" i="249"/>
  <c r="X6" i="249"/>
  <c r="AI5" i="323" l="1"/>
  <c r="AI6" i="323" s="1"/>
  <c r="AH6" i="323"/>
  <c r="AI5" i="322"/>
  <c r="AI6" i="322" s="1"/>
  <c r="AH6" i="322"/>
  <c r="Z6" i="309"/>
  <c r="AA5" i="309"/>
  <c r="Z6" i="308"/>
  <c r="AA5" i="308"/>
  <c r="Y6" i="307"/>
  <c r="Z5" i="307"/>
  <c r="Z6" i="305"/>
  <c r="AA5" i="305"/>
  <c r="Z6" i="300"/>
  <c r="AA5" i="300"/>
  <c r="Z6" i="299"/>
  <c r="AA5" i="299"/>
  <c r="Y6" i="298"/>
  <c r="Z5" i="298"/>
  <c r="Z6" i="296"/>
  <c r="AA5" i="296"/>
  <c r="Y6" i="293"/>
  <c r="Z5" i="293"/>
  <c r="Y6" i="282"/>
  <c r="Z5" i="282"/>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Z6" i="293"/>
  <c r="AA5" i="293"/>
  <c r="Z6" i="282"/>
  <c r="AA5" i="282"/>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B5" i="293"/>
  <c r="AA6" i="293"/>
  <c r="AB5" i="282"/>
  <c r="AA6" i="282"/>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5" i="293"/>
  <c r="AB6" i="293"/>
  <c r="AB6" i="282"/>
  <c r="AC5" i="282"/>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C6" i="293"/>
  <c r="AD5" i="293"/>
  <c r="AC6" i="282"/>
  <c r="AD5" i="282"/>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D6" i="293"/>
  <c r="AE5" i="293"/>
  <c r="AD6" i="282"/>
  <c r="AE5" i="282"/>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F5" i="293"/>
  <c r="AE6" i="293"/>
  <c r="AF5" i="282"/>
  <c r="AE6" i="282"/>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5" i="293"/>
  <c r="AF6" i="293"/>
  <c r="AG5" i="282"/>
  <c r="AF6" i="282"/>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G6" i="293"/>
  <c r="AH5" i="293"/>
  <c r="AG6" i="282"/>
  <c r="AH5" i="282"/>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34" i="276"/>
  <c r="AK34" i="276"/>
  <c r="AJ34" i="276"/>
  <c r="Y7" i="318" l="1"/>
  <c r="Y17" i="320"/>
  <c r="Y18" i="319"/>
  <c r="W7" i="318"/>
  <c r="W17" i="320"/>
  <c r="W18" i="319"/>
  <c r="X7" i="318"/>
  <c r="X18" i="319"/>
  <c r="X17" i="320"/>
  <c r="AL41" i="256"/>
  <c r="Y8" i="318" l="1"/>
  <c r="Y19" i="319"/>
  <c r="Y18" i="320"/>
  <c r="AK41" i="256"/>
  <c r="AJ41"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3" i="260"/>
  <c r="AJ33" i="260"/>
  <c r="AL44" i="257"/>
  <c r="AJ44" i="257"/>
  <c r="S18" i="318"/>
  <c r="AJ19" i="255"/>
  <c r="AL19" i="255"/>
  <c r="Q18" i="318"/>
  <c r="R18" i="318"/>
  <c r="AK19"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3" i="260"/>
  <c r="AK44"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Y5" authorId="0">
      <text>
        <r>
          <rPr>
            <b/>
            <sz val="9"/>
            <color indexed="81"/>
            <rFont val="Tahoma"/>
          </rPr>
          <t>anhtuan:</t>
        </r>
        <r>
          <rPr>
            <sz val="9"/>
            <color indexed="81"/>
            <rFont val="Tahoma"/>
          </rPr>
          <t xml:space="preserve">
Không đúng link</t>
        </r>
      </text>
    </comment>
  </commentList>
</comments>
</file>

<file path=xl/comments10.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1.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comments12.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3.xml><?xml version="1.0" encoding="utf-8"?>
<comments xmlns="http://schemas.openxmlformats.org/spreadsheetml/2006/main">
  <authors>
    <author>anhtuan</author>
  </authors>
  <commentList>
    <comment ref="W5" authorId="0">
      <text>
        <r>
          <rPr>
            <b/>
            <sz val="9"/>
            <color indexed="81"/>
            <rFont val="Tahoma"/>
          </rPr>
          <t>anhtuan:</t>
        </r>
        <r>
          <rPr>
            <sz val="9"/>
            <color indexed="81"/>
            <rFont val="Tahoma"/>
          </rPr>
          <t xml:space="preserve">
31/31 V0</t>
        </r>
      </text>
    </comment>
    <comment ref="O20" authorId="0">
      <text>
        <r>
          <rPr>
            <b/>
            <sz val="9"/>
            <color indexed="81"/>
            <rFont val="Tahoma"/>
            <family val="2"/>
          </rPr>
          <t>anhtuan:</t>
        </r>
        <r>
          <rPr>
            <sz val="9"/>
            <color indexed="81"/>
            <rFont val="Tahoma"/>
            <family val="2"/>
          </rPr>
          <t xml:space="preserve">
2T</t>
        </r>
      </text>
    </comment>
  </commentList>
</comments>
</file>

<file path=xl/comments14.xml><?xml version="1.0" encoding="utf-8"?>
<comments xmlns="http://schemas.openxmlformats.org/spreadsheetml/2006/main">
  <authors>
    <author>anhtuan</author>
  </authors>
  <commentList>
    <comment ref="O5" authorId="0">
      <text>
        <r>
          <rPr>
            <b/>
            <sz val="9"/>
            <color indexed="81"/>
            <rFont val="Tahoma"/>
            <family val="2"/>
          </rPr>
          <t>anhtuan:</t>
        </r>
        <r>
          <rPr>
            <sz val="9"/>
            <color indexed="81"/>
            <rFont val="Tahoma"/>
            <family val="2"/>
          </rPr>
          <t xml:space="preserve">
V0</t>
        </r>
      </text>
    </comment>
    <comment ref="S5" authorId="0">
      <text>
        <r>
          <rPr>
            <b/>
            <sz val="9"/>
            <color indexed="81"/>
            <rFont val="Tahoma"/>
          </rPr>
          <t>anhtuan:</t>
        </r>
        <r>
          <rPr>
            <sz val="9"/>
            <color indexed="81"/>
            <rFont val="Tahoma"/>
          </rPr>
          <t xml:space="preserve">
V0</t>
        </r>
      </text>
    </comment>
    <comment ref="V5" authorId="0">
      <text>
        <r>
          <rPr>
            <b/>
            <sz val="9"/>
            <color indexed="81"/>
            <rFont val="Tahoma"/>
          </rPr>
          <t>anhtuan:</t>
        </r>
        <r>
          <rPr>
            <sz val="9"/>
            <color indexed="81"/>
            <rFont val="Tahoma"/>
          </rPr>
          <t xml:space="preserve">
V1</t>
        </r>
      </text>
    </comment>
    <comment ref="Y5" authorId="0">
      <text>
        <r>
          <rPr>
            <b/>
            <sz val="9"/>
            <color indexed="81"/>
            <rFont val="Tahoma"/>
          </rPr>
          <t>anhtuan:</t>
        </r>
        <r>
          <rPr>
            <sz val="9"/>
            <color indexed="81"/>
            <rFont val="Tahoma"/>
          </rPr>
          <t xml:space="preserve">
V0 34/34</t>
        </r>
      </text>
    </comment>
  </commentList>
</comments>
</file>

<file path=xl/comments2.xml><?xml version="1.0" encoding="utf-8"?>
<comments xmlns="http://schemas.openxmlformats.org/spreadsheetml/2006/main">
  <authors>
    <author>Windows User</author>
  </authors>
  <commentList>
    <comment ref="Q17" authorId="0">
      <text>
        <r>
          <rPr>
            <b/>
            <sz val="9"/>
            <color indexed="81"/>
            <rFont val="Tahoma"/>
            <family val="2"/>
          </rPr>
          <t>Windows User:</t>
        </r>
        <r>
          <rPr>
            <sz val="9"/>
            <color indexed="81"/>
            <rFont val="Tahoma"/>
            <family val="2"/>
          </rPr>
          <t xml:space="preserve">
Điểm danh đầu giờ có sau đó GVBM gọi trong suốt giờ học không thấy trả lời)</t>
        </r>
      </text>
    </comment>
    <comment ref="S22" authorId="0">
      <text>
        <r>
          <rPr>
            <sz val="9"/>
            <color indexed="81"/>
            <rFont val="Tahoma"/>
            <family val="2"/>
          </rPr>
          <t xml:space="preserve">Điểm danh đầu giờ có. Trong suốt giờ học không tương tác với GV
</t>
        </r>
      </text>
    </comment>
    <comment ref="Q23" authorId="0">
      <text>
        <r>
          <rPr>
            <b/>
            <sz val="9"/>
            <color indexed="81"/>
            <rFont val="Tahoma"/>
            <family val="2"/>
          </rPr>
          <t>Windows User:</t>
        </r>
        <r>
          <rPr>
            <sz val="9"/>
            <color indexed="81"/>
            <rFont val="Tahoma"/>
            <family val="2"/>
          </rPr>
          <t xml:space="preserve">
Điểm danh đầu giờ có sau đó GVBM gọi trong suốt giờ học không thấy trả lời)</t>
        </r>
      </text>
    </comment>
    <comment ref="V23" authorId="0">
      <text>
        <r>
          <rPr>
            <b/>
            <sz val="9"/>
            <color indexed="81"/>
            <rFont val="Tahoma"/>
            <charset val="1"/>
          </rPr>
          <t>Windows User:</t>
        </r>
        <r>
          <rPr>
            <sz val="9"/>
            <color indexed="81"/>
            <rFont val="Tahoma"/>
            <charset val="1"/>
          </rPr>
          <t xml:space="preserve">
Có đăng nhập google meet nhưng không tương tác với GV trong quá trình học nên điểm danh vắng</t>
        </r>
      </text>
    </comment>
    <comment ref="V24" authorId="0">
      <text>
        <r>
          <rPr>
            <b/>
            <sz val="9"/>
            <color indexed="81"/>
            <rFont val="Tahoma"/>
            <charset val="1"/>
          </rPr>
          <t>Windows User:</t>
        </r>
        <r>
          <rPr>
            <sz val="9"/>
            <color indexed="81"/>
            <rFont val="Tahoma"/>
            <charset val="1"/>
          </rPr>
          <t xml:space="preserve">
Có đăng nhập google meet nhưng không tương tác với GV trong quá trình học nên điểm danh vắng</t>
        </r>
      </text>
    </comment>
    <comment ref="X24" authorId="0">
      <text>
        <r>
          <rPr>
            <b/>
            <sz val="9"/>
            <color indexed="81"/>
            <rFont val="Tahoma"/>
            <charset val="1"/>
          </rPr>
          <t>Windows User:</t>
        </r>
        <r>
          <rPr>
            <sz val="9"/>
            <color indexed="81"/>
            <rFont val="Tahoma"/>
            <charset val="1"/>
          </rPr>
          <t xml:space="preserve">
Có đăng nhập google meet nhưng không tương tác với GV trong quá trình học nên điểm danh vắng</t>
        </r>
      </text>
    </comment>
  </commentList>
</comments>
</file>

<file path=xl/comments3.xml><?xml version="1.0" encoding="utf-8"?>
<comments xmlns="http://schemas.openxmlformats.org/spreadsheetml/2006/main">
  <authors>
    <author>Windows User</author>
  </authors>
  <commentList>
    <comment ref="R14" authorId="0">
      <text>
        <r>
          <rPr>
            <sz val="9"/>
            <color indexed="81"/>
            <rFont val="Tahoma"/>
            <family val="2"/>
          </rPr>
          <t xml:space="preserve">Đầu giờ điểm danh có, nhưng trong suốt quá trình học không tương tác với GV
</t>
        </r>
      </text>
    </comment>
    <comment ref="R29" authorId="0">
      <text>
        <r>
          <rPr>
            <sz val="9"/>
            <color indexed="81"/>
            <rFont val="Tahoma"/>
            <family val="2"/>
          </rPr>
          <t xml:space="preserve">Đầu giờ điểm danh có, nhưng trong suốt quá trình học không tương tác với GV
</t>
        </r>
      </text>
    </comment>
    <comment ref="R30" authorId="0">
      <text>
        <r>
          <rPr>
            <sz val="9"/>
            <color indexed="81"/>
            <rFont val="Tahoma"/>
            <family val="2"/>
          </rPr>
          <t xml:space="preserve">Đầu giờ điểm danh có, nhưng trong suốt quá trình học không tương tác với GV
</t>
        </r>
      </text>
    </comment>
  </commentList>
</comments>
</file>

<file path=xl/comments4.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5.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List>
</comments>
</file>

<file path=xl/comments7.xml><?xml version="1.0" encoding="utf-8"?>
<comments xmlns="http://schemas.openxmlformats.org/spreadsheetml/2006/main">
  <authors>
    <author>LSTC</author>
    <author>anhtuan</author>
  </authors>
  <commentList>
    <comment ref="H5" authorId="0">
      <text>
        <r>
          <rPr>
            <b/>
            <sz val="9"/>
            <color indexed="81"/>
            <rFont val="Tahoma"/>
            <family val="2"/>
          </rPr>
          <t>LSTC:</t>
        </r>
        <r>
          <rPr>
            <sz val="9"/>
            <color indexed="81"/>
            <rFont val="Tahoma"/>
            <family val="2"/>
          </rPr>
          <t xml:space="preserve">
V:0</t>
        </r>
      </text>
    </comment>
    <comment ref="O5" authorId="1">
      <text>
        <r>
          <rPr>
            <b/>
            <sz val="9"/>
            <color indexed="81"/>
            <rFont val="Tahoma"/>
            <family val="2"/>
          </rPr>
          <t>anhtuan:</t>
        </r>
        <r>
          <rPr>
            <sz val="9"/>
            <color indexed="81"/>
            <rFont val="Tahoma"/>
            <family val="2"/>
          </rPr>
          <t xml:space="preserve">
V0</t>
        </r>
      </text>
    </comment>
    <comment ref="R5" authorId="1">
      <text>
        <r>
          <rPr>
            <b/>
            <sz val="9"/>
            <color indexed="81"/>
            <rFont val="Tahoma"/>
            <family val="2"/>
          </rPr>
          <t>anhtuan:</t>
        </r>
        <r>
          <rPr>
            <sz val="9"/>
            <color indexed="81"/>
            <rFont val="Tahoma"/>
            <family val="2"/>
          </rPr>
          <t xml:space="preserve">
V0 21/21</t>
        </r>
      </text>
    </comment>
    <comment ref="S5" authorId="1">
      <text>
        <r>
          <rPr>
            <b/>
            <sz val="9"/>
            <color indexed="81"/>
            <rFont val="Tahoma"/>
          </rPr>
          <t>anhtuan:</t>
        </r>
        <r>
          <rPr>
            <sz val="9"/>
            <color indexed="81"/>
            <rFont val="Tahoma"/>
          </rPr>
          <t xml:space="preserve">
v0 21/21</t>
        </r>
      </text>
    </comment>
    <comment ref="W5" authorId="1">
      <text>
        <r>
          <rPr>
            <b/>
            <sz val="9"/>
            <color indexed="81"/>
            <rFont val="Tahoma"/>
          </rPr>
          <t>anhtuan:</t>
        </r>
        <r>
          <rPr>
            <sz val="9"/>
            <color indexed="81"/>
            <rFont val="Tahoma"/>
          </rPr>
          <t xml:space="preserve">
V0 21/21</t>
        </r>
      </text>
    </comment>
  </commentList>
</comments>
</file>

<file path=xl/comments8.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9.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<sst xmlns="http://schemas.openxmlformats.org/spreadsheetml/2006/main" count="3246" uniqueCount="896">
  <si>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</si>
  <si>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</si>
  <si>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</si>
  <si>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</si>
  <si>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</si>
  <si>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</si>
  <si>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</si>
  <si>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</si>
  <si>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</si>
  <si>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</si>
  <si>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</si>
  <si>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Huy</t>
  </si>
  <si>
    <t>Linh</t>
  </si>
  <si>
    <t>Nguyễn Hoàng</t>
  </si>
  <si>
    <t>Tiến</t>
  </si>
  <si>
    <t>Cường</t>
  </si>
  <si>
    <t>Long</t>
  </si>
  <si>
    <t>Phú</t>
  </si>
  <si>
    <t>Thành</t>
  </si>
  <si>
    <t>Nguyễn Quốc</t>
  </si>
  <si>
    <t>Nhật</t>
  </si>
  <si>
    <t>Giang</t>
  </si>
  <si>
    <t>Nhân</t>
  </si>
  <si>
    <t>Hưng</t>
  </si>
  <si>
    <t>Trần Quốc</t>
  </si>
  <si>
    <t>Mai</t>
  </si>
  <si>
    <t>Khánh</t>
  </si>
  <si>
    <t>An</t>
  </si>
  <si>
    <t>Bảo</t>
  </si>
  <si>
    <t>Nguyễn Thành</t>
  </si>
  <si>
    <t>Đạt</t>
  </si>
  <si>
    <t>Duy</t>
  </si>
  <si>
    <t>Khang</t>
  </si>
  <si>
    <t>Nghĩa</t>
  </si>
  <si>
    <t>Quân</t>
  </si>
  <si>
    <t>Tâm</t>
  </si>
  <si>
    <t>Thanh</t>
  </si>
  <si>
    <t>Thịnh</t>
  </si>
  <si>
    <t>Ân</t>
  </si>
  <si>
    <t>Hào</t>
  </si>
  <si>
    <t>Hậu</t>
  </si>
  <si>
    <t>Hiếu</t>
  </si>
  <si>
    <t>Minh</t>
  </si>
  <si>
    <t>Nam</t>
  </si>
  <si>
    <t>Phát</t>
  </si>
  <si>
    <t>Nguyễn Thanh</t>
  </si>
  <si>
    <t>Thái</t>
  </si>
  <si>
    <t>Tú</t>
  </si>
  <si>
    <t>Vũ</t>
  </si>
  <si>
    <t>Anh</t>
  </si>
  <si>
    <t>Kiệt</t>
  </si>
  <si>
    <t>Sơn</t>
  </si>
  <si>
    <t>Nguyễn Tấn</t>
  </si>
  <si>
    <t>Tín</t>
  </si>
  <si>
    <t>Toàn</t>
  </si>
  <si>
    <t>Tuấn</t>
  </si>
  <si>
    <t>Nguyễn Tuấn</t>
  </si>
  <si>
    <t>Hiền</t>
  </si>
  <si>
    <t>Trung</t>
  </si>
  <si>
    <t>Hoàng</t>
  </si>
  <si>
    <t xml:space="preserve">Nguyễn Hữu </t>
  </si>
  <si>
    <t>Phúc</t>
  </si>
  <si>
    <t>Phương</t>
  </si>
  <si>
    <t>Nguyễn Minh</t>
  </si>
  <si>
    <t>Trí</t>
  </si>
  <si>
    <t>Bình</t>
  </si>
  <si>
    <t>Dũng</t>
  </si>
  <si>
    <t>Thuận</t>
  </si>
  <si>
    <t>Ngân</t>
  </si>
  <si>
    <t>Ngọc</t>
  </si>
  <si>
    <t>Như</t>
  </si>
  <si>
    <t>Nguyễn Hồng</t>
  </si>
  <si>
    <t>Vy</t>
  </si>
  <si>
    <t>Yến</t>
  </si>
  <si>
    <t>Khoa</t>
  </si>
  <si>
    <t>Lộc</t>
  </si>
  <si>
    <t>Nguyễn Ngọc</t>
  </si>
  <si>
    <t>Phạm Hoàng</t>
  </si>
  <si>
    <t>Sang</t>
  </si>
  <si>
    <t>Thiện</t>
  </si>
  <si>
    <t>Vinh</t>
  </si>
  <si>
    <t>Nguyễn Thị Thanh</t>
  </si>
  <si>
    <t>Nhi</t>
  </si>
  <si>
    <t>Tùng</t>
  </si>
  <si>
    <t>Nguyên</t>
  </si>
  <si>
    <t>Trúc</t>
  </si>
  <si>
    <t>Thắng</t>
  </si>
  <si>
    <t>Danh</t>
  </si>
  <si>
    <t>Hân</t>
  </si>
  <si>
    <t>Tấn</t>
  </si>
  <si>
    <t>Nguyễn Gia</t>
  </si>
  <si>
    <t>My</t>
  </si>
  <si>
    <t>Việt</t>
  </si>
  <si>
    <t>Trần Thanh</t>
  </si>
  <si>
    <t>Duyên</t>
  </si>
  <si>
    <t>Hải</t>
  </si>
  <si>
    <t>Kiên</t>
  </si>
  <si>
    <t>Thảo</t>
  </si>
  <si>
    <t>Đào Quốc</t>
  </si>
  <si>
    <t>Nguyễn Đăng</t>
  </si>
  <si>
    <t>Khôi</t>
  </si>
  <si>
    <t xml:space="preserve">Nguyễn Văn </t>
  </si>
  <si>
    <t xml:space="preserve">Nguyễn Thành </t>
  </si>
  <si>
    <t>Quý</t>
  </si>
  <si>
    <t>Tân</t>
  </si>
  <si>
    <t>Thông</t>
  </si>
  <si>
    <t>Nguyễn Thị Phương</t>
  </si>
  <si>
    <t>Lê Văn</t>
  </si>
  <si>
    <t>Phong</t>
  </si>
  <si>
    <t>Trân</t>
  </si>
  <si>
    <t>Trọng</t>
  </si>
  <si>
    <t>Pháp</t>
  </si>
  <si>
    <t>Lê Hoàng</t>
  </si>
  <si>
    <t>Mai Anh</t>
  </si>
  <si>
    <t>Cương</t>
  </si>
  <si>
    <t>Nga</t>
  </si>
  <si>
    <t>Thy</t>
  </si>
  <si>
    <t>Tiên</t>
  </si>
  <si>
    <t>Bích</t>
  </si>
  <si>
    <t>Trần Hoàng</t>
  </si>
  <si>
    <t>Lý</t>
  </si>
  <si>
    <t>Quang</t>
  </si>
  <si>
    <t>Nguyễn Văn</t>
  </si>
  <si>
    <t>Huỳnh Tấn</t>
  </si>
  <si>
    <t>Huỳnh Đăng</t>
  </si>
  <si>
    <t>Nhung</t>
  </si>
  <si>
    <t xml:space="preserve">Nguyễn Thái </t>
  </si>
  <si>
    <t>Triệu</t>
  </si>
  <si>
    <t>Hồ Thị Ngọc</t>
  </si>
  <si>
    <t>Thiên</t>
  </si>
  <si>
    <t>Hảo</t>
  </si>
  <si>
    <t>Phòng Tuyển sinh - Công tác học sinh</t>
  </si>
  <si>
    <t>Hương</t>
  </si>
  <si>
    <t>Huyền</t>
  </si>
  <si>
    <t>Thư</t>
  </si>
  <si>
    <t>Trâm</t>
  </si>
  <si>
    <t>Trang</t>
  </si>
  <si>
    <t>Châu</t>
  </si>
  <si>
    <t>Trinh</t>
  </si>
  <si>
    <t>Ngô Thanh</t>
  </si>
  <si>
    <t>Dương</t>
  </si>
  <si>
    <t>Nguyễn Phương</t>
  </si>
  <si>
    <t>Miều</t>
  </si>
  <si>
    <t>Oanh</t>
  </si>
  <si>
    <t>Quỳnh</t>
  </si>
  <si>
    <t>Nguyễn Thị Hồng</t>
  </si>
  <si>
    <t>Tuyết</t>
  </si>
  <si>
    <t>Hồng</t>
  </si>
  <si>
    <t>Quyên</t>
  </si>
  <si>
    <t>Tuyền</t>
  </si>
  <si>
    <t>Ý</t>
  </si>
  <si>
    <t>Khải</t>
  </si>
  <si>
    <t>Lê Thị Thanh</t>
  </si>
  <si>
    <t>Phan Thành</t>
  </si>
  <si>
    <t>Lâm</t>
  </si>
  <si>
    <t>Ly</t>
  </si>
  <si>
    <t>Mẫn</t>
  </si>
  <si>
    <t>Uyên</t>
  </si>
  <si>
    <t xml:space="preserve">Phạm Văn </t>
  </si>
  <si>
    <t>Hồ Thanh</t>
  </si>
  <si>
    <t>Nghi</t>
  </si>
  <si>
    <t>Nguyễn Mạnh</t>
  </si>
  <si>
    <t>Lợi</t>
  </si>
  <si>
    <t>Nguyễn Trí</t>
  </si>
  <si>
    <t>Hà</t>
  </si>
  <si>
    <t>Hùng</t>
  </si>
  <si>
    <t>Luân</t>
  </si>
  <si>
    <t>Đăng</t>
  </si>
  <si>
    <t>Nguyễn Thị Mỹ</t>
  </si>
  <si>
    <t>Lê</t>
  </si>
  <si>
    <t>Tiền</t>
  </si>
  <si>
    <t xml:space="preserve"> </t>
  </si>
  <si>
    <t>Lê Xuân</t>
  </si>
  <si>
    <t>Mạnh</t>
  </si>
  <si>
    <t>Vỹ</t>
  </si>
  <si>
    <t>Đạo</t>
  </si>
  <si>
    <t>Phạm Văn</t>
  </si>
  <si>
    <t>Nhã</t>
  </si>
  <si>
    <t>Lê Quang</t>
  </si>
  <si>
    <t>Hiệp</t>
  </si>
  <si>
    <t>Huỳnh Minh</t>
  </si>
  <si>
    <t>Vũ Hoàng</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</si>
  <si>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</si>
  <si>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</si>
  <si>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</si>
  <si>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</si>
  <si>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</si>
  <si>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</si>
  <si>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</si>
  <si>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</si>
  <si>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</si>
  <si>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</si>
  <si>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</si>
  <si>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</si>
  <si>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</si>
  <si>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</si>
  <si>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</si>
  <si>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</si>
  <si>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</si>
  <si>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</si>
  <si>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</si>
  <si>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</si>
  <si>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</si>
  <si>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</si>
  <si>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</si>
  <si>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</si>
  <si>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</si>
  <si>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</si>
  <si>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</si>
  <si>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</si>
  <si>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</si>
  <si>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</si>
  <si>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</si>
  <si>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</si>
  <si>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</si>
  <si>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</si>
  <si>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</si>
  <si>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</si>
  <si>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</si>
  <si>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</si>
  <si>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</si>
  <si>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</si>
  <si>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</si>
  <si>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</si>
  <si>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</si>
  <si>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</si>
  <si>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</si>
  <si>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</si>
  <si>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</si>
  <si>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</si>
  <si>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</si>
  <si>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</si>
  <si>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</si>
  <si>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</si>
  <si>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</si>
  <si>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</si>
  <si>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</si>
  <si>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</si>
  <si>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</si>
  <si>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</si>
  <si>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</si>
  <si>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</si>
  <si>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</si>
  <si>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</si>
  <si>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</si>
  <si>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</si>
  <si>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</si>
  <si>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</si>
  <si>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</si>
  <si>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</si>
  <si>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</si>
  <si>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</si>
  <si>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</si>
  <si>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</si>
  <si>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</si>
  <si>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</si>
  <si>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</si>
  <si>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</si>
  <si>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</si>
  <si>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</si>
  <si>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</si>
  <si>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</si>
  <si>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</si>
  <si>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Tiến </t>
  </si>
  <si>
    <t xml:space="preserve">Nguyễn Minh </t>
  </si>
  <si>
    <t xml:space="preserve">Nguyễn Thanh </t>
  </si>
  <si>
    <t xml:space="preserve">Trần Thị Thanh </t>
  </si>
  <si>
    <t xml:space="preserve">Trần Anh </t>
  </si>
  <si>
    <t xml:space="preserve">Nguyễn Hồng </t>
  </si>
  <si>
    <t xml:space="preserve">Mã Minh </t>
  </si>
  <si>
    <t>Bùi Thị Cẩm</t>
  </si>
  <si>
    <t xml:space="preserve">Nguyễn Hưng </t>
  </si>
  <si>
    <t xml:space="preserve">Võ Hoàng </t>
  </si>
  <si>
    <r>
      <t>BẢNG ĐIỂM DANH LỚP</t>
    </r>
    <r>
      <rPr>
        <b/>
        <sz val="18"/>
        <rFont val="Times New Roman"/>
        <family val="1"/>
      </rPr>
      <t xml:space="preserve"> </t>
    </r>
    <r>
      <rPr>
        <b/>
        <sz val="18"/>
        <color rgb="FFFF0000"/>
        <rFont val="Times New Roman"/>
        <family val="1"/>
      </rPr>
      <t xml:space="preserve">TC21.1 </t>
    </r>
    <r>
      <rPr>
        <b/>
        <sz val="14"/>
        <rFont val="Times New Roman"/>
        <family val="1"/>
      </rPr>
      <t>HÀNG NGÀY</t>
    </r>
  </si>
  <si>
    <r>
      <t xml:space="preserve">BẢNG ĐIỂM DANH LỚP </t>
    </r>
    <r>
      <rPr>
        <b/>
        <sz val="18"/>
        <color rgb="FFFF0000"/>
        <rFont val="Times New Roman"/>
        <family val="1"/>
      </rPr>
      <t>KTDN21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</si>
  <si>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LGT21.1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</si>
  <si>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BHST21.1</t>
    </r>
    <r>
      <rPr>
        <b/>
        <sz val="14"/>
        <color rgb="FFFF0000"/>
        <rFont val="Times New Roman"/>
        <family val="1"/>
      </rPr>
      <t xml:space="preserve"> </t>
    </r>
    <r>
      <rPr>
        <b/>
        <sz val="14"/>
        <rFont val="Times New Roman"/>
        <family val="1"/>
      </rPr>
      <t>HÀNG NGÀY</t>
    </r>
  </si>
  <si>
    <t xml:space="preserve">Nguyễn Thế Hoàng </t>
  </si>
  <si>
    <t xml:space="preserve">Trần Thị Huỳnh </t>
  </si>
  <si>
    <t>Nguyễn Minh Gia</t>
  </si>
  <si>
    <t>Đặng Gia</t>
  </si>
  <si>
    <t>Ngô Thị Hồng</t>
  </si>
  <si>
    <t>Đào</t>
  </si>
  <si>
    <t xml:space="preserve">Lê Ngọc Trúc </t>
  </si>
  <si>
    <t xml:space="preserve">Nguyễn Thị Thúy </t>
  </si>
  <si>
    <t xml:space="preserve">Nguyễn Kim </t>
  </si>
  <si>
    <t>Hoàn</t>
  </si>
  <si>
    <t>Trần Hoàng Ngọc</t>
  </si>
  <si>
    <t>Nguyễn Ánh</t>
  </si>
  <si>
    <t xml:space="preserve">Đặng Nguyễn Bảo </t>
  </si>
  <si>
    <t xml:space="preserve">Nguyễn Lê Kim </t>
  </si>
  <si>
    <t xml:space="preserve">Hồ Trọng </t>
  </si>
  <si>
    <t xml:space="preserve">Nguyễn Anh </t>
  </si>
  <si>
    <t xml:space="preserve">Trần Thị Kiều </t>
  </si>
  <si>
    <t xml:space="preserve">Trần Thị Thùy </t>
  </si>
  <si>
    <t>Dương Kim</t>
  </si>
  <si>
    <t>Đặng Kim Thảo</t>
  </si>
  <si>
    <t>Vi</t>
  </si>
  <si>
    <t xml:space="preserve">Chế Triều </t>
  </si>
  <si>
    <t xml:space="preserve">Nguyễn Quốc </t>
  </si>
  <si>
    <r>
      <t xml:space="preserve">BẢNG ĐIỂM DANH LỚP </t>
    </r>
    <r>
      <rPr>
        <b/>
        <sz val="18"/>
        <color rgb="FFFF0000"/>
        <rFont val="Times New Roman"/>
        <family val="1"/>
      </rPr>
      <t>BHST21.2</t>
    </r>
    <r>
      <rPr>
        <b/>
        <sz val="14"/>
        <color rgb="FFFF0000"/>
        <rFont val="Times New Roman"/>
        <family val="1"/>
      </rPr>
      <t xml:space="preserve"> </t>
    </r>
    <r>
      <rPr>
        <b/>
        <sz val="14"/>
        <rFont val="Times New Roman"/>
        <family val="1"/>
      </rPr>
      <t>HÀNG NGÀY</t>
    </r>
  </si>
  <si>
    <t xml:space="preserve">Võ Thành </t>
  </si>
  <si>
    <t xml:space="preserve">Nguyễn Thị Huyền </t>
  </si>
  <si>
    <t>Diệu</t>
  </si>
  <si>
    <t xml:space="preserve">Lương Nguyễn Trường </t>
  </si>
  <si>
    <t xml:space="preserve">Mạch Tấn </t>
  </si>
  <si>
    <t>Trần Ngọc Như</t>
  </si>
  <si>
    <t>Huỳnh</t>
  </si>
  <si>
    <t xml:space="preserve">Nguyễn Trầm Yến </t>
  </si>
  <si>
    <t>Trà Ngọc</t>
  </si>
  <si>
    <t xml:space="preserve">Lê Ngọc </t>
  </si>
  <si>
    <t xml:space="preserve">Nguyễn Lê Thị Tuyết </t>
  </si>
  <si>
    <t>Lý Thanh</t>
  </si>
  <si>
    <t xml:space="preserve">Nguyễn Tăng Mai </t>
  </si>
  <si>
    <t>Sâm</t>
  </si>
  <si>
    <t>Phạm Tuấn</t>
  </si>
  <si>
    <t>Đặng Quốc</t>
  </si>
  <si>
    <t xml:space="preserve">Nguyễn Hồng Bích </t>
  </si>
  <si>
    <t xml:space="preserve">Ngô Thị Cẩm </t>
  </si>
  <si>
    <t>Thúy</t>
  </si>
  <si>
    <t xml:space="preserve">Phạm Vũ Đình </t>
  </si>
  <si>
    <t>Nguyễn Trương Hà</t>
  </si>
  <si>
    <t xml:space="preserve">Huỳnh Bá </t>
  </si>
  <si>
    <t xml:space="preserve">Hoàng Thị Hà </t>
  </si>
  <si>
    <t xml:space="preserve">Trương Ngọc </t>
  </si>
  <si>
    <t xml:space="preserve">Nguyễn Hồng Bảo  </t>
  </si>
  <si>
    <t>Nguyễn Thái</t>
  </si>
  <si>
    <t>Cẩm</t>
  </si>
  <si>
    <t>Nguyễn Võ Quốc</t>
  </si>
  <si>
    <t>Cao</t>
  </si>
  <si>
    <t>Đặng Thanh</t>
  </si>
  <si>
    <t>Nguyễn Bùi Minh</t>
  </si>
  <si>
    <t>Huỳnh Thị Lệ</t>
  </si>
  <si>
    <t>Tạ Thanh</t>
  </si>
  <si>
    <t>Lê Phạm Ngọc</t>
  </si>
  <si>
    <t>Tiễn</t>
  </si>
  <si>
    <t>Đặng Thị Ngọc</t>
  </si>
  <si>
    <r>
      <t xml:space="preserve">BẢNG ĐIỂM DANH LỚP </t>
    </r>
    <r>
      <rPr>
        <b/>
        <sz val="18"/>
        <color rgb="FFFF0000"/>
        <rFont val="Times New Roman"/>
        <family val="1"/>
      </rPr>
      <t>THUD21.1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</si>
  <si>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THUD21.2</t>
    </r>
    <r>
      <rPr>
        <b/>
        <sz val="14"/>
        <color rgb="FFFF0000"/>
        <rFont val="Times New Roman"/>
        <family val="1"/>
      </rPr>
      <t xml:space="preserve"> </t>
    </r>
    <r>
      <rPr>
        <b/>
        <sz val="14"/>
        <rFont val="Times New Roman"/>
        <family val="1"/>
      </rPr>
      <t>HÀNG NGÀY</t>
    </r>
  </si>
  <si>
    <t xml:space="preserve">Huỳnh Châu Triều </t>
  </si>
  <si>
    <t xml:space="preserve">Vũ Duy </t>
  </si>
  <si>
    <t>Nguyễn Phúc</t>
  </si>
  <si>
    <t xml:space="preserve">Nguyễn Hoài </t>
  </si>
  <si>
    <t xml:space="preserve">Nguyễn Huỳnh Ngọc Quốc </t>
  </si>
  <si>
    <t xml:space="preserve">Đặng </t>
  </si>
  <si>
    <t>Brazin</t>
  </si>
  <si>
    <t xml:space="preserve">Nguyễn Phạm Quốc </t>
  </si>
  <si>
    <t xml:space="preserve">Đỗ Thành </t>
  </si>
  <si>
    <t>Đạt</t>
  </si>
  <si>
    <t xml:space="preserve">Nguyễn Đỗ </t>
  </si>
  <si>
    <t xml:space="preserve">Nguyễn Thị Kim </t>
  </si>
  <si>
    <t xml:space="preserve">Nguyễn Ngọc </t>
  </si>
  <si>
    <t xml:space="preserve">Trương Minh </t>
  </si>
  <si>
    <t xml:space="preserve">Hồ Hoàng </t>
  </si>
  <si>
    <t xml:space="preserve">Nguyễn Huy </t>
  </si>
  <si>
    <t xml:space="preserve">Huỳnh Ngọc </t>
  </si>
  <si>
    <t xml:space="preserve">Huỳnh Thạch Chí </t>
  </si>
  <si>
    <t xml:space="preserve">Trần Minh </t>
  </si>
  <si>
    <t>Ngô Vương</t>
  </si>
  <si>
    <t xml:space="preserve">Huỳnh Nguyễn Thế </t>
  </si>
  <si>
    <t>Lân</t>
  </si>
  <si>
    <t xml:space="preserve">Tiêu Thành Danh </t>
  </si>
  <si>
    <t xml:space="preserve">Lê Thị Cẩm </t>
  </si>
  <si>
    <t xml:space="preserve">Phạm Duy </t>
  </si>
  <si>
    <t xml:space="preserve">Trần Đặng Minh </t>
  </si>
  <si>
    <t>Võ Minh</t>
  </si>
  <si>
    <t>Quyền</t>
  </si>
  <si>
    <t xml:space="preserve">Chung Thanh </t>
  </si>
  <si>
    <t xml:space="preserve">Lang Trần Thành </t>
  </si>
  <si>
    <t xml:space="preserve">Nguyễn Lâm </t>
  </si>
  <si>
    <t xml:space="preserve">Lê Hiền </t>
  </si>
  <si>
    <t xml:space="preserve">Lê Tấn </t>
  </si>
  <si>
    <r>
      <t xml:space="preserve">BẢNG ĐIỂM DANH LỚP </t>
    </r>
    <r>
      <rPr>
        <b/>
        <sz val="18"/>
        <color rgb="FFFF0000"/>
        <rFont val="Times New Roman"/>
        <family val="1"/>
      </rPr>
      <t>THUD21.3</t>
    </r>
    <r>
      <rPr>
        <b/>
        <sz val="14"/>
        <color rgb="FFFF0000"/>
        <rFont val="Times New Roman"/>
        <family val="1"/>
      </rPr>
      <t xml:space="preserve"> </t>
    </r>
    <r>
      <rPr>
        <b/>
        <sz val="14"/>
        <rFont val="Times New Roman"/>
        <family val="1"/>
      </rPr>
      <t>HÀNG NGÀY</t>
    </r>
  </si>
  <si>
    <t xml:space="preserve">Cao Văn </t>
  </si>
  <si>
    <t>Bản</t>
  </si>
  <si>
    <t xml:space="preserve">Lâm Trí </t>
  </si>
  <si>
    <t>Phan Việt</t>
  </si>
  <si>
    <t>Phạm Nguyên</t>
  </si>
  <si>
    <t xml:space="preserve">Lý Anh </t>
  </si>
  <si>
    <t xml:space="preserve">Trần Lê Anh </t>
  </si>
  <si>
    <t xml:space="preserve">Lê Tuấn </t>
  </si>
  <si>
    <t xml:space="preserve">Lê Nguyễn Minh </t>
  </si>
  <si>
    <t xml:space="preserve">Hồ Phạm Ngọc </t>
  </si>
  <si>
    <t xml:space="preserve">Lê Thị Ngọc </t>
  </si>
  <si>
    <t>Nguyễn Khải</t>
  </si>
  <si>
    <t>Hồ Minh</t>
  </si>
  <si>
    <t xml:space="preserve">Nguyễn Trần Kỳ </t>
  </si>
  <si>
    <t>Ngô Anh Minh</t>
  </si>
  <si>
    <t>Lê Huỳnh Thành</t>
  </si>
  <si>
    <t xml:space="preserve">Nguyễn Trung </t>
  </si>
  <si>
    <t xml:space="preserve">Vũ Hồng </t>
  </si>
  <si>
    <t xml:space="preserve">Lê Công </t>
  </si>
  <si>
    <t>Mai Hồng Bích</t>
  </si>
  <si>
    <t xml:space="preserve">Huỳnh Minh </t>
  </si>
  <si>
    <t>Trần Hoàng Anh</t>
  </si>
  <si>
    <t xml:space="preserve">Lục Thanh </t>
  </si>
  <si>
    <t xml:space="preserve">Nguyễn Ngọc Kim </t>
  </si>
  <si>
    <t>Thang Thanh</t>
  </si>
  <si>
    <t xml:space="preserve">Trần Ngọc Thùy </t>
  </si>
  <si>
    <t xml:space="preserve">Nguyễn Quốc </t>
  </si>
  <si>
    <t>Võ Tấn</t>
  </si>
  <si>
    <r>
      <t xml:space="preserve">BẢNG ĐIỂM DANH LỚP </t>
    </r>
    <r>
      <rPr>
        <b/>
        <sz val="18"/>
        <color rgb="FFFF0000"/>
        <rFont val="Times New Roman"/>
        <family val="1"/>
      </rPr>
      <t>TKĐH 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</si>
  <si>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TKĐH21.2</t>
    </r>
    <r>
      <rPr>
        <b/>
        <sz val="14"/>
        <color rgb="FFFF0000"/>
        <rFont val="Times New Roman"/>
        <family val="1"/>
      </rPr>
      <t xml:space="preserve"> </t>
    </r>
    <r>
      <rPr>
        <b/>
        <sz val="14"/>
        <rFont val="Times New Roman"/>
        <family val="1"/>
      </rPr>
      <t>HÀNG NGÀY</t>
    </r>
  </si>
  <si>
    <t xml:space="preserve">Phòng Quốc </t>
  </si>
  <si>
    <t>Võ Đức Hoài</t>
  </si>
  <si>
    <t xml:space="preserve">Dương Quý </t>
  </si>
  <si>
    <t>Võ Hoàng</t>
  </si>
  <si>
    <t>Bách</t>
  </si>
  <si>
    <t>Hồ Gia</t>
  </si>
  <si>
    <t>Nguyễn Thái Ngọc</t>
  </si>
  <si>
    <t xml:space="preserve">Nguyễn Lâm Minh </t>
  </si>
  <si>
    <t xml:space="preserve">Nguyễn Huỳnh Phúc </t>
  </si>
  <si>
    <t>Hoàng Đình</t>
  </si>
  <si>
    <t>Đông</t>
  </si>
  <si>
    <t xml:space="preserve">Đặng Thị Trúc </t>
  </si>
  <si>
    <t>Nguyễn Công Đại</t>
  </si>
  <si>
    <t>Châu Thị Thủy</t>
  </si>
  <si>
    <t xml:space="preserve">Nguyễn Hạnh </t>
  </si>
  <si>
    <t xml:space="preserve">Bùi Xuân </t>
  </si>
  <si>
    <t xml:space="preserve">Nguyễn Hoàng </t>
  </si>
  <si>
    <t xml:space="preserve">Nguyễn Lê </t>
  </si>
  <si>
    <t xml:space="preserve">Nguyễn Lâm Thanh </t>
  </si>
  <si>
    <t xml:space="preserve">Lâm Thị Huyền </t>
  </si>
  <si>
    <t>Trực</t>
  </si>
  <si>
    <t xml:space="preserve">Vũ Thanh </t>
  </si>
  <si>
    <t xml:space="preserve">Trương Quốc </t>
  </si>
  <si>
    <t xml:space="preserve">Lương Lam </t>
  </si>
  <si>
    <t>Bửu</t>
  </si>
  <si>
    <t xml:space="preserve">Vũ Ngọc Cẩm </t>
  </si>
  <si>
    <t>Mai Đình Anh</t>
  </si>
  <si>
    <t>Dương Thuận</t>
  </si>
  <si>
    <t xml:space="preserve">Toni Robin Fernandez </t>
  </si>
  <si>
    <t xml:space="preserve">Nguyễn Ngọc kim </t>
  </si>
  <si>
    <t xml:space="preserve">Nguyễn Phan Hiếu </t>
  </si>
  <si>
    <t>Lê Duy</t>
  </si>
  <si>
    <t>Niên</t>
  </si>
  <si>
    <t>Lâm Thành</t>
  </si>
  <si>
    <t>Huỳnh Nguyễn Thiện</t>
  </si>
  <si>
    <t>Bùi Nguyễn Minh</t>
  </si>
  <si>
    <t>Tần Thế</t>
  </si>
  <si>
    <t xml:space="preserve">Nguyễn Văn Tuấn </t>
  </si>
  <si>
    <t xml:space="preserve">Nguyễn Trương Chí </t>
  </si>
  <si>
    <t xml:space="preserve">Lê Xuân Phương </t>
  </si>
  <si>
    <t>Nguyễn Thị Phước</t>
  </si>
  <si>
    <t xml:space="preserve">Phạm Thanh </t>
  </si>
  <si>
    <t xml:space="preserve">Hồ Trường </t>
  </si>
  <si>
    <t>Phạm Thị Thu</t>
  </si>
  <si>
    <t xml:space="preserve">Lê Nguyễn Phương </t>
  </si>
  <si>
    <t>Nguyễn Thị Bích</t>
  </si>
  <si>
    <t xml:space="preserve">Hoàng Thị Anh </t>
  </si>
  <si>
    <t xml:space="preserve">Nguyễn Ngọc Minh </t>
  </si>
  <si>
    <t>Đỗ Ngọc</t>
  </si>
  <si>
    <t>Đặng Nguyễn Chí</t>
  </si>
  <si>
    <t xml:space="preserve">Nguyễn Phương </t>
  </si>
  <si>
    <t>Phạm Nhật</t>
  </si>
  <si>
    <t xml:space="preserve">Lê Nguyễn Tấn </t>
  </si>
  <si>
    <t xml:space="preserve">Nguyễn Phạm Phúc </t>
  </si>
  <si>
    <t xml:space="preserve">Nguyễn Hoàng Thanh </t>
  </si>
  <si>
    <t>Liêm</t>
  </si>
  <si>
    <t xml:space="preserve">Lê Nguyễn Chí </t>
  </si>
  <si>
    <t xml:space="preserve">Bùi Thiên </t>
  </si>
  <si>
    <t xml:space="preserve">Nguyễn Việt Ân </t>
  </si>
  <si>
    <t>Đặng Hoàng Quốc</t>
  </si>
  <si>
    <t xml:space="preserve">Nguyễn Lê Quốc </t>
  </si>
  <si>
    <r>
      <t xml:space="preserve">BẢNG ĐIỂM DANH LỚP </t>
    </r>
    <r>
      <rPr>
        <b/>
        <sz val="14"/>
        <color rgb="FFFF0000"/>
        <rFont val="Times New Roman"/>
        <family val="1"/>
      </rPr>
      <t>TC21.2</t>
    </r>
    <r>
      <rPr>
        <b/>
        <sz val="14"/>
        <rFont val="Times New Roman"/>
        <family val="1"/>
      </rPr>
      <t xml:space="preserve"> </t>
    </r>
    <r>
      <rPr>
        <b/>
        <sz val="14"/>
        <color rgb="FFFF0000"/>
        <rFont val="Times New Roman"/>
        <family val="1"/>
      </rPr>
      <t xml:space="preserve"> </t>
    </r>
    <r>
      <rPr>
        <b/>
        <sz val="14"/>
        <rFont val="Times New Roman"/>
        <family val="1"/>
      </rPr>
      <t>HÀNG NGÀY</t>
    </r>
  </si>
  <si>
    <t>Trần Giang</t>
  </si>
  <si>
    <t>Nguyễn Sĩ</t>
  </si>
  <si>
    <t>Đang</t>
  </si>
  <si>
    <t>Điền</t>
  </si>
  <si>
    <t>Nguyễn An Trường</t>
  </si>
  <si>
    <t>Hết</t>
  </si>
  <si>
    <t>Đỗ Thanh</t>
  </si>
  <si>
    <t>Đinh Nguyễn Đoàn</t>
  </si>
  <si>
    <t>Trần Hướng</t>
  </si>
  <si>
    <t>Nguyễn Mậu</t>
  </si>
  <si>
    <t>Khanh</t>
  </si>
  <si>
    <t>Nguyễn Hiếu</t>
  </si>
  <si>
    <t>Lễ</t>
  </si>
  <si>
    <t>Huỳnh Thị Hương</t>
  </si>
  <si>
    <t>Huỳnh Hữu</t>
  </si>
  <si>
    <t>Trần Khắc</t>
  </si>
  <si>
    <t>Trần Đại</t>
  </si>
  <si>
    <t>Châu Quang</t>
  </si>
  <si>
    <t xml:space="preserve">Trịnh Thanh </t>
  </si>
  <si>
    <t xml:space="preserve">Lê Nguyễn </t>
  </si>
  <si>
    <t xml:space="preserve">Nguyễn Ngọc Hải </t>
  </si>
  <si>
    <t xml:space="preserve">Trần Tuấn </t>
  </si>
  <si>
    <t xml:space="preserve">Nguyễn Trường </t>
  </si>
  <si>
    <t xml:space="preserve">Nguyễn Đông </t>
  </si>
  <si>
    <t>Trần Thế</t>
  </si>
  <si>
    <t>Hiển</t>
  </si>
  <si>
    <t xml:space="preserve">Trần Lê Bảo </t>
  </si>
  <si>
    <t xml:space="preserve">Phạm Nguyễn Duy </t>
  </si>
  <si>
    <t xml:space="preserve">Võ Duy </t>
  </si>
  <si>
    <t>Mai Minh</t>
  </si>
  <si>
    <t>Lê Nguyễn Thanh</t>
  </si>
  <si>
    <t>Đào Minh</t>
  </si>
  <si>
    <t xml:space="preserve">Trần Nguyễn Sơn </t>
  </si>
  <si>
    <t>Nhàn</t>
  </si>
  <si>
    <t xml:space="preserve">Lê Tất Thái </t>
  </si>
  <si>
    <t xml:space="preserve">Nguyễn Hữu Tuấn </t>
  </si>
  <si>
    <t xml:space="preserve">Tô Đình </t>
  </si>
  <si>
    <t xml:space="preserve">Phạm Trường </t>
  </si>
  <si>
    <t>Nguyễn Ngô Văn</t>
  </si>
  <si>
    <t>Thơm</t>
  </si>
  <si>
    <t>Khưu Văn</t>
  </si>
  <si>
    <t xml:space="preserve">Lê Hoài </t>
  </si>
  <si>
    <r>
      <t xml:space="preserve">BẢNG ĐIỂM DANH LỚP </t>
    </r>
    <r>
      <rPr>
        <b/>
        <sz val="20"/>
        <color rgb="FFFF0000"/>
        <rFont val="Times New Roman"/>
        <family val="1"/>
      </rPr>
      <t>ĐCN21.2</t>
    </r>
    <r>
      <rPr>
        <b/>
        <sz val="14"/>
        <color rgb="FFFF0000"/>
        <rFont val="Times New Roman"/>
        <family val="1"/>
      </rPr>
      <t xml:space="preserve"> </t>
    </r>
    <r>
      <rPr>
        <b/>
        <sz val="14"/>
        <rFont val="Times New Roman"/>
        <family val="1"/>
      </rPr>
      <t>HÀNG NGÀY</t>
    </r>
  </si>
  <si>
    <t>Văn Tuấn</t>
  </si>
  <si>
    <t xml:space="preserve">Đặng Thành </t>
  </si>
  <si>
    <t xml:space="preserve">Nguyễn Hoàng </t>
  </si>
  <si>
    <t>Hải</t>
  </si>
  <si>
    <t xml:space="preserve">Hồ Lê Phước </t>
  </si>
  <si>
    <t xml:space="preserve">Nguyễn Thế </t>
  </si>
  <si>
    <t xml:space="preserve">Nguyễn Thành Trúc </t>
  </si>
  <si>
    <t xml:space="preserve">Trương Phúc </t>
  </si>
  <si>
    <t>Lê Trần Tấn</t>
  </si>
  <si>
    <t xml:space="preserve">Nguyễn Bảo </t>
  </si>
  <si>
    <t xml:space="preserve">Bùi Tiến </t>
  </si>
  <si>
    <t>Lực</t>
  </si>
  <si>
    <t>Phan Nguyễn Nhật</t>
  </si>
  <si>
    <t xml:space="preserve">Võ Nguyễn Quốc </t>
  </si>
  <si>
    <t xml:space="preserve">Lâm Nhựt </t>
  </si>
  <si>
    <t xml:space="preserve">Triệu Lương Hồng </t>
  </si>
  <si>
    <t xml:space="preserve">Trần Thanh </t>
  </si>
  <si>
    <t xml:space="preserve">Nguyễn Phú </t>
  </si>
  <si>
    <t xml:space="preserve">Phạm Chánh </t>
  </si>
  <si>
    <t xml:space="preserve">Bùi Đức </t>
  </si>
  <si>
    <t>Dự</t>
  </si>
  <si>
    <t xml:space="preserve">Nguyễn Lê Minh </t>
  </si>
  <si>
    <t xml:space="preserve">Phạm Tấn </t>
  </si>
  <si>
    <r>
      <t xml:space="preserve">BẢNG ĐIỂM DANH LỚP </t>
    </r>
    <r>
      <rPr>
        <b/>
        <sz val="18"/>
        <color rgb="FFFF0000"/>
        <rFont val="Times New Roman"/>
        <family val="1"/>
      </rPr>
      <t>TBN21.1</t>
    </r>
    <r>
      <rPr>
        <b/>
        <sz val="14"/>
        <rFont val="Times New Roman"/>
        <family val="1"/>
      </rPr>
      <t xml:space="preserve"> HÀNG NGÀY</t>
    </r>
  </si>
  <si>
    <t>Phan Hoàng</t>
  </si>
  <si>
    <t xml:space="preserve">Hà Mai Khánh </t>
  </si>
  <si>
    <t>Huỳnh Trung Hoàng</t>
  </si>
  <si>
    <t xml:space="preserve">Phan Bùi Quốc </t>
  </si>
  <si>
    <t>Huỳnh Triệu</t>
  </si>
  <si>
    <t xml:space="preserve">Trần Lê Gia </t>
  </si>
  <si>
    <t>Trần Ngọc</t>
  </si>
  <si>
    <t>Trương Minh Mẫn</t>
  </si>
  <si>
    <t xml:space="preserve">Nguyễn Trịnh Ngọc </t>
  </si>
  <si>
    <t xml:space="preserve">Trần Nhật </t>
  </si>
  <si>
    <t xml:space="preserve">Nguyễn Huỳnh </t>
  </si>
  <si>
    <t>Trịnh Tâm Phúc</t>
  </si>
  <si>
    <t xml:space="preserve">Đoàn Huy </t>
  </si>
  <si>
    <t xml:space="preserve">Võ Nguyễn Tấn </t>
  </si>
  <si>
    <t xml:space="preserve">Huỳnh Quốc </t>
  </si>
  <si>
    <t xml:space="preserve">Trần Quốc </t>
  </si>
  <si>
    <t>Trương</t>
  </si>
  <si>
    <t xml:space="preserve">Vay Dân </t>
  </si>
  <si>
    <r>
      <t xml:space="preserve">BẢNG ĐIỂM DANH LỚP </t>
    </r>
    <r>
      <rPr>
        <b/>
        <sz val="18"/>
        <color rgb="FFFF0000"/>
        <rFont val="Times New Roman"/>
        <family val="1"/>
      </rPr>
      <t>TBN21.2</t>
    </r>
    <r>
      <rPr>
        <b/>
        <sz val="14"/>
        <color rgb="FFFF0000"/>
        <rFont val="Times New Roman"/>
        <family val="1"/>
      </rPr>
      <t xml:space="preserve"> </t>
    </r>
    <r>
      <rPr>
        <b/>
        <sz val="14"/>
        <rFont val="Times New Roman"/>
        <family val="1"/>
      </rPr>
      <t>HÀNG NGÀY</t>
    </r>
  </si>
  <si>
    <t>Nguyễn Diệu</t>
  </si>
  <si>
    <t xml:space="preserve">Trần Gia </t>
  </si>
  <si>
    <t>Huỳnh Gia</t>
  </si>
  <si>
    <t>Hòa</t>
  </si>
  <si>
    <t>Hồ Quốc</t>
  </si>
  <si>
    <t>Nguyễn Hòa</t>
  </si>
  <si>
    <t>Võ Lê Bảo</t>
  </si>
  <si>
    <t>Lưu Nguyễn Tường</t>
  </si>
  <si>
    <t xml:space="preserve">Phạm Lan </t>
  </si>
  <si>
    <t xml:space="preserve">Vương Trần Trâm </t>
  </si>
  <si>
    <t xml:space="preserve">Vương Thị Ngọc </t>
  </si>
  <si>
    <t xml:space="preserve">Dương Nguyễn Bảo </t>
  </si>
  <si>
    <t xml:space="preserve">Trần Thị Thu </t>
  </si>
  <si>
    <t xml:space="preserve">Trương Lê Diệu </t>
  </si>
  <si>
    <t xml:space="preserve">Vũ Duy Ngọc </t>
  </si>
  <si>
    <t xml:space="preserve">Nguyễn Thị Ngọc </t>
  </si>
  <si>
    <t xml:space="preserve">Trần Thị Thiên </t>
  </si>
  <si>
    <t xml:space="preserve">Nguyễn Ngọc Thái </t>
  </si>
  <si>
    <t>Huyên</t>
  </si>
  <si>
    <t xml:space="preserve">Lê Hoàng </t>
  </si>
  <si>
    <t xml:space="preserve">Nguyễn Ngọc Khánh </t>
  </si>
  <si>
    <t xml:space="preserve">Nguyễn Thị Trúc </t>
  </si>
  <si>
    <t xml:space="preserve">Lê Văn Thu </t>
  </si>
  <si>
    <t>Mỹ</t>
  </si>
  <si>
    <t xml:space="preserve">Nguyễn Thị Thanh </t>
  </si>
  <si>
    <t xml:space="preserve">Nguyễn Ngọc Yến </t>
  </si>
  <si>
    <t xml:space="preserve">Nguyễn Thị Yến </t>
  </si>
  <si>
    <t xml:space="preserve">Phạm Huỳnh Yến </t>
  </si>
  <si>
    <t xml:space="preserve">Huỳnh Lê Ngọc </t>
  </si>
  <si>
    <t xml:space="preserve">Hoàng Thanh </t>
  </si>
  <si>
    <t xml:space="preserve">Nguyễn Ngọc Thi </t>
  </si>
  <si>
    <t>Thơ</t>
  </si>
  <si>
    <t xml:space="preserve">Lý Thị </t>
  </si>
  <si>
    <t xml:space="preserve">Võ Phan Kim </t>
  </si>
  <si>
    <t xml:space="preserve">Bùi Ngọc </t>
  </si>
  <si>
    <t>Ánh</t>
  </si>
  <si>
    <t xml:space="preserve">Huỳnh Ngọc Như </t>
  </si>
  <si>
    <r>
      <t xml:space="preserve">BẢNG ĐIỂM DANH LỚP </t>
    </r>
    <r>
      <rPr>
        <b/>
        <sz val="18"/>
        <color rgb="FFFF0000"/>
        <rFont val="Times New Roman"/>
        <family val="1"/>
      </rPr>
      <t>CSSĐ21.1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</si>
  <si>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CSSĐ21.2</t>
    </r>
    <r>
      <rPr>
        <b/>
        <sz val="14"/>
        <color rgb="FFFF0000"/>
        <rFont val="Times New Roman"/>
        <family val="1"/>
      </rPr>
      <t xml:space="preserve"> </t>
    </r>
    <r>
      <rPr>
        <b/>
        <sz val="14"/>
        <rFont val="Times New Roman"/>
        <family val="1"/>
      </rPr>
      <t>HÀNG NGÀY</t>
    </r>
  </si>
  <si>
    <t xml:space="preserve">Nguyễn Trần Bảo </t>
  </si>
  <si>
    <t xml:space="preserve">Lê Nguyễn Huyền </t>
  </si>
  <si>
    <t xml:space="preserve">Lê Nguyễn Thùy </t>
  </si>
  <si>
    <t xml:space="preserve">Cao Ngọc Phương </t>
  </si>
  <si>
    <t xml:space="preserve">Lê Anh </t>
  </si>
  <si>
    <t xml:space="preserve">Hồ Trúc </t>
  </si>
  <si>
    <t xml:space="preserve">Lê Thảo </t>
  </si>
  <si>
    <t xml:space="preserve">Huỳnh Bảo </t>
  </si>
  <si>
    <t xml:space="preserve">Nguyễn Thị Huỳnh </t>
  </si>
  <si>
    <t xml:space="preserve">Nguyễn Thị Mỹ </t>
  </si>
  <si>
    <t>Trần Dương Thanh</t>
  </si>
  <si>
    <t xml:space="preserve">Phạm Thị Thu </t>
  </si>
  <si>
    <t>Nguyễn Đặng Anh</t>
  </si>
  <si>
    <t>Hồ Bội</t>
  </si>
  <si>
    <t>Kim</t>
  </si>
  <si>
    <t>Kuo Yang</t>
  </si>
  <si>
    <t>Lin</t>
  </si>
  <si>
    <t>Trương Thị Mỹ</t>
  </si>
  <si>
    <t xml:space="preserve">Lê Thị </t>
  </si>
  <si>
    <t>Luyến</t>
  </si>
  <si>
    <t>Huỳnh Thị Cẩm</t>
  </si>
  <si>
    <t xml:space="preserve">Nguyễn Phan Quỳnh </t>
  </si>
  <si>
    <t xml:space="preserve">Phạm Thị Hoàng </t>
  </si>
  <si>
    <t>Chung Nguyễn Hoàng</t>
  </si>
  <si>
    <t>Huỳnh Lê Kim</t>
  </si>
  <si>
    <t xml:space="preserve">Khưu Kim </t>
  </si>
  <si>
    <t>Lê Phạm Thảo</t>
  </si>
  <si>
    <t xml:space="preserve">Trần Huỳnh Bảo </t>
  </si>
  <si>
    <t>Nguyễn Phạm  Quỳnh</t>
  </si>
  <si>
    <t xml:space="preserve">Nguyễn Ngọc Mai </t>
  </si>
  <si>
    <t xml:space="preserve">Ngô Thị Minh </t>
  </si>
  <si>
    <t>Trần Kim</t>
  </si>
  <si>
    <t xml:space="preserve">Nguyễn Tâm </t>
  </si>
  <si>
    <t>Trần Tuyết</t>
  </si>
  <si>
    <t xml:space="preserve">Nguyễn Thị Thu </t>
  </si>
  <si>
    <t xml:space="preserve">Lê Nhật </t>
  </si>
  <si>
    <t xml:space="preserve">Trần Kim </t>
  </si>
  <si>
    <t>Phụng</t>
  </si>
  <si>
    <t>Trần Thị Lam</t>
  </si>
  <si>
    <t xml:space="preserve">Phạm Thái Lệ </t>
  </si>
  <si>
    <t>Lê Thị Diễm</t>
  </si>
  <si>
    <t>Sương</t>
  </si>
  <si>
    <t xml:space="preserve">Đặng Nguyễn Trang </t>
  </si>
  <si>
    <t>Hoàng Thanh</t>
  </si>
  <si>
    <t>Phạm Ngọc Thanh</t>
  </si>
  <si>
    <t>Trịnh Thị Phương</t>
  </si>
  <si>
    <t>Đào Ngọc</t>
  </si>
  <si>
    <t xml:space="preserve">Đặng Ngọc Anh </t>
  </si>
  <si>
    <t xml:space="preserve">Nguyễn Thị Lan </t>
  </si>
  <si>
    <t xml:space="preserve">Huỳnh Thị Bảo </t>
  </si>
  <si>
    <t xml:space="preserve">Bùi Hoàng Kiều </t>
  </si>
  <si>
    <t xml:space="preserve">Đào Thị Thanh </t>
  </si>
  <si>
    <t xml:space="preserve">Trương Nguyễn Sao </t>
  </si>
  <si>
    <t>Tiêu Thúy</t>
  </si>
  <si>
    <t>Trương Phú</t>
  </si>
  <si>
    <t>Xuân</t>
  </si>
  <si>
    <t xml:space="preserve">Dương Trương Thánh Nữ Hoàng </t>
  </si>
  <si>
    <t>Lê Việt</t>
  </si>
  <si>
    <t xml:space="preserve">Lê Thị Kim </t>
  </si>
  <si>
    <t xml:space="preserve">Châu Huỳnh </t>
  </si>
  <si>
    <r>
      <t xml:space="preserve">BẢNG ĐIỂM DANH LỚP </t>
    </r>
    <r>
      <rPr>
        <b/>
        <sz val="18"/>
        <color rgb="FFFF0000"/>
        <rFont val="Times New Roman"/>
        <family val="1"/>
      </rPr>
      <t>CSSĐ21.3</t>
    </r>
    <r>
      <rPr>
        <b/>
        <sz val="14"/>
        <color rgb="FFFF0000"/>
        <rFont val="Times New Roman"/>
        <family val="1"/>
      </rPr>
      <t xml:space="preserve"> </t>
    </r>
    <r>
      <rPr>
        <b/>
        <sz val="14"/>
        <rFont val="Times New Roman"/>
        <family val="1"/>
      </rPr>
      <t>HÀNG NGÀY</t>
    </r>
  </si>
  <si>
    <t xml:space="preserve">Trần Thị Thúy </t>
  </si>
  <si>
    <t>Đức</t>
  </si>
  <si>
    <t>Nguyễn Như</t>
  </si>
  <si>
    <t xml:space="preserve">Huỳnh Thanh </t>
  </si>
  <si>
    <t>Lê Ngô Nhật</t>
  </si>
  <si>
    <t>Lai</t>
  </si>
  <si>
    <t xml:space="preserve">Nguyễn Đỗ Khánh </t>
  </si>
  <si>
    <t xml:space="preserve">Nguyễn Khánh </t>
  </si>
  <si>
    <t>Hoàng Kim</t>
  </si>
  <si>
    <t xml:space="preserve">Hoàng Kim </t>
  </si>
  <si>
    <t xml:space="preserve">Huỳnh Kim </t>
  </si>
  <si>
    <t xml:space="preserve">Trần Thuỵ Phương </t>
  </si>
  <si>
    <t xml:space="preserve">Châu Bảo </t>
  </si>
  <si>
    <t xml:space="preserve">Nguyễn Quỳnh </t>
  </si>
  <si>
    <t xml:space="preserve">Nguyễn Thị Mai </t>
  </si>
  <si>
    <t xml:space="preserve">Nguyễn Hoàng Uyển </t>
  </si>
  <si>
    <t>Lê Thị</t>
  </si>
  <si>
    <t>Sa</t>
  </si>
  <si>
    <t xml:space="preserve">Nguyễn Hoàng Phương </t>
  </si>
  <si>
    <t xml:space="preserve">Nguyễn Thị Kim </t>
  </si>
  <si>
    <t>Thoa</t>
  </si>
  <si>
    <t xml:space="preserve">Hoàn Thị Thuỷ </t>
  </si>
  <si>
    <t xml:space="preserve">Lê Thị Thủy </t>
  </si>
  <si>
    <t>Nhữ Huệ</t>
  </si>
  <si>
    <t xml:space="preserve">Nguyễn Thị Thuỳ </t>
  </si>
  <si>
    <t xml:space="preserve">Nguyễn Cao Hữu </t>
  </si>
  <si>
    <r>
      <t xml:space="preserve">BẢNG ĐIỂM DANH LỚP </t>
    </r>
    <r>
      <rPr>
        <b/>
        <sz val="18"/>
        <color rgb="FFFF0000"/>
        <rFont val="Times New Roman"/>
        <family val="1"/>
      </rPr>
      <t>TKTT21</t>
    </r>
    <r>
      <rPr>
        <b/>
        <sz val="14"/>
        <color rgb="FFFF0000"/>
        <rFont val="Times New Roman"/>
        <family val="1"/>
      </rPr>
      <t xml:space="preserve"> </t>
    </r>
    <r>
      <rPr>
        <b/>
        <sz val="14"/>
        <rFont val="Times New Roman"/>
        <family val="1"/>
      </rPr>
      <t>HÀNG NGÀY</t>
    </r>
  </si>
  <si>
    <t xml:space="preserve">Lý Quốc </t>
  </si>
  <si>
    <t xml:space="preserve">Nguyễn Dương Gia </t>
  </si>
  <si>
    <t xml:space="preserve">Hoàng Xuân </t>
  </si>
  <si>
    <t xml:space="preserve">Võ Ngọc Minh </t>
  </si>
  <si>
    <t xml:space="preserve">Trần Thị Mỹ </t>
  </si>
  <si>
    <t xml:space="preserve">Đặng Trần Gia </t>
  </si>
  <si>
    <t xml:space="preserve">Huỳnh Thị Ngọc </t>
  </si>
  <si>
    <t>Nguyễn Võ Nguyên</t>
  </si>
  <si>
    <t>Võ Thị Hồng</t>
  </si>
  <si>
    <t xml:space="preserve">Nguyễn Thị Như Thanh </t>
  </si>
  <si>
    <t xml:space="preserve">Phạm Hoàng Bảo </t>
  </si>
  <si>
    <t xml:space="preserve">Hồ Vinh </t>
  </si>
  <si>
    <t>Được</t>
  </si>
  <si>
    <t xml:space="preserve">Nguyễn Mai Đăng </t>
  </si>
  <si>
    <t xml:space="preserve">Võ Thị Bé </t>
  </si>
  <si>
    <t>Lưu Công</t>
  </si>
  <si>
    <r>
      <t>BẢNG ĐIỂM DANH LỚP</t>
    </r>
    <r>
      <rPr>
        <b/>
        <sz val="18"/>
        <rFont val="Times New Roman"/>
        <family val="1"/>
      </rPr>
      <t xml:space="preserve"> </t>
    </r>
    <r>
      <rPr>
        <b/>
        <sz val="18"/>
        <color rgb="FFFF0000"/>
        <rFont val="Times New Roman"/>
        <family val="1"/>
      </rPr>
      <t xml:space="preserve">TC21.3 </t>
    </r>
    <r>
      <rPr>
        <b/>
        <sz val="14"/>
        <rFont val="Times New Roman"/>
        <family val="1"/>
      </rPr>
      <t>HÀNG NGÀY</t>
    </r>
  </si>
  <si>
    <t>Bùi Thanh</t>
  </si>
  <si>
    <t>Bùi Ngọc</t>
  </si>
  <si>
    <t xml:space="preserve">Trần Nguyễn Nguyên </t>
  </si>
  <si>
    <t>Chương</t>
  </si>
  <si>
    <t xml:space="preserve">Lâm Thành </t>
  </si>
  <si>
    <t xml:space="preserve">Lê Nguyễn Hữu </t>
  </si>
  <si>
    <t xml:space="preserve">Lê Quốc </t>
  </si>
  <si>
    <t xml:space="preserve">Nguyễn Hoàng Thiên </t>
  </si>
  <si>
    <t xml:space="preserve">Lê Nguyên Gia </t>
  </si>
  <si>
    <t xml:space="preserve">Thạch Gia </t>
  </si>
  <si>
    <t xml:space="preserve">Đặng Văn </t>
  </si>
  <si>
    <t>Ngô Nguyễn Thuận</t>
  </si>
  <si>
    <t xml:space="preserve">Trương Văn </t>
  </si>
  <si>
    <t>Dương Loan An</t>
  </si>
  <si>
    <t xml:space="preserve">Nguyễn Huỳnh Minh </t>
  </si>
  <si>
    <t xml:space="preserve">Lê Huỳnh Thanh </t>
  </si>
  <si>
    <t>Cao Minh</t>
  </si>
  <si>
    <t xml:space="preserve">Nguyễn Tuấn </t>
  </si>
  <si>
    <t xml:space="preserve">Đỗ  Ngọc </t>
  </si>
  <si>
    <t>Huỳnh Phước</t>
  </si>
  <si>
    <t>Chu Hữu</t>
  </si>
  <si>
    <t xml:space="preserve">Nguyễn Gia </t>
  </si>
  <si>
    <r>
      <t>BẢNG ĐIỂM DANH LỚP</t>
    </r>
    <r>
      <rPr>
        <b/>
        <sz val="18"/>
        <rFont val="Times New Roman"/>
        <family val="1"/>
      </rPr>
      <t xml:space="preserve"> </t>
    </r>
    <r>
      <rPr>
        <b/>
        <sz val="18"/>
        <color rgb="FFFF0000"/>
        <rFont val="Times New Roman"/>
        <family val="1"/>
      </rPr>
      <t xml:space="preserve">CKCT21 </t>
    </r>
    <r>
      <rPr>
        <b/>
        <sz val="14"/>
        <rFont val="Times New Roman"/>
        <family val="1"/>
      </rPr>
      <t>HÀNG NGÀY</t>
    </r>
  </si>
  <si>
    <t>Lưu Gia</t>
  </si>
  <si>
    <t>Đinh Kim</t>
  </si>
  <si>
    <t>Phan Tiến</t>
  </si>
  <si>
    <t>Nguyễn Đoàn Trung</t>
  </si>
  <si>
    <t>Hoài</t>
  </si>
  <si>
    <t xml:space="preserve">Nguyễn Tấn Phi Hùng </t>
  </si>
  <si>
    <t xml:space="preserve">Thái Võ Hoàng </t>
  </si>
  <si>
    <t xml:space="preserve">Trần Văn </t>
  </si>
  <si>
    <t>Công</t>
  </si>
  <si>
    <t>Đỉnh</t>
  </si>
  <si>
    <t xml:space="preserve">Danh Nhựt </t>
  </si>
  <si>
    <t xml:space="preserve">Nguyễn Trần Phước </t>
  </si>
  <si>
    <t xml:space="preserve">Đỗ Hoàng </t>
  </si>
  <si>
    <t xml:space="preserve">Nguyễn Trần </t>
  </si>
  <si>
    <t xml:space="preserve">Nguyễn Lâm Chí </t>
  </si>
  <si>
    <t xml:space="preserve">Nguyễn Công </t>
  </si>
  <si>
    <t xml:space="preserve">Tất An Bình </t>
  </si>
  <si>
    <t xml:space="preserve">Huỳnh Văn </t>
  </si>
  <si>
    <t>Thao</t>
  </si>
  <si>
    <t xml:space="preserve">Đặng ngọc thái </t>
  </si>
  <si>
    <r>
      <t>BẢNG ĐIỂM DANH LỚP</t>
    </r>
    <r>
      <rPr>
        <b/>
        <sz val="18"/>
        <rFont val="Times New Roman"/>
        <family val="1"/>
      </rPr>
      <t xml:space="preserve"> </t>
    </r>
    <r>
      <rPr>
        <b/>
        <sz val="18"/>
        <color rgb="FFFF0000"/>
        <rFont val="Times New Roman"/>
        <family val="1"/>
      </rPr>
      <t xml:space="preserve">CKĐL21.1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</si>
  <si>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CKĐL21.2 </t>
    </r>
    <r>
      <rPr>
        <b/>
        <sz val="14"/>
        <rFont val="Times New Roman"/>
        <family val="1"/>
      </rPr>
      <t>HÀNG NGÀY</t>
    </r>
  </si>
  <si>
    <t xml:space="preserve">Phan Nguyễn Thành </t>
  </si>
  <si>
    <t xml:space="preserve">Vũ Thành </t>
  </si>
  <si>
    <t>Nguyễn Trần Phước</t>
  </si>
  <si>
    <t xml:space="preserve">Đinh Duy </t>
  </si>
  <si>
    <t xml:space="preserve">Trần Nguyễn </t>
  </si>
  <si>
    <t>Phạm Đăng</t>
  </si>
  <si>
    <t xml:space="preserve">Phạm Anh </t>
  </si>
  <si>
    <t>Bùi Gia</t>
  </si>
  <si>
    <t>Lý Thiên</t>
  </si>
  <si>
    <t xml:space="preserve">Lưu Hải </t>
  </si>
  <si>
    <t>Trịnh Tấn</t>
  </si>
  <si>
    <t xml:space="preserve">Nguyễn Mai Trọng </t>
  </si>
  <si>
    <t>Lê Trần Anh</t>
  </si>
  <si>
    <t xml:space="preserve">Phan Nguyễn Nhật </t>
  </si>
  <si>
    <t xml:space="preserve">Nguyễn Bùi Quang </t>
  </si>
  <si>
    <t xml:space="preserve">Nguyễn Chí </t>
  </si>
  <si>
    <t>Dương Minh</t>
  </si>
  <si>
    <t xml:space="preserve">Trần Thành </t>
  </si>
  <si>
    <t xml:space="preserve">Lê Đại </t>
  </si>
  <si>
    <t>Lê Võ Hồng</t>
  </si>
  <si>
    <t xml:space="preserve">Nguyễn Vĩ </t>
  </si>
  <si>
    <r>
      <t>BẢNG ĐIỂM DANH LỚP</t>
    </r>
    <r>
      <rPr>
        <b/>
        <sz val="18"/>
        <rFont val="Times New Roman"/>
        <family val="1"/>
      </rPr>
      <t xml:space="preserve"> </t>
    </r>
    <r>
      <rPr>
        <b/>
        <sz val="18"/>
        <color rgb="FFFF0000"/>
        <rFont val="Times New Roman"/>
        <family val="1"/>
      </rPr>
      <t xml:space="preserve">CNOT21.2 </t>
    </r>
    <r>
      <rPr>
        <b/>
        <sz val="14"/>
        <rFont val="Times New Roman"/>
        <family val="1"/>
      </rPr>
      <t>HÀNG NGÀY</t>
    </r>
  </si>
  <si>
    <t xml:space="preserve">Nguyễn Trương Tuấn </t>
  </si>
  <si>
    <t xml:space="preserve">Dương Thái </t>
  </si>
  <si>
    <t>Lâm Gia</t>
  </si>
  <si>
    <t xml:space="preserve">Đào Tiến </t>
  </si>
  <si>
    <t xml:space="preserve">Vũ Lê Trường </t>
  </si>
  <si>
    <t>Phạm Trần Ngọc</t>
  </si>
  <si>
    <t>Lê Văn Gia</t>
  </si>
  <si>
    <t xml:space="preserve">Dương Phạm Mạnh </t>
  </si>
  <si>
    <t xml:space="preserve">Lý Thái </t>
  </si>
  <si>
    <t xml:space="preserve">Hồ Thanh </t>
  </si>
  <si>
    <t xml:space="preserve">Hồ Quốc </t>
  </si>
  <si>
    <t xml:space="preserve">Đỗ Tấn </t>
  </si>
  <si>
    <t xml:space="preserve">Vương Hoài </t>
  </si>
  <si>
    <t xml:space="preserve">Nhân </t>
  </si>
  <si>
    <t xml:space="preserve">Trương Lê Ngọc </t>
  </si>
  <si>
    <t xml:space="preserve">Nguyễn Vũ </t>
  </si>
  <si>
    <t xml:space="preserve">Trịnh Hoàng </t>
  </si>
  <si>
    <t xml:space="preserve">Đỗ Anh </t>
  </si>
  <si>
    <t>Lê Nguyễn Hoàng</t>
  </si>
  <si>
    <t xml:space="preserve">Nguyễn Phi </t>
  </si>
  <si>
    <t xml:space="preserve">Huỳnh Tấn </t>
  </si>
  <si>
    <t xml:space="preserve">Thái Văn </t>
  </si>
  <si>
    <t xml:space="preserve">Nguyễn Tài </t>
  </si>
  <si>
    <r>
      <t xml:space="preserve">BẢNG ĐIỂM DANH LỚP </t>
    </r>
    <r>
      <rPr>
        <b/>
        <sz val="18"/>
        <color rgb="FFFF0000"/>
        <rFont val="Times New Roman"/>
        <family val="1"/>
      </rPr>
      <t>ĐCN21.1</t>
    </r>
    <r>
      <rPr>
        <b/>
        <sz val="14"/>
        <color rgb="FFFF0000"/>
        <rFont val="Times New Roman"/>
        <family val="1"/>
      </rPr>
      <t xml:space="preserve"> </t>
    </r>
    <r>
      <rPr>
        <b/>
        <sz val="14"/>
        <rFont val="Times New Roman"/>
        <family val="1"/>
      </rPr>
      <t>HÀNG NGÀY</t>
    </r>
  </si>
  <si>
    <t>CKCT21</t>
  </si>
  <si>
    <t>CKĐL 21.1</t>
  </si>
  <si>
    <t>Nguyễn Ngọc Nhã</t>
  </si>
  <si>
    <t>Thu</t>
  </si>
  <si>
    <t>Mang Bảo</t>
  </si>
  <si>
    <t>2K</t>
  </si>
  <si>
    <t>Nguyễn Choi Hạ</t>
  </si>
  <si>
    <t>Di</t>
  </si>
  <si>
    <t>Hằng</t>
  </si>
  <si>
    <t xml:space="preserve">Trần Đỗ Thanh </t>
  </si>
  <si>
    <t xml:space="preserve">Nguyễn Nữ Kim </t>
  </si>
  <si>
    <t xml:space="preserve">Knappe Patrick Lê </t>
  </si>
  <si>
    <t xml:space="preserve">Dương Tuấn </t>
  </si>
  <si>
    <t>Cường</t>
  </si>
  <si>
    <t xml:space="preserve">Huỳnh Triệu </t>
  </si>
  <si>
    <t>Đỗ Đức</t>
  </si>
  <si>
    <t xml:space="preserve">Đào Duy </t>
  </si>
  <si>
    <t>Ngô Nguyễn Thanh</t>
  </si>
  <si>
    <t>Trần Lưu Minh</t>
  </si>
  <si>
    <t>Phước</t>
  </si>
  <si>
    <t>Nguyễn Trường</t>
  </si>
  <si>
    <t xml:space="preserve">Hà Huỳnh Đức </t>
  </si>
  <si>
    <t xml:space="preserve">Trần Thế </t>
  </si>
  <si>
    <t xml:space="preserve">Chu Mạnh </t>
  </si>
  <si>
    <t>Nguyễn</t>
  </si>
  <si>
    <t xml:space="preserve">Lê Thuận </t>
  </si>
  <si>
    <t xml:space="preserve">Vương Quang </t>
  </si>
  <si>
    <t xml:space="preserve">Mạch Các </t>
  </si>
  <si>
    <t>Các</t>
  </si>
  <si>
    <t xml:space="preserve">Nguyễn Võ Khang </t>
  </si>
  <si>
    <t>Nguyễn Viết</t>
  </si>
  <si>
    <t>Ái</t>
  </si>
  <si>
    <t xml:space="preserve">Nguyễn Đạt Gia </t>
  </si>
  <si>
    <t xml:space="preserve">Phạm Gia </t>
  </si>
  <si>
    <t xml:space="preserve">Võ Minh </t>
  </si>
  <si>
    <t xml:space="preserve">Trần Trung </t>
  </si>
  <si>
    <t xml:space="preserve">Huỳnh Tính </t>
  </si>
  <si>
    <t xml:space="preserve">Lê Nguyễn Thúy </t>
  </si>
  <si>
    <t>Vân</t>
  </si>
  <si>
    <t>Lê Ngọc Minh</t>
  </si>
  <si>
    <t>Vương</t>
  </si>
  <si>
    <t xml:space="preserve">Lê Thị Ánh </t>
  </si>
  <si>
    <t>Văn Ngọc Lan</t>
  </si>
  <si>
    <t xml:space="preserve">Phạm Ngô Minh </t>
  </si>
  <si>
    <t>Bùi Anh Hạnh</t>
  </si>
  <si>
    <t xml:space="preserve">Nguyễn Võ Trung </t>
  </si>
  <si>
    <t>Trần Lê Gia</t>
  </si>
  <si>
    <t>Hạnh</t>
  </si>
  <si>
    <t xml:space="preserve">Nguyễn Thị </t>
  </si>
  <si>
    <t>Đỗ Thị Mỹ</t>
  </si>
  <si>
    <t>Nguyễn Thị</t>
  </si>
  <si>
    <t>Lành</t>
  </si>
  <si>
    <t xml:space="preserve">Hoàng Diệu </t>
  </si>
  <si>
    <t>Phạm Phương</t>
  </si>
  <si>
    <t>Nguyễn Xuân</t>
  </si>
  <si>
    <t xml:space="preserve">Nguyễn Phạm Kim </t>
  </si>
  <si>
    <t>Nguyễn Phạm Hoài</t>
  </si>
  <si>
    <t xml:space="preserve">Phùng Ngọc </t>
  </si>
  <si>
    <t xml:space="preserve">Phụng </t>
  </si>
  <si>
    <t>Trần Lê Anh</t>
  </si>
  <si>
    <t xml:space="preserve">Lê Quế </t>
  </si>
  <si>
    <t xml:space="preserve">Nguyễn Vy </t>
  </si>
  <si>
    <t xml:space="preserve">Lê Trúc </t>
  </si>
  <si>
    <t>Phạm Nguyễn Thủy</t>
  </si>
  <si>
    <t>Vũ Anh</t>
  </si>
  <si>
    <t xml:space="preserve">Nguyễn Huỳnh Thanh </t>
  </si>
  <si>
    <t xml:space="preserve">Huỳnh Thị Thanh </t>
  </si>
  <si>
    <t>Đỗ Hương Thảo</t>
  </si>
  <si>
    <t xml:space="preserve">Nguyễn Thị Tường </t>
  </si>
  <si>
    <t>Danh Thị Sà</t>
  </si>
  <si>
    <t>Rinh</t>
  </si>
  <si>
    <t xml:space="preserve">Nguyễn Tường Thúy </t>
  </si>
  <si>
    <t>Bùi Khánh</t>
  </si>
  <si>
    <t xml:space="preserve">Trịnh Lê Hoàng Gia </t>
  </si>
  <si>
    <t>Trần Thị Thúy</t>
  </si>
  <si>
    <t>Phạm Thúy</t>
  </si>
  <si>
    <t>Hồ</t>
  </si>
  <si>
    <t xml:space="preserve">Nguyễn Nhơn </t>
  </si>
  <si>
    <t xml:space="preserve">Nguyễn Phan Lê </t>
  </si>
  <si>
    <t>Bùi Nguyễn Kim</t>
  </si>
  <si>
    <t xml:space="preserve">Võ Thị Yến </t>
  </si>
  <si>
    <t xml:space="preserve">Trần Ngọc Mẫn </t>
  </si>
  <si>
    <t xml:space="preserve">Tôn Trần Bảo </t>
  </si>
  <si>
    <t xml:space="preserve">Nguyễn Lý Thanh </t>
  </si>
  <si>
    <t xml:space="preserve">Lê Minh </t>
  </si>
  <si>
    <t xml:space="preserve">Nông Thị Xuân </t>
  </si>
  <si>
    <t xml:space="preserve">Lê Bá </t>
  </si>
  <si>
    <t xml:space="preserve">Danh </t>
  </si>
  <si>
    <t xml:space="preserve">Huỳnh Hữu </t>
  </si>
  <si>
    <t xml:space="preserve">Võ Thiên </t>
  </si>
  <si>
    <t xml:space="preserve">Ngô Ngọc Thúy </t>
  </si>
  <si>
    <t>Nguyễn Bích</t>
  </si>
  <si>
    <t>Tường</t>
  </si>
  <si>
    <t xml:space="preserve">Lê Nguyễn Yến </t>
  </si>
  <si>
    <t xml:space="preserve">Nguyễn Minh Lúa </t>
  </si>
  <si>
    <t>Vàng</t>
  </si>
  <si>
    <t xml:space="preserve">Quách Anh  </t>
  </si>
  <si>
    <t xml:space="preserve">Đặng Lê Kim </t>
  </si>
  <si>
    <t>Võ Lê Hoàng</t>
  </si>
  <si>
    <t xml:space="preserve">Trần </t>
  </si>
  <si>
    <t>Trần Trọng</t>
  </si>
  <si>
    <t xml:space="preserve">Phạm Tú </t>
  </si>
  <si>
    <t xml:space="preserve">Lâm Tiến </t>
  </si>
  <si>
    <t xml:space="preserve">Nguyễn Thảo </t>
  </si>
  <si>
    <t>TRƯƠNG THỊ THU</t>
  </si>
  <si>
    <t>HIỀN</t>
  </si>
  <si>
    <t>Lê Thuận</t>
  </si>
  <si>
    <t>Phạm Gia</t>
  </si>
  <si>
    <t>Triết</t>
  </si>
  <si>
    <t>KK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</si>
</sst>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1"/>
      <name val="Times New Roman"/>
      <family val="1"/>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b/>
      <sz val="22"/>
      <color theme="1"/>
      <name val="Times New Roman"/>
      <family val="1"/>
    </font>
    <font>
      <b/>
      <sz val="10"/>
      <name val="VNI-Times"/>
      <family val="2"/>
    </font>
    <font>
      <sz val="10"/>
      <name val="VNI-Times"/>
      <family val="2"/>
    </font>
    <font>
      <sz val="12"/>
      <name val="VNI-Times"/>
      <family val="2"/>
    </font>
    <font>
      <b/>
      <sz val="20"/>
      <color rgb="FFFF0000"/>
      <name val="Times New Roman"/>
      <family val="1"/>
    </font>
    <font>
      <sz val="13"/>
      <color rgb="FFFF0000"/>
      <name val="Times New Roman"/>
      <family val="1"/>
    </font>
    <font>
      <sz val="9"/>
      <color indexed="81"/>
      <name val="Tahoma"/>
    </font>
    <font>
      <b/>
      <sz val="9"/>
      <color indexed="81"/>
      <name val="Tahoma"/>
    </font>
    <font>
      <b/>
      <sz val="10"/>
      <color rgb="FF00B050"/>
      <name val="VNI-Times"/>
    </font>
    <font>
      <b/>
      <sz val="9"/>
      <color indexed="81"/>
      <name val="Tahoma"/>
      <charset val="1"/>
    </font>
    <font>
      <sz val="9"/>
      <color indexed="81"/>
      <name val="Tahoma"/>
      <charset val="1"/>
    </font>
    <font>
      <sz val="10"/>
      <color theme="2" tint="-0.499984740745262"/>
      <name val="Times New Roman"/>
      <family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6">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00" fillId="0" borderId="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8"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42"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0"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46"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44"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33"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cellStyleXfs>
  <cellXfs count="364">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59" fillId="0" borderId="17" xfId="0" applyNumberFormat="1" applyFont="1" applyFill="1" applyBorder="1" applyAlignment="1" applyProtection="1">
      <alignment horizontal="center" vertical="center" wrapText="1"/>
    </xf>
    <xf numFmtId="0" fontId="59" fillId="0" borderId="18" xfId="0" applyNumberFormat="1" applyFont="1" applyFill="1" applyBorder="1" applyAlignment="1" applyProtection="1">
      <alignment horizontal="left" vertical="center" wrapText="1"/>
    </xf>
    <xf numFmtId="0" fontId="59" fillId="0" borderId="19" xfId="0" applyNumberFormat="1" applyFont="1" applyFill="1" applyBorder="1" applyAlignment="1" applyProtection="1">
      <alignment horizontal="left" vertical="center" wrapText="1"/>
    </xf>
    <xf numFmtId="0" fontId="63"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4" fillId="25" borderId="17" xfId="0" applyFont="1" applyFill="1" applyBorder="1" applyAlignment="1">
      <alignment horizontal="center" vertical="center"/>
    </xf>
    <xf numFmtId="0" fontId="46" fillId="25" borderId="17" xfId="0" applyFont="1" applyFill="1" applyBorder="1" applyAlignment="1">
      <alignment vertical="center"/>
    </xf>
    <xf numFmtId="0" fontId="55" fillId="25" borderId="17"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3" fillId="0" borderId="1" xfId="0" applyFont="1" applyBorder="1" applyAlignment="1">
      <alignment horizontal="center" vertical="center"/>
    </xf>
    <xf numFmtId="0" fontId="64"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5" fillId="0" borderId="17" xfId="0" applyFont="1" applyFill="1" applyBorder="1" applyAlignment="1">
      <alignment horizontal="center" vertical="center"/>
    </xf>
    <xf numFmtId="0" fontId="64" fillId="0" borderId="17"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17" xfId="0" applyFont="1" applyFill="1" applyBorder="1" applyAlignment="1">
      <alignment horizontal="center" vertical="center"/>
    </xf>
    <xf numFmtId="0" fontId="65" fillId="0" borderId="17" xfId="0" applyFont="1" applyFill="1" applyBorder="1" applyAlignment="1">
      <alignment horizontal="center" vertical="center"/>
    </xf>
    <xf numFmtId="0" fontId="7" fillId="0" borderId="1" xfId="0" applyFont="1" applyBorder="1" applyAlignment="1">
      <alignment horizontal="center" vertical="center"/>
    </xf>
    <xf numFmtId="0" fontId="55" fillId="0" borderId="1" xfId="0" applyFont="1" applyFill="1" applyBorder="1" applyAlignment="1">
      <alignment horizontal="center" vertical="center"/>
    </xf>
    <xf numFmtId="0" fontId="64"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5"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4" fillId="0" borderId="17" xfId="0" applyFont="1" applyBorder="1" applyAlignment="1">
      <alignment vertical="center"/>
    </xf>
    <xf numFmtId="0" fontId="48" fillId="0" borderId="17" xfId="0" applyFont="1" applyBorder="1" applyAlignment="1">
      <alignment horizontal="center" vertical="center"/>
    </xf>
    <xf numFmtId="0" fontId="64"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xf numFmtId="0" fontId="3" fillId="0" borderId="0" xfId="0" applyFont="1" applyAlignment="1">
      <alignment horizontal="center"/>
    </xf>
    <xf numFmtId="0" fontId="6" fillId="0" borderId="0" xfId="0" applyFont="1" applyFill="1" applyAlignment="1">
      <alignment horizontal="center" vertic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67" fillId="25" borderId="17" xfId="0" applyFont="1" applyFill="1" applyBorder="1" applyAlignment="1">
      <alignment horizontal="center" vertical="center"/>
    </xf>
    <xf numFmtId="0" fontId="54" fillId="0" borderId="1" xfId="0" applyFont="1" applyBorder="1" applyAlignment="1">
      <alignment horizontal="center" vertical="center"/>
    </xf>
    <xf numFmtId="0" fontId="6" fillId="25" borderId="0" xfId="0" applyFont="1" applyFill="1" applyAlignment="1">
      <alignment horizontal="center"/>
    </xf>
    <xf numFmtId="0" fontId="55" fillId="0" borderId="1" xfId="0" applyFont="1" applyFill="1" applyBorder="1" applyAlignment="1">
      <alignment vertical="center"/>
    </xf>
    <xf numFmtId="0" fontId="59" fillId="0" borderId="0" xfId="0" applyFont="1" applyAlignment="1">
      <alignment horizontal="center" vertical="center" wrapText="1"/>
    </xf>
    <xf numFmtId="0" fontId="72" fillId="0" borderId="0" xfId="0" applyFont="1" applyAlignment="1">
      <alignment vertical="center"/>
    </xf>
    <xf numFmtId="0" fontId="74" fillId="0" borderId="0" xfId="0" applyFont="1" applyAlignment="1">
      <alignment vertical="center"/>
    </xf>
    <xf numFmtId="0" fontId="72"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2"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4" fillId="0" borderId="1" xfId="0" applyFont="1" applyBorder="1" applyAlignment="1">
      <alignment horizontal="center" vertical="center" wrapText="1"/>
    </xf>
    <xf numFmtId="0" fontId="75" fillId="0" borderId="17" xfId="0" applyFont="1" applyBorder="1" applyAlignment="1">
      <alignment horizontal="center" vertical="center" wrapText="1"/>
    </xf>
    <xf numFmtId="0" fontId="56" fillId="0" borderId="17" xfId="0" applyNumberFormat="1" applyFont="1" applyFill="1" applyBorder="1" applyAlignment="1" applyProtection="1">
      <alignment horizontal="center" vertical="center" wrapText="1"/>
    </xf>
    <xf numFmtId="0" fontId="56" fillId="0" borderId="17" xfId="0" applyFont="1" applyBorder="1" applyAlignment="1">
      <alignment horizontal="center" vertical="center"/>
    </xf>
    <xf numFmtId="0" fontId="56" fillId="0" borderId="2" xfId="0" applyFont="1" applyBorder="1" applyAlignment="1">
      <alignment horizontal="center" vertical="center"/>
    </xf>
    <xf numFmtId="0" fontId="77" fillId="0" borderId="17" xfId="0" applyFont="1" applyBorder="1" applyAlignment="1">
      <alignment horizontal="center" vertical="center" wrapText="1"/>
    </xf>
    <xf numFmtId="0" fontId="78" fillId="0" borderId="17" xfId="0" applyNumberFormat="1" applyFont="1" applyFill="1" applyBorder="1" applyAlignment="1" applyProtection="1">
      <alignment horizontal="center" vertical="center" wrapText="1"/>
    </xf>
    <xf numFmtId="0" fontId="78" fillId="0" borderId="17" xfId="0" applyFont="1" applyBorder="1" applyAlignment="1">
      <alignment horizontal="center" vertical="center"/>
    </xf>
    <xf numFmtId="0" fontId="78" fillId="0" borderId="2" xfId="0" applyFont="1" applyBorder="1" applyAlignment="1">
      <alignment horizontal="center" vertical="center"/>
    </xf>
    <xf numFmtId="0" fontId="79" fillId="0" borderId="17" xfId="0" applyFont="1" applyBorder="1" applyAlignment="1">
      <alignment horizontal="center" vertical="center" wrapText="1"/>
    </xf>
    <xf numFmtId="0" fontId="80" fillId="0" borderId="17" xfId="0" applyNumberFormat="1" applyFont="1" applyFill="1" applyBorder="1" applyAlignment="1" applyProtection="1">
      <alignment horizontal="center" vertical="center" wrapText="1"/>
    </xf>
    <xf numFmtId="0" fontId="80" fillId="0" borderId="17" xfId="0" applyFont="1" applyBorder="1" applyAlignment="1">
      <alignment horizontal="center" vertical="center"/>
    </xf>
    <xf numFmtId="0" fontId="80" fillId="0" borderId="2" xfId="0" applyFont="1" applyBorder="1" applyAlignment="1">
      <alignment horizontal="center" vertical="center"/>
    </xf>
    <xf numFmtId="0" fontId="81" fillId="0" borderId="17" xfId="0" applyFont="1" applyBorder="1" applyAlignment="1">
      <alignment horizontal="center" vertical="center" wrapText="1"/>
    </xf>
    <xf numFmtId="0" fontId="84" fillId="0" borderId="0" xfId="0" applyFont="1" applyAlignment="1">
      <alignment horizontal="left" vertical="center"/>
    </xf>
    <xf numFmtId="0" fontId="3" fillId="0" borderId="4" xfId="0" applyFont="1" applyBorder="1" applyAlignment="1">
      <alignment vertical="top"/>
    </xf>
    <xf numFmtId="165" fontId="69" fillId="2" borderId="17" xfId="0" applyNumberFormat="1" applyFont="1" applyFill="1" applyBorder="1" applyAlignment="1">
      <alignment horizontal="center" vertical="center"/>
    </xf>
    <xf numFmtId="166" fontId="69"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5" fillId="25" borderId="21"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0" fillId="0" borderId="0" xfId="0" applyFont="1" applyAlignment="1">
      <alignment vertical="center"/>
    </xf>
    <xf numFmtId="0" fontId="82" fillId="27" borderId="0" xfId="0" applyFont="1" applyFill="1" applyBorder="1" applyAlignment="1">
      <alignment vertical="center"/>
    </xf>
    <xf numFmtId="0" fontId="82" fillId="27" borderId="24" xfId="0" applyFont="1" applyFill="1" applyBorder="1" applyAlignment="1">
      <alignment vertical="center"/>
    </xf>
    <xf numFmtId="0" fontId="59" fillId="0" borderId="0" xfId="0" applyFont="1" applyAlignment="1">
      <alignment horizontal="center" vertical="center" wrapText="1"/>
    </xf>
    <xf numFmtId="0" fontId="52" fillId="0" borderId="17" xfId="0" applyFont="1" applyBorder="1" applyAlignment="1">
      <alignment horizontal="left" vertical="center"/>
    </xf>
    <xf numFmtId="0" fontId="80" fillId="0" borderId="18" xfId="0" applyFont="1" applyBorder="1" applyAlignment="1">
      <alignment horizontal="center" vertical="center"/>
    </xf>
    <xf numFmtId="0" fontId="75"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84" fillId="0" borderId="0" xfId="0" applyFont="1" applyBorder="1" applyAlignment="1">
      <alignment horizontal="left" vertical="center"/>
    </xf>
    <xf numFmtId="0" fontId="95" fillId="25" borderId="0" xfId="0" applyFont="1" applyFill="1" applyBorder="1" applyAlignment="1">
      <alignment vertical="center"/>
    </xf>
    <xf numFmtId="0" fontId="72" fillId="25" borderId="0" xfId="0" applyFont="1" applyFill="1" applyBorder="1" applyAlignment="1">
      <alignment vertical="center"/>
    </xf>
    <xf numFmtId="0" fontId="3" fillId="0" borderId="1" xfId="0" applyFont="1" applyBorder="1" applyAlignment="1">
      <alignment horizontal="center" vertical="center"/>
    </xf>
    <xf numFmtId="0" fontId="55" fillId="25" borderId="1" xfId="0" applyFont="1" applyFill="1" applyBorder="1" applyAlignment="1">
      <alignment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3" fillId="0" borderId="17" xfId="0" applyFont="1" applyBorder="1" applyAlignment="1">
      <alignment horizontal="center" vertical="center"/>
    </xf>
    <xf numFmtId="166" fontId="69" fillId="25" borderId="17" xfId="0" applyNumberFormat="1" applyFont="1" applyFill="1" applyBorder="1" applyAlignment="1">
      <alignment horizontal="center" vertical="center"/>
    </xf>
    <xf numFmtId="165" fontId="75" fillId="25" borderId="17" xfId="0" applyNumberFormat="1" applyFont="1" applyFill="1" applyBorder="1" applyAlignment="1">
      <alignment horizontal="center" vertical="center"/>
    </xf>
    <xf numFmtId="166" fontId="75" fillId="25" borderId="17" xfId="0" applyNumberFormat="1" applyFont="1" applyFill="1" applyBorder="1" applyAlignment="1">
      <alignment horizontal="center" vertical="center"/>
    </xf>
    <xf numFmtId="0" fontId="70" fillId="25" borderId="17" xfId="0" applyFont="1" applyFill="1" applyBorder="1" applyAlignment="1">
      <alignment horizontal="center" vertical="center"/>
    </xf>
    <xf numFmtId="0" fontId="54"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6" fillId="0" borderId="17" xfId="0" applyFont="1" applyFill="1" applyBorder="1" applyAlignment="1">
      <alignment vertical="center"/>
    </xf>
    <xf numFmtId="0" fontId="46"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64" fillId="0" borderId="17" xfId="2103" applyFont="1" applyBorder="1" applyAlignment="1">
      <alignment horizontal="center" vertical="center"/>
    </xf>
    <xf numFmtId="0" fontId="3" fillId="0" borderId="0" xfId="0" applyFont="1" applyAlignment="1">
      <alignment horizontal="center" vertical="top"/>
    </xf>
    <xf numFmtId="0" fontId="63" fillId="0" borderId="17" xfId="0" applyFont="1" applyBorder="1" applyAlignment="1">
      <alignment horizontal="center" vertical="center"/>
    </xf>
    <xf numFmtId="0" fontId="4" fillId="0" borderId="17" xfId="2104"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Fill="1" applyAlignment="1">
      <alignment horizontal="center" vertical="center"/>
    </xf>
    <xf numFmtId="0" fontId="50" fillId="25" borderId="5" xfId="0" applyFont="1" applyFill="1" applyBorder="1" applyAlignment="1">
      <alignment horizontal="center" vertical="center"/>
    </xf>
    <xf numFmtId="0" fontId="1" fillId="0" borderId="22" xfId="0" applyNumberFormat="1" applyFont="1" applyFill="1" applyBorder="1" applyAlignment="1" applyProtection="1">
      <alignment horizontal="left" vertical="center" wrapText="1"/>
    </xf>
    <xf numFmtId="0" fontId="70" fillId="25" borderId="22" xfId="0" applyFont="1" applyFill="1" applyBorder="1" applyAlignment="1">
      <alignment horizontal="center" vertical="center"/>
    </xf>
    <xf numFmtId="0" fontId="67" fillId="25" borderId="22" xfId="0" applyFont="1" applyFill="1" applyBorder="1" applyAlignment="1">
      <alignment horizontal="center" vertical="center"/>
    </xf>
    <xf numFmtId="0" fontId="67" fillId="25" borderId="19" xfId="0" applyFont="1" applyFill="1" applyBorder="1" applyAlignment="1">
      <alignment horizontal="center" vertical="center"/>
    </xf>
    <xf numFmtId="0" fontId="54" fillId="25" borderId="17" xfId="0" applyFont="1" applyFill="1" applyBorder="1" applyAlignment="1">
      <alignment horizontal="center" vertical="center"/>
    </xf>
    <xf numFmtId="0" fontId="4" fillId="0" borderId="17" xfId="0" applyFont="1" applyBorder="1" applyAlignment="1">
      <alignment vertical="center" wrapText="1"/>
    </xf>
    <xf numFmtId="0" fontId="3" fillId="0" borderId="17" xfId="0" applyFont="1" applyBorder="1" applyAlignment="1">
      <alignment vertical="center" wrapText="1"/>
    </xf>
    <xf numFmtId="0" fontId="4" fillId="25" borderId="17" xfId="0" applyFont="1" applyFill="1" applyBorder="1" applyAlignment="1">
      <alignment horizontal="left" vertical="center"/>
    </xf>
    <xf numFmtId="0" fontId="51" fillId="0" borderId="22" xfId="0" applyNumberFormat="1" applyFont="1" applyFill="1" applyBorder="1" applyAlignment="1" applyProtection="1">
      <alignment horizontal="left" vertical="center" wrapText="1"/>
    </xf>
    <xf numFmtId="0" fontId="52" fillId="0" borderId="22" xfId="0" applyNumberFormat="1" applyFont="1" applyFill="1" applyBorder="1" applyAlignment="1" applyProtection="1">
      <alignment horizontal="left" vertical="center" wrapText="1"/>
    </xf>
    <xf numFmtId="0" fontId="59" fillId="0" borderId="22" xfId="0" applyNumberFormat="1" applyFont="1" applyFill="1" applyBorder="1" applyAlignment="1" applyProtection="1">
      <alignment horizontal="left" vertical="center" wrapText="1"/>
    </xf>
    <xf numFmtId="0" fontId="47" fillId="0" borderId="17" xfId="0" applyFont="1" applyBorder="1" applyAlignment="1">
      <alignment horizontal="center" vertical="center"/>
    </xf>
    <xf numFmtId="0" fontId="3" fillId="25" borderId="17" xfId="0" applyFont="1" applyFill="1" applyBorder="1" applyAlignment="1">
      <alignment horizontal="left" vertical="center"/>
    </xf>
    <xf numFmtId="165" fontId="75" fillId="2" borderId="17" xfId="0" applyNumberFormat="1" applyFont="1" applyFill="1" applyBorder="1" applyAlignment="1">
      <alignment horizontal="center" vertical="center"/>
    </xf>
    <xf numFmtId="166" fontId="7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2103" applyFont="1"/>
    <xf numFmtId="0" fontId="3" fillId="0" borderId="4" xfId="2103" applyFont="1" applyBorder="1" applyAlignment="1">
      <alignment vertical="top"/>
    </xf>
    <xf numFmtId="165" fontId="69" fillId="2" borderId="17" xfId="2103" applyNumberFormat="1" applyFont="1" applyFill="1" applyBorder="1" applyAlignment="1">
      <alignment horizontal="center" vertical="center"/>
    </xf>
    <xf numFmtId="0" fontId="6" fillId="0" borderId="0" xfId="2103" applyFont="1" applyAlignment="1">
      <alignment horizontal="center"/>
    </xf>
    <xf numFmtId="166" fontId="69" fillId="2" borderId="17" xfId="2103" applyNumberFormat="1" applyFont="1" applyFill="1" applyBorder="1" applyAlignment="1">
      <alignment horizontal="center" vertical="center"/>
    </xf>
    <xf numFmtId="0" fontId="1" fillId="0" borderId="17" xfId="2103" applyNumberFormat="1" applyFont="1" applyFill="1" applyBorder="1" applyAlignment="1" applyProtection="1">
      <alignment horizontal="center" vertical="center" wrapText="1"/>
    </xf>
    <xf numFmtId="0" fontId="1" fillId="0" borderId="18" xfId="2103" applyNumberFormat="1" applyFont="1" applyFill="1" applyBorder="1" applyAlignment="1" applyProtection="1">
      <alignment horizontal="left" vertical="center" wrapText="1"/>
    </xf>
    <xf numFmtId="0" fontId="1" fillId="0" borderId="19" xfId="2103" applyNumberFormat="1" applyFont="1" applyFill="1" applyBorder="1" applyAlignment="1" applyProtection="1">
      <alignment horizontal="left" vertical="center" wrapText="1"/>
    </xf>
    <xf numFmtId="166" fontId="69" fillId="25" borderId="17" xfId="2103" applyNumberFormat="1" applyFont="1" applyFill="1" applyBorder="1" applyAlignment="1">
      <alignment horizontal="center" vertical="center"/>
    </xf>
    <xf numFmtId="0" fontId="6" fillId="25" borderId="6" xfId="2103" applyFont="1" applyFill="1" applyBorder="1" applyAlignment="1">
      <alignment vertical="center"/>
    </xf>
    <xf numFmtId="0" fontId="6" fillId="25" borderId="0" xfId="2103" applyFont="1" applyFill="1" applyAlignment="1">
      <alignment vertical="center"/>
    </xf>
    <xf numFmtId="0" fontId="6" fillId="25" borderId="0" xfId="2103" applyFont="1" applyFill="1" applyAlignment="1">
      <alignment horizontal="center" vertical="center"/>
    </xf>
    <xf numFmtId="0" fontId="6" fillId="25" borderId="0" xfId="2103" applyFont="1" applyFill="1" applyAlignment="1">
      <alignment horizontal="center"/>
    </xf>
    <xf numFmtId="0" fontId="6" fillId="25" borderId="0" xfId="2103" applyFont="1" applyFill="1" applyBorder="1" applyAlignment="1">
      <alignment vertical="center"/>
    </xf>
    <xf numFmtId="0" fontId="69" fillId="0" borderId="17" xfId="2103" applyFont="1" applyBorder="1" applyAlignment="1">
      <alignment horizontal="center" vertical="center"/>
    </xf>
    <xf numFmtId="0" fontId="3" fillId="0" borderId="0" xfId="2103" applyFont="1" applyAlignment="1">
      <alignment vertical="top"/>
    </xf>
    <xf numFmtId="0" fontId="22" fillId="0" borderId="17" xfId="0" applyFont="1" applyFill="1" applyBorder="1" applyAlignment="1">
      <alignment horizontal="center" vertical="center"/>
    </xf>
    <xf numFmtId="0" fontId="4" fillId="0" borderId="17" xfId="0" applyFont="1" applyBorder="1" applyAlignment="1">
      <alignment horizontal="center" vertical="center"/>
    </xf>
    <xf numFmtId="0" fontId="6" fillId="0" borderId="0" xfId="2103" applyFont="1" applyAlignment="1">
      <alignment horizontal="center" vertical="center"/>
    </xf>
    <xf numFmtId="0" fontId="48" fillId="0" borderId="17" xfId="2103" applyFont="1" applyBorder="1" applyAlignment="1">
      <alignment horizontal="center" vertical="center"/>
    </xf>
    <xf numFmtId="0" fontId="3" fillId="0" borderId="17" xfId="2103" applyFont="1" applyBorder="1" applyAlignment="1">
      <alignment horizontal="center" vertical="center"/>
    </xf>
    <xf numFmtId="0" fontId="46" fillId="0" borderId="17" xfId="2103" applyFont="1" applyFill="1" applyBorder="1" applyAlignment="1">
      <alignment vertical="center"/>
    </xf>
    <xf numFmtId="0" fontId="6" fillId="0" borderId="0" xfId="2103" applyFont="1" applyFill="1" applyAlignment="1">
      <alignment horizontal="center"/>
    </xf>
    <xf numFmtId="0" fontId="49" fillId="0" borderId="0" xfId="2103" applyFont="1" applyAlignment="1">
      <alignment horizontal="center"/>
    </xf>
    <xf numFmtId="0" fontId="64" fillId="0" borderId="17" xfId="2103" applyFont="1" applyBorder="1" applyAlignment="1">
      <alignment vertical="center"/>
    </xf>
    <xf numFmtId="0" fontId="50" fillId="25" borderId="18" xfId="0" applyFont="1" applyFill="1" applyBorder="1" applyAlignment="1">
      <alignment horizontal="left" vertical="center" wrapText="1"/>
    </xf>
    <xf numFmtId="0" fontId="4" fillId="25" borderId="19" xfId="0" applyFont="1" applyFill="1" applyBorder="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3" fillId="0" borderId="17"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0" fontId="50" fillId="0" borderId="17" xfId="0" applyFont="1" applyFill="1" applyBorder="1"/>
    <xf numFmtId="0" fontId="5" fillId="0" borderId="0" xfId="0" applyFont="1" applyBorder="1" applyAlignment="1">
      <alignment vertical="center"/>
    </xf>
    <xf numFmtId="0" fontId="65" fillId="25" borderId="33" xfId="0" applyFont="1" applyFill="1" applyBorder="1" applyAlignment="1">
      <alignment horizontal="center" vertical="center"/>
    </xf>
    <xf numFmtId="0" fontId="3" fillId="25" borderId="0" xfId="0" applyFont="1" applyFill="1" applyBorder="1" applyAlignment="1">
      <alignment vertical="center"/>
    </xf>
    <xf numFmtId="0" fontId="1" fillId="0" borderId="17" xfId="0" applyFont="1" applyBorder="1" applyAlignment="1">
      <alignment horizontal="center" vertical="center"/>
    </xf>
    <xf numFmtId="0" fontId="64" fillId="25" borderId="17" xfId="0" applyFont="1" applyFill="1" applyBorder="1" applyAlignment="1">
      <alignment vertical="center"/>
    </xf>
    <xf numFmtId="0" fontId="55"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104" fillId="0" borderId="18" xfId="0" applyNumberFormat="1" applyFont="1" applyFill="1" applyBorder="1" applyAlignment="1" applyProtection="1">
      <alignment horizontal="left" vertical="center" wrapText="1"/>
    </xf>
    <xf numFmtId="0" fontId="104" fillId="0" borderId="19" xfId="0" applyNumberFormat="1" applyFont="1" applyFill="1" applyBorder="1" applyAlignment="1" applyProtection="1">
      <alignment horizontal="left" vertical="center" wrapText="1"/>
    </xf>
    <xf numFmtId="0" fontId="51" fillId="2" borderId="17" xfId="0" applyNumberFormat="1" applyFont="1" applyFill="1" applyBorder="1" applyAlignment="1" applyProtection="1">
      <alignment horizontal="center" vertical="center" wrapText="1"/>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3" fillId="2" borderId="17" xfId="0" applyFont="1" applyFill="1" applyBorder="1" applyAlignment="1">
      <alignment horizontal="center" vertical="center"/>
    </xf>
    <xf numFmtId="0" fontId="65" fillId="2" borderId="17" xfId="0" applyFont="1" applyFill="1" applyBorder="1" applyAlignment="1">
      <alignment horizontal="center" vertical="center"/>
    </xf>
    <xf numFmtId="0" fontId="3" fillId="0" borderId="1" xfId="0" applyFont="1" applyBorder="1" applyAlignment="1">
      <alignment horizontal="center" vertical="center"/>
    </xf>
    <xf numFmtId="0" fontId="22" fillId="25" borderId="17" xfId="0" applyFont="1" applyFill="1" applyBorder="1" applyAlignment="1">
      <alignment horizontal="center" vertical="center"/>
    </xf>
    <xf numFmtId="166" fontId="65" fillId="25" borderId="17" xfId="2103" applyNumberFormat="1" applyFont="1" applyFill="1" applyBorder="1" applyAlignment="1">
      <alignment horizontal="center" vertical="center"/>
    </xf>
    <xf numFmtId="0" fontId="46" fillId="26" borderId="17" xfId="0" applyFont="1" applyFill="1" applyBorder="1" applyAlignment="1">
      <alignment horizontal="center" vertical="center"/>
    </xf>
    <xf numFmtId="0" fontId="46" fillId="25" borderId="17" xfId="0" applyFont="1" applyFill="1" applyBorder="1" applyAlignment="1">
      <alignment horizontal="center" vertical="center"/>
    </xf>
    <xf numFmtId="0" fontId="46" fillId="0" borderId="17" xfId="0" applyFont="1" applyFill="1" applyBorder="1" applyAlignment="1">
      <alignment horizontal="center" vertical="center"/>
    </xf>
    <xf numFmtId="0" fontId="3" fillId="0" borderId="17" xfId="0" applyFont="1" applyBorder="1" applyAlignment="1">
      <alignment horizontal="center" vertical="center"/>
    </xf>
    <xf numFmtId="0" fontId="107" fillId="2" borderId="17" xfId="0" applyFont="1" applyFill="1" applyBorder="1" applyAlignment="1">
      <alignment horizontal="center" vertical="center"/>
    </xf>
    <xf numFmtId="0" fontId="67" fillId="2" borderId="17" xfId="0" applyFont="1" applyFill="1" applyBorder="1" applyAlignment="1">
      <alignment horizontal="center" vertical="center"/>
    </xf>
    <xf numFmtId="0" fontId="110" fillId="2" borderId="17" xfId="0" applyFont="1" applyFill="1" applyBorder="1" applyAlignment="1">
      <alignment horizontal="center" vertical="center"/>
    </xf>
    <xf numFmtId="0" fontId="46" fillId="2" borderId="17" xfId="0" applyFont="1" applyFill="1" applyBorder="1" applyAlignment="1">
      <alignment vertical="center"/>
    </xf>
    <xf numFmtId="0" fontId="6" fillId="25" borderId="17" xfId="0" applyFont="1" applyFill="1" applyBorder="1" applyAlignment="1">
      <alignment vertical="center"/>
    </xf>
    <xf numFmtId="0" fontId="55" fillId="25" borderId="17" xfId="0" applyFont="1" applyFill="1" applyBorder="1" applyAlignment="1">
      <alignment vertical="center"/>
    </xf>
    <xf numFmtId="0" fontId="90" fillId="25" borderId="18" xfId="0" applyFont="1" applyFill="1" applyBorder="1" applyAlignment="1">
      <alignment horizontal="center" vertical="center"/>
    </xf>
    <xf numFmtId="0" fontId="90" fillId="25" borderId="22" xfId="0" applyFont="1" applyFill="1" applyBorder="1" applyAlignment="1">
      <alignment horizontal="center" vertical="center"/>
    </xf>
    <xf numFmtId="0" fontId="90" fillId="25" borderId="19"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2" xfId="0" applyFont="1" applyFill="1" applyBorder="1" applyAlignment="1">
      <alignment horizontal="center" vertical="center"/>
    </xf>
    <xf numFmtId="0" fontId="89" fillId="25" borderId="19" xfId="0" applyFont="1" applyFill="1" applyBorder="1" applyAlignment="1">
      <alignment horizontal="center" vertical="center"/>
    </xf>
    <xf numFmtId="0" fontId="59" fillId="0" borderId="0" xfId="0" applyFont="1" applyAlignment="1">
      <alignment horizontal="center" vertical="center" wrapText="1"/>
    </xf>
    <xf numFmtId="0" fontId="71" fillId="0" borderId="0" xfId="0" applyFont="1" applyAlignment="1">
      <alignment horizontal="center" vertical="top" wrapText="1"/>
    </xf>
    <xf numFmtId="0" fontId="73" fillId="0" borderId="0" xfId="0" applyFont="1" applyBorder="1" applyAlignment="1">
      <alignment horizontal="right" vertical="center"/>
    </xf>
    <xf numFmtId="0" fontId="85" fillId="26" borderId="4" xfId="0" applyFont="1" applyFill="1" applyBorder="1" applyAlignment="1">
      <alignment horizontal="center" vertical="center" wrapText="1"/>
    </xf>
    <xf numFmtId="0" fontId="76" fillId="0" borderId="1" xfId="0" applyFont="1" applyBorder="1" applyAlignment="1">
      <alignment horizontal="center" vertical="center"/>
    </xf>
    <xf numFmtId="0" fontId="76" fillId="0" borderId="17" xfId="0" applyFont="1" applyBorder="1" applyAlignment="1">
      <alignment horizontal="center" vertical="center"/>
    </xf>
    <xf numFmtId="0" fontId="83" fillId="27" borderId="23" xfId="0" applyFont="1" applyFill="1" applyBorder="1" applyAlignment="1">
      <alignment horizontal="center" vertical="center"/>
    </xf>
    <xf numFmtId="0" fontId="83" fillId="27" borderId="4" xfId="0" applyFont="1" applyFill="1" applyBorder="1" applyAlignment="1">
      <alignment horizontal="center" vertical="center"/>
    </xf>
    <xf numFmtId="0" fontId="83" fillId="27" borderId="7" xfId="0" applyFont="1" applyFill="1" applyBorder="1" applyAlignment="1">
      <alignment horizontal="center" vertical="center"/>
    </xf>
    <xf numFmtId="0" fontId="82" fillId="27" borderId="6" xfId="0" applyFont="1" applyFill="1" applyBorder="1" applyAlignment="1">
      <alignment horizontal="center" vertical="center"/>
    </xf>
    <xf numFmtId="0" fontId="82" fillId="27" borderId="0" xfId="0" applyFont="1" applyFill="1" applyBorder="1" applyAlignment="1">
      <alignment horizontal="center" vertical="center"/>
    </xf>
    <xf numFmtId="0" fontId="76" fillId="0" borderId="18" xfId="0" applyFont="1" applyBorder="1" applyAlignment="1">
      <alignment horizontal="center" vertical="center"/>
    </xf>
    <xf numFmtId="0" fontId="76" fillId="0" borderId="22" xfId="0" applyFont="1" applyBorder="1" applyAlignment="1">
      <alignment horizontal="center" vertical="center"/>
    </xf>
    <xf numFmtId="0" fontId="76" fillId="0" borderId="19" xfId="0" applyFont="1" applyBorder="1" applyAlignment="1">
      <alignment horizontal="center" vertical="center"/>
    </xf>
    <xf numFmtId="0" fontId="7" fillId="27" borderId="25" xfId="0" applyFont="1" applyFill="1" applyBorder="1" applyAlignment="1">
      <alignment horizontal="left" vertical="center"/>
    </xf>
    <xf numFmtId="0" fontId="7" fillId="27" borderId="27" xfId="0" applyFont="1" applyFill="1" applyBorder="1" applyAlignment="1">
      <alignment horizontal="left" vertical="center"/>
    </xf>
    <xf numFmtId="0" fontId="7" fillId="27" borderId="26" xfId="0" applyFont="1" applyFill="1" applyBorder="1" applyAlignment="1">
      <alignment horizontal="left" vertical="center"/>
    </xf>
    <xf numFmtId="0" fontId="52" fillId="0" borderId="25" xfId="0" applyFont="1" applyBorder="1" applyAlignment="1">
      <alignment horizontal="center" vertical="center"/>
    </xf>
    <xf numFmtId="0" fontId="52" fillId="0" borderId="27" xfId="0" applyFont="1" applyBorder="1" applyAlignment="1">
      <alignment horizontal="center" vertical="center"/>
    </xf>
    <xf numFmtId="0" fontId="52" fillId="0" borderId="26"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4" xfId="0" applyFont="1" applyBorder="1" applyAlignment="1">
      <alignment horizontal="center" vertical="center"/>
    </xf>
    <xf numFmtId="0" fontId="52" fillId="0" borderId="23"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86"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2" xfId="0" applyFont="1" applyBorder="1" applyAlignment="1">
      <alignment horizontal="center" vertical="center"/>
    </xf>
    <xf numFmtId="0" fontId="52" fillId="0" borderId="19" xfId="0" applyFont="1" applyBorder="1" applyAlignment="1">
      <alignment horizontal="center" vertical="center"/>
    </xf>
    <xf numFmtId="0" fontId="90" fillId="25" borderId="17" xfId="0" applyFont="1" applyFill="1" applyBorder="1" applyAlignment="1">
      <alignment horizontal="center" vertical="center"/>
    </xf>
    <xf numFmtId="0" fontId="89" fillId="25" borderId="17" xfId="0" applyFont="1" applyFill="1" applyBorder="1" applyAlignment="1">
      <alignment horizontal="center" vertical="center"/>
    </xf>
    <xf numFmtId="0" fontId="91" fillId="25" borderId="17" xfId="0" applyFont="1" applyFill="1" applyBorder="1" applyAlignment="1">
      <alignment horizontal="center" vertical="center"/>
    </xf>
    <xf numFmtId="0" fontId="91" fillId="25" borderId="18" xfId="0" applyFont="1" applyFill="1" applyBorder="1" applyAlignment="1">
      <alignment horizontal="center" vertical="center"/>
    </xf>
    <xf numFmtId="0" fontId="91" fillId="25" borderId="22" xfId="0" applyFont="1" applyFill="1" applyBorder="1" applyAlignment="1">
      <alignment horizontal="center" vertical="center"/>
    </xf>
    <xf numFmtId="0" fontId="91" fillId="25" borderId="19" xfId="0" applyFont="1" applyFill="1" applyBorder="1" applyAlignment="1">
      <alignment horizontal="center" vertical="center"/>
    </xf>
    <xf numFmtId="0" fontId="97" fillId="31" borderId="0" xfId="0" applyFont="1" applyFill="1" applyBorder="1" applyAlignment="1">
      <alignment horizontal="center" vertical="center"/>
    </xf>
    <xf numFmtId="0" fontId="97" fillId="31" borderId="24" xfId="0" applyFont="1" applyFill="1" applyBorder="1" applyAlignment="1">
      <alignment horizontal="center" vertical="center"/>
    </xf>
    <xf numFmtId="0" fontId="96" fillId="31" borderId="0" xfId="0" applyFont="1" applyFill="1" applyBorder="1" applyAlignment="1">
      <alignment horizontal="right" vertical="center"/>
    </xf>
    <xf numFmtId="0" fontId="96" fillId="28" borderId="0" xfId="0" applyFont="1" applyFill="1" applyBorder="1" applyAlignment="1">
      <alignment horizontal="center" vertical="center"/>
    </xf>
    <xf numFmtId="0" fontId="98" fillId="28" borderId="0" xfId="0" applyFont="1" applyFill="1" applyBorder="1" applyAlignment="1">
      <alignment horizontal="center" vertical="center"/>
    </xf>
    <xf numFmtId="0" fontId="97" fillId="30" borderId="0" xfId="0" applyFont="1" applyFill="1" applyBorder="1" applyAlignment="1">
      <alignment horizontal="center" vertical="center"/>
    </xf>
    <xf numFmtId="0" fontId="93" fillId="25" borderId="18" xfId="0" applyFont="1" applyFill="1" applyBorder="1" applyAlignment="1">
      <alignment horizontal="center" vertical="center"/>
    </xf>
    <xf numFmtId="0" fontId="93" fillId="25" borderId="22" xfId="0" applyFont="1" applyFill="1" applyBorder="1" applyAlignment="1">
      <alignment horizontal="center" vertical="center"/>
    </xf>
    <xf numFmtId="0" fontId="92" fillId="25" borderId="22" xfId="0" applyFont="1" applyFill="1" applyBorder="1" applyAlignment="1">
      <alignment horizontal="center" vertical="center"/>
    </xf>
    <xf numFmtId="0" fontId="92" fillId="25" borderId="19" xfId="0" applyFont="1" applyFill="1" applyBorder="1" applyAlignment="1">
      <alignment horizontal="center" vertical="center"/>
    </xf>
    <xf numFmtId="0" fontId="96" fillId="30" borderId="6" xfId="0" applyFont="1" applyFill="1" applyBorder="1" applyAlignment="1">
      <alignment horizontal="right" vertical="center"/>
    </xf>
    <xf numFmtId="0" fontId="96" fillId="30" borderId="0" xfId="0" applyFont="1" applyFill="1" applyBorder="1" applyAlignment="1">
      <alignment horizontal="right" vertical="center"/>
    </xf>
    <xf numFmtId="0" fontId="72" fillId="0" borderId="27" xfId="0" applyFont="1" applyBorder="1" applyAlignment="1">
      <alignment horizontal="center" vertical="center"/>
    </xf>
    <xf numFmtId="0" fontId="72" fillId="0" borderId="30" xfId="0" applyFont="1" applyBorder="1" applyAlignment="1">
      <alignment horizontal="center" vertical="center"/>
    </xf>
    <xf numFmtId="0" fontId="94" fillId="26" borderId="4" xfId="0" applyFont="1" applyFill="1" applyBorder="1" applyAlignment="1">
      <alignment horizontal="center" vertical="center" wrapText="1"/>
    </xf>
    <xf numFmtId="0" fontId="86" fillId="26" borderId="5" xfId="0" applyFont="1" applyFill="1" applyBorder="1" applyAlignment="1">
      <alignment horizontal="center" vertical="center"/>
    </xf>
    <xf numFmtId="0" fontId="91" fillId="25" borderId="29" xfId="0" applyFont="1" applyFill="1" applyBorder="1" applyAlignment="1">
      <alignment horizontal="center" vertical="center"/>
    </xf>
    <xf numFmtId="0" fontId="91" fillId="25" borderId="27" xfId="0" applyFont="1" applyFill="1" applyBorder="1" applyAlignment="1">
      <alignment horizontal="center" vertical="center"/>
    </xf>
    <xf numFmtId="0" fontId="93" fillId="25" borderId="18" xfId="0" applyFont="1" applyFill="1" applyBorder="1" applyAlignment="1">
      <alignment horizontal="left" vertical="center"/>
    </xf>
    <xf numFmtId="0" fontId="93" fillId="25" borderId="22" xfId="0" applyFont="1" applyFill="1" applyBorder="1" applyAlignment="1">
      <alignment horizontal="left" vertical="center"/>
    </xf>
    <xf numFmtId="0" fontId="99" fillId="2" borderId="28" xfId="0" applyFont="1" applyFill="1" applyBorder="1" applyAlignment="1">
      <alignment horizontal="center" vertical="center"/>
    </xf>
    <xf numFmtId="0" fontId="99" fillId="2"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88" fillId="0" borderId="18" xfId="0" applyFont="1" applyBorder="1" applyAlignment="1">
      <alignment horizontal="center" vertical="center"/>
    </xf>
    <xf numFmtId="0" fontId="88" fillId="0" borderId="22" xfId="0" applyFont="1" applyBorder="1" applyAlignment="1">
      <alignment horizontal="center" vertical="center"/>
    </xf>
    <xf numFmtId="0" fontId="88" fillId="0" borderId="19"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0" fillId="0" borderId="0" xfId="0" applyFont="1" applyAlignment="1">
      <alignment horizontal="center" vertical="center"/>
    </xf>
    <xf numFmtId="0" fontId="48" fillId="0" borderId="4" xfId="0" applyFont="1" applyBorder="1" applyAlignment="1">
      <alignment horizontal="center" vertical="top"/>
    </xf>
    <xf numFmtId="0" fontId="50" fillId="2" borderId="28" xfId="0" applyFont="1" applyFill="1" applyBorder="1" applyAlignment="1">
      <alignment horizontal="center" vertical="center"/>
    </xf>
    <xf numFmtId="0" fontId="50" fillId="2" borderId="5" xfId="0" applyFont="1" applyFill="1" applyBorder="1" applyAlignment="1">
      <alignment horizontal="center" vertical="center"/>
    </xf>
    <xf numFmtId="0" fontId="54" fillId="2" borderId="28"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25" xfId="0" applyFont="1" applyFill="1" applyBorder="1" applyAlignment="1">
      <alignment horizontal="center" vertical="center"/>
    </xf>
    <xf numFmtId="0" fontId="54" fillId="2" borderId="26" xfId="0" applyFont="1" applyFill="1" applyBorder="1" applyAlignment="1">
      <alignment horizontal="center" vertical="center"/>
    </xf>
    <xf numFmtId="0" fontId="54" fillId="2" borderId="23" xfId="0" applyFont="1" applyFill="1" applyBorder="1" applyAlignment="1">
      <alignment horizontal="center" vertical="center"/>
    </xf>
    <xf numFmtId="0" fontId="54" fillId="2" borderId="7" xfId="0" applyFont="1" applyFill="1" applyBorder="1" applyAlignment="1">
      <alignment horizontal="center" vertical="center"/>
    </xf>
    <xf numFmtId="0" fontId="3" fillId="0" borderId="17" xfId="0" applyFont="1" applyBorder="1" applyAlignment="1">
      <alignment horizontal="center" vertical="center"/>
    </xf>
    <xf numFmtId="0" fontId="87" fillId="26" borderId="28" xfId="0" applyFont="1" applyFill="1" applyBorder="1" applyAlignment="1">
      <alignment horizontal="center" vertical="center"/>
    </xf>
    <xf numFmtId="0" fontId="87" fillId="26" borderId="5" xfId="0" applyFont="1" applyFill="1" applyBorder="1" applyAlignment="1">
      <alignment horizontal="center" vertical="center"/>
    </xf>
    <xf numFmtId="0" fontId="48" fillId="2" borderId="28"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25" xfId="0" applyFont="1" applyFill="1" applyBorder="1" applyAlignment="1">
      <alignment horizontal="center" vertical="center"/>
    </xf>
    <xf numFmtId="0" fontId="48" fillId="2" borderId="26" xfId="0" applyFont="1" applyFill="1" applyBorder="1" applyAlignment="1">
      <alignment horizontal="center" vertical="center"/>
    </xf>
    <xf numFmtId="0" fontId="48" fillId="2" borderId="23" xfId="0" applyFont="1" applyFill="1" applyBorder="1" applyAlignment="1">
      <alignment horizontal="center" vertical="center"/>
    </xf>
    <xf numFmtId="0" fontId="48" fillId="2" borderId="7" xfId="0" applyFont="1" applyFill="1" applyBorder="1" applyAlignment="1">
      <alignment horizontal="center" vertical="center"/>
    </xf>
    <xf numFmtId="0" fontId="3" fillId="0" borderId="1" xfId="0" applyFont="1" applyBorder="1" applyAlignment="1">
      <alignment horizontal="center" vertical="center"/>
    </xf>
    <xf numFmtId="0" fontId="62"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4" fillId="0" borderId="0" xfId="2103" applyFont="1" applyAlignment="1">
      <alignment horizontal="center" vertical="center"/>
    </xf>
    <xf numFmtId="0" fontId="3" fillId="0" borderId="0" xfId="2103" applyFont="1" applyAlignment="1">
      <alignment horizontal="center" vertical="center"/>
    </xf>
    <xf numFmtId="0" fontId="60" fillId="0" borderId="0" xfId="2103" applyFont="1" applyAlignment="1">
      <alignment horizontal="center" vertical="center"/>
    </xf>
    <xf numFmtId="0" fontId="48" fillId="0" borderId="4" xfId="2103" applyFont="1" applyBorder="1" applyAlignment="1">
      <alignment horizontal="center" vertical="top"/>
    </xf>
    <xf numFmtId="0" fontId="8" fillId="0" borderId="0" xfId="2103" applyNumberFormat="1" applyFont="1" applyFill="1" applyBorder="1" applyAlignment="1" applyProtection="1">
      <alignment horizontal="left" vertical="center" wrapText="1"/>
    </xf>
    <xf numFmtId="0" fontId="88" fillId="0" borderId="18" xfId="2103" applyFont="1" applyBorder="1" applyAlignment="1">
      <alignment horizontal="center" vertical="center"/>
    </xf>
    <xf numFmtId="0" fontId="88" fillId="0" borderId="22" xfId="2103" applyFont="1" applyBorder="1" applyAlignment="1">
      <alignment horizontal="center" vertical="center"/>
    </xf>
    <xf numFmtId="0" fontId="88" fillId="0" borderId="19" xfId="2103" applyFont="1" applyBorder="1" applyAlignment="1">
      <alignment horizontal="center" vertical="center"/>
    </xf>
    <xf numFmtId="0" fontId="87" fillId="26" borderId="33" xfId="2103" applyFont="1" applyFill="1" applyBorder="1" applyAlignment="1">
      <alignment horizontal="center" vertical="center"/>
    </xf>
    <xf numFmtId="0" fontId="87" fillId="26" borderId="5" xfId="2103" applyFont="1" applyFill="1" applyBorder="1" applyAlignment="1">
      <alignment horizontal="center" vertical="center"/>
    </xf>
    <xf numFmtId="0" fontId="48" fillId="2" borderId="33" xfId="2103" applyFont="1" applyFill="1" applyBorder="1" applyAlignment="1">
      <alignment horizontal="center" vertical="center"/>
    </xf>
    <xf numFmtId="0" fontId="48" fillId="2" borderId="5" xfId="2103" applyFont="1" applyFill="1" applyBorder="1" applyAlignment="1">
      <alignment horizontal="center" vertical="center"/>
    </xf>
    <xf numFmtId="0" fontId="48" fillId="2" borderId="34" xfId="2103" applyFont="1" applyFill="1" applyBorder="1" applyAlignment="1">
      <alignment horizontal="center" vertical="center"/>
    </xf>
    <xf numFmtId="0" fontId="48" fillId="2" borderId="35" xfId="2103" applyFont="1" applyFill="1" applyBorder="1" applyAlignment="1">
      <alignment horizontal="center" vertical="center"/>
    </xf>
    <xf numFmtId="0" fontId="48" fillId="2" borderId="23" xfId="2103" applyFont="1" applyFill="1" applyBorder="1" applyAlignment="1">
      <alignment horizontal="center" vertical="center"/>
    </xf>
    <xf numFmtId="0" fontId="48" fillId="2" borderId="7" xfId="2103" applyFont="1" applyFill="1" applyBorder="1" applyAlignment="1">
      <alignment horizontal="center" vertical="center"/>
    </xf>
    <xf numFmtId="0" fontId="3" fillId="0" borderId="17" xfId="2103" applyFont="1" applyBorder="1" applyAlignment="1">
      <alignment horizontal="center" vertical="center"/>
    </xf>
    <xf numFmtId="0" fontId="68" fillId="0" borderId="18" xfId="2103" applyFont="1" applyBorder="1" applyAlignment="1">
      <alignment horizontal="center" vertical="center"/>
    </xf>
    <xf numFmtId="0" fontId="68" fillId="0" borderId="22" xfId="2103" applyFont="1" applyBorder="1" applyAlignment="1">
      <alignment horizontal="center" vertical="center"/>
    </xf>
    <xf numFmtId="0" fontId="68" fillId="0" borderId="19" xfId="2103" applyFont="1" applyBorder="1" applyAlignment="1">
      <alignment horizontal="center" vertical="center"/>
    </xf>
    <xf numFmtId="0" fontId="99" fillId="25" borderId="28" xfId="0" applyFont="1" applyFill="1" applyBorder="1" applyAlignment="1">
      <alignment horizontal="center" vertical="center"/>
    </xf>
    <xf numFmtId="0" fontId="99" fillId="25" borderId="5" xfId="0" applyFont="1" applyFill="1" applyBorder="1" applyAlignment="1">
      <alignment horizontal="center" vertical="center"/>
    </xf>
    <xf numFmtId="0" fontId="54" fillId="25" borderId="28" xfId="0" applyFont="1" applyFill="1" applyBorder="1" applyAlignment="1">
      <alignment horizontal="center" vertical="center"/>
    </xf>
    <xf numFmtId="0" fontId="54" fillId="25" borderId="5" xfId="0" applyFont="1" applyFill="1" applyBorder="1" applyAlignment="1">
      <alignment horizontal="center" vertical="center"/>
    </xf>
    <xf numFmtId="0" fontId="54" fillId="25" borderId="25" xfId="0" applyFont="1" applyFill="1" applyBorder="1" applyAlignment="1">
      <alignment horizontal="center" vertical="center"/>
    </xf>
    <xf numFmtId="0" fontId="54" fillId="25" borderId="26" xfId="0" applyFont="1" applyFill="1" applyBorder="1" applyAlignment="1">
      <alignment horizontal="center" vertical="center"/>
    </xf>
    <xf numFmtId="0" fontId="54" fillId="25" borderId="23" xfId="0" applyFont="1" applyFill="1" applyBorder="1" applyAlignment="1">
      <alignment horizontal="center" vertical="center"/>
    </xf>
    <xf numFmtId="0" fontId="54" fillId="25" borderId="7" xfId="0" applyFont="1" applyFill="1" applyBorder="1" applyAlignment="1">
      <alignment horizontal="center" vertical="center"/>
    </xf>
    <xf numFmtId="0" fontId="82" fillId="29" borderId="6" xfId="0" applyFont="1" applyFill="1" applyBorder="1" applyAlignment="1">
      <alignment horizontal="center" vertical="center"/>
    </xf>
    <xf numFmtId="0" fontId="82"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83" fillId="27" borderId="6" xfId="0" applyFont="1" applyFill="1" applyBorder="1" applyAlignment="1">
      <alignment horizontal="center" vertical="center"/>
    </xf>
    <xf numFmtId="0" fontId="83" fillId="27" borderId="0" xfId="0" applyFont="1" applyFill="1" applyBorder="1" applyAlignment="1">
      <alignment horizontal="center" vertical="center"/>
    </xf>
    <xf numFmtId="0" fontId="91" fillId="25" borderId="30" xfId="0" applyFont="1" applyFill="1" applyBorder="1" applyAlignment="1">
      <alignment horizontal="center" vertical="center"/>
    </xf>
  </cellXfs>
  <cellStyles count="263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2 3" xfId="2496"/>
    <cellStyle name="Note 10 3" xfId="2448"/>
    <cellStyle name="Note 10 4" xfId="2495"/>
    <cellStyle name="Note 11" xfId="1937"/>
    <cellStyle name="Note 11 2" xfId="1938"/>
    <cellStyle name="Note 11 2 2" xfId="2451"/>
    <cellStyle name="Note 11 2 3" xfId="2498"/>
    <cellStyle name="Note 11 3" xfId="2450"/>
    <cellStyle name="Note 11 4" xfId="2497"/>
    <cellStyle name="Note 12" xfId="1939"/>
    <cellStyle name="Note 12 2" xfId="1940"/>
    <cellStyle name="Note 12 2 2" xfId="2453"/>
    <cellStyle name="Note 12 2 3" xfId="2500"/>
    <cellStyle name="Note 12 3" xfId="2452"/>
    <cellStyle name="Note 12 4" xfId="2499"/>
    <cellStyle name="Note 13" xfId="1941"/>
    <cellStyle name="Note 13 2" xfId="1942"/>
    <cellStyle name="Note 13 2 2" xfId="2455"/>
    <cellStyle name="Note 13 2 3" xfId="2502"/>
    <cellStyle name="Note 13 3" xfId="2454"/>
    <cellStyle name="Note 13 4" xfId="2501"/>
    <cellStyle name="Note 14" xfId="1943"/>
    <cellStyle name="Note 14 2" xfId="1850"/>
    <cellStyle name="Note 14 2 2" xfId="2457"/>
    <cellStyle name="Note 14 2 3" xfId="2504"/>
    <cellStyle name="Note 14 3" xfId="2456"/>
    <cellStyle name="Note 14 4" xfId="2503"/>
    <cellStyle name="Note 15" xfId="1945"/>
    <cellStyle name="Note 15 2" xfId="300"/>
    <cellStyle name="Note 15 2 2" xfId="2459"/>
    <cellStyle name="Note 15 2 3" xfId="2506"/>
    <cellStyle name="Note 15 3" xfId="2458"/>
    <cellStyle name="Note 15 4" xfId="2505"/>
    <cellStyle name="Note 16" xfId="1947"/>
    <cellStyle name="Note 16 2" xfId="1884"/>
    <cellStyle name="Note 16 2 2" xfId="2461"/>
    <cellStyle name="Note 16 2 3" xfId="2508"/>
    <cellStyle name="Note 16 3" xfId="2460"/>
    <cellStyle name="Note 16 4" xfId="2507"/>
    <cellStyle name="Note 17" xfId="1949"/>
    <cellStyle name="Note 17 2" xfId="1907"/>
    <cellStyle name="Note 17 2 2" xfId="2463"/>
    <cellStyle name="Note 17 2 3" xfId="2510"/>
    <cellStyle name="Note 17 3" xfId="2462"/>
    <cellStyle name="Note 17 4" xfId="2509"/>
    <cellStyle name="Note 18" xfId="1951"/>
    <cellStyle name="Note 18 2" xfId="1932"/>
    <cellStyle name="Note 18 2 2" xfId="2465"/>
    <cellStyle name="Note 18 2 3" xfId="2512"/>
    <cellStyle name="Note 18 3" xfId="2464"/>
    <cellStyle name="Note 18 4" xfId="2511"/>
    <cellStyle name="Note 19" xfId="1953"/>
    <cellStyle name="Note 19 2" xfId="1955"/>
    <cellStyle name="Note 19 2 2" xfId="2467"/>
    <cellStyle name="Note 19 2 3" xfId="2514"/>
    <cellStyle name="Note 19 3" xfId="2466"/>
    <cellStyle name="Note 19 4" xfId="2513"/>
    <cellStyle name="Note 2" xfId="1956"/>
    <cellStyle name="Note 2 2" xfId="1957"/>
    <cellStyle name="Note 2 2 2" xfId="2469"/>
    <cellStyle name="Note 2 2 3" xfId="2516"/>
    <cellStyle name="Note 2 3" xfId="2468"/>
    <cellStyle name="Note 2 4" xfId="2515"/>
    <cellStyle name="Note 20" xfId="1944"/>
    <cellStyle name="Note 20 2" xfId="299"/>
    <cellStyle name="Note 20 2 2" xfId="2471"/>
    <cellStyle name="Note 20 2 3" xfId="2518"/>
    <cellStyle name="Note 20 3" xfId="2470"/>
    <cellStyle name="Note 20 4" xfId="2517"/>
    <cellStyle name="Note 21" xfId="1946"/>
    <cellStyle name="Note 21 2" xfId="1883"/>
    <cellStyle name="Note 21 2 2" xfId="2473"/>
    <cellStyle name="Note 21 2 3" xfId="2520"/>
    <cellStyle name="Note 21 3" xfId="2472"/>
    <cellStyle name="Note 21 4" xfId="2519"/>
    <cellStyle name="Note 22" xfId="1948"/>
    <cellStyle name="Note 22 2" xfId="1906"/>
    <cellStyle name="Note 22 2 2" xfId="2475"/>
    <cellStyle name="Note 22 2 3" xfId="2522"/>
    <cellStyle name="Note 22 3" xfId="2474"/>
    <cellStyle name="Note 22 4" xfId="2521"/>
    <cellStyle name="Note 23" xfId="1950"/>
    <cellStyle name="Note 23 2" xfId="1931"/>
    <cellStyle name="Note 23 2 2" xfId="2477"/>
    <cellStyle name="Note 23 2 3" xfId="2524"/>
    <cellStyle name="Note 23 3" xfId="2476"/>
    <cellStyle name="Note 23 4" xfId="2523"/>
    <cellStyle name="Note 24" xfId="1952"/>
    <cellStyle name="Note 24 2" xfId="1954"/>
    <cellStyle name="Note 24 2 2" xfId="2479"/>
    <cellStyle name="Note 24 2 3" xfId="2526"/>
    <cellStyle name="Note 24 3" xfId="2478"/>
    <cellStyle name="Note 24 4" xfId="2525"/>
    <cellStyle name="Note 25" xfId="1958"/>
    <cellStyle name="Note 25 2" xfId="2480"/>
    <cellStyle name="Note 25 3" xfId="2527"/>
    <cellStyle name="Note 3" xfId="459"/>
    <cellStyle name="Note 3 2" xfId="1959"/>
    <cellStyle name="Note 3 2 2" xfId="2482"/>
    <cellStyle name="Note 3 2 3" xfId="2529"/>
    <cellStyle name="Note 3 3" xfId="2481"/>
    <cellStyle name="Note 3 4" xfId="2528"/>
    <cellStyle name="Note 4" xfId="1960"/>
    <cellStyle name="Note 4 2" xfId="1961"/>
    <cellStyle name="Note 4 2 2" xfId="2484"/>
    <cellStyle name="Note 4 2 3" xfId="2531"/>
    <cellStyle name="Note 4 3" xfId="2483"/>
    <cellStyle name="Note 4 4" xfId="2530"/>
    <cellStyle name="Note 5" xfId="1962"/>
    <cellStyle name="Note 5 2" xfId="1963"/>
    <cellStyle name="Note 5 2 2" xfId="2486"/>
    <cellStyle name="Note 5 2 3" xfId="2533"/>
    <cellStyle name="Note 5 3" xfId="2485"/>
    <cellStyle name="Note 5 4" xfId="2532"/>
    <cellStyle name="Note 6" xfId="1964"/>
    <cellStyle name="Note 6 2" xfId="1965"/>
    <cellStyle name="Note 6 2 2" xfId="2488"/>
    <cellStyle name="Note 6 2 3" xfId="2535"/>
    <cellStyle name="Note 6 3" xfId="2487"/>
    <cellStyle name="Note 6 4" xfId="2534"/>
    <cellStyle name="Note 7" xfId="1966"/>
    <cellStyle name="Note 7 2" xfId="1967"/>
    <cellStyle name="Note 7 2 2" xfId="2490"/>
    <cellStyle name="Note 7 2 3" xfId="2537"/>
    <cellStyle name="Note 7 3" xfId="2489"/>
    <cellStyle name="Note 7 4" xfId="2536"/>
    <cellStyle name="Note 8" xfId="1968"/>
    <cellStyle name="Note 8 2" xfId="1969"/>
    <cellStyle name="Note 8 2 2" xfId="2492"/>
    <cellStyle name="Note 8 2 3" xfId="2539"/>
    <cellStyle name="Note 8 3" xfId="2491"/>
    <cellStyle name="Note 8 4" xfId="2538"/>
    <cellStyle name="Note 9" xfId="1970"/>
    <cellStyle name="Note 9 2" xfId="1971"/>
    <cellStyle name="Note 9 2 2" xfId="2494"/>
    <cellStyle name="Note 9 2 3" xfId="2541"/>
    <cellStyle name="Note 9 3" xfId="2493"/>
    <cellStyle name="Note 9 4" xfId="2540"/>
    <cellStyle name="Output 10" xfId="227"/>
    <cellStyle name="Output 10 2" xfId="532"/>
    <cellStyle name="Output 10 2 2" xfId="2543"/>
    <cellStyle name="Output 10 3" xfId="2542"/>
    <cellStyle name="Output 11" xfId="99"/>
    <cellStyle name="Output 11 2" xfId="534"/>
    <cellStyle name="Output 11 2 2" xfId="2545"/>
    <cellStyle name="Output 11 3" xfId="2544"/>
    <cellStyle name="Output 12" xfId="537"/>
    <cellStyle name="Output 12 2" xfId="541"/>
    <cellStyle name="Output 12 2 2" xfId="2547"/>
    <cellStyle name="Output 12 3" xfId="2546"/>
    <cellStyle name="Output 13" xfId="545"/>
    <cellStyle name="Output 13 2" xfId="346"/>
    <cellStyle name="Output 13 2 2" xfId="2549"/>
    <cellStyle name="Output 13 3" xfId="2548"/>
    <cellStyle name="Output 14" xfId="189"/>
    <cellStyle name="Output 14 2" xfId="494"/>
    <cellStyle name="Output 14 2 2" xfId="2551"/>
    <cellStyle name="Output 14 3" xfId="2550"/>
    <cellStyle name="Output 15" xfId="548"/>
    <cellStyle name="Output 15 2" xfId="528"/>
    <cellStyle name="Output 15 2 2" xfId="2553"/>
    <cellStyle name="Output 15 3" xfId="2552"/>
    <cellStyle name="Output 16" xfId="1973"/>
    <cellStyle name="Output 16 2" xfId="161"/>
    <cellStyle name="Output 16 2 2" xfId="2555"/>
    <cellStyle name="Output 16 3" xfId="2554"/>
    <cellStyle name="Output 17" xfId="1975"/>
    <cellStyle name="Output 17 2" xfId="238"/>
    <cellStyle name="Output 17 2 2" xfId="2557"/>
    <cellStyle name="Output 17 3" xfId="2556"/>
    <cellStyle name="Output 18" xfId="1977"/>
    <cellStyle name="Output 18 2" xfId="676"/>
    <cellStyle name="Output 18 2 2" xfId="2559"/>
    <cellStyle name="Output 18 3" xfId="2558"/>
    <cellStyle name="Output 19" xfId="1979"/>
    <cellStyle name="Output 19 2" xfId="730"/>
    <cellStyle name="Output 19 2 2" xfId="2561"/>
    <cellStyle name="Output 19 3" xfId="2560"/>
    <cellStyle name="Output 2" xfId="1981"/>
    <cellStyle name="Output 2 2" xfId="1983"/>
    <cellStyle name="Output 2 2 2" xfId="2563"/>
    <cellStyle name="Output 2 3" xfId="2562"/>
    <cellStyle name="Output 20" xfId="547"/>
    <cellStyle name="Output 20 2" xfId="527"/>
    <cellStyle name="Output 20 2 2" xfId="2565"/>
    <cellStyle name="Output 20 3" xfId="2564"/>
    <cellStyle name="Output 21" xfId="1972"/>
    <cellStyle name="Output 21 2" xfId="160"/>
    <cellStyle name="Output 21 2 2" xfId="2567"/>
    <cellStyle name="Output 21 3" xfId="2566"/>
    <cellStyle name="Output 22" xfId="1974"/>
    <cellStyle name="Output 22 2" xfId="237"/>
    <cellStyle name="Output 22 2 2" xfId="2569"/>
    <cellStyle name="Output 22 3" xfId="2568"/>
    <cellStyle name="Output 23" xfId="1976"/>
    <cellStyle name="Output 23 2" xfId="675"/>
    <cellStyle name="Output 23 2 2" xfId="2571"/>
    <cellStyle name="Output 23 3" xfId="2570"/>
    <cellStyle name="Output 24" xfId="1978"/>
    <cellStyle name="Output 24 2" xfId="729"/>
    <cellStyle name="Output 24 2 2" xfId="2573"/>
    <cellStyle name="Output 24 3" xfId="2572"/>
    <cellStyle name="Output 25" xfId="1984"/>
    <cellStyle name="Output 25 2" xfId="2574"/>
    <cellStyle name="Output 3" xfId="1986"/>
    <cellStyle name="Output 3 2" xfId="1988"/>
    <cellStyle name="Output 3 2 2" xfId="2576"/>
    <cellStyle name="Output 3 3" xfId="2575"/>
    <cellStyle name="Output 4" xfId="1990"/>
    <cellStyle name="Output 4 2" xfId="1992"/>
    <cellStyle name="Output 4 2 2" xfId="2578"/>
    <cellStyle name="Output 4 3" xfId="2577"/>
    <cellStyle name="Output 5" xfId="1994"/>
    <cellStyle name="Output 5 2" xfId="1996"/>
    <cellStyle name="Output 5 2 2" xfId="2580"/>
    <cellStyle name="Output 5 3" xfId="2579"/>
    <cellStyle name="Output 6" xfId="1998"/>
    <cellStyle name="Output 6 2" xfId="2000"/>
    <cellStyle name="Output 6 2 2" xfId="2582"/>
    <cellStyle name="Output 6 3" xfId="2581"/>
    <cellStyle name="Output 7" xfId="2003"/>
    <cellStyle name="Output 7 2" xfId="2006"/>
    <cellStyle name="Output 7 2 2" xfId="2584"/>
    <cellStyle name="Output 7 3" xfId="2583"/>
    <cellStyle name="Output 8" xfId="2009"/>
    <cellStyle name="Output 8 2" xfId="2012"/>
    <cellStyle name="Output 8 2 2" xfId="2586"/>
    <cellStyle name="Output 8 3" xfId="2585"/>
    <cellStyle name="Output 9" xfId="975"/>
    <cellStyle name="Output 9 2" xfId="2015"/>
    <cellStyle name="Output 9 2 2" xfId="2588"/>
    <cellStyle name="Output 9 3" xfId="2587"/>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0 2 2" xfId="2590"/>
    <cellStyle name="Total 10 3" xfId="2589"/>
    <cellStyle name="Total 11" xfId="2029"/>
    <cellStyle name="Total 11 2" xfId="106"/>
    <cellStyle name="Total 11 2 2" xfId="2592"/>
    <cellStyle name="Total 11 3" xfId="2591"/>
    <cellStyle name="Total 12" xfId="1114"/>
    <cellStyle name="Total 12 2" xfId="2030"/>
    <cellStyle name="Total 12 2 2" xfId="2594"/>
    <cellStyle name="Total 12 3" xfId="2593"/>
    <cellStyle name="Total 13" xfId="2031"/>
    <cellStyle name="Total 13 2" xfId="2032"/>
    <cellStyle name="Total 13 2 2" xfId="2596"/>
    <cellStyle name="Total 13 3" xfId="2595"/>
    <cellStyle name="Total 14" xfId="2033"/>
    <cellStyle name="Total 14 2" xfId="2034"/>
    <cellStyle name="Total 14 2 2" xfId="2598"/>
    <cellStyle name="Total 14 3" xfId="2597"/>
    <cellStyle name="Total 15" xfId="2036"/>
    <cellStyle name="Total 15 2" xfId="2038"/>
    <cellStyle name="Total 15 2 2" xfId="2600"/>
    <cellStyle name="Total 15 3" xfId="2599"/>
    <cellStyle name="Total 16" xfId="2040"/>
    <cellStyle name="Total 16 2" xfId="2042"/>
    <cellStyle name="Total 16 2 2" xfId="2602"/>
    <cellStyle name="Total 16 3" xfId="2601"/>
    <cellStyle name="Total 17" xfId="2044"/>
    <cellStyle name="Total 17 2" xfId="2046"/>
    <cellStyle name="Total 17 2 2" xfId="2604"/>
    <cellStyle name="Total 17 3" xfId="2603"/>
    <cellStyle name="Total 18" xfId="2048"/>
    <cellStyle name="Total 18 2" xfId="2050"/>
    <cellStyle name="Total 18 2 2" xfId="2606"/>
    <cellStyle name="Total 18 3" xfId="2605"/>
    <cellStyle name="Total 19" xfId="2052"/>
    <cellStyle name="Total 19 2" xfId="2054"/>
    <cellStyle name="Total 19 2 2" xfId="2608"/>
    <cellStyle name="Total 19 3" xfId="2607"/>
    <cellStyle name="Total 2" xfId="2055"/>
    <cellStyle name="Total 2 2" xfId="2056"/>
    <cellStyle name="Total 2 2 2" xfId="2610"/>
    <cellStyle name="Total 2 3" xfId="2609"/>
    <cellStyle name="Total 20" xfId="2035"/>
    <cellStyle name="Total 20 2" xfId="2037"/>
    <cellStyle name="Total 20 2 2" xfId="2612"/>
    <cellStyle name="Total 20 3" xfId="2611"/>
    <cellStyle name="Total 21" xfId="2039"/>
    <cellStyle name="Total 21 2" xfId="2041"/>
    <cellStyle name="Total 21 2 2" xfId="2614"/>
    <cellStyle name="Total 21 3" xfId="2613"/>
    <cellStyle name="Total 22" xfId="2043"/>
    <cellStyle name="Total 22 2" xfId="2045"/>
    <cellStyle name="Total 22 2 2" xfId="2616"/>
    <cellStyle name="Total 22 3" xfId="2615"/>
    <cellStyle name="Total 23" xfId="2047"/>
    <cellStyle name="Total 23 2" xfId="2049"/>
    <cellStyle name="Total 23 2 2" xfId="2618"/>
    <cellStyle name="Total 23 3" xfId="2617"/>
    <cellStyle name="Total 24" xfId="2051"/>
    <cellStyle name="Total 24 2" xfId="2053"/>
    <cellStyle name="Total 24 2 2" xfId="2620"/>
    <cellStyle name="Total 24 3" xfId="2619"/>
    <cellStyle name="Total 25" xfId="2057"/>
    <cellStyle name="Total 25 2" xfId="2621"/>
    <cellStyle name="Total 3" xfId="2058"/>
    <cellStyle name="Total 3 2" xfId="2059"/>
    <cellStyle name="Total 3 2 2" xfId="2623"/>
    <cellStyle name="Total 3 3" xfId="2622"/>
    <cellStyle name="Total 4" xfId="2060"/>
    <cellStyle name="Total 4 2" xfId="699"/>
    <cellStyle name="Total 4 2 2" xfId="2625"/>
    <cellStyle name="Total 4 3" xfId="2624"/>
    <cellStyle name="Total 5" xfId="2061"/>
    <cellStyle name="Total 5 2" xfId="2062"/>
    <cellStyle name="Total 5 2 2" xfId="2627"/>
    <cellStyle name="Total 5 3" xfId="2626"/>
    <cellStyle name="Total 6" xfId="1860"/>
    <cellStyle name="Total 6 2" xfId="2063"/>
    <cellStyle name="Total 6 2 2" xfId="2629"/>
    <cellStyle name="Total 6 3" xfId="2628"/>
    <cellStyle name="Total 7" xfId="2064"/>
    <cellStyle name="Total 7 2" xfId="2065"/>
    <cellStyle name="Total 7 2 2" xfId="2631"/>
    <cellStyle name="Total 7 3" xfId="2630"/>
    <cellStyle name="Total 8" xfId="2066"/>
    <cellStyle name="Total 8 2" xfId="2067"/>
    <cellStyle name="Total 8 2 2" xfId="2633"/>
    <cellStyle name="Total 8 3" xfId="2632"/>
    <cellStyle name="Total 9" xfId="1035"/>
    <cellStyle name="Total 9 2" xfId="2068"/>
    <cellStyle name="Total 9 2 2" xfId="2635"/>
    <cellStyle name="Total 9 3" xfId="2634"/>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5">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theme="8" tint="0.59996337778862885"/>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 xmlns:a16="http://schemas.microsoft.com/office/drawing/2014/main"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 xmlns:a16="http://schemas.microsoft.com/office/drawing/2014/main"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 xmlns:a16="http://schemas.microsoft.com/office/drawing/2014/main"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 xmlns:a16="http://schemas.microsoft.com/office/drawing/2014/main"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 xmlns:a16="http://schemas.microsoft.com/office/drawing/2014/main"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 xmlns:a16="http://schemas.microsoft.com/office/drawing/2014/main"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2" name="Straight Connector 1">
          <a:extLst>
            <a:ext uri="{FF2B5EF4-FFF2-40B4-BE49-F238E27FC236}">
              <a16:creationId xmlns:a16="http://schemas.microsoft.com/office/drawing/2014/main" xmlns="" id="{00000000-0008-0000-0C00-000003000000}"/>
            </a:ext>
          </a:extLst>
        </xdr:cNvPr>
        <xdr:cNvCxnSpPr/>
      </xdr:nvCxnSpPr>
      <xdr:spPr>
        <a:xfrm>
          <a:off x="12420989" y="407311"/>
          <a:ext cx="42574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a16="http://schemas.microsoft.com/office/drawing/2014/main" xmlns="" id="{00000000-0008-0000-0C00-000004000000}"/>
            </a:ext>
          </a:extLst>
        </xdr:cNvPr>
        <xdr:cNvCxnSpPr/>
      </xdr:nvCxnSpPr>
      <xdr:spPr>
        <a:xfrm>
          <a:off x="1600200" y="426361"/>
          <a:ext cx="542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a16="http://schemas.microsoft.com/office/drawing/2014/main" xmlns="" id="{00000000-0008-0000-0C00-000005000000}"/>
            </a:ext>
          </a:extLst>
        </xdr:cNvPr>
        <xdr:cNvCxnSpPr/>
      </xdr:nvCxnSpPr>
      <xdr:spPr>
        <a:xfrm>
          <a:off x="5548394" y="798368"/>
          <a:ext cx="2489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a16="http://schemas.microsoft.com/office/drawing/2014/main" xmlns="" id="{00000000-0008-0000-0C00-000006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C00-000007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 xmlns:a16="http://schemas.microsoft.com/office/drawing/2014/main"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 xmlns:a16="http://schemas.microsoft.com/office/drawing/2014/main"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 xmlns:a16="http://schemas.microsoft.com/office/drawing/2014/main"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2" name="Straight Connector 1">
          <a:extLst>
            <a:ext uri="{FF2B5EF4-FFF2-40B4-BE49-F238E27FC236}">
              <a16:creationId xmlns="" xmlns:a16="http://schemas.microsoft.com/office/drawing/2014/main" id="{00000000-0008-0000-0F00-000003000000}"/>
            </a:ext>
          </a:extLst>
        </xdr:cNvPr>
        <xdr:cNvCxnSpPr/>
      </xdr:nvCxnSpPr>
      <xdr:spPr>
        <a:xfrm>
          <a:off x="7201289"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00000000-0008-0000-0F00-000004000000}"/>
            </a:ext>
          </a:extLst>
        </xdr:cNvPr>
        <xdr:cNvCxnSpPr/>
      </xdr:nvCxnSpPr>
      <xdr:spPr>
        <a:xfrm>
          <a:off x="2247900" y="483511"/>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4" name="Straight Connector 3">
          <a:extLst>
            <a:ext uri="{FF2B5EF4-FFF2-40B4-BE49-F238E27FC236}">
              <a16:creationId xmlns="" xmlns:a16="http://schemas.microsoft.com/office/drawing/2014/main" id="{00000000-0008-0000-0F00-000007000000}"/>
            </a:ext>
          </a:extLst>
        </xdr:cNvPr>
        <xdr:cNvCxnSpPr/>
      </xdr:nvCxnSpPr>
      <xdr:spPr>
        <a:xfrm>
          <a:off x="3965910"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 xmlns:a16="http://schemas.microsoft.com/office/drawing/2014/main"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 xmlns:a16="http://schemas.microsoft.com/office/drawing/2014/main"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 xmlns:a16="http://schemas.microsoft.com/office/drawing/2014/main"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 xmlns:a16="http://schemas.microsoft.com/office/drawing/2014/main"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 xmlns:a16="http://schemas.microsoft.com/office/drawing/2014/main"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 xmlns:a16="http://schemas.microsoft.com/office/drawing/2014/main"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 xmlns:a16="http://schemas.microsoft.com/office/drawing/2014/main"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 xmlns:a16="http://schemas.microsoft.com/office/drawing/2014/main"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3B2DEA33-C6FF-4FCA-B629-B6A6D8C35C12}"/>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143F5A4F-AC0F-4E56-9E34-0093C148BC46}"/>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76F7B546-1248-4043-8DF3-9E14CEAC4194}"/>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B9CCB4E5-F8E6-4B67-923F-4F629412492E}"/>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504D231-7B69-442A-BE25-AC2B940C7D90}"/>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BA5385C2-AAC2-475B-BBA9-AF5C05594947}"/>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942CC2E6-BBCC-48F6-BB3E-90EFF00A0AD5}"/>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C8BE0018-6902-4672-AB9C-FFF77D7B6BE7}"/>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E59C0BFB-D91A-4953-BDF9-7080D3813E0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808EA2C9-02E7-43BE-BEC7-FDF6ABF331A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 xmlns:a16="http://schemas.microsoft.com/office/drawing/2014/main"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 xmlns:a16="http://schemas.microsoft.com/office/drawing/2014/main"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 xmlns:a16="http://schemas.microsoft.com/office/drawing/2014/main"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 xmlns:a16="http://schemas.microsoft.com/office/drawing/2014/main"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 xmlns:a16="http://schemas.microsoft.com/office/drawing/2014/main"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 xmlns:a16="http://schemas.microsoft.com/office/drawing/2014/main"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 xmlns:a16="http://schemas.microsoft.com/office/drawing/2014/main"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 xmlns:a16="http://schemas.microsoft.com/office/drawing/2014/main"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 xmlns:a16="http://schemas.microsoft.com/office/drawing/2014/main"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 xmlns:a16="http://schemas.microsoft.com/office/drawing/2014/main"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 xmlns:a16="http://schemas.microsoft.com/office/drawing/2014/main"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 xmlns:a16="http://schemas.microsoft.com/office/drawing/2014/main"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TC/Documents/ch&#432;a%20nh&#7853;p/B&#7842;NG-&#272;I&#7874;M-DANH-H&#7884;C-SINH-KH&#211;A-20-N&#258;M-H&#7884;C-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7919;%20li&#7879;u%20tuan%20nho\CC-EDUMALL\20211011052614B&#7842;NG-&#272;I&#7874;M-DANH-H&#7884;C-SINH-KH&#211;A-21-N&#258;M-H&#7884;C-2021-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7919;%20li&#7879;u%20tuan%20nho\CC-EDUMALL\B&#7842;NG-&#272;I&#7874;M-DANH-H&#7884;C-SINH-KH&#211;A-21-N&#258;M-H&#7884;C-2021-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7919;%20li&#7879;u%20tuan%20nho\CC-EDUMALL\B&#7842;NG-&#272;I&#7874;M-DANH-H&#7884;C-SINH-KH&#211;A-21-N&#258;M-H&#7884;C-2021-2022%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8.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38" t="s">
        <v>182</v>
      </c>
      <c r="C1" s="238"/>
      <c r="D1" s="238"/>
      <c r="E1" s="238"/>
      <c r="F1" s="238"/>
      <c r="G1" s="238"/>
      <c r="H1" s="238"/>
      <c r="I1" s="238"/>
      <c r="J1" s="238"/>
      <c r="K1" s="76"/>
      <c r="L1" s="76"/>
      <c r="M1" s="76"/>
      <c r="N1" s="239" t="s">
        <v>183</v>
      </c>
      <c r="O1" s="239"/>
      <c r="P1" s="239"/>
      <c r="Q1" s="239"/>
      <c r="R1" s="239"/>
      <c r="S1" s="239"/>
      <c r="T1" s="239"/>
      <c r="U1" s="239"/>
      <c r="V1" s="239"/>
      <c r="W1" s="239"/>
      <c r="X1" s="239"/>
      <c r="Y1" s="239"/>
    </row>
    <row r="2" spans="2:25" ht="24" customHeight="1">
      <c r="B2" s="240" t="s">
        <v>253</v>
      </c>
      <c r="C2" s="240"/>
      <c r="D2" s="240"/>
      <c r="E2" s="240"/>
      <c r="F2" s="240"/>
      <c r="G2" s="240"/>
      <c r="H2" s="240"/>
      <c r="I2" s="240"/>
      <c r="J2" s="240"/>
      <c r="K2" s="240"/>
      <c r="L2" s="240"/>
      <c r="M2" s="240"/>
      <c r="N2" s="240"/>
      <c r="O2" s="240"/>
      <c r="P2" s="240"/>
      <c r="Q2" s="240"/>
      <c r="R2" s="240"/>
      <c r="S2" s="240"/>
      <c r="T2" s="240"/>
      <c r="U2" s="240"/>
      <c r="V2" s="240"/>
      <c r="W2" s="240"/>
      <c r="X2" s="240"/>
      <c r="Y2" s="240"/>
    </row>
    <row r="3" spans="2:25" ht="33" customHeight="1">
      <c r="B3" s="241" t="s">
        <v>254</v>
      </c>
      <c r="C3" s="241"/>
      <c r="D3" s="241"/>
      <c r="E3" s="241"/>
      <c r="F3" s="241"/>
      <c r="G3" s="241"/>
      <c r="H3" s="241"/>
      <c r="I3" s="241"/>
      <c r="J3" s="241"/>
      <c r="K3" s="241"/>
      <c r="L3" s="241"/>
      <c r="M3" s="241"/>
      <c r="N3" s="241"/>
      <c r="O3" s="241"/>
      <c r="P3" s="241"/>
      <c r="Q3" s="241"/>
      <c r="R3" s="241"/>
      <c r="S3" s="241"/>
      <c r="T3" s="241"/>
      <c r="U3" s="241"/>
      <c r="V3" s="241"/>
      <c r="W3" s="241"/>
      <c r="X3" s="241"/>
      <c r="Y3" s="241"/>
    </row>
    <row r="4" spans="2:25" s="78" customFormat="1" ht="21" customHeight="1">
      <c r="B4" s="249" t="s">
        <v>184</v>
      </c>
      <c r="C4" s="250"/>
      <c r="D4" s="250"/>
      <c r="E4" s="250"/>
      <c r="F4" s="250"/>
      <c r="G4" s="250"/>
      <c r="H4" s="250"/>
      <c r="I4" s="250"/>
      <c r="J4" s="250"/>
      <c r="K4" s="250"/>
      <c r="L4" s="250"/>
      <c r="M4" s="251"/>
      <c r="N4" s="242" t="s">
        <v>185</v>
      </c>
      <c r="O4" s="242"/>
      <c r="P4" s="242"/>
      <c r="Q4" s="243"/>
      <c r="R4" s="243"/>
      <c r="S4" s="243"/>
      <c r="T4" s="242"/>
      <c r="U4" s="242"/>
      <c r="V4" s="242"/>
      <c r="W4" s="242"/>
      <c r="X4" s="242"/>
      <c r="Y4" s="242"/>
    </row>
    <row r="5" spans="2:25" s="79" customFormat="1" ht="50.25" customHeight="1">
      <c r="B5" s="91" t="s">
        <v>186</v>
      </c>
      <c r="C5" s="73" t="s">
        <v>187</v>
      </c>
      <c r="D5" s="91" t="s">
        <v>188</v>
      </c>
      <c r="E5" s="92" t="s">
        <v>245</v>
      </c>
      <c r="F5" s="92" t="s">
        <v>246</v>
      </c>
      <c r="G5" s="92" t="s">
        <v>244</v>
      </c>
      <c r="H5" s="91" t="s">
        <v>186</v>
      </c>
      <c r="I5" s="73" t="s">
        <v>187</v>
      </c>
      <c r="J5" s="91" t="s">
        <v>188</v>
      </c>
      <c r="K5" s="92" t="s">
        <v>245</v>
      </c>
      <c r="L5" s="92" t="s">
        <v>246</v>
      </c>
      <c r="M5" s="92" t="s">
        <v>244</v>
      </c>
      <c r="N5" s="91" t="s">
        <v>186</v>
      </c>
      <c r="O5" s="73" t="s">
        <v>187</v>
      </c>
      <c r="P5" s="91" t="s">
        <v>188</v>
      </c>
      <c r="Q5" s="92" t="s">
        <v>245</v>
      </c>
      <c r="R5" s="92" t="s">
        <v>246</v>
      </c>
      <c r="S5" s="92" t="s">
        <v>244</v>
      </c>
      <c r="T5" s="91" t="s">
        <v>186</v>
      </c>
      <c r="U5" s="73" t="s">
        <v>187</v>
      </c>
      <c r="V5" s="91" t="s">
        <v>188</v>
      </c>
      <c r="W5" s="92" t="s">
        <v>245</v>
      </c>
      <c r="X5" s="92" t="s">
        <v>246</v>
      </c>
      <c r="Y5" s="92" t="s">
        <v>244</v>
      </c>
    </row>
    <row r="6" spans="2:25" s="83" customFormat="1" ht="21" customHeight="1">
      <c r="B6" s="80">
        <v>1</v>
      </c>
      <c r="C6" s="81" t="s">
        <v>189</v>
      </c>
      <c r="D6" s="84">
        <v>26</v>
      </c>
      <c r="E6" s="93">
        <f>KTDN21!AJ45</f>
        <v>150</v>
      </c>
      <c r="F6" s="97" t="e">
        <f>#REF!</f>
        <v>#REF!</v>
      </c>
      <c r="G6" s="101" t="e">
        <f>#REF!</f>
        <v>#REF!</v>
      </c>
      <c r="H6" s="80">
        <v>16</v>
      </c>
      <c r="I6" s="88" t="s">
        <v>195</v>
      </c>
      <c r="J6" s="66">
        <v>34</v>
      </c>
      <c r="K6" s="93" t="e">
        <f>#REF!</f>
        <v>#REF!</v>
      </c>
      <c r="L6" s="97" t="e">
        <f>#REF!</f>
        <v>#REF!</v>
      </c>
      <c r="M6" s="101" t="e">
        <f>#REF!</f>
        <v>#REF!</v>
      </c>
      <c r="N6" s="80">
        <v>1</v>
      </c>
      <c r="O6" s="82" t="s">
        <v>191</v>
      </c>
      <c r="P6" s="80">
        <v>21</v>
      </c>
      <c r="Q6" s="94">
        <f>TC21.1!AJ49</f>
        <v>34</v>
      </c>
      <c r="R6" s="98">
        <f>TC21.1!AK49</f>
        <v>0</v>
      </c>
      <c r="S6" s="102">
        <f>TC21.1!AL49</f>
        <v>0</v>
      </c>
      <c r="T6" s="80">
        <v>16</v>
      </c>
      <c r="U6" s="82" t="s">
        <v>210</v>
      </c>
      <c r="V6" s="80">
        <v>32</v>
      </c>
      <c r="W6" s="94">
        <f>BHST21.1!AJ33</f>
        <v>25</v>
      </c>
      <c r="X6" s="98">
        <f>BHST21.1!AK33</f>
        <v>0</v>
      </c>
      <c r="Y6" s="102">
        <f>BHST21.1!AL33</f>
        <v>3</v>
      </c>
    </row>
    <row r="7" spans="2:25" s="83" customFormat="1" ht="21" customHeight="1">
      <c r="B7" s="80">
        <v>2</v>
      </c>
      <c r="C7" s="81" t="s">
        <v>194</v>
      </c>
      <c r="D7" s="84">
        <v>28</v>
      </c>
      <c r="E7" s="93" t="e">
        <f>#REF!</f>
        <v>#REF!</v>
      </c>
      <c r="F7" s="97" t="e">
        <f>#REF!</f>
        <v>#REF!</v>
      </c>
      <c r="G7" s="101" t="e">
        <f>#REF!</f>
        <v>#REF!</v>
      </c>
      <c r="H7" s="80">
        <v>17</v>
      </c>
      <c r="I7" s="88" t="s">
        <v>199</v>
      </c>
      <c r="J7" s="66">
        <v>28</v>
      </c>
      <c r="K7" s="93" t="e">
        <f>#REF!</f>
        <v>#REF!</v>
      </c>
      <c r="L7" s="97" t="e">
        <f>#REF!</f>
        <v>#REF!</v>
      </c>
      <c r="M7" s="101" t="e">
        <f>#REF!</f>
        <v>#REF!</v>
      </c>
      <c r="N7" s="80">
        <v>2</v>
      </c>
      <c r="O7" s="82" t="s">
        <v>196</v>
      </c>
      <c r="P7" s="80">
        <v>24</v>
      </c>
      <c r="Q7" s="94" t="e">
        <f>#REF!</f>
        <v>#REF!</v>
      </c>
      <c r="R7" s="98" t="e">
        <f>#REF!</f>
        <v>#REF!</v>
      </c>
      <c r="S7" s="102" t="e">
        <f>#REF!</f>
        <v>#REF!</v>
      </c>
      <c r="T7" s="80">
        <v>17</v>
      </c>
      <c r="U7" s="82" t="s">
        <v>214</v>
      </c>
      <c r="V7" s="80">
        <v>19</v>
      </c>
      <c r="W7" s="94">
        <f>BHST21.2!AJ34</f>
        <v>52</v>
      </c>
      <c r="X7" s="98">
        <f>BHST21.2!AK34</f>
        <v>0</v>
      </c>
      <c r="Y7" s="102">
        <f>BHST21.2!AL34</f>
        <v>2</v>
      </c>
    </row>
    <row r="8" spans="2:25" s="83" customFormat="1" ht="21" customHeight="1">
      <c r="B8" s="80">
        <v>3</v>
      </c>
      <c r="C8" s="81" t="s">
        <v>198</v>
      </c>
      <c r="D8" s="84">
        <v>29</v>
      </c>
      <c r="E8" s="93" t="e">
        <f>#REF!</f>
        <v>#REF!</v>
      </c>
      <c r="F8" s="97" t="e">
        <f>#REF!</f>
        <v>#REF!</v>
      </c>
      <c r="G8" s="101" t="e">
        <f>#REF!</f>
        <v>#REF!</v>
      </c>
      <c r="H8" s="80">
        <v>18</v>
      </c>
      <c r="I8" s="88" t="s">
        <v>203</v>
      </c>
      <c r="J8" s="66">
        <v>21</v>
      </c>
      <c r="K8" s="93" t="e">
        <f>#REF!</f>
        <v>#REF!</v>
      </c>
      <c r="L8" s="97" t="e">
        <f>#REF!</f>
        <v>#REF!</v>
      </c>
      <c r="M8" s="101" t="e">
        <f>#REF!</f>
        <v>#REF!</v>
      </c>
      <c r="N8" s="80">
        <v>3</v>
      </c>
      <c r="O8" s="82" t="s">
        <v>200</v>
      </c>
      <c r="P8" s="80">
        <v>35</v>
      </c>
      <c r="Q8" s="94">
        <f>TC21.3!AJ30</f>
        <v>30</v>
      </c>
      <c r="R8" s="98">
        <f>TC21.3!AK30</f>
        <v>2</v>
      </c>
      <c r="S8" s="102">
        <f>TC21.3!AL30</f>
        <v>5</v>
      </c>
      <c r="T8" s="80">
        <v>18</v>
      </c>
      <c r="U8" s="82" t="s">
        <v>218</v>
      </c>
      <c r="V8" s="80">
        <v>33</v>
      </c>
      <c r="W8" s="94">
        <f>THUD21.2!AJ41</f>
        <v>65</v>
      </c>
      <c r="X8" s="98">
        <f>THUD21.2!AK41</f>
        <v>1</v>
      </c>
      <c r="Y8" s="102">
        <f>THUD21.2!AL41</f>
        <v>2</v>
      </c>
    </row>
    <row r="9" spans="2:25" s="83" customFormat="1" ht="21" customHeight="1">
      <c r="B9" s="80">
        <v>4</v>
      </c>
      <c r="C9" s="81" t="s">
        <v>202</v>
      </c>
      <c r="D9" s="84">
        <v>28</v>
      </c>
      <c r="E9" s="93" t="e">
        <f>#REF!</f>
        <v>#REF!</v>
      </c>
      <c r="F9" s="97" t="e">
        <f>#REF!</f>
        <v>#REF!</v>
      </c>
      <c r="G9" s="101" t="e">
        <f>#REF!</f>
        <v>#REF!</v>
      </c>
      <c r="H9" s="80">
        <v>19</v>
      </c>
      <c r="I9" s="88" t="s">
        <v>208</v>
      </c>
      <c r="J9" s="66">
        <v>27</v>
      </c>
      <c r="K9" s="93" t="e">
        <f>#REF!</f>
        <v>#REF!</v>
      </c>
      <c r="L9" s="97" t="e">
        <f>#REF!</f>
        <v>#REF!</v>
      </c>
      <c r="M9" s="101" t="e">
        <f>#REF!</f>
        <v>#REF!</v>
      </c>
      <c r="N9" s="80">
        <v>4</v>
      </c>
      <c r="O9" s="82" t="s">
        <v>204</v>
      </c>
      <c r="P9" s="80">
        <v>33</v>
      </c>
      <c r="Q9" s="94">
        <f>CKCT21!AJ43</f>
        <v>44</v>
      </c>
      <c r="R9" s="98">
        <f>CKCT21!AK43</f>
        <v>0</v>
      </c>
      <c r="S9" s="102">
        <f>CKCT21!AL43</f>
        <v>0</v>
      </c>
      <c r="T9" s="80">
        <v>19</v>
      </c>
      <c r="U9" s="82" t="s">
        <v>221</v>
      </c>
      <c r="V9" s="80">
        <v>27</v>
      </c>
      <c r="W9" s="94">
        <f>THUD21.3!AJ44</f>
        <v>122</v>
      </c>
      <c r="X9" s="98">
        <f>THUD21.3!AK44</f>
        <v>0</v>
      </c>
      <c r="Y9" s="102">
        <f>THUD21.3!AL44</f>
        <v>1</v>
      </c>
    </row>
    <row r="10" spans="2:25" s="83" customFormat="1" ht="21" customHeight="1">
      <c r="B10" s="80">
        <v>5</v>
      </c>
      <c r="C10" s="81" t="s">
        <v>207</v>
      </c>
      <c r="D10" s="84">
        <v>25</v>
      </c>
      <c r="E10" s="93" t="e">
        <f>#REF!</f>
        <v>#REF!</v>
      </c>
      <c r="F10" s="97" t="e">
        <f>#REF!</f>
        <v>#REF!</v>
      </c>
      <c r="G10" s="101" t="e">
        <f>#REF!</f>
        <v>#REF!</v>
      </c>
      <c r="H10" s="80">
        <v>20</v>
      </c>
      <c r="I10" s="88" t="s">
        <v>212</v>
      </c>
      <c r="J10" s="90">
        <v>25</v>
      </c>
      <c r="K10" s="93" t="e">
        <f>#REF!</f>
        <v>#REF!</v>
      </c>
      <c r="L10" s="97" t="e">
        <f>#REF!</f>
        <v>#REF!</v>
      </c>
      <c r="M10" s="101" t="e">
        <f>#REF!</f>
        <v>#REF!</v>
      </c>
      <c r="N10" s="80">
        <v>5</v>
      </c>
      <c r="O10" s="82" t="s">
        <v>209</v>
      </c>
      <c r="P10" s="80">
        <v>28</v>
      </c>
      <c r="Q10" s="94">
        <f>CKĐL21.1!AJ41</f>
        <v>33</v>
      </c>
      <c r="R10" s="98">
        <f>CKĐL21.1!AK41</f>
        <v>1</v>
      </c>
      <c r="S10" s="102">
        <f>CKĐL21.1!AL41</f>
        <v>1</v>
      </c>
      <c r="T10" s="80">
        <v>20</v>
      </c>
      <c r="U10" s="82" t="s">
        <v>225</v>
      </c>
      <c r="V10" s="80">
        <v>30</v>
      </c>
      <c r="W10" s="96" t="e">
        <f>#REF!</f>
        <v>#REF!</v>
      </c>
      <c r="X10" s="100" t="e">
        <f>#REF!</f>
        <v>#REF!</v>
      </c>
      <c r="Y10" s="104" t="e">
        <f>#REF!</f>
        <v>#REF!</v>
      </c>
    </row>
    <row r="11" spans="2:25" s="83" customFormat="1" ht="21" customHeight="1">
      <c r="B11" s="80">
        <v>6</v>
      </c>
      <c r="C11" s="81" t="s">
        <v>211</v>
      </c>
      <c r="D11" s="84">
        <v>23</v>
      </c>
      <c r="E11" s="93" t="e">
        <f>#REF!</f>
        <v>#REF!</v>
      </c>
      <c r="F11" s="97" t="e">
        <f>#REF!</f>
        <v>#REF!</v>
      </c>
      <c r="G11" s="101" t="e">
        <f>#REF!</f>
        <v>#REF!</v>
      </c>
      <c r="H11" s="80">
        <v>21</v>
      </c>
      <c r="I11" s="88" t="s">
        <v>216</v>
      </c>
      <c r="J11" s="66">
        <v>27</v>
      </c>
      <c r="K11" s="94" t="e">
        <f>#REF!</f>
        <v>#REF!</v>
      </c>
      <c r="L11" s="98" t="e">
        <f>#REF!</f>
        <v>#REF!</v>
      </c>
      <c r="M11" s="102" t="e">
        <f>#REF!</f>
        <v>#REF!</v>
      </c>
      <c r="N11" s="80">
        <v>6</v>
      </c>
      <c r="O11" s="82" t="s">
        <v>213</v>
      </c>
      <c r="P11" s="80">
        <v>34</v>
      </c>
      <c r="Q11" s="94" t="e">
        <f>#REF!</f>
        <v>#REF!</v>
      </c>
      <c r="R11" s="98" t="e">
        <f>#REF!</f>
        <v>#REF!</v>
      </c>
      <c r="S11" s="102" t="e">
        <f>#REF!</f>
        <v>#REF!</v>
      </c>
      <c r="T11" s="80">
        <v>21</v>
      </c>
      <c r="U11" s="82" t="s">
        <v>229</v>
      </c>
      <c r="V11" s="80">
        <v>26</v>
      </c>
      <c r="W11" s="96">
        <f>CSSĐ21.1!AJ46</f>
        <v>34</v>
      </c>
      <c r="X11" s="100">
        <f>CSSĐ21.1!AK46</f>
        <v>4</v>
      </c>
      <c r="Y11" s="104" t="e">
        <f>CSSĐ21.1!AL46</f>
        <v>#REF!</v>
      </c>
    </row>
    <row r="12" spans="2:25" s="83" customFormat="1" ht="21" customHeight="1">
      <c r="B12" s="80">
        <v>7</v>
      </c>
      <c r="C12" s="81" t="s">
        <v>215</v>
      </c>
      <c r="D12" s="84">
        <v>24</v>
      </c>
      <c r="E12" s="93" t="e">
        <f>#REF!</f>
        <v>#REF!</v>
      </c>
      <c r="F12" s="97" t="e">
        <f>#REF!</f>
        <v>#REF!</v>
      </c>
      <c r="G12" s="101" t="e">
        <f>#REF!</f>
        <v>#REF!</v>
      </c>
      <c r="H12" s="80">
        <v>22</v>
      </c>
      <c r="I12" s="88" t="s">
        <v>223</v>
      </c>
      <c r="J12" s="66">
        <v>17</v>
      </c>
      <c r="K12" s="93" t="e">
        <f>#REF!</f>
        <v>#REF!</v>
      </c>
      <c r="L12" s="97" t="e">
        <f>#REF!</f>
        <v>#REF!</v>
      </c>
      <c r="M12" s="101" t="e">
        <f>#REF!</f>
        <v>#REF!</v>
      </c>
      <c r="N12" s="80">
        <v>7</v>
      </c>
      <c r="O12" s="82" t="s">
        <v>217</v>
      </c>
      <c r="P12" s="80">
        <v>36</v>
      </c>
      <c r="Q12" s="94" t="e">
        <f>#REF!</f>
        <v>#REF!</v>
      </c>
      <c r="R12" s="98" t="e">
        <f>#REF!</f>
        <v>#REF!</v>
      </c>
      <c r="S12" s="102" t="e">
        <f>#REF!</f>
        <v>#REF!</v>
      </c>
      <c r="T12" s="80">
        <v>22</v>
      </c>
      <c r="U12" s="82" t="s">
        <v>233</v>
      </c>
      <c r="V12" s="80">
        <v>24</v>
      </c>
      <c r="W12" s="96" t="e">
        <f>#REF!</f>
        <v>#REF!</v>
      </c>
      <c r="X12" s="100" t="e">
        <f>#REF!</f>
        <v>#REF!</v>
      </c>
      <c r="Y12" s="104" t="e">
        <f>#REF!</f>
        <v>#REF!</v>
      </c>
    </row>
    <row r="13" spans="2:25" s="83" customFormat="1" ht="21" customHeight="1">
      <c r="B13" s="80">
        <v>8</v>
      </c>
      <c r="C13" s="81" t="s">
        <v>219</v>
      </c>
      <c r="D13" s="84">
        <v>22</v>
      </c>
      <c r="E13" s="93" t="e">
        <f>#REF!</f>
        <v>#REF!</v>
      </c>
      <c r="F13" s="97" t="e">
        <f>#REF!</f>
        <v>#REF!</v>
      </c>
      <c r="G13" s="101" t="e">
        <f>#REF!</f>
        <v>#REF!</v>
      </c>
      <c r="H13" s="80">
        <v>23</v>
      </c>
      <c r="I13" s="88" t="s">
        <v>227</v>
      </c>
      <c r="J13" s="66">
        <v>27</v>
      </c>
      <c r="K13" s="93" t="e">
        <f>#REF!</f>
        <v>#REF!</v>
      </c>
      <c r="L13" s="97" t="e">
        <f>#REF!</f>
        <v>#REF!</v>
      </c>
      <c r="M13" s="101" t="e">
        <f>#REF!</f>
        <v>#REF!</v>
      </c>
      <c r="N13" s="80">
        <v>8</v>
      </c>
      <c r="O13" s="82" t="s">
        <v>220</v>
      </c>
      <c r="P13" s="80">
        <v>39</v>
      </c>
      <c r="Q13" s="94">
        <f>ĐCN21.2!AJ41</f>
        <v>76</v>
      </c>
      <c r="R13" s="98">
        <f>ĐCN21.2!AK41</f>
        <v>1</v>
      </c>
      <c r="S13" s="102">
        <f>ĐCN21.2!AL41</f>
        <v>7</v>
      </c>
      <c r="T13" s="80">
        <v>23</v>
      </c>
      <c r="U13" s="82" t="s">
        <v>237</v>
      </c>
      <c r="V13" s="80">
        <v>20</v>
      </c>
      <c r="W13" s="96" t="e">
        <f>#REF!</f>
        <v>#REF!</v>
      </c>
      <c r="X13" s="100" t="e">
        <f>#REF!</f>
        <v>#REF!</v>
      </c>
      <c r="Y13" s="104" t="e">
        <f>#REF!</f>
        <v>#REF!</v>
      </c>
    </row>
    <row r="14" spans="2:25" s="83" customFormat="1" ht="21" customHeight="1">
      <c r="B14" s="80">
        <v>9</v>
      </c>
      <c r="C14" s="81" t="s">
        <v>222</v>
      </c>
      <c r="D14" s="84">
        <v>25</v>
      </c>
      <c r="E14" s="93" t="e">
        <f>#REF!</f>
        <v>#REF!</v>
      </c>
      <c r="F14" s="97" t="e">
        <f>#REF!</f>
        <v>#REF!</v>
      </c>
      <c r="G14" s="101" t="e">
        <f>#REF!</f>
        <v>#REF!</v>
      </c>
      <c r="H14" s="80">
        <v>24</v>
      </c>
      <c r="I14" s="88" t="s">
        <v>231</v>
      </c>
      <c r="J14" s="66">
        <v>22</v>
      </c>
      <c r="K14" s="93" t="e">
        <f>#REF!</f>
        <v>#REF!</v>
      </c>
      <c r="L14" s="97" t="e">
        <f>#REF!</f>
        <v>#REF!</v>
      </c>
      <c r="M14" s="101" t="e">
        <f>#REF!</f>
        <v>#REF!</v>
      </c>
      <c r="N14" s="80">
        <v>9</v>
      </c>
      <c r="O14" s="82" t="s">
        <v>224</v>
      </c>
      <c r="P14" s="80">
        <v>24</v>
      </c>
      <c r="Q14" s="94">
        <f>TKĐH21.1!AJ37</f>
        <v>12</v>
      </c>
      <c r="R14" s="98">
        <f>TKĐH21.1!AK37</f>
        <v>0</v>
      </c>
      <c r="S14" s="102">
        <f>TKĐH21.1!AL37</f>
        <v>0</v>
      </c>
      <c r="T14" s="80">
        <v>24</v>
      </c>
      <c r="U14" s="82" t="s">
        <v>240</v>
      </c>
      <c r="V14" s="80">
        <v>33</v>
      </c>
      <c r="W14" s="96">
        <f>CSSĐ21.2!AJ43</f>
        <v>65</v>
      </c>
      <c r="X14" s="100">
        <f>CSSĐ21.2!AK43</f>
        <v>2</v>
      </c>
      <c r="Y14" s="104">
        <f>CSSĐ21.2!AL43</f>
        <v>0</v>
      </c>
    </row>
    <row r="15" spans="2:25" s="83" customFormat="1" ht="21" customHeight="1">
      <c r="B15" s="80">
        <v>10</v>
      </c>
      <c r="C15" s="81" t="s">
        <v>226</v>
      </c>
      <c r="D15" s="84">
        <v>25</v>
      </c>
      <c r="E15" s="93" t="e">
        <f>#REF!</f>
        <v>#REF!</v>
      </c>
      <c r="F15" s="97" t="e">
        <f>#REF!</f>
        <v>#REF!</v>
      </c>
      <c r="G15" s="101" t="e">
        <f>#REF!</f>
        <v>#REF!</v>
      </c>
      <c r="H15" s="80">
        <v>25</v>
      </c>
      <c r="I15" s="89" t="s">
        <v>235</v>
      </c>
      <c r="J15" s="66">
        <v>10</v>
      </c>
      <c r="K15" s="93" t="e">
        <f>#REF!</f>
        <v>#REF!</v>
      </c>
      <c r="L15" s="97" t="e">
        <f>#REF!</f>
        <v>#REF!</v>
      </c>
      <c r="M15" s="101" t="e">
        <f>#REF!</f>
        <v>#REF!</v>
      </c>
      <c r="N15" s="80">
        <v>10</v>
      </c>
      <c r="O15" s="82" t="s">
        <v>228</v>
      </c>
      <c r="P15" s="80">
        <v>24</v>
      </c>
      <c r="Q15" s="94" t="e">
        <f>#REF!</f>
        <v>#REF!</v>
      </c>
      <c r="R15" s="98" t="e">
        <f>#REF!</f>
        <v>#REF!</v>
      </c>
      <c r="S15" s="102" t="e">
        <f>#REF!</f>
        <v>#REF!</v>
      </c>
      <c r="T15" s="80">
        <v>25</v>
      </c>
      <c r="U15" s="82" t="s">
        <v>243</v>
      </c>
      <c r="V15" s="80">
        <v>33</v>
      </c>
      <c r="W15" s="96">
        <f>CSSĐ21.3!AJ46</f>
        <v>54</v>
      </c>
      <c r="X15" s="100">
        <f>CSSĐ21.3!AK46</f>
        <v>2</v>
      </c>
      <c r="Y15" s="104">
        <f>CSSĐ21.3!AL46</f>
        <v>3</v>
      </c>
    </row>
    <row r="16" spans="2:25" s="83" customFormat="1" ht="21" customHeight="1">
      <c r="B16" s="80">
        <v>11</v>
      </c>
      <c r="C16" s="81" t="s">
        <v>230</v>
      </c>
      <c r="D16" s="84">
        <v>18</v>
      </c>
      <c r="E16" s="93" t="e">
        <f>#REF!</f>
        <v>#REF!</v>
      </c>
      <c r="F16" s="97" t="e">
        <f>#REF!</f>
        <v>#REF!</v>
      </c>
      <c r="G16" s="101" t="e">
        <f>#REF!</f>
        <v>#REF!</v>
      </c>
      <c r="H16" s="80">
        <v>26</v>
      </c>
      <c r="I16" s="88" t="s">
        <v>239</v>
      </c>
      <c r="J16" s="66">
        <v>25</v>
      </c>
      <c r="K16" s="93" t="e">
        <f>#REF!</f>
        <v>#REF!</v>
      </c>
      <c r="L16" s="97" t="e">
        <f>#REF!</f>
        <v>#REF!</v>
      </c>
      <c r="M16" s="101" t="e">
        <f>#REF!</f>
        <v>#REF!</v>
      </c>
      <c r="N16" s="80">
        <v>11</v>
      </c>
      <c r="O16" s="82" t="s">
        <v>232</v>
      </c>
      <c r="P16" s="80">
        <v>26</v>
      </c>
      <c r="Q16" s="94">
        <f>TKĐH21.2!AJ35</f>
        <v>25</v>
      </c>
      <c r="R16" s="98">
        <f>TKĐH21.2!AK35</f>
        <v>1</v>
      </c>
      <c r="S16" s="102">
        <f>TKĐH21.2!AL35</f>
        <v>0</v>
      </c>
      <c r="T16" s="80">
        <v>26</v>
      </c>
      <c r="U16" s="82" t="s">
        <v>193</v>
      </c>
      <c r="V16" s="80">
        <v>36</v>
      </c>
      <c r="W16" s="96">
        <f>TKTT21!AJ39</f>
        <v>42</v>
      </c>
      <c r="X16" s="100">
        <f>TKTT21!AK39</f>
        <v>2</v>
      </c>
      <c r="Y16" s="104">
        <f>TKTT21!AL39</f>
        <v>9</v>
      </c>
    </row>
    <row r="17" spans="2:25" s="83" customFormat="1" ht="21" customHeight="1">
      <c r="B17" s="80">
        <v>12</v>
      </c>
      <c r="C17" s="81" t="s">
        <v>234</v>
      </c>
      <c r="D17" s="84">
        <v>26</v>
      </c>
      <c r="E17" s="93" t="e">
        <f>#REF!</f>
        <v>#REF!</v>
      </c>
      <c r="F17" s="97" t="e">
        <f>#REF!</f>
        <v>#REF!</v>
      </c>
      <c r="G17" s="101" t="e">
        <f>#REF!</f>
        <v>#REF!</v>
      </c>
      <c r="H17" s="255"/>
      <c r="I17" s="256"/>
      <c r="J17" s="256"/>
      <c r="K17" s="256"/>
      <c r="L17" s="256"/>
      <c r="M17" s="257"/>
      <c r="N17" s="80">
        <v>12</v>
      </c>
      <c r="O17" s="82" t="s">
        <v>236</v>
      </c>
      <c r="P17" s="80">
        <v>39</v>
      </c>
      <c r="Q17" s="94">
        <f>TC21.2!AJ29</f>
        <v>24</v>
      </c>
      <c r="R17" s="98">
        <f>TC21.2!AK29</f>
        <v>0</v>
      </c>
      <c r="S17" s="102">
        <f>TC21.2!AL29</f>
        <v>0</v>
      </c>
      <c r="T17" s="80">
        <v>27</v>
      </c>
      <c r="U17" s="82" t="s">
        <v>197</v>
      </c>
      <c r="V17" s="80">
        <v>25</v>
      </c>
      <c r="W17" s="96" t="e">
        <f>#REF!</f>
        <v>#REF!</v>
      </c>
      <c r="X17" s="100" t="e">
        <f>#REF!</f>
        <v>#REF!</v>
      </c>
      <c r="Y17" s="104" t="e">
        <f>#REF!</f>
        <v>#REF!</v>
      </c>
    </row>
    <row r="18" spans="2:25" s="83" customFormat="1" ht="21" customHeight="1">
      <c r="B18" s="80">
        <v>13</v>
      </c>
      <c r="C18" s="81" t="s">
        <v>238</v>
      </c>
      <c r="D18" s="84">
        <v>19</v>
      </c>
      <c r="E18" s="93" t="e">
        <f>#REF!</f>
        <v>#REF!</v>
      </c>
      <c r="F18" s="97" t="e">
        <f>#REF!</f>
        <v>#REF!</v>
      </c>
      <c r="G18" s="101" t="e">
        <f>#REF!</f>
        <v>#REF!</v>
      </c>
      <c r="H18" s="258"/>
      <c r="I18" s="259"/>
      <c r="J18" s="259"/>
      <c r="K18" s="259"/>
      <c r="L18" s="259"/>
      <c r="M18" s="260"/>
      <c r="N18" s="80">
        <v>13</v>
      </c>
      <c r="O18" s="82" t="s">
        <v>242</v>
      </c>
      <c r="P18" s="80">
        <v>36</v>
      </c>
      <c r="Q18" s="94">
        <f>KTDN21!AJ45</f>
        <v>150</v>
      </c>
      <c r="R18" s="98">
        <f>KTDN21!AK45</f>
        <v>6</v>
      </c>
      <c r="S18" s="102">
        <f>KTDN21!AL45</f>
        <v>1</v>
      </c>
      <c r="T18" s="80">
        <v>28</v>
      </c>
      <c r="U18" s="82" t="s">
        <v>201</v>
      </c>
      <c r="V18" s="80">
        <v>29</v>
      </c>
      <c r="W18" s="96">
        <f>TBN21.1!AJ37</f>
        <v>39</v>
      </c>
      <c r="X18" s="100">
        <f>TBN21.1!AK37</f>
        <v>4</v>
      </c>
      <c r="Y18" s="104">
        <f>TBN21.1!AL37</f>
        <v>8</v>
      </c>
    </row>
    <row r="19" spans="2:25" s="83" customFormat="1" ht="21" customHeight="1">
      <c r="B19" s="80">
        <v>14</v>
      </c>
      <c r="C19" s="81" t="s">
        <v>241</v>
      </c>
      <c r="D19" s="84">
        <v>19</v>
      </c>
      <c r="E19" s="93" t="e">
        <f>#REF!</f>
        <v>#REF!</v>
      </c>
      <c r="F19" s="97" t="e">
        <f>#REF!</f>
        <v>#REF!</v>
      </c>
      <c r="G19" s="101" t="e">
        <f>#REF!</f>
        <v>#REF!</v>
      </c>
      <c r="H19" s="258"/>
      <c r="I19" s="259"/>
      <c r="J19" s="259"/>
      <c r="K19" s="259"/>
      <c r="L19" s="259"/>
      <c r="M19" s="260"/>
      <c r="N19" s="80">
        <v>14</v>
      </c>
      <c r="O19" s="82" t="s">
        <v>192</v>
      </c>
      <c r="P19" s="80">
        <v>37</v>
      </c>
      <c r="Q19" s="94">
        <f>LGT21.1!AJ40</f>
        <v>58</v>
      </c>
      <c r="R19" s="98">
        <f>LGT21.1!AK40</f>
        <v>2</v>
      </c>
      <c r="S19" s="102">
        <f>LGT21.1!AL40</f>
        <v>0</v>
      </c>
      <c r="T19" s="80">
        <v>29</v>
      </c>
      <c r="U19" s="82" t="s">
        <v>206</v>
      </c>
      <c r="V19" s="80">
        <v>26</v>
      </c>
      <c r="W19" s="96" t="e">
        <f>#REF!</f>
        <v>#REF!</v>
      </c>
      <c r="X19" s="100" t="e">
        <f>#REF!</f>
        <v>#REF!</v>
      </c>
      <c r="Y19" s="104" t="e">
        <f>#REF!</f>
        <v>#REF!</v>
      </c>
    </row>
    <row r="20" spans="2:25" s="83" customFormat="1" ht="21" customHeight="1">
      <c r="B20" s="80">
        <v>15</v>
      </c>
      <c r="C20" s="88" t="s">
        <v>190</v>
      </c>
      <c r="D20" s="66">
        <v>35</v>
      </c>
      <c r="E20" s="93" t="e">
        <f>#REF!</f>
        <v>#REF!</v>
      </c>
      <c r="F20" s="97" t="e">
        <f>#REF!</f>
        <v>#REF!</v>
      </c>
      <c r="G20" s="101" t="e">
        <f>#REF!</f>
        <v>#REF!</v>
      </c>
      <c r="H20" s="261"/>
      <c r="I20" s="262"/>
      <c r="J20" s="262"/>
      <c r="K20" s="262"/>
      <c r="L20" s="262"/>
      <c r="M20" s="263"/>
      <c r="N20" s="80">
        <v>15</v>
      </c>
      <c r="O20" s="82" t="s">
        <v>205</v>
      </c>
      <c r="P20" s="80">
        <v>23</v>
      </c>
      <c r="Q20" s="95">
        <f>THUD21.1!AJ19</f>
        <v>0</v>
      </c>
      <c r="R20" s="99">
        <f>THUD21.1!AK19</f>
        <v>0</v>
      </c>
      <c r="S20" s="103">
        <f>THUD21.1!AL19</f>
        <v>0</v>
      </c>
      <c r="T20" s="265"/>
      <c r="U20" s="266"/>
      <c r="V20" s="266"/>
      <c r="W20" s="266"/>
      <c r="X20" s="266"/>
      <c r="Y20" s="267"/>
    </row>
    <row r="21" spans="2:25" s="85" customFormat="1" ht="19.5">
      <c r="B21" s="264" t="s">
        <v>247</v>
      </c>
      <c r="C21" s="264"/>
      <c r="D21" s="264"/>
      <c r="E21" s="264"/>
      <c r="F21" s="264"/>
      <c r="G21" s="264"/>
      <c r="H21" s="264" t="s">
        <v>248</v>
      </c>
      <c r="I21" s="264"/>
      <c r="J21" s="264"/>
      <c r="K21" s="264"/>
      <c r="L21" s="264"/>
      <c r="M21" s="264"/>
      <c r="N21" s="264" t="s">
        <v>249</v>
      </c>
      <c r="O21" s="264"/>
      <c r="P21" s="264"/>
      <c r="Q21" s="264"/>
      <c r="R21" s="264"/>
      <c r="S21" s="264"/>
      <c r="T21" s="264" t="s">
        <v>250</v>
      </c>
      <c r="U21" s="264"/>
      <c r="V21" s="264"/>
      <c r="W21" s="264"/>
      <c r="X21" s="264"/>
      <c r="Y21" s="264"/>
    </row>
    <row r="22" spans="2:25" s="105" customFormat="1" ht="23.25">
      <c r="B22" s="232" t="e">
        <f>"Tổng HS vắng không phép "&amp;SUM(E6:E11)+SUM(Q6:Q11)</f>
        <v>#REF!</v>
      </c>
      <c r="C22" s="233"/>
      <c r="D22" s="233"/>
      <c r="E22" s="233"/>
      <c r="F22" s="233"/>
      <c r="G22" s="234"/>
      <c r="H22" s="232" t="e">
        <f>"Tổng HS vắng không phép " &amp;SUM(E12:E19)+SUM(Q12:Q17)</f>
        <v>#REF!</v>
      </c>
      <c r="I22" s="233"/>
      <c r="J22" s="233"/>
      <c r="K22" s="233"/>
      <c r="L22" s="233"/>
      <c r="M22" s="234"/>
      <c r="N22" s="232" t="e">
        <f>"Tổng HS vắng không phép "&amp; SUM(K9:K16)+SUM(Q18:Q20)+SUM(W6:W10)</f>
        <v>#REF!</v>
      </c>
      <c r="O22" s="233"/>
      <c r="P22" s="233"/>
      <c r="Q22" s="233"/>
      <c r="R22" s="233"/>
      <c r="S22" s="234"/>
      <c r="T22" s="268" t="e">
        <f>"Tổng HS vắng không phép "&amp;SUM(K6:K8)+SUM(W11:W19)+E20</f>
        <v>#REF!</v>
      </c>
      <c r="U22" s="268"/>
      <c r="V22" s="268"/>
      <c r="W22" s="268"/>
      <c r="X22" s="268"/>
      <c r="Y22" s="268"/>
    </row>
    <row r="23" spans="2:25" ht="19.5">
      <c r="B23" s="235" t="e">
        <f>"Tổng HS vắng có phép "&amp;SUM(F6:F11)+SUM(R6:R11)</f>
        <v>#REF!</v>
      </c>
      <c r="C23" s="236"/>
      <c r="D23" s="236"/>
      <c r="E23" s="236"/>
      <c r="F23" s="236"/>
      <c r="G23" s="237"/>
      <c r="H23" s="235" t="e">
        <f>"Tổng HS vắng có phép " &amp;SUM(F13:F19)+SUM(R12:R17)</f>
        <v>#REF!</v>
      </c>
      <c r="I23" s="236"/>
      <c r="J23" s="236"/>
      <c r="K23" s="236"/>
      <c r="L23" s="236"/>
      <c r="M23" s="237"/>
      <c r="N23" s="235" t="e">
        <f>"Tổng HS vắng có phép "&amp; SUM(L9:L16)+SUM(R18:R20)+SUM(X6:X10)</f>
        <v>#REF!</v>
      </c>
      <c r="O23" s="236"/>
      <c r="P23" s="236"/>
      <c r="Q23" s="236"/>
      <c r="R23" s="236"/>
      <c r="S23" s="237"/>
      <c r="T23" s="269" t="e">
        <f>"Tổng HS vắng có phép "&amp;SUM(L6:L8)+SUM(X11:X19)+F20</f>
        <v>#REF!</v>
      </c>
      <c r="U23" s="269"/>
      <c r="V23" s="269"/>
      <c r="W23" s="269"/>
      <c r="X23" s="269"/>
      <c r="Y23" s="269"/>
    </row>
    <row r="24" spans="2:25" ht="19.5">
      <c r="B24" s="271" t="e">
        <f>"Tổng HS đi học trễ "&amp;SUM(G6:G11)+SUM(S6:S11)</f>
        <v>#REF!</v>
      </c>
      <c r="C24" s="272"/>
      <c r="D24" s="272"/>
      <c r="E24" s="272"/>
      <c r="F24" s="272"/>
      <c r="G24" s="273"/>
      <c r="H24" s="271" t="e">
        <f>"Tổng HS đi học trễ " &amp;SUM(G12:G19)+SUM(S12:S17)</f>
        <v>#REF!</v>
      </c>
      <c r="I24" s="272"/>
      <c r="J24" s="272"/>
      <c r="K24" s="272"/>
      <c r="L24" s="272"/>
      <c r="M24" s="273"/>
      <c r="N24" s="271" t="e">
        <f>"Tổng HS đi học trễ "&amp; SUM(L9:L16)+SUM(S18:S20)+SUM(Y6:Y10)</f>
        <v>#REF!</v>
      </c>
      <c r="O24" s="272"/>
      <c r="P24" s="272"/>
      <c r="Q24" s="272"/>
      <c r="R24" s="272"/>
      <c r="S24" s="273"/>
      <c r="T24" s="270" t="e">
        <f>"Tổng HS đi học trễ "&amp;SUM(M6:M8)+SUM(X11:Y19)+G20</f>
        <v>#REF!</v>
      </c>
      <c r="U24" s="270"/>
      <c r="V24" s="270"/>
      <c r="W24" s="270"/>
      <c r="X24" s="270"/>
      <c r="Y24" s="270"/>
    </row>
    <row r="25" spans="2:25" ht="25.5" customHeight="1">
      <c r="B25" s="252" t="e">
        <f>"Tổng số buổi học sinh vắng học không phép trong tháng 01: " &amp;SUM(E6:E20)+SUM(K6:K16)+SUM(Q6:Q20)+SUM(W6:W19)</f>
        <v>#REF!</v>
      </c>
      <c r="C25" s="253"/>
      <c r="D25" s="253"/>
      <c r="E25" s="253"/>
      <c r="F25" s="253"/>
      <c r="G25" s="253"/>
      <c r="H25" s="253"/>
      <c r="I25" s="253"/>
      <c r="J25" s="253"/>
      <c r="K25" s="253"/>
      <c r="L25" s="253"/>
      <c r="M25" s="253"/>
      <c r="N25" s="253"/>
      <c r="O25" s="253"/>
      <c r="P25" s="253"/>
      <c r="Q25" s="253"/>
      <c r="R25" s="253"/>
      <c r="S25" s="253"/>
      <c r="T25" s="253"/>
      <c r="U25" s="253"/>
      <c r="V25" s="253"/>
      <c r="W25" s="253"/>
      <c r="X25" s="253"/>
      <c r="Y25" s="254"/>
    </row>
    <row r="26" spans="2:25" ht="20.25">
      <c r="B26" s="247" t="e">
        <f>"Tổng số buổi học sinh vắng học có phép trong tháng 01: " &amp;SUM(F6:F20)+SUM(L6:L16)+SUM(R6:R20)+SUM(X6:X19)</f>
        <v>#REF!</v>
      </c>
      <c r="C26" s="248"/>
      <c r="D26" s="248"/>
      <c r="E26" s="248"/>
      <c r="F26" s="248"/>
      <c r="G26" s="248"/>
      <c r="H26" s="248"/>
      <c r="I26" s="248"/>
      <c r="J26" s="248"/>
      <c r="K26" s="248"/>
      <c r="L26" s="248"/>
      <c r="M26" s="248"/>
      <c r="N26" s="248"/>
      <c r="O26" s="248"/>
      <c r="P26" s="248"/>
      <c r="Q26" s="248"/>
      <c r="R26" s="248"/>
      <c r="S26" s="248"/>
      <c r="T26" s="119"/>
      <c r="U26" s="119"/>
      <c r="V26" s="119"/>
      <c r="W26" s="119"/>
      <c r="X26" s="119"/>
      <c r="Y26" s="120"/>
    </row>
    <row r="27" spans="2:25" ht="20.25">
      <c r="B27" s="244" t="e">
        <f>"Tổng số buổi học sinh đi học trễ trong tháng 01: " &amp;SUM(G6:G20)+SUM(M6:M16)+SUM(S6:S20)+SUM(Y6:Y19)</f>
        <v>#REF!</v>
      </c>
      <c r="C27" s="245"/>
      <c r="D27" s="245"/>
      <c r="E27" s="245"/>
      <c r="F27" s="245"/>
      <c r="G27" s="245"/>
      <c r="H27" s="245"/>
      <c r="I27" s="245"/>
      <c r="J27" s="245"/>
      <c r="K27" s="245"/>
      <c r="L27" s="245"/>
      <c r="M27" s="245"/>
      <c r="N27" s="245"/>
      <c r="O27" s="245"/>
      <c r="P27" s="245"/>
      <c r="Q27" s="245"/>
      <c r="R27" s="245"/>
      <c r="S27" s="245"/>
      <c r="T27" s="245"/>
      <c r="U27" s="245"/>
      <c r="V27" s="245"/>
      <c r="W27" s="245"/>
      <c r="X27" s="245"/>
      <c r="Y27" s="246"/>
    </row>
    <row r="28" spans="2:25">
      <c r="O28" s="77"/>
    </row>
    <row r="30" spans="2:25">
      <c r="C30" s="77"/>
      <c r="D30" s="77"/>
      <c r="E30" s="77"/>
      <c r="F30" s="77"/>
      <c r="G30" s="77"/>
      <c r="H30" s="77"/>
      <c r="O30" s="7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25"/>
  <sheetViews>
    <sheetView topLeftCell="A4" zoomScaleNormal="100" workbookViewId="0">
      <selection activeCell="AJ7" sqref="AJ7:AL7"/>
    </sheetView>
  </sheetViews>
  <sheetFormatPr defaultColWidth="9.33203125" defaultRowHeight="18"/>
  <cols>
    <col min="1" max="1" width="8.6640625" style="14" customWidth="1"/>
    <col min="2" max="2" width="10.5" style="14" customWidth="1"/>
    <col min="3" max="3" width="24.33203125" style="14" customWidth="1"/>
    <col min="4" max="4" width="9.5" style="14" customWidth="1"/>
    <col min="5" max="35" width="4" style="14" customWidth="1"/>
    <col min="36" max="38" width="6.1640625" style="14" customWidth="1"/>
    <col min="39" max="16384" width="9.33203125" style="14"/>
  </cols>
  <sheetData>
    <row r="1" spans="1:38" ht="23.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ht="23.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ht="31.5" customHeight="1">
      <c r="A3" s="307" t="s">
        <v>337</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15" customFormat="1" ht="21" customHeight="1">
      <c r="A7" s="23">
        <v>1</v>
      </c>
      <c r="B7" s="23"/>
      <c r="C7" s="24" t="s">
        <v>326</v>
      </c>
      <c r="D7" s="25" t="s">
        <v>65</v>
      </c>
      <c r="E7" s="35"/>
      <c r="F7" s="36"/>
      <c r="G7" s="34"/>
      <c r="H7" s="36"/>
      <c r="I7" s="34"/>
      <c r="J7" s="34"/>
      <c r="K7" s="34"/>
      <c r="L7" s="34"/>
      <c r="M7" s="36"/>
      <c r="N7" s="36"/>
      <c r="O7" s="34"/>
      <c r="P7" s="34"/>
      <c r="Q7" s="34"/>
      <c r="R7" s="34"/>
      <c r="S7" s="34"/>
      <c r="T7" s="34"/>
      <c r="U7" s="36"/>
      <c r="V7" s="36"/>
      <c r="W7" s="34"/>
      <c r="X7" s="36"/>
      <c r="Y7" s="34"/>
      <c r="Z7" s="34"/>
      <c r="AA7" s="34"/>
      <c r="AB7" s="36"/>
      <c r="AC7" s="34"/>
      <c r="AD7" s="34"/>
      <c r="AE7" s="34"/>
      <c r="AF7" s="34"/>
      <c r="AG7" s="34"/>
      <c r="AH7" s="34"/>
      <c r="AI7" s="34"/>
      <c r="AJ7" s="11">
        <f>COUNTIF(E7:AI7,"K")+2*COUNTIF(E7:AI7,"2K")+COUNTIF(E7:AI7,"TK")+COUNTIF(E7:AI7,"KT")+COUNTIF(E7:AI7,"PK")+COUNTIF(E7:AI7,"KP")+2*COUNTIF(E7:AI7,"K2")</f>
        <v>0</v>
      </c>
      <c r="AK7" s="111">
        <f>COUNTIF(F7:AJ7,"P")+2*COUNTIF(F7:AJ7,"2P")+COUNTIF(F7:AJ7,"TP")+COUNTIF(F7:AJ7,"PT")+COUNTIF(F7:AJ7,"PK")+COUNTIF(F7:AJ7,"KP")+2*COUNTIF(F7:AJ7,"P2")</f>
        <v>0</v>
      </c>
      <c r="AL7" s="129">
        <f>COUNTIF(E7:AI7,"T")+2*COUNTIF(E7:AI7,"2T")+2*COUNTIF(E7:AI7,"T2")+COUNTIF(E7:AI7,"PT")+COUNTIF(E7:AI7,"TP")+COUNTIF(E7:AI7,"TK")+COUNTIF(E7:AI7,"KT")</f>
        <v>0</v>
      </c>
    </row>
    <row r="8" spans="1:38" s="15" customFormat="1" ht="21" customHeight="1">
      <c r="A8" s="23">
        <v>2</v>
      </c>
      <c r="B8" s="23"/>
      <c r="C8" s="24" t="s">
        <v>145</v>
      </c>
      <c r="D8" s="25" t="s">
        <v>327</v>
      </c>
      <c r="E8" s="35"/>
      <c r="F8" s="36"/>
      <c r="G8" s="34"/>
      <c r="H8" s="36"/>
      <c r="I8" s="34"/>
      <c r="J8" s="34"/>
      <c r="K8" s="34"/>
      <c r="L8" s="34"/>
      <c r="M8" s="36"/>
      <c r="N8" s="36"/>
      <c r="O8" s="34"/>
      <c r="P8" s="34"/>
      <c r="Q8" s="34"/>
      <c r="R8" s="34"/>
      <c r="S8" s="34"/>
      <c r="T8" s="34"/>
      <c r="U8" s="36"/>
      <c r="V8" s="36"/>
      <c r="W8" s="34"/>
      <c r="X8" s="36"/>
      <c r="Y8" s="34"/>
      <c r="Z8" s="34"/>
      <c r="AA8" s="34"/>
      <c r="AB8" s="36"/>
      <c r="AC8" s="34"/>
      <c r="AD8" s="34"/>
      <c r="AE8" s="34"/>
      <c r="AF8" s="34"/>
      <c r="AG8" s="34"/>
      <c r="AH8" s="34"/>
      <c r="AI8" s="34"/>
      <c r="AJ8" s="132"/>
      <c r="AK8" s="152"/>
      <c r="AL8" s="152"/>
    </row>
    <row r="9" spans="1:38" s="15" customFormat="1" ht="21" customHeight="1">
      <c r="A9" s="23">
        <v>3</v>
      </c>
      <c r="B9" s="23"/>
      <c r="C9" s="24" t="s">
        <v>328</v>
      </c>
      <c r="D9" s="25" t="s">
        <v>329</v>
      </c>
      <c r="E9" s="35"/>
      <c r="F9" s="36"/>
      <c r="G9" s="34"/>
      <c r="H9" s="36"/>
      <c r="I9" s="34"/>
      <c r="J9" s="34"/>
      <c r="K9" s="34"/>
      <c r="L9" s="34"/>
      <c r="M9" s="36"/>
      <c r="N9" s="36"/>
      <c r="O9" s="34"/>
      <c r="P9" s="34"/>
      <c r="Q9" s="34"/>
      <c r="R9" s="34"/>
      <c r="S9" s="34"/>
      <c r="T9" s="34"/>
      <c r="U9" s="36"/>
      <c r="V9" s="36"/>
      <c r="W9" s="34"/>
      <c r="X9" s="36"/>
      <c r="Y9" s="34"/>
      <c r="Z9" s="34"/>
      <c r="AA9" s="34"/>
      <c r="AB9" s="36"/>
      <c r="AC9" s="34"/>
      <c r="AD9" s="34"/>
      <c r="AE9" s="34"/>
      <c r="AF9" s="34"/>
      <c r="AG9" s="34"/>
      <c r="AH9" s="34"/>
      <c r="AI9" s="34"/>
      <c r="AJ9" s="132"/>
      <c r="AK9" s="152"/>
      <c r="AL9" s="152"/>
    </row>
    <row r="10" spans="1:38" s="15" customFormat="1" ht="21" customHeight="1">
      <c r="A10" s="23">
        <v>4</v>
      </c>
      <c r="B10" s="23"/>
      <c r="C10" s="24" t="s">
        <v>168</v>
      </c>
      <c r="D10" s="25" t="s">
        <v>137</v>
      </c>
      <c r="E10" s="35"/>
      <c r="F10" s="36"/>
      <c r="G10" s="34"/>
      <c r="H10" s="36"/>
      <c r="I10" s="34"/>
      <c r="J10" s="34"/>
      <c r="K10" s="34"/>
      <c r="L10" s="34"/>
      <c r="M10" s="36"/>
      <c r="N10" s="36"/>
      <c r="O10" s="34"/>
      <c r="P10" s="34"/>
      <c r="Q10" s="34"/>
      <c r="R10" s="34"/>
      <c r="S10" s="34"/>
      <c r="T10" s="34"/>
      <c r="U10" s="36"/>
      <c r="V10" s="36"/>
      <c r="W10" s="34"/>
      <c r="X10" s="36"/>
      <c r="Y10" s="34"/>
      <c r="Z10" s="34"/>
      <c r="AA10" s="34"/>
      <c r="AB10" s="36"/>
      <c r="AC10" s="34"/>
      <c r="AD10" s="34"/>
      <c r="AE10" s="34"/>
      <c r="AF10" s="34"/>
      <c r="AG10" s="34"/>
      <c r="AH10" s="34"/>
      <c r="AI10" s="34"/>
      <c r="AJ10" s="132"/>
      <c r="AK10" s="152"/>
      <c r="AL10" s="152"/>
    </row>
    <row r="11" spans="1:38" s="15" customFormat="1" ht="21" customHeight="1">
      <c r="A11" s="23">
        <v>5</v>
      </c>
      <c r="B11" s="23"/>
      <c r="C11" s="24" t="s">
        <v>330</v>
      </c>
      <c r="D11" s="25" t="s">
        <v>95</v>
      </c>
      <c r="E11" s="35"/>
      <c r="F11" s="36"/>
      <c r="G11" s="34"/>
      <c r="H11" s="36"/>
      <c r="I11" s="34"/>
      <c r="J11" s="34"/>
      <c r="K11" s="34"/>
      <c r="L11" s="34"/>
      <c r="M11" s="36"/>
      <c r="N11" s="36"/>
      <c r="O11" s="34"/>
      <c r="P11" s="34"/>
      <c r="Q11" s="34"/>
      <c r="R11" s="34"/>
      <c r="S11" s="34"/>
      <c r="T11" s="34"/>
      <c r="U11" s="36"/>
      <c r="V11" s="36"/>
      <c r="W11" s="34"/>
      <c r="X11" s="36"/>
      <c r="Y11" s="34"/>
      <c r="Z11" s="34"/>
      <c r="AA11" s="34"/>
      <c r="AB11" s="36"/>
      <c r="AC11" s="34"/>
      <c r="AD11" s="34"/>
      <c r="AE11" s="34"/>
      <c r="AF11" s="34"/>
      <c r="AG11" s="34"/>
      <c r="AH11" s="34"/>
      <c r="AI11" s="34"/>
      <c r="AJ11" s="132"/>
      <c r="AK11" s="152"/>
      <c r="AL11" s="152"/>
    </row>
    <row r="12" spans="1:38" s="15" customFormat="1" ht="21" customHeight="1">
      <c r="A12" s="23">
        <v>6</v>
      </c>
      <c r="B12" s="23"/>
      <c r="C12" s="24" t="s">
        <v>331</v>
      </c>
      <c r="D12" s="25" t="s">
        <v>41</v>
      </c>
      <c r="E12" s="35"/>
      <c r="F12" s="36"/>
      <c r="G12" s="34"/>
      <c r="H12" s="36"/>
      <c r="I12" s="34"/>
      <c r="J12" s="34"/>
      <c r="K12" s="34"/>
      <c r="L12" s="34"/>
      <c r="M12" s="36"/>
      <c r="N12" s="36"/>
      <c r="O12" s="34"/>
      <c r="P12" s="34"/>
      <c r="Q12" s="34"/>
      <c r="R12" s="34"/>
      <c r="S12" s="34"/>
      <c r="T12" s="34"/>
      <c r="U12" s="36"/>
      <c r="V12" s="36"/>
      <c r="W12" s="34"/>
      <c r="X12" s="36"/>
      <c r="Y12" s="34"/>
      <c r="Z12" s="34"/>
      <c r="AA12" s="34"/>
      <c r="AB12" s="36"/>
      <c r="AC12" s="34"/>
      <c r="AD12" s="34"/>
      <c r="AE12" s="34"/>
      <c r="AF12" s="34"/>
      <c r="AG12" s="34"/>
      <c r="AH12" s="34"/>
      <c r="AI12" s="34"/>
      <c r="AJ12" s="132"/>
      <c r="AK12" s="152"/>
      <c r="AL12" s="152"/>
    </row>
    <row r="13" spans="1:38" s="15" customFormat="1" ht="21" customHeight="1">
      <c r="A13" s="23">
        <v>7</v>
      </c>
      <c r="B13" s="23"/>
      <c r="C13" s="24" t="s">
        <v>332</v>
      </c>
      <c r="D13" s="25" t="s">
        <v>133</v>
      </c>
      <c r="E13" s="35"/>
      <c r="F13" s="36"/>
      <c r="G13" s="34"/>
      <c r="H13" s="36"/>
      <c r="I13" s="34"/>
      <c r="J13" s="34"/>
      <c r="K13" s="34"/>
      <c r="L13" s="34"/>
      <c r="M13" s="36"/>
      <c r="N13" s="36"/>
      <c r="O13" s="34"/>
      <c r="P13" s="34"/>
      <c r="Q13" s="34"/>
      <c r="R13" s="34"/>
      <c r="S13" s="34"/>
      <c r="T13" s="34"/>
      <c r="U13" s="36"/>
      <c r="V13" s="36"/>
      <c r="W13" s="34"/>
      <c r="X13" s="36"/>
      <c r="Y13" s="34"/>
      <c r="Z13" s="34"/>
      <c r="AA13" s="34"/>
      <c r="AB13" s="36"/>
      <c r="AC13" s="34"/>
      <c r="AD13" s="34"/>
      <c r="AE13" s="34"/>
      <c r="AF13" s="34"/>
      <c r="AG13" s="34"/>
      <c r="AH13" s="34"/>
      <c r="AI13" s="34"/>
      <c r="AJ13" s="132"/>
      <c r="AK13" s="152"/>
      <c r="AL13" s="152"/>
    </row>
    <row r="14" spans="1:38" s="15" customFormat="1" ht="21" customHeight="1">
      <c r="A14" s="23">
        <v>8</v>
      </c>
      <c r="B14" s="23"/>
      <c r="C14" s="24" t="s">
        <v>333</v>
      </c>
      <c r="D14" s="25" t="s">
        <v>177</v>
      </c>
      <c r="E14" s="35"/>
      <c r="F14" s="36"/>
      <c r="G14" s="34"/>
      <c r="H14" s="36"/>
      <c r="I14" s="34"/>
      <c r="J14" s="34"/>
      <c r="K14" s="34"/>
      <c r="L14" s="34"/>
      <c r="M14" s="36"/>
      <c r="N14" s="36"/>
      <c r="O14" s="34"/>
      <c r="P14" s="34"/>
      <c r="Q14" s="34"/>
      <c r="R14" s="34"/>
      <c r="S14" s="34"/>
      <c r="T14" s="34"/>
      <c r="U14" s="36"/>
      <c r="V14" s="36"/>
      <c r="W14" s="34"/>
      <c r="X14" s="36"/>
      <c r="Y14" s="34"/>
      <c r="Z14" s="34"/>
      <c r="AA14" s="34"/>
      <c r="AB14" s="36"/>
      <c r="AC14" s="34"/>
      <c r="AD14" s="34"/>
      <c r="AE14" s="34"/>
      <c r="AF14" s="34"/>
      <c r="AG14" s="34"/>
      <c r="AH14" s="34"/>
      <c r="AI14" s="34"/>
      <c r="AJ14" s="132"/>
      <c r="AK14" s="152"/>
      <c r="AL14" s="152"/>
    </row>
    <row r="15" spans="1:38" s="15" customFormat="1" ht="21" customHeight="1">
      <c r="A15" s="23">
        <v>9</v>
      </c>
      <c r="B15" s="23"/>
      <c r="C15" s="24" t="s">
        <v>334</v>
      </c>
      <c r="D15" s="25" t="s">
        <v>9</v>
      </c>
      <c r="E15" s="35"/>
      <c r="F15" s="36"/>
      <c r="G15" s="34"/>
      <c r="H15" s="36"/>
      <c r="I15" s="34"/>
      <c r="J15" s="34"/>
      <c r="K15" s="34"/>
      <c r="L15" s="34"/>
      <c r="M15" s="36"/>
      <c r="N15" s="36"/>
      <c r="O15" s="34"/>
      <c r="P15" s="34"/>
      <c r="Q15" s="34"/>
      <c r="R15" s="34"/>
      <c r="S15" s="34"/>
      <c r="T15" s="34"/>
      <c r="U15" s="36"/>
      <c r="V15" s="36"/>
      <c r="W15" s="34"/>
      <c r="X15" s="36"/>
      <c r="Y15" s="34"/>
      <c r="Z15" s="34"/>
      <c r="AA15" s="34"/>
      <c r="AB15" s="36"/>
      <c r="AC15" s="34"/>
      <c r="AD15" s="34"/>
      <c r="AE15" s="34"/>
      <c r="AF15" s="34"/>
      <c r="AG15" s="34"/>
      <c r="AH15" s="34"/>
      <c r="AI15" s="34"/>
      <c r="AJ15" s="132"/>
      <c r="AK15" s="152"/>
      <c r="AL15" s="152"/>
    </row>
    <row r="16" spans="1:38" s="15" customFormat="1" ht="21" customHeight="1">
      <c r="A16" s="23">
        <v>10</v>
      </c>
      <c r="B16" s="23"/>
      <c r="C16" s="24" t="s">
        <v>334</v>
      </c>
      <c r="D16" s="25" t="s">
        <v>89</v>
      </c>
      <c r="E16" s="35"/>
      <c r="F16" s="36"/>
      <c r="G16" s="34"/>
      <c r="H16" s="36"/>
      <c r="I16" s="34"/>
      <c r="J16" s="34"/>
      <c r="K16" s="34"/>
      <c r="L16" s="34"/>
      <c r="M16" s="36"/>
      <c r="N16" s="36"/>
      <c r="O16" s="34"/>
      <c r="P16" s="34"/>
      <c r="Q16" s="34"/>
      <c r="R16" s="34"/>
      <c r="S16" s="34"/>
      <c r="T16" s="34"/>
      <c r="U16" s="36"/>
      <c r="V16" s="36"/>
      <c r="W16" s="34"/>
      <c r="X16" s="36"/>
      <c r="Y16" s="34"/>
      <c r="Z16" s="34"/>
      <c r="AA16" s="34"/>
      <c r="AB16" s="36"/>
      <c r="AC16" s="34"/>
      <c r="AD16" s="34"/>
      <c r="AE16" s="34"/>
      <c r="AF16" s="34"/>
      <c r="AG16" s="34"/>
      <c r="AH16" s="34"/>
      <c r="AI16" s="34"/>
      <c r="AJ16" s="132"/>
      <c r="AK16" s="152"/>
      <c r="AL16" s="152"/>
    </row>
    <row r="17" spans="1:40" s="15" customFormat="1" ht="21" customHeight="1">
      <c r="A17" s="23">
        <v>11</v>
      </c>
      <c r="B17" s="23"/>
      <c r="C17" s="24" t="s">
        <v>29</v>
      </c>
      <c r="D17" s="25" t="s">
        <v>335</v>
      </c>
      <c r="E17" s="35"/>
      <c r="F17" s="36"/>
      <c r="G17" s="34"/>
      <c r="H17" s="36"/>
      <c r="I17" s="34"/>
      <c r="J17" s="34"/>
      <c r="K17" s="34"/>
      <c r="L17" s="34"/>
      <c r="M17" s="36"/>
      <c r="N17" s="36"/>
      <c r="O17" s="34"/>
      <c r="P17" s="34"/>
      <c r="Q17" s="34"/>
      <c r="R17" s="34"/>
      <c r="S17" s="34"/>
      <c r="T17" s="34"/>
      <c r="U17" s="36"/>
      <c r="V17" s="36"/>
      <c r="W17" s="34"/>
      <c r="X17" s="36"/>
      <c r="Y17" s="34"/>
      <c r="Z17" s="34"/>
      <c r="AA17" s="34"/>
      <c r="AB17" s="36"/>
      <c r="AC17" s="34"/>
      <c r="AD17" s="34"/>
      <c r="AE17" s="34"/>
      <c r="AF17" s="34"/>
      <c r="AG17" s="34"/>
      <c r="AH17" s="34"/>
      <c r="AI17" s="34"/>
      <c r="AJ17" s="132"/>
      <c r="AK17" s="152"/>
      <c r="AL17" s="152"/>
    </row>
    <row r="18" spans="1:40" s="15" customFormat="1" ht="21" customHeight="1">
      <c r="A18" s="23">
        <v>12</v>
      </c>
      <c r="B18" s="23"/>
      <c r="C18" s="24" t="s">
        <v>336</v>
      </c>
      <c r="D18" s="25" t="s">
        <v>149</v>
      </c>
      <c r="E18" s="35"/>
      <c r="F18" s="36"/>
      <c r="G18" s="34"/>
      <c r="H18" s="36"/>
      <c r="I18" s="34"/>
      <c r="J18" s="34"/>
      <c r="K18" s="34"/>
      <c r="L18" s="34"/>
      <c r="M18" s="36"/>
      <c r="N18" s="36"/>
      <c r="O18" s="34"/>
      <c r="P18" s="34"/>
      <c r="Q18" s="34"/>
      <c r="R18" s="34"/>
      <c r="S18" s="34"/>
      <c r="T18" s="34"/>
      <c r="U18" s="36"/>
      <c r="V18" s="36"/>
      <c r="W18" s="34"/>
      <c r="X18" s="36"/>
      <c r="Y18" s="34"/>
      <c r="Z18" s="34"/>
      <c r="AA18" s="34"/>
      <c r="AB18" s="36"/>
      <c r="AC18" s="34"/>
      <c r="AD18" s="34"/>
      <c r="AE18" s="34"/>
      <c r="AF18" s="34"/>
      <c r="AG18" s="34"/>
      <c r="AH18" s="34"/>
      <c r="AI18" s="34"/>
      <c r="AJ18" s="132"/>
      <c r="AK18" s="152"/>
      <c r="AL18" s="152"/>
    </row>
    <row r="19" spans="1:40" s="74" customFormat="1" ht="21" customHeight="1">
      <c r="A19" s="329" t="s">
        <v>10</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117">
        <f>SUM(AJ7:AJ18)</f>
        <v>0</v>
      </c>
      <c r="AK19" s="117">
        <f>SUM(AK7:AK18)</f>
        <v>0</v>
      </c>
      <c r="AL19" s="117">
        <f>SUM(AL7:AL18)</f>
        <v>0</v>
      </c>
    </row>
    <row r="20" spans="1:40" s="15" customFormat="1" ht="21" customHeight="1">
      <c r="A20" s="302" t="s">
        <v>255</v>
      </c>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4"/>
      <c r="AM20" s="114"/>
      <c r="AN20" s="114"/>
    </row>
    <row r="21" spans="1:40">
      <c r="C21" s="13"/>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40">
      <c r="C22" s="301"/>
      <c r="D22" s="301"/>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40">
      <c r="C23" s="301"/>
      <c r="D23" s="301"/>
      <c r="E23" s="301"/>
      <c r="F23" s="301"/>
      <c r="G23" s="301"/>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40">
      <c r="C24" s="301"/>
      <c r="D24" s="301"/>
      <c r="E24" s="301"/>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1:40">
      <c r="C25" s="301"/>
      <c r="D25" s="301"/>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sheetData>
  <mergeCells count="21">
    <mergeCell ref="A20:AL20"/>
    <mergeCell ref="C24:E24"/>
    <mergeCell ref="C25:D25"/>
    <mergeCell ref="C23:G23"/>
    <mergeCell ref="C22:D22"/>
    <mergeCell ref="A19:AI1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18">
    <cfRule type="expression" dxfId="105" priority="1">
      <formula>IF(E$6="CN",1,0)</formula>
    </cfRule>
    <cfRule type="expression" dxfId="104"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IF(BHST21.1!E$6="CN",1,0)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IF(BHST21.1!E$6="CN",1,0)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L95"/>
  <sheetViews>
    <sheetView topLeftCell="A2" zoomScaleNormal="100" workbookViewId="0">
      <selection activeCell="Y36" sqref="Y36"/>
    </sheetView>
  </sheetViews>
  <sheetFormatPr defaultRowHeight="18"/>
  <cols>
    <col min="1" max="1" width="7.6640625" style="14" customWidth="1"/>
    <col min="2" max="2" width="17.33203125" style="14" customWidth="1"/>
    <col min="3" max="3" width="27.1640625" style="14" bestFit="1" customWidth="1"/>
    <col min="4" max="4" width="11.1640625" style="14" bestFit="1" customWidth="1"/>
    <col min="5" max="35" width="4" style="14" customWidth="1"/>
    <col min="36" max="38" width="6" style="14" customWidth="1"/>
    <col min="39" max="16384" width="9.33203125" style="14"/>
  </cols>
  <sheetData>
    <row r="1" spans="1:38" ht="23.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ht="23.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ht="31.5" customHeight="1">
      <c r="A3" s="307" t="s">
        <v>338</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15" customFormat="1" ht="21" customHeight="1">
      <c r="A7" s="139">
        <v>1</v>
      </c>
      <c r="B7" s="139"/>
      <c r="C7" s="27" t="s">
        <v>339</v>
      </c>
      <c r="D7" s="110" t="s">
        <v>27</v>
      </c>
      <c r="E7" s="47"/>
      <c r="F7" s="47"/>
      <c r="G7" s="47"/>
      <c r="H7" s="47"/>
      <c r="I7" s="47"/>
      <c r="J7" s="48"/>
      <c r="K7" s="47"/>
      <c r="L7" s="47"/>
      <c r="M7" s="47"/>
      <c r="N7" s="47"/>
      <c r="O7" s="33"/>
      <c r="P7" s="33"/>
      <c r="Q7" s="47"/>
      <c r="R7" s="47"/>
      <c r="S7" s="47"/>
      <c r="T7" s="47"/>
      <c r="U7" s="47"/>
      <c r="V7" s="47"/>
      <c r="W7" s="47"/>
      <c r="X7" s="47"/>
      <c r="Y7" s="47"/>
      <c r="Z7" s="47"/>
      <c r="AA7" s="47"/>
      <c r="AB7" s="47"/>
      <c r="AC7" s="47"/>
      <c r="AD7" s="47"/>
      <c r="AE7" s="47"/>
      <c r="AF7" s="47"/>
      <c r="AG7" s="47"/>
      <c r="AH7" s="47"/>
      <c r="AI7" s="47"/>
      <c r="AJ7" s="11">
        <f t="shared" ref="AJ7:AJ40" si="2">COUNTIF(E7:AI7,"K")+2*COUNTIF(E7:AI7,"2K")+COUNTIF(E7:AI7,"TK")+COUNTIF(E7:AI7,"KT")+COUNTIF(E7:AI7,"PK")+COUNTIF(E7:AI7,"KP")+2*COUNTIF(E7:AI7,"K2")</f>
        <v>0</v>
      </c>
      <c r="AK7" s="202">
        <f t="shared" ref="AK7:AK40" si="3">COUNTIF(F7:AJ7,"P")+2*COUNTIF(F7:AJ7,"2P")+COUNTIF(F7:AJ7,"TP")+COUNTIF(F7:AJ7,"PT")+COUNTIF(F7:AJ7,"PK")+COUNTIF(F7:AJ7,"KP")+2*COUNTIF(F7:AJ7,"P2")</f>
        <v>0</v>
      </c>
      <c r="AL7" s="202">
        <f t="shared" ref="AL7:AL40" si="4">COUNTIF(E7:AI7,"T")+2*COUNTIF(E7:AI7,"2T")+2*COUNTIF(E7:AI7,"T2")+COUNTIF(E7:AI7,"PT")+COUNTIF(E7:AI7,"TP")+COUNTIF(E7:AI7,"TK")+COUNTIF(E7:AI7,"KT")</f>
        <v>0</v>
      </c>
    </row>
    <row r="8" spans="1:38" s="15" customFormat="1" ht="21" customHeight="1">
      <c r="A8" s="139">
        <v>2</v>
      </c>
      <c r="B8" s="139"/>
      <c r="C8" s="27" t="s">
        <v>340</v>
      </c>
      <c r="D8" s="110" t="s">
        <v>27</v>
      </c>
      <c r="E8" s="47"/>
      <c r="F8" s="47"/>
      <c r="G8" s="47"/>
      <c r="H8" s="47"/>
      <c r="I8" s="47"/>
      <c r="J8" s="48"/>
      <c r="K8" s="47"/>
      <c r="L8" s="47"/>
      <c r="M8" s="47"/>
      <c r="N8" s="47"/>
      <c r="O8" s="33" t="s">
        <v>6</v>
      </c>
      <c r="P8" s="33" t="s">
        <v>6</v>
      </c>
      <c r="Q8" s="47"/>
      <c r="R8" s="47" t="s">
        <v>6</v>
      </c>
      <c r="S8" s="47" t="s">
        <v>6</v>
      </c>
      <c r="T8" s="47"/>
      <c r="U8" s="47"/>
      <c r="V8" s="47" t="s">
        <v>6</v>
      </c>
      <c r="W8" s="47"/>
      <c r="X8" s="47"/>
      <c r="Y8" s="47"/>
      <c r="Z8" s="47"/>
      <c r="AA8" s="47"/>
      <c r="AB8" s="47"/>
      <c r="AC8" s="47"/>
      <c r="AD8" s="47"/>
      <c r="AE8" s="47"/>
      <c r="AF8" s="47"/>
      <c r="AG8" s="47"/>
      <c r="AH8" s="47"/>
      <c r="AI8" s="47"/>
      <c r="AJ8" s="11">
        <f t="shared" si="2"/>
        <v>5</v>
      </c>
      <c r="AK8" s="202">
        <f t="shared" si="3"/>
        <v>0</v>
      </c>
      <c r="AL8" s="202">
        <f t="shared" si="4"/>
        <v>0</v>
      </c>
    </row>
    <row r="9" spans="1:38" s="15" customFormat="1" ht="21" customHeight="1">
      <c r="A9" s="139">
        <v>3</v>
      </c>
      <c r="B9" s="139"/>
      <c r="C9" s="27" t="s">
        <v>341</v>
      </c>
      <c r="D9" s="110" t="s">
        <v>49</v>
      </c>
      <c r="E9" s="47"/>
      <c r="F9" s="47"/>
      <c r="G9" s="47"/>
      <c r="H9" s="47"/>
      <c r="I9" s="47"/>
      <c r="J9" s="48"/>
      <c r="K9" s="47"/>
      <c r="L9" s="47"/>
      <c r="M9" s="47"/>
      <c r="N9" s="47"/>
      <c r="O9" s="33" t="s">
        <v>6</v>
      </c>
      <c r="P9" s="33" t="s">
        <v>6</v>
      </c>
      <c r="Q9" s="47"/>
      <c r="R9" s="47" t="s">
        <v>6</v>
      </c>
      <c r="S9" s="47" t="s">
        <v>6</v>
      </c>
      <c r="T9" s="47" t="s">
        <v>6</v>
      </c>
      <c r="U9" s="47"/>
      <c r="V9" s="47" t="s">
        <v>6</v>
      </c>
      <c r="W9" s="47" t="s">
        <v>6</v>
      </c>
      <c r="X9" s="47"/>
      <c r="Y9" s="47" t="s">
        <v>6</v>
      </c>
      <c r="Z9" s="47"/>
      <c r="AA9" s="47"/>
      <c r="AB9" s="47"/>
      <c r="AC9" s="47"/>
      <c r="AD9" s="47"/>
      <c r="AE9" s="47"/>
      <c r="AF9" s="47"/>
      <c r="AG9" s="47"/>
      <c r="AH9" s="47"/>
      <c r="AI9" s="47"/>
      <c r="AJ9" s="11">
        <f t="shared" si="2"/>
        <v>8</v>
      </c>
      <c r="AK9" s="202">
        <f t="shared" si="3"/>
        <v>0</v>
      </c>
      <c r="AL9" s="202">
        <f t="shared" si="4"/>
        <v>0</v>
      </c>
    </row>
    <row r="10" spans="1:38" s="15" customFormat="1" ht="21" customHeight="1">
      <c r="A10" s="139">
        <v>4</v>
      </c>
      <c r="B10" s="139"/>
      <c r="C10" s="27" t="s">
        <v>342</v>
      </c>
      <c r="D10" s="110" t="s">
        <v>28</v>
      </c>
      <c r="E10" s="47"/>
      <c r="F10" s="47"/>
      <c r="G10" s="47"/>
      <c r="H10" s="47"/>
      <c r="I10" s="47"/>
      <c r="J10" s="48"/>
      <c r="K10" s="47"/>
      <c r="L10" s="47"/>
      <c r="M10" s="47"/>
      <c r="N10" s="47"/>
      <c r="O10" s="33"/>
      <c r="P10" s="33"/>
      <c r="Q10" s="47"/>
      <c r="R10" s="47"/>
      <c r="S10" s="47"/>
      <c r="T10" s="47" t="s">
        <v>6</v>
      </c>
      <c r="U10" s="47"/>
      <c r="V10" s="47"/>
      <c r="W10" s="47"/>
      <c r="X10" s="47"/>
      <c r="Y10" s="47"/>
      <c r="Z10" s="47"/>
      <c r="AA10" s="47"/>
      <c r="AB10" s="47"/>
      <c r="AC10" s="47"/>
      <c r="AD10" s="47"/>
      <c r="AE10" s="47"/>
      <c r="AF10" s="47"/>
      <c r="AG10" s="47"/>
      <c r="AH10" s="47"/>
      <c r="AI10" s="47"/>
      <c r="AJ10" s="11">
        <f t="shared" si="2"/>
        <v>1</v>
      </c>
      <c r="AK10" s="202">
        <f t="shared" si="3"/>
        <v>0</v>
      </c>
      <c r="AL10" s="202">
        <f t="shared" si="4"/>
        <v>0</v>
      </c>
    </row>
    <row r="11" spans="1:38" s="15" customFormat="1" ht="21" customHeight="1">
      <c r="A11" s="139">
        <v>5</v>
      </c>
      <c r="B11" s="139"/>
      <c r="C11" s="27" t="s">
        <v>344</v>
      </c>
      <c r="D11" s="110" t="s">
        <v>345</v>
      </c>
      <c r="E11" s="47"/>
      <c r="F11" s="47"/>
      <c r="G11" s="47"/>
      <c r="H11" s="47"/>
      <c r="I11" s="47"/>
      <c r="J11" s="48"/>
      <c r="K11" s="47"/>
      <c r="L11" s="47"/>
      <c r="M11" s="47"/>
      <c r="N11" s="47"/>
      <c r="O11" s="33"/>
      <c r="P11" s="33"/>
      <c r="Q11" s="47"/>
      <c r="R11" s="47"/>
      <c r="S11" s="47"/>
      <c r="T11" s="47"/>
      <c r="U11" s="47"/>
      <c r="V11" s="47"/>
      <c r="W11" s="47"/>
      <c r="X11" s="47"/>
      <c r="Y11" s="47"/>
      <c r="Z11" s="47"/>
      <c r="AA11" s="47"/>
      <c r="AB11" s="47"/>
      <c r="AC11" s="47"/>
      <c r="AD11" s="47"/>
      <c r="AE11" s="47"/>
      <c r="AF11" s="47"/>
      <c r="AG11" s="47"/>
      <c r="AH11" s="47"/>
      <c r="AI11" s="47"/>
      <c r="AJ11" s="11">
        <f t="shared" si="2"/>
        <v>0</v>
      </c>
      <c r="AK11" s="202">
        <f t="shared" si="3"/>
        <v>0</v>
      </c>
      <c r="AL11" s="202">
        <f t="shared" si="4"/>
        <v>0</v>
      </c>
    </row>
    <row r="12" spans="1:38" s="15" customFormat="1" ht="21" customHeight="1">
      <c r="A12" s="139">
        <v>6</v>
      </c>
      <c r="B12" s="139"/>
      <c r="C12" s="27" t="s">
        <v>346</v>
      </c>
      <c r="D12" s="110" t="s">
        <v>167</v>
      </c>
      <c r="E12" s="47"/>
      <c r="F12" s="47"/>
      <c r="G12" s="47"/>
      <c r="H12" s="47"/>
      <c r="I12" s="47"/>
      <c r="J12" s="48"/>
      <c r="K12" s="47"/>
      <c r="L12" s="47"/>
      <c r="M12" s="47"/>
      <c r="N12" s="47"/>
      <c r="O12" s="33"/>
      <c r="P12" s="33" t="s">
        <v>6</v>
      </c>
      <c r="Q12" s="47"/>
      <c r="R12" s="47" t="s">
        <v>6</v>
      </c>
      <c r="S12" s="47" t="s">
        <v>6</v>
      </c>
      <c r="T12" s="47"/>
      <c r="U12" s="47"/>
      <c r="V12" s="47"/>
      <c r="W12" s="47" t="s">
        <v>6</v>
      </c>
      <c r="X12" s="47"/>
      <c r="Y12" s="47"/>
      <c r="Z12" s="47"/>
      <c r="AA12" s="47"/>
      <c r="AB12" s="47"/>
      <c r="AC12" s="47"/>
      <c r="AD12" s="47"/>
      <c r="AE12" s="47"/>
      <c r="AF12" s="47"/>
      <c r="AG12" s="47"/>
      <c r="AH12" s="47"/>
      <c r="AI12" s="47"/>
      <c r="AJ12" s="11">
        <f t="shared" si="2"/>
        <v>4</v>
      </c>
      <c r="AK12" s="202">
        <f t="shared" si="3"/>
        <v>0</v>
      </c>
      <c r="AL12" s="202">
        <f t="shared" si="4"/>
        <v>0</v>
      </c>
    </row>
    <row r="13" spans="1:38" s="15" customFormat="1" ht="21" customHeight="1">
      <c r="A13" s="139">
        <v>7</v>
      </c>
      <c r="B13" s="139"/>
      <c r="C13" s="27" t="s">
        <v>347</v>
      </c>
      <c r="D13" s="110" t="s">
        <v>348</v>
      </c>
      <c r="E13" s="47"/>
      <c r="F13" s="47"/>
      <c r="G13" s="47"/>
      <c r="H13" s="47"/>
      <c r="I13" s="47"/>
      <c r="J13" s="48"/>
      <c r="K13" s="47"/>
      <c r="L13" s="47"/>
      <c r="M13" s="47"/>
      <c r="N13" s="47"/>
      <c r="O13" s="33"/>
      <c r="P13" s="33"/>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15" customFormat="1" ht="21" customHeight="1">
      <c r="A14" s="139">
        <v>8</v>
      </c>
      <c r="B14" s="139"/>
      <c r="C14" s="27" t="s">
        <v>349</v>
      </c>
      <c r="D14" s="110" t="s">
        <v>30</v>
      </c>
      <c r="E14" s="47"/>
      <c r="F14" s="47"/>
      <c r="G14" s="47"/>
      <c r="H14" s="47"/>
      <c r="I14" s="47"/>
      <c r="J14" s="48"/>
      <c r="K14" s="47"/>
      <c r="L14" s="47"/>
      <c r="M14" s="47"/>
      <c r="N14" s="47"/>
      <c r="O14" s="33" t="s">
        <v>6</v>
      </c>
      <c r="P14" s="33" t="s">
        <v>6</v>
      </c>
      <c r="Q14" s="47"/>
      <c r="R14" s="47" t="s">
        <v>6</v>
      </c>
      <c r="S14" s="47" t="s">
        <v>6</v>
      </c>
      <c r="T14" s="47" t="s">
        <v>6</v>
      </c>
      <c r="U14" s="47"/>
      <c r="V14" s="47" t="s">
        <v>6</v>
      </c>
      <c r="W14" s="47" t="s">
        <v>6</v>
      </c>
      <c r="X14" s="47"/>
      <c r="Y14" s="47" t="s">
        <v>6</v>
      </c>
      <c r="Z14" s="47"/>
      <c r="AA14" s="47"/>
      <c r="AB14" s="47"/>
      <c r="AC14" s="47"/>
      <c r="AD14" s="47"/>
      <c r="AE14" s="47"/>
      <c r="AF14" s="47"/>
      <c r="AG14" s="47"/>
      <c r="AH14" s="47"/>
      <c r="AI14" s="47"/>
      <c r="AJ14" s="11">
        <f t="shared" si="2"/>
        <v>8</v>
      </c>
      <c r="AK14" s="202">
        <f t="shared" si="3"/>
        <v>0</v>
      </c>
      <c r="AL14" s="202">
        <f t="shared" si="4"/>
        <v>0</v>
      </c>
    </row>
    <row r="15" spans="1:38" s="15" customFormat="1" ht="21" customHeight="1">
      <c r="A15" s="139">
        <v>9</v>
      </c>
      <c r="B15" s="139"/>
      <c r="C15" s="27" t="s">
        <v>29</v>
      </c>
      <c r="D15" s="110" t="s">
        <v>30</v>
      </c>
      <c r="E15" s="47"/>
      <c r="F15" s="47"/>
      <c r="G15" s="47"/>
      <c r="H15" s="47"/>
      <c r="I15" s="47"/>
      <c r="J15" s="48"/>
      <c r="K15" s="47"/>
      <c r="L15" s="47"/>
      <c r="M15" s="47"/>
      <c r="N15" s="47"/>
      <c r="O15" s="33"/>
      <c r="P15" s="33"/>
      <c r="Q15" s="47"/>
      <c r="R15" s="47"/>
      <c r="S15" s="47"/>
      <c r="T15" s="47"/>
      <c r="U15" s="47"/>
      <c r="V15" s="47"/>
      <c r="W15" s="47"/>
      <c r="X15" s="47"/>
      <c r="Y15" s="47"/>
      <c r="Z15" s="47"/>
      <c r="AA15" s="47"/>
      <c r="AB15" s="47"/>
      <c r="AC15" s="47"/>
      <c r="AD15" s="47"/>
      <c r="AE15" s="47"/>
      <c r="AF15" s="47"/>
      <c r="AG15" s="47"/>
      <c r="AH15" s="47"/>
      <c r="AI15" s="47"/>
      <c r="AJ15" s="11">
        <f t="shared" si="2"/>
        <v>0</v>
      </c>
      <c r="AK15" s="202">
        <f t="shared" si="3"/>
        <v>0</v>
      </c>
      <c r="AL15" s="202">
        <f t="shared" si="4"/>
        <v>0</v>
      </c>
    </row>
    <row r="16" spans="1:38" s="15" customFormat="1" ht="21" customHeight="1">
      <c r="A16" s="139">
        <v>10</v>
      </c>
      <c r="B16" s="139"/>
      <c r="C16" s="27" t="s">
        <v>350</v>
      </c>
      <c r="D16" s="110" t="s">
        <v>94</v>
      </c>
      <c r="E16" s="47"/>
      <c r="F16" s="47"/>
      <c r="G16" s="47"/>
      <c r="H16" s="47"/>
      <c r="I16" s="47"/>
      <c r="J16" s="48"/>
      <c r="K16" s="47"/>
      <c r="L16" s="47"/>
      <c r="M16" s="47"/>
      <c r="N16" s="47"/>
      <c r="O16" s="33"/>
      <c r="P16" s="33"/>
      <c r="Q16" s="47"/>
      <c r="R16" s="47"/>
      <c r="S16" s="47"/>
      <c r="T16" s="47" t="s">
        <v>6</v>
      </c>
      <c r="U16" s="47"/>
      <c r="V16" s="47"/>
      <c r="W16" s="47"/>
      <c r="X16" s="47"/>
      <c r="Y16" s="47"/>
      <c r="Z16" s="47"/>
      <c r="AA16" s="47"/>
      <c r="AB16" s="47"/>
      <c r="AC16" s="47"/>
      <c r="AD16" s="47"/>
      <c r="AE16" s="47"/>
      <c r="AF16" s="47"/>
      <c r="AG16" s="47"/>
      <c r="AH16" s="47"/>
      <c r="AI16" s="47"/>
      <c r="AJ16" s="11">
        <f t="shared" si="2"/>
        <v>1</v>
      </c>
      <c r="AK16" s="202">
        <f t="shared" si="3"/>
        <v>0</v>
      </c>
      <c r="AL16" s="202">
        <f t="shared" si="4"/>
        <v>0</v>
      </c>
    </row>
    <row r="17" spans="1:38" s="15" customFormat="1" ht="21" customHeight="1">
      <c r="A17" s="139">
        <v>11</v>
      </c>
      <c r="B17" s="139"/>
      <c r="C17" s="27" t="s">
        <v>90</v>
      </c>
      <c r="D17" s="110" t="s">
        <v>88</v>
      </c>
      <c r="E17" s="47"/>
      <c r="F17" s="47"/>
      <c r="G17" s="47"/>
      <c r="H17" s="47"/>
      <c r="I17" s="47"/>
      <c r="J17" s="48"/>
      <c r="K17" s="47"/>
      <c r="L17" s="47"/>
      <c r="M17" s="47"/>
      <c r="N17" s="47"/>
      <c r="O17" s="33"/>
      <c r="P17" s="33"/>
      <c r="Q17" s="47"/>
      <c r="R17" s="47"/>
      <c r="S17" s="47"/>
      <c r="T17" s="47"/>
      <c r="U17" s="47"/>
      <c r="V17" s="47"/>
      <c r="W17" s="47"/>
      <c r="X17" s="47"/>
      <c r="Y17" s="47"/>
      <c r="Z17" s="47"/>
      <c r="AA17" s="47"/>
      <c r="AB17" s="47"/>
      <c r="AC17" s="47"/>
      <c r="AD17" s="47"/>
      <c r="AE17" s="47"/>
      <c r="AF17" s="47"/>
      <c r="AG17" s="47"/>
      <c r="AH17" s="47"/>
      <c r="AI17" s="47"/>
      <c r="AJ17" s="11">
        <f t="shared" si="2"/>
        <v>0</v>
      </c>
      <c r="AK17" s="202">
        <f t="shared" si="3"/>
        <v>0</v>
      </c>
      <c r="AL17" s="202">
        <f t="shared" si="4"/>
        <v>0</v>
      </c>
    </row>
    <row r="18" spans="1:38" s="15" customFormat="1" ht="21" customHeight="1">
      <c r="A18" s="139">
        <v>12</v>
      </c>
      <c r="B18" s="139"/>
      <c r="C18" s="27" t="s">
        <v>351</v>
      </c>
      <c r="D18" s="110" t="s">
        <v>88</v>
      </c>
      <c r="E18" s="47"/>
      <c r="F18" s="47"/>
      <c r="G18" s="47"/>
      <c r="H18" s="47"/>
      <c r="I18" s="47"/>
      <c r="J18" s="48"/>
      <c r="K18" s="47"/>
      <c r="L18" s="47"/>
      <c r="M18" s="47"/>
      <c r="N18" s="47"/>
      <c r="O18" s="33"/>
      <c r="P18" s="33"/>
      <c r="Q18" s="47"/>
      <c r="R18" s="47"/>
      <c r="S18" s="47"/>
      <c r="T18" s="47"/>
      <c r="U18" s="47"/>
      <c r="V18" s="47"/>
      <c r="W18" s="47"/>
      <c r="X18" s="47"/>
      <c r="Y18" s="47"/>
      <c r="Z18" s="47"/>
      <c r="AA18" s="47"/>
      <c r="AB18" s="47"/>
      <c r="AC18" s="47"/>
      <c r="AD18" s="47"/>
      <c r="AE18" s="47"/>
      <c r="AF18" s="47"/>
      <c r="AG18" s="47"/>
      <c r="AH18" s="47"/>
      <c r="AI18" s="47"/>
      <c r="AJ18" s="11">
        <f t="shared" si="2"/>
        <v>0</v>
      </c>
      <c r="AK18" s="202">
        <f t="shared" si="3"/>
        <v>0</v>
      </c>
      <c r="AL18" s="202">
        <f t="shared" si="4"/>
        <v>0</v>
      </c>
    </row>
    <row r="19" spans="1:38" s="15" customFormat="1" ht="21" customHeight="1">
      <c r="A19" s="139">
        <v>13</v>
      </c>
      <c r="B19" s="139"/>
      <c r="C19" s="27" t="s">
        <v>352</v>
      </c>
      <c r="D19" s="110" t="s">
        <v>57</v>
      </c>
      <c r="E19" s="47"/>
      <c r="F19" s="47"/>
      <c r="G19" s="47"/>
      <c r="H19" s="47"/>
      <c r="I19" s="47"/>
      <c r="J19" s="48"/>
      <c r="K19" s="47"/>
      <c r="L19" s="47"/>
      <c r="M19" s="47"/>
      <c r="N19" s="47"/>
      <c r="O19" s="33"/>
      <c r="P19" s="33"/>
      <c r="Q19" s="47"/>
      <c r="R19" s="47"/>
      <c r="S19" s="47"/>
      <c r="T19" s="47"/>
      <c r="U19" s="47"/>
      <c r="V19" s="47"/>
      <c r="W19" s="47"/>
      <c r="X19" s="47"/>
      <c r="Y19" s="47"/>
      <c r="Z19" s="47"/>
      <c r="AA19" s="47"/>
      <c r="AB19" s="47"/>
      <c r="AC19" s="47"/>
      <c r="AD19" s="47"/>
      <c r="AE19" s="47"/>
      <c r="AF19" s="47"/>
      <c r="AG19" s="47"/>
      <c r="AH19" s="47"/>
      <c r="AI19" s="47"/>
      <c r="AJ19" s="11">
        <f t="shared" si="2"/>
        <v>0</v>
      </c>
      <c r="AK19" s="202">
        <f t="shared" si="3"/>
        <v>0</v>
      </c>
      <c r="AL19" s="202">
        <f t="shared" si="4"/>
        <v>0</v>
      </c>
    </row>
    <row r="20" spans="1:38" s="15" customFormat="1" ht="21" customHeight="1">
      <c r="A20" s="139">
        <v>14</v>
      </c>
      <c r="B20" s="139"/>
      <c r="C20" s="27" t="s">
        <v>353</v>
      </c>
      <c r="D20" s="110" t="s">
        <v>41</v>
      </c>
      <c r="E20" s="47"/>
      <c r="F20" s="47"/>
      <c r="G20" s="47"/>
      <c r="H20" s="47"/>
      <c r="I20" s="47"/>
      <c r="J20" s="48"/>
      <c r="K20" s="47"/>
      <c r="L20" s="47"/>
      <c r="M20" s="47"/>
      <c r="N20" s="47"/>
      <c r="O20" s="33"/>
      <c r="P20" s="33"/>
      <c r="Q20" s="47"/>
      <c r="R20" s="47" t="s">
        <v>6</v>
      </c>
      <c r="S20" s="47" t="s">
        <v>6</v>
      </c>
      <c r="T20" s="47" t="s">
        <v>6</v>
      </c>
      <c r="U20" s="47"/>
      <c r="V20" s="47"/>
      <c r="W20" s="47" t="s">
        <v>6</v>
      </c>
      <c r="X20" s="47" t="s">
        <v>6</v>
      </c>
      <c r="Y20" s="47"/>
      <c r="Z20" s="47"/>
      <c r="AA20" s="47"/>
      <c r="AB20" s="47"/>
      <c r="AC20" s="47"/>
      <c r="AD20" s="47"/>
      <c r="AE20" s="47"/>
      <c r="AF20" s="47"/>
      <c r="AG20" s="47"/>
      <c r="AH20" s="47"/>
      <c r="AI20" s="47"/>
      <c r="AJ20" s="11">
        <f t="shared" si="2"/>
        <v>5</v>
      </c>
      <c r="AK20" s="202">
        <f t="shared" si="3"/>
        <v>0</v>
      </c>
      <c r="AL20" s="202">
        <f t="shared" si="4"/>
        <v>0</v>
      </c>
    </row>
    <row r="21" spans="1:38" s="15" customFormat="1" ht="21" customHeight="1">
      <c r="A21" s="139">
        <v>15</v>
      </c>
      <c r="B21" s="139"/>
      <c r="C21" s="27" t="s">
        <v>354</v>
      </c>
      <c r="D21" s="110" t="s">
        <v>59</v>
      </c>
      <c r="E21" s="47"/>
      <c r="F21" s="47"/>
      <c r="G21" s="47"/>
      <c r="H21" s="47"/>
      <c r="I21" s="47"/>
      <c r="J21" s="48"/>
      <c r="K21" s="47"/>
      <c r="L21" s="47"/>
      <c r="M21" s="47"/>
      <c r="N21" s="47"/>
      <c r="O21" s="33"/>
      <c r="P21" s="33" t="s">
        <v>6</v>
      </c>
      <c r="Q21" s="47"/>
      <c r="R21" s="47"/>
      <c r="S21" s="47" t="s">
        <v>6</v>
      </c>
      <c r="T21" s="47" t="s">
        <v>6</v>
      </c>
      <c r="U21" s="47"/>
      <c r="V21" s="47" t="s">
        <v>6</v>
      </c>
      <c r="W21" s="47"/>
      <c r="X21" s="47"/>
      <c r="Y21" s="47"/>
      <c r="Z21" s="47"/>
      <c r="AA21" s="47"/>
      <c r="AB21" s="47"/>
      <c r="AC21" s="47"/>
      <c r="AD21" s="47"/>
      <c r="AE21" s="47"/>
      <c r="AF21" s="47"/>
      <c r="AG21" s="47"/>
      <c r="AH21" s="47"/>
      <c r="AI21" s="47"/>
      <c r="AJ21" s="11">
        <f t="shared" si="2"/>
        <v>4</v>
      </c>
      <c r="AK21" s="202">
        <f t="shared" si="3"/>
        <v>0</v>
      </c>
      <c r="AL21" s="202">
        <f t="shared" si="4"/>
        <v>0</v>
      </c>
    </row>
    <row r="22" spans="1:38" s="15" customFormat="1" ht="21" customHeight="1">
      <c r="A22" s="139">
        <v>16</v>
      </c>
      <c r="B22" s="139"/>
      <c r="C22" s="27" t="s">
        <v>355</v>
      </c>
      <c r="D22" s="110" t="s">
        <v>32</v>
      </c>
      <c r="E22" s="47"/>
      <c r="F22" s="47"/>
      <c r="G22" s="47"/>
      <c r="H22" s="47"/>
      <c r="I22" s="47"/>
      <c r="J22" s="48"/>
      <c r="K22" s="47"/>
      <c r="L22" s="47"/>
      <c r="M22" s="47"/>
      <c r="N22" s="47"/>
      <c r="O22" s="33" t="s">
        <v>6</v>
      </c>
      <c r="P22" s="33"/>
      <c r="Q22" s="47"/>
      <c r="R22" s="47"/>
      <c r="S22" s="47"/>
      <c r="T22" s="47" t="s">
        <v>8</v>
      </c>
      <c r="U22" s="47"/>
      <c r="V22" s="47"/>
      <c r="W22" s="47" t="s">
        <v>7</v>
      </c>
      <c r="X22" s="47"/>
      <c r="Y22" s="47" t="s">
        <v>6</v>
      </c>
      <c r="Z22" s="47"/>
      <c r="AA22" s="47"/>
      <c r="AB22" s="47"/>
      <c r="AC22" s="47"/>
      <c r="AD22" s="47"/>
      <c r="AE22" s="47"/>
      <c r="AF22" s="47"/>
      <c r="AG22" s="47"/>
      <c r="AH22" s="47"/>
      <c r="AI22" s="47"/>
      <c r="AJ22" s="11">
        <f t="shared" si="2"/>
        <v>2</v>
      </c>
      <c r="AK22" s="202">
        <f t="shared" si="3"/>
        <v>1</v>
      </c>
      <c r="AL22" s="202">
        <f t="shared" si="4"/>
        <v>1</v>
      </c>
    </row>
    <row r="23" spans="1:38" s="15" customFormat="1" ht="21" customHeight="1">
      <c r="A23" s="214">
        <v>17</v>
      </c>
      <c r="B23" s="214"/>
      <c r="C23" s="215" t="s">
        <v>356</v>
      </c>
      <c r="D23" s="216" t="s">
        <v>32</v>
      </c>
      <c r="E23" s="217"/>
      <c r="F23" s="217"/>
      <c r="G23" s="217"/>
      <c r="H23" s="217"/>
      <c r="I23" s="217"/>
      <c r="J23" s="218"/>
      <c r="K23" s="217"/>
      <c r="L23" s="217"/>
      <c r="M23" s="217"/>
      <c r="N23" s="217"/>
      <c r="O23" s="217" t="s">
        <v>6</v>
      </c>
      <c r="P23" s="217"/>
      <c r="Q23" s="217"/>
      <c r="R23" s="217"/>
      <c r="S23" s="217" t="s">
        <v>6</v>
      </c>
      <c r="T23" s="217" t="s">
        <v>6</v>
      </c>
      <c r="U23" s="217"/>
      <c r="V23" s="217"/>
      <c r="W23" s="217"/>
      <c r="X23" s="217"/>
      <c r="Y23" s="217"/>
      <c r="Z23" s="217"/>
      <c r="AA23" s="217"/>
      <c r="AB23" s="217"/>
      <c r="AC23" s="217"/>
      <c r="AD23" s="217"/>
      <c r="AE23" s="217"/>
      <c r="AF23" s="217"/>
      <c r="AG23" s="217"/>
      <c r="AH23" s="217"/>
      <c r="AI23" s="217"/>
      <c r="AJ23" s="11">
        <f t="shared" si="2"/>
        <v>3</v>
      </c>
      <c r="AK23" s="202">
        <f t="shared" si="3"/>
        <v>0</v>
      </c>
      <c r="AL23" s="202">
        <f t="shared" si="4"/>
        <v>0</v>
      </c>
    </row>
    <row r="24" spans="1:38" s="15" customFormat="1" ht="21" customHeight="1">
      <c r="A24" s="139">
        <v>18</v>
      </c>
      <c r="B24" s="139"/>
      <c r="C24" s="27" t="s">
        <v>369</v>
      </c>
      <c r="D24" s="110" t="s">
        <v>26</v>
      </c>
      <c r="E24" s="47"/>
      <c r="F24" s="47"/>
      <c r="G24" s="47"/>
      <c r="H24" s="47"/>
      <c r="I24" s="47"/>
      <c r="J24" s="48"/>
      <c r="K24" s="47"/>
      <c r="L24" s="47"/>
      <c r="M24" s="47"/>
      <c r="N24" s="47"/>
      <c r="O24" s="33" t="s">
        <v>6</v>
      </c>
      <c r="P24" s="33"/>
      <c r="Q24" s="47"/>
      <c r="R24" s="47"/>
      <c r="S24" s="47" t="s">
        <v>6</v>
      </c>
      <c r="T24" s="47"/>
      <c r="U24" s="47"/>
      <c r="V24" s="47"/>
      <c r="W24" s="47"/>
      <c r="X24" s="47"/>
      <c r="Y24" s="47"/>
      <c r="Z24" s="47"/>
      <c r="AA24" s="47"/>
      <c r="AB24" s="47"/>
      <c r="AC24" s="47"/>
      <c r="AD24" s="47"/>
      <c r="AE24" s="47"/>
      <c r="AF24" s="47"/>
      <c r="AG24" s="47"/>
      <c r="AH24" s="47"/>
      <c r="AI24" s="47"/>
      <c r="AJ24" s="11">
        <f t="shared" si="2"/>
        <v>2</v>
      </c>
      <c r="AK24" s="202">
        <f t="shared" si="3"/>
        <v>0</v>
      </c>
      <c r="AL24" s="202">
        <f t="shared" si="4"/>
        <v>0</v>
      </c>
    </row>
    <row r="25" spans="1:38" s="15" customFormat="1" ht="21" customHeight="1">
      <c r="A25" s="139">
        <v>19</v>
      </c>
      <c r="B25" s="139"/>
      <c r="C25" s="27" t="s">
        <v>357</v>
      </c>
      <c r="D25" s="110" t="s">
        <v>100</v>
      </c>
      <c r="E25" s="47"/>
      <c r="F25" s="47"/>
      <c r="G25" s="47"/>
      <c r="H25" s="47"/>
      <c r="I25" s="47"/>
      <c r="J25" s="48"/>
      <c r="K25" s="47"/>
      <c r="L25" s="47"/>
      <c r="M25" s="47"/>
      <c r="N25" s="47"/>
      <c r="O25" s="33"/>
      <c r="P25" s="33"/>
      <c r="Q25" s="47"/>
      <c r="R25" s="47"/>
      <c r="S25" s="47" t="s">
        <v>6</v>
      </c>
      <c r="T25" s="47"/>
      <c r="U25" s="47"/>
      <c r="V25" s="47"/>
      <c r="W25" s="47"/>
      <c r="X25" s="47"/>
      <c r="Y25" s="47"/>
      <c r="Z25" s="47"/>
      <c r="AA25" s="47"/>
      <c r="AB25" s="47"/>
      <c r="AC25" s="47"/>
      <c r="AD25" s="47"/>
      <c r="AE25" s="47"/>
      <c r="AF25" s="47"/>
      <c r="AG25" s="47"/>
      <c r="AH25" s="47"/>
      <c r="AI25" s="47"/>
      <c r="AJ25" s="11">
        <f t="shared" si="2"/>
        <v>1</v>
      </c>
      <c r="AK25" s="202">
        <f t="shared" si="3"/>
        <v>0</v>
      </c>
      <c r="AL25" s="202">
        <f t="shared" si="4"/>
        <v>0</v>
      </c>
    </row>
    <row r="26" spans="1:38" s="15" customFormat="1" ht="21" customHeight="1">
      <c r="A26" s="139">
        <v>20</v>
      </c>
      <c r="B26" s="139"/>
      <c r="C26" s="27" t="s">
        <v>358</v>
      </c>
      <c r="D26" s="110" t="s">
        <v>96</v>
      </c>
      <c r="E26" s="47"/>
      <c r="F26" s="47"/>
      <c r="G26" s="47"/>
      <c r="H26" s="47"/>
      <c r="I26" s="47"/>
      <c r="J26" s="48"/>
      <c r="K26" s="47"/>
      <c r="L26" s="47"/>
      <c r="M26" s="47"/>
      <c r="N26" s="47"/>
      <c r="O26" s="33"/>
      <c r="P26" s="33"/>
      <c r="Q26" s="47"/>
      <c r="R26" s="47"/>
      <c r="S26" s="47"/>
      <c r="T26" s="47"/>
      <c r="U26" s="47"/>
      <c r="V26" s="47"/>
      <c r="W26" s="47" t="s">
        <v>6</v>
      </c>
      <c r="X26" s="47"/>
      <c r="Y26" s="47"/>
      <c r="Z26" s="47"/>
      <c r="AA26" s="47"/>
      <c r="AB26" s="47"/>
      <c r="AC26" s="47"/>
      <c r="AD26" s="47"/>
      <c r="AE26" s="47"/>
      <c r="AF26" s="47"/>
      <c r="AG26" s="47"/>
      <c r="AH26" s="47"/>
      <c r="AI26" s="47"/>
      <c r="AJ26" s="11">
        <f t="shared" si="2"/>
        <v>1</v>
      </c>
      <c r="AK26" s="202">
        <f t="shared" si="3"/>
        <v>0</v>
      </c>
      <c r="AL26" s="202">
        <f t="shared" si="4"/>
        <v>0</v>
      </c>
    </row>
    <row r="27" spans="1:38" s="15" customFormat="1" ht="21" customHeight="1">
      <c r="A27" s="139">
        <v>21</v>
      </c>
      <c r="B27" s="139"/>
      <c r="C27" s="27" t="s">
        <v>359</v>
      </c>
      <c r="D27" s="110" t="s">
        <v>360</v>
      </c>
      <c r="E27" s="47"/>
      <c r="F27" s="47"/>
      <c r="G27" s="47"/>
      <c r="H27" s="47"/>
      <c r="I27" s="47"/>
      <c r="J27" s="48"/>
      <c r="K27" s="47"/>
      <c r="L27" s="47"/>
      <c r="M27" s="47"/>
      <c r="N27" s="47"/>
      <c r="O27" s="33" t="s">
        <v>6</v>
      </c>
      <c r="P27" s="33" t="s">
        <v>6</v>
      </c>
      <c r="Q27" s="47"/>
      <c r="R27" s="47" t="s">
        <v>6</v>
      </c>
      <c r="S27" s="47" t="s">
        <v>6</v>
      </c>
      <c r="T27" s="47" t="s">
        <v>6</v>
      </c>
      <c r="U27" s="47"/>
      <c r="V27" s="47"/>
      <c r="W27" s="47"/>
      <c r="X27" s="47"/>
      <c r="Y27" s="47"/>
      <c r="Z27" s="47"/>
      <c r="AA27" s="47"/>
      <c r="AB27" s="47"/>
      <c r="AC27" s="47"/>
      <c r="AD27" s="47"/>
      <c r="AE27" s="47"/>
      <c r="AF27" s="47"/>
      <c r="AG27" s="47"/>
      <c r="AH27" s="47"/>
      <c r="AI27" s="47"/>
      <c r="AJ27" s="11">
        <f t="shared" si="2"/>
        <v>5</v>
      </c>
      <c r="AK27" s="202">
        <f t="shared" si="3"/>
        <v>0</v>
      </c>
      <c r="AL27" s="202">
        <f t="shared" si="4"/>
        <v>0</v>
      </c>
    </row>
    <row r="28" spans="1:38" s="15" customFormat="1" ht="21" customHeight="1">
      <c r="A28" s="139">
        <v>22</v>
      </c>
      <c r="B28" s="139"/>
      <c r="C28" s="27" t="s">
        <v>361</v>
      </c>
      <c r="D28" s="110" t="s">
        <v>162</v>
      </c>
      <c r="E28" s="47"/>
      <c r="F28" s="47"/>
      <c r="G28" s="47"/>
      <c r="H28" s="47"/>
      <c r="I28" s="47"/>
      <c r="J28" s="48"/>
      <c r="K28" s="47"/>
      <c r="L28" s="47"/>
      <c r="M28" s="47"/>
      <c r="N28" s="47"/>
      <c r="O28" s="33"/>
      <c r="P28" s="33"/>
      <c r="Q28" s="47"/>
      <c r="R28" s="47"/>
      <c r="S28" s="47"/>
      <c r="T28" s="47"/>
      <c r="U28" s="47"/>
      <c r="V28" s="47"/>
      <c r="W28" s="47"/>
      <c r="X28" s="47"/>
      <c r="Y28" s="47"/>
      <c r="Z28" s="47"/>
      <c r="AA28" s="47"/>
      <c r="AB28" s="47"/>
      <c r="AC28" s="47"/>
      <c r="AD28" s="47"/>
      <c r="AE28" s="47"/>
      <c r="AF28" s="47"/>
      <c r="AG28" s="47"/>
      <c r="AH28" s="47"/>
      <c r="AI28" s="47"/>
      <c r="AJ28" s="11">
        <f t="shared" si="2"/>
        <v>0</v>
      </c>
      <c r="AK28" s="202">
        <f t="shared" si="3"/>
        <v>0</v>
      </c>
      <c r="AL28" s="202">
        <f t="shared" si="4"/>
        <v>0</v>
      </c>
    </row>
    <row r="29" spans="1:38" s="15" customFormat="1" ht="21" customHeight="1">
      <c r="A29" s="139">
        <v>23</v>
      </c>
      <c r="B29" s="139"/>
      <c r="C29" s="27" t="s">
        <v>362</v>
      </c>
      <c r="D29" s="110" t="s">
        <v>155</v>
      </c>
      <c r="E29" s="47"/>
      <c r="F29" s="47"/>
      <c r="G29" s="47"/>
      <c r="H29" s="47"/>
      <c r="I29" s="47"/>
      <c r="J29" s="48"/>
      <c r="K29" s="47"/>
      <c r="L29" s="47"/>
      <c r="M29" s="47"/>
      <c r="N29" s="47"/>
      <c r="O29" s="33"/>
      <c r="P29" s="33"/>
      <c r="Q29" s="47"/>
      <c r="R29" s="47"/>
      <c r="S29" s="47"/>
      <c r="T29" s="47"/>
      <c r="U29" s="47"/>
      <c r="V29" s="47"/>
      <c r="W29" s="47"/>
      <c r="X29" s="47"/>
      <c r="Y29" s="47"/>
      <c r="Z29" s="47"/>
      <c r="AA29" s="47"/>
      <c r="AB29" s="47"/>
      <c r="AC29" s="47"/>
      <c r="AD29" s="47"/>
      <c r="AE29" s="47"/>
      <c r="AF29" s="47"/>
      <c r="AG29" s="47"/>
      <c r="AH29" s="47"/>
      <c r="AI29" s="47"/>
      <c r="AJ29" s="11">
        <f t="shared" si="2"/>
        <v>0</v>
      </c>
      <c r="AK29" s="202">
        <f t="shared" si="3"/>
        <v>0</v>
      </c>
      <c r="AL29" s="202">
        <f t="shared" si="4"/>
        <v>0</v>
      </c>
    </row>
    <row r="30" spans="1:38" s="15" customFormat="1" ht="21" customHeight="1">
      <c r="A30" s="139">
        <v>24</v>
      </c>
      <c r="B30" s="139"/>
      <c r="C30" s="27" t="s">
        <v>371</v>
      </c>
      <c r="D30" s="110" t="s">
        <v>108</v>
      </c>
      <c r="E30" s="47"/>
      <c r="F30" s="47"/>
      <c r="G30" s="47"/>
      <c r="H30" s="47"/>
      <c r="I30" s="47"/>
      <c r="J30" s="48"/>
      <c r="K30" s="47"/>
      <c r="L30" s="47"/>
      <c r="M30" s="47"/>
      <c r="N30" s="47"/>
      <c r="O30" s="33"/>
      <c r="P30" s="33"/>
      <c r="Q30" s="47"/>
      <c r="R30" s="47"/>
      <c r="S30" s="47"/>
      <c r="T30" s="47" t="s">
        <v>6</v>
      </c>
      <c r="U30" s="47"/>
      <c r="V30" s="47"/>
      <c r="W30" s="47" t="s">
        <v>6</v>
      </c>
      <c r="X30" s="47"/>
      <c r="Y30" s="47"/>
      <c r="Z30" s="47"/>
      <c r="AA30" s="47"/>
      <c r="AB30" s="47"/>
      <c r="AC30" s="47"/>
      <c r="AD30" s="47"/>
      <c r="AE30" s="47"/>
      <c r="AF30" s="47"/>
      <c r="AG30" s="47"/>
      <c r="AH30" s="47"/>
      <c r="AI30" s="47"/>
      <c r="AJ30" s="11">
        <f t="shared" si="2"/>
        <v>2</v>
      </c>
      <c r="AK30" s="202">
        <f t="shared" si="3"/>
        <v>0</v>
      </c>
      <c r="AL30" s="202">
        <f t="shared" si="4"/>
        <v>0</v>
      </c>
    </row>
    <row r="31" spans="1:38" s="15" customFormat="1" ht="18.75">
      <c r="A31" s="139">
        <v>25</v>
      </c>
      <c r="B31" s="139"/>
      <c r="C31" s="27" t="s">
        <v>363</v>
      </c>
      <c r="D31" s="110" t="s">
        <v>62</v>
      </c>
      <c r="E31" s="47"/>
      <c r="F31" s="47"/>
      <c r="G31" s="47"/>
      <c r="H31" s="47"/>
      <c r="I31" s="47"/>
      <c r="J31" s="48"/>
      <c r="K31" s="47"/>
      <c r="L31" s="47"/>
      <c r="M31" s="47"/>
      <c r="N31" s="47"/>
      <c r="O31" s="33" t="s">
        <v>6</v>
      </c>
      <c r="P31" s="33" t="s">
        <v>6</v>
      </c>
      <c r="Q31" s="47"/>
      <c r="R31" s="47" t="s">
        <v>6</v>
      </c>
      <c r="S31" s="47" t="s">
        <v>6</v>
      </c>
      <c r="T31" s="47" t="s">
        <v>6</v>
      </c>
      <c r="U31" s="47"/>
      <c r="V31" s="47" t="s">
        <v>6</v>
      </c>
      <c r="W31" s="47" t="s">
        <v>6</v>
      </c>
      <c r="X31" s="47"/>
      <c r="Y31" s="47" t="s">
        <v>6</v>
      </c>
      <c r="Z31" s="47"/>
      <c r="AA31" s="47"/>
      <c r="AB31" s="47"/>
      <c r="AC31" s="47"/>
      <c r="AD31" s="47"/>
      <c r="AE31" s="47"/>
      <c r="AF31" s="47"/>
      <c r="AG31" s="47"/>
      <c r="AH31" s="47"/>
      <c r="AI31" s="47"/>
      <c r="AJ31" s="11">
        <f t="shared" si="2"/>
        <v>8</v>
      </c>
      <c r="AK31" s="202">
        <f t="shared" si="3"/>
        <v>0</v>
      </c>
      <c r="AL31" s="202">
        <f t="shared" si="4"/>
        <v>0</v>
      </c>
    </row>
    <row r="32" spans="1:38" s="15" customFormat="1" ht="21" customHeight="1">
      <c r="A32" s="139">
        <v>26</v>
      </c>
      <c r="B32" s="139"/>
      <c r="C32" s="27" t="s">
        <v>364</v>
      </c>
      <c r="D32" s="110" t="s">
        <v>34</v>
      </c>
      <c r="E32" s="47"/>
      <c r="F32" s="47"/>
      <c r="G32" s="47"/>
      <c r="H32" s="47"/>
      <c r="I32" s="47"/>
      <c r="J32" s="48"/>
      <c r="K32" s="47"/>
      <c r="L32" s="47"/>
      <c r="M32" s="47"/>
      <c r="N32" s="47"/>
      <c r="O32" s="33" t="s">
        <v>6</v>
      </c>
      <c r="P32" s="33" t="s">
        <v>6</v>
      </c>
      <c r="Q32" s="47"/>
      <c r="R32" s="47"/>
      <c r="S32" s="47"/>
      <c r="T32" s="47"/>
      <c r="U32" s="47"/>
      <c r="V32" s="47" t="s">
        <v>6</v>
      </c>
      <c r="W32" s="47"/>
      <c r="X32" s="47"/>
      <c r="Y32" s="47"/>
      <c r="Z32" s="47"/>
      <c r="AA32" s="47"/>
      <c r="AB32" s="47"/>
      <c r="AC32" s="47"/>
      <c r="AD32" s="47"/>
      <c r="AE32" s="47"/>
      <c r="AF32" s="47"/>
      <c r="AG32" s="47"/>
      <c r="AH32" s="47"/>
      <c r="AI32" s="47"/>
      <c r="AJ32" s="11">
        <f t="shared" si="2"/>
        <v>3</v>
      </c>
      <c r="AK32" s="202">
        <f t="shared" si="3"/>
        <v>0</v>
      </c>
      <c r="AL32" s="202">
        <f t="shared" si="4"/>
        <v>0</v>
      </c>
    </row>
    <row r="33" spans="1:38" s="15" customFormat="1" ht="21" customHeight="1">
      <c r="A33" s="139">
        <v>27</v>
      </c>
      <c r="B33" s="139"/>
      <c r="C33" s="27" t="s">
        <v>365</v>
      </c>
      <c r="D33" s="110" t="s">
        <v>366</v>
      </c>
      <c r="E33" s="47"/>
      <c r="F33" s="47"/>
      <c r="G33" s="47"/>
      <c r="H33" s="47"/>
      <c r="I33" s="47"/>
      <c r="J33" s="48"/>
      <c r="K33" s="47"/>
      <c r="L33" s="47"/>
      <c r="M33" s="47"/>
      <c r="N33" s="47"/>
      <c r="O33" s="33"/>
      <c r="P33" s="33"/>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38" s="15" customFormat="1" ht="21" customHeight="1">
      <c r="A34" s="139">
        <v>28</v>
      </c>
      <c r="B34" s="139"/>
      <c r="C34" s="27" t="s">
        <v>367</v>
      </c>
      <c r="D34" s="110" t="s">
        <v>78</v>
      </c>
      <c r="E34" s="47"/>
      <c r="F34" s="47"/>
      <c r="G34" s="47"/>
      <c r="H34" s="47"/>
      <c r="I34" s="47"/>
      <c r="J34" s="48"/>
      <c r="K34" s="47"/>
      <c r="L34" s="47"/>
      <c r="M34" s="47"/>
      <c r="N34" s="47"/>
      <c r="O34" s="33"/>
      <c r="P34" s="33"/>
      <c r="Q34" s="47"/>
      <c r="R34" s="47"/>
      <c r="S34" s="47" t="s">
        <v>6</v>
      </c>
      <c r="T34" s="47"/>
      <c r="U34" s="47"/>
      <c r="V34" s="47"/>
      <c r="W34" s="47" t="s">
        <v>6</v>
      </c>
      <c r="X34" s="47"/>
      <c r="Y34" s="47"/>
      <c r="Z34" s="47"/>
      <c r="AA34" s="47"/>
      <c r="AB34" s="47"/>
      <c r="AC34" s="47"/>
      <c r="AD34" s="47"/>
      <c r="AE34" s="47"/>
      <c r="AF34" s="47"/>
      <c r="AG34" s="47"/>
      <c r="AH34" s="47"/>
      <c r="AI34" s="47"/>
      <c r="AJ34" s="11">
        <f t="shared" si="2"/>
        <v>2</v>
      </c>
      <c r="AK34" s="202">
        <f t="shared" si="3"/>
        <v>0</v>
      </c>
      <c r="AL34" s="202">
        <f t="shared" si="4"/>
        <v>0</v>
      </c>
    </row>
    <row r="35" spans="1:38" s="15" customFormat="1" ht="21" customHeight="1">
      <c r="A35" s="139">
        <v>29</v>
      </c>
      <c r="B35" s="139"/>
      <c r="C35" s="27" t="s">
        <v>370</v>
      </c>
      <c r="D35" s="110" t="s">
        <v>67</v>
      </c>
      <c r="E35" s="47"/>
      <c r="F35" s="47"/>
      <c r="G35" s="47"/>
      <c r="H35" s="47"/>
      <c r="I35" s="47"/>
      <c r="J35" s="48"/>
      <c r="K35" s="47"/>
      <c r="L35" s="47"/>
      <c r="M35" s="47"/>
      <c r="N35" s="47"/>
      <c r="O35" s="33"/>
      <c r="P35" s="33"/>
      <c r="Q35" s="47"/>
      <c r="R35" s="47"/>
      <c r="S35" s="47"/>
      <c r="T35" s="47"/>
      <c r="U35" s="47"/>
      <c r="V35" s="47"/>
      <c r="W35" s="47"/>
      <c r="X35" s="47"/>
      <c r="Y35" s="47" t="s">
        <v>8</v>
      </c>
      <c r="Z35" s="47"/>
      <c r="AA35" s="47"/>
      <c r="AB35" s="47"/>
      <c r="AC35" s="47"/>
      <c r="AD35" s="47"/>
      <c r="AE35" s="47"/>
      <c r="AF35" s="47"/>
      <c r="AG35" s="47"/>
      <c r="AH35" s="47"/>
      <c r="AI35" s="47"/>
      <c r="AJ35" s="11">
        <f t="shared" si="2"/>
        <v>0</v>
      </c>
      <c r="AK35" s="202">
        <f t="shared" si="3"/>
        <v>0</v>
      </c>
      <c r="AL35" s="202">
        <f t="shared" si="4"/>
        <v>1</v>
      </c>
    </row>
    <row r="36" spans="1:38" s="15" customFormat="1" ht="21" customHeight="1">
      <c r="A36" s="139">
        <v>30</v>
      </c>
      <c r="B36" s="139"/>
      <c r="C36" s="27" t="s">
        <v>13</v>
      </c>
      <c r="D36" s="110" t="s">
        <v>58</v>
      </c>
      <c r="E36" s="47"/>
      <c r="F36" s="47"/>
      <c r="G36" s="47"/>
      <c r="H36" s="47"/>
      <c r="I36" s="47"/>
      <c r="J36" s="48"/>
      <c r="K36" s="47"/>
      <c r="L36" s="47"/>
      <c r="M36" s="47"/>
      <c r="N36" s="47"/>
      <c r="O36" s="33"/>
      <c r="P36" s="33"/>
      <c r="Q36" s="47"/>
      <c r="R36" s="47"/>
      <c r="S36" s="47"/>
      <c r="T36" s="47"/>
      <c r="U36" s="47"/>
      <c r="V36" s="47"/>
      <c r="W36" s="47"/>
      <c r="X36" s="47"/>
      <c r="Y36" s="47"/>
      <c r="Z36" s="47"/>
      <c r="AA36" s="47"/>
      <c r="AB36" s="47"/>
      <c r="AC36" s="47"/>
      <c r="AD36" s="47"/>
      <c r="AE36" s="47"/>
      <c r="AF36" s="47"/>
      <c r="AG36" s="47"/>
      <c r="AH36" s="47"/>
      <c r="AI36" s="47"/>
      <c r="AJ36" s="11">
        <f t="shared" si="2"/>
        <v>0</v>
      </c>
      <c r="AK36" s="202">
        <f t="shared" si="3"/>
        <v>0</v>
      </c>
      <c r="AL36" s="202">
        <f t="shared" si="4"/>
        <v>0</v>
      </c>
    </row>
    <row r="37" spans="1:38" s="15" customFormat="1" ht="21" customHeight="1">
      <c r="A37" s="139">
        <v>31</v>
      </c>
      <c r="B37" s="139"/>
      <c r="C37" s="27" t="s">
        <v>368</v>
      </c>
      <c r="D37" s="110" t="s">
        <v>58</v>
      </c>
      <c r="E37" s="47"/>
      <c r="F37" s="47"/>
      <c r="G37" s="47"/>
      <c r="H37" s="47"/>
      <c r="I37" s="47"/>
      <c r="J37" s="48"/>
      <c r="K37" s="47"/>
      <c r="L37" s="47"/>
      <c r="M37" s="47"/>
      <c r="N37" s="47"/>
      <c r="O37" s="33"/>
      <c r="P37" s="33"/>
      <c r="Q37" s="47"/>
      <c r="R37" s="47"/>
      <c r="S37" s="47"/>
      <c r="T37" s="47"/>
      <c r="U37" s="47"/>
      <c r="V37" s="47"/>
      <c r="W37" s="47"/>
      <c r="X37" s="47"/>
      <c r="Y37" s="47"/>
      <c r="Z37" s="47"/>
      <c r="AA37" s="47"/>
      <c r="AB37" s="47"/>
      <c r="AC37" s="47"/>
      <c r="AD37" s="47"/>
      <c r="AE37" s="47"/>
      <c r="AF37" s="47"/>
      <c r="AG37" s="47"/>
      <c r="AH37" s="47"/>
      <c r="AI37" s="47"/>
      <c r="AJ37" s="11">
        <f t="shared" si="2"/>
        <v>0</v>
      </c>
      <c r="AK37" s="202">
        <f t="shared" si="3"/>
        <v>0</v>
      </c>
      <c r="AL37" s="202">
        <f t="shared" si="4"/>
        <v>0</v>
      </c>
    </row>
    <row r="38" spans="1:38" s="15" customFormat="1" ht="21" customHeight="1">
      <c r="A38" s="139">
        <v>32</v>
      </c>
      <c r="B38" s="139"/>
      <c r="C38" s="27"/>
      <c r="D38" s="110"/>
      <c r="E38" s="47"/>
      <c r="F38" s="47"/>
      <c r="G38" s="47"/>
      <c r="H38" s="47"/>
      <c r="I38" s="47"/>
      <c r="J38" s="48"/>
      <c r="K38" s="47"/>
      <c r="L38" s="47"/>
      <c r="M38" s="47"/>
      <c r="N38" s="47"/>
      <c r="O38" s="33"/>
      <c r="P38" s="33"/>
      <c r="Q38" s="47"/>
      <c r="R38" s="47"/>
      <c r="S38" s="47"/>
      <c r="T38" s="47"/>
      <c r="U38" s="47"/>
      <c r="V38" s="47"/>
      <c r="W38" s="47"/>
      <c r="X38" s="47"/>
      <c r="Y38" s="47"/>
      <c r="Z38" s="47"/>
      <c r="AA38" s="47"/>
      <c r="AB38" s="47"/>
      <c r="AC38" s="47"/>
      <c r="AD38" s="47"/>
      <c r="AE38" s="47"/>
      <c r="AF38" s="47"/>
      <c r="AG38" s="47"/>
      <c r="AH38" s="47"/>
      <c r="AI38" s="47"/>
      <c r="AJ38" s="11">
        <f t="shared" si="2"/>
        <v>0</v>
      </c>
      <c r="AK38" s="202">
        <f t="shared" si="3"/>
        <v>0</v>
      </c>
      <c r="AL38" s="202">
        <f t="shared" si="4"/>
        <v>0</v>
      </c>
    </row>
    <row r="39" spans="1:38" s="15" customFormat="1" ht="21" customHeight="1">
      <c r="A39" s="139">
        <v>33</v>
      </c>
      <c r="B39" s="139"/>
      <c r="C39" s="27"/>
      <c r="D39" s="110"/>
      <c r="E39" s="47"/>
      <c r="F39" s="47"/>
      <c r="G39" s="47"/>
      <c r="H39" s="47"/>
      <c r="I39" s="47"/>
      <c r="J39" s="48"/>
      <c r="K39" s="47"/>
      <c r="L39" s="47"/>
      <c r="M39" s="47"/>
      <c r="N39" s="47"/>
      <c r="O39" s="33"/>
      <c r="P39" s="33"/>
      <c r="Q39" s="47"/>
      <c r="R39" s="47"/>
      <c r="S39" s="47"/>
      <c r="T39" s="47"/>
      <c r="U39" s="47"/>
      <c r="V39" s="47"/>
      <c r="W39" s="47"/>
      <c r="X39" s="47"/>
      <c r="Y39" s="47"/>
      <c r="Z39" s="47"/>
      <c r="AA39" s="47"/>
      <c r="AB39" s="47"/>
      <c r="AC39" s="47"/>
      <c r="AD39" s="47"/>
      <c r="AE39" s="47"/>
      <c r="AF39" s="47"/>
      <c r="AG39" s="47"/>
      <c r="AH39" s="47"/>
      <c r="AI39" s="47"/>
      <c r="AJ39" s="11">
        <f t="shared" si="2"/>
        <v>0</v>
      </c>
      <c r="AK39" s="202">
        <f t="shared" si="3"/>
        <v>0</v>
      </c>
      <c r="AL39" s="202">
        <f t="shared" si="4"/>
        <v>0</v>
      </c>
    </row>
    <row r="40" spans="1:38" s="15" customFormat="1" ht="21" customHeight="1">
      <c r="A40" s="139">
        <v>34</v>
      </c>
      <c r="B40" s="139"/>
      <c r="C40" s="27"/>
      <c r="D40" s="110"/>
      <c r="E40" s="47"/>
      <c r="F40" s="47"/>
      <c r="G40" s="47"/>
      <c r="H40" s="47"/>
      <c r="I40" s="47"/>
      <c r="J40" s="48"/>
      <c r="K40" s="47"/>
      <c r="L40" s="47"/>
      <c r="M40" s="47"/>
      <c r="N40" s="47"/>
      <c r="O40" s="33"/>
      <c r="P40" s="33"/>
      <c r="Q40" s="47"/>
      <c r="R40" s="47"/>
      <c r="S40" s="47"/>
      <c r="T40" s="47"/>
      <c r="U40" s="47"/>
      <c r="V40" s="47"/>
      <c r="W40" s="47"/>
      <c r="X40" s="47"/>
      <c r="Y40" s="47"/>
      <c r="Z40" s="47"/>
      <c r="AA40" s="47"/>
      <c r="AB40" s="47"/>
      <c r="AC40" s="47"/>
      <c r="AD40" s="47"/>
      <c r="AE40" s="47"/>
      <c r="AF40" s="47"/>
      <c r="AG40" s="47"/>
      <c r="AH40" s="47"/>
      <c r="AI40" s="47"/>
      <c r="AJ40" s="11">
        <f t="shared" si="2"/>
        <v>0</v>
      </c>
      <c r="AK40" s="202">
        <f t="shared" si="3"/>
        <v>0</v>
      </c>
      <c r="AL40" s="202">
        <f t="shared" si="4"/>
        <v>0</v>
      </c>
    </row>
    <row r="41" spans="1:38" ht="20.25">
      <c r="A41" s="328" t="s">
        <v>10</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8">
        <f>SUM(AJ7:AJ40)</f>
        <v>65</v>
      </c>
      <c r="AK41" s="8">
        <f>SUM(AK7:AK40)</f>
        <v>1</v>
      </c>
      <c r="AL41" s="8">
        <f>SUM(AL7:AL40)</f>
        <v>2</v>
      </c>
    </row>
    <row r="42" spans="1:38">
      <c r="A42" s="302" t="s">
        <v>255</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4"/>
    </row>
    <row r="90" spans="3:38">
      <c r="C90" s="22"/>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row>
    <row r="91" spans="3:38">
      <c r="C91" s="22"/>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row>
    <row r="92" spans="3:38">
      <c r="C92" s="301"/>
      <c r="D92" s="301"/>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row>
    <row r="93" spans="3:38">
      <c r="C93" s="301"/>
      <c r="D93" s="301"/>
      <c r="E93" s="301"/>
      <c r="F93" s="301"/>
      <c r="G93" s="301"/>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row>
    <row r="94" spans="3:38">
      <c r="C94" s="301"/>
      <c r="D94" s="301"/>
      <c r="E94" s="301"/>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row>
    <row r="95" spans="3:38">
      <c r="C95" s="301"/>
      <c r="D95" s="301"/>
      <c r="H95" s="19"/>
      <c r="I95" s="19"/>
      <c r="J95" s="19"/>
      <c r="K95" s="19"/>
      <c r="L95" s="19"/>
      <c r="M95" s="19"/>
      <c r="N95" s="19"/>
      <c r="O95" s="19"/>
      <c r="P95" s="19"/>
      <c r="Q95" s="19"/>
      <c r="R95" s="19"/>
      <c r="S95" s="19"/>
      <c r="T95" s="19"/>
      <c r="U95" s="19"/>
      <c r="V95" s="19"/>
      <c r="X95" s="19"/>
      <c r="Y95" s="19"/>
      <c r="Z95" s="19"/>
      <c r="AA95" s="19"/>
      <c r="AB95" s="19"/>
      <c r="AC95" s="19"/>
      <c r="AD95" s="19"/>
      <c r="AE95" s="19"/>
      <c r="AF95" s="19"/>
      <c r="AG95" s="19"/>
      <c r="AH95" s="19"/>
      <c r="AI95" s="19"/>
      <c r="AJ95" s="19"/>
      <c r="AK95" s="19"/>
      <c r="AL95" s="19"/>
    </row>
  </sheetData>
  <mergeCells count="21">
    <mergeCell ref="C94:E94"/>
    <mergeCell ref="C95:D95"/>
    <mergeCell ref="C93:G93"/>
    <mergeCell ref="C92:D92"/>
    <mergeCell ref="A41:AI41"/>
    <mergeCell ref="A42:AL4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40">
    <cfRule type="expression" dxfId="101" priority="4">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2B87E2F6-5D4F-4D43-9A67-9028D98F4DB3}">
            <xm:f>IF(BHST21.1!E$6="CN",1,0)</xm:f>
            <x14:dxf>
              <fill>
                <patternFill>
                  <bgColor theme="8" tint="0.59996337778862885"/>
                </patternFill>
              </fill>
            </x14:dxf>
          </x14:cfRule>
          <xm:sqref>E6:AI6</xm:sqref>
        </x14:conditionalFormatting>
        <x14:conditionalFormatting xmlns:xm="http://schemas.microsoft.com/office/excel/2006/main">
          <x14:cfRule type="expression" priority="5" id="{2BE24F66-8A1A-45E6-95E2-B3B93EF3BC2B}">
            <xm:f>IF(BHST21.1!E$6="CN",1,0)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49"/>
  <sheetViews>
    <sheetView tabSelected="1" topLeftCell="A25" zoomScaleNormal="100" workbookViewId="0">
      <selection activeCell="AA11" sqref="AA11"/>
    </sheetView>
  </sheetViews>
  <sheetFormatPr defaultRowHeight="15.75"/>
  <cols>
    <col min="1" max="1" width="7.6640625" customWidth="1"/>
    <col min="2" max="2" width="10.83203125" customWidth="1"/>
    <col min="3" max="3" width="26.1640625" bestFit="1" customWidth="1"/>
    <col min="4" max="4" width="11" bestFit="1" customWidth="1"/>
    <col min="5" max="35" width="4" customWidth="1"/>
    <col min="36" max="38" width="5.33203125" customWidth="1"/>
  </cols>
  <sheetData>
    <row r="1" spans="1:38" s="14" customFormat="1" ht="23.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s="14" customFormat="1" ht="23.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s="14" customFormat="1" ht="31.5" customHeight="1">
      <c r="A3" s="307" t="s">
        <v>372</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s="14" customFormat="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1" customFormat="1" ht="21" customHeight="1">
      <c r="A7" s="66">
        <v>1</v>
      </c>
      <c r="B7" s="66"/>
      <c r="C7" s="109" t="s">
        <v>373</v>
      </c>
      <c r="D7" s="110" t="s">
        <v>374</v>
      </c>
      <c r="E7" s="47"/>
      <c r="F7" s="47"/>
      <c r="G7" s="47"/>
      <c r="H7" s="47"/>
      <c r="I7" s="47"/>
      <c r="J7" s="48"/>
      <c r="K7" s="47"/>
      <c r="L7" s="47"/>
      <c r="M7" s="47"/>
      <c r="N7" s="47"/>
      <c r="O7" s="47"/>
      <c r="P7" s="47"/>
      <c r="Q7" s="47"/>
      <c r="R7" s="47"/>
      <c r="S7" s="47"/>
      <c r="T7" s="47"/>
      <c r="U7" s="47"/>
      <c r="V7" s="47"/>
      <c r="W7" s="47"/>
      <c r="X7" s="47"/>
      <c r="Y7" s="47"/>
      <c r="Z7" s="47"/>
      <c r="AA7" s="47"/>
      <c r="AB7" s="47"/>
      <c r="AC7" s="47"/>
      <c r="AD7" s="47"/>
      <c r="AE7" s="47"/>
      <c r="AF7" s="47"/>
      <c r="AG7" s="47"/>
      <c r="AH7" s="47"/>
      <c r="AI7" s="47"/>
      <c r="AJ7" s="11">
        <f t="shared" ref="AJ7:AJ43" si="2">COUNTIF(E7:AI7,"K")+2*COUNTIF(E7:AI7,"2K")+COUNTIF(E7:AI7,"TK")+COUNTIF(E7:AI7,"KT")+COUNTIF(E7:AI7,"PK")+COUNTIF(E7:AI7,"KP")+2*COUNTIF(E7:AI7,"K2")</f>
        <v>0</v>
      </c>
      <c r="AK7" s="202">
        <f t="shared" ref="AK7:AK43" si="3">COUNTIF(F7:AJ7,"P")+2*COUNTIF(F7:AJ7,"2P")+COUNTIF(F7:AJ7,"TP")+COUNTIF(F7:AJ7,"PT")+COUNTIF(F7:AJ7,"PK")+COUNTIF(F7:AJ7,"KP")+2*COUNTIF(F7:AJ7,"P2")</f>
        <v>0</v>
      </c>
      <c r="AL7" s="202">
        <f t="shared" ref="AL7:AL43" si="4">COUNTIF(E7:AI7,"T")+2*COUNTIF(E7:AI7,"2T")+2*COUNTIF(E7:AI7,"T2")+COUNTIF(E7:AI7,"PT")+COUNTIF(E7:AI7,"TP")+COUNTIF(E7:AI7,"TK")+COUNTIF(E7:AI7,"KT")</f>
        <v>0</v>
      </c>
    </row>
    <row r="8" spans="1:38" s="1" customFormat="1" ht="37.5">
      <c r="A8" s="66">
        <v>2</v>
      </c>
      <c r="B8" s="66"/>
      <c r="C8" s="109" t="s">
        <v>343</v>
      </c>
      <c r="D8" s="110" t="s">
        <v>28</v>
      </c>
      <c r="E8" s="47"/>
      <c r="F8" s="47"/>
      <c r="G8" s="47"/>
      <c r="H8" s="47"/>
      <c r="I8" s="47"/>
      <c r="J8" s="48"/>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si="2"/>
        <v>0</v>
      </c>
      <c r="AK8" s="202">
        <f t="shared" si="3"/>
        <v>0</v>
      </c>
      <c r="AL8" s="202">
        <f t="shared" si="4"/>
        <v>0</v>
      </c>
    </row>
    <row r="9" spans="1:38" s="1" customFormat="1" ht="21" customHeight="1">
      <c r="A9" s="66">
        <v>3</v>
      </c>
      <c r="B9" s="66"/>
      <c r="C9" s="109" t="s">
        <v>375</v>
      </c>
      <c r="D9" s="110" t="s">
        <v>66</v>
      </c>
      <c r="E9" s="47"/>
      <c r="F9" s="47"/>
      <c r="G9" s="47"/>
      <c r="H9" s="47"/>
      <c r="I9" s="47"/>
      <c r="J9" s="48"/>
      <c r="K9" s="47"/>
      <c r="L9" s="47"/>
      <c r="M9" s="47"/>
      <c r="N9" s="47"/>
      <c r="O9" s="47"/>
      <c r="P9" s="47"/>
      <c r="Q9" s="47"/>
      <c r="R9" s="47"/>
      <c r="S9" s="47"/>
      <c r="T9" s="47"/>
      <c r="U9" s="47"/>
      <c r="V9" s="47"/>
      <c r="W9" s="47"/>
      <c r="X9" s="47"/>
      <c r="Y9" s="47"/>
      <c r="Z9" s="47"/>
      <c r="AA9" s="47"/>
      <c r="AB9" s="47"/>
      <c r="AC9" s="47"/>
      <c r="AD9" s="47"/>
      <c r="AE9" s="47"/>
      <c r="AF9" s="47"/>
      <c r="AG9" s="47"/>
      <c r="AH9" s="47"/>
      <c r="AI9" s="47"/>
      <c r="AJ9" s="11">
        <f t="shared" si="2"/>
        <v>0</v>
      </c>
      <c r="AK9" s="202">
        <f t="shared" si="3"/>
        <v>0</v>
      </c>
      <c r="AL9" s="202">
        <f t="shared" si="4"/>
        <v>0</v>
      </c>
    </row>
    <row r="10" spans="1:38" s="1" customFormat="1" ht="21" customHeight="1">
      <c r="A10" s="66">
        <v>4</v>
      </c>
      <c r="B10" s="66"/>
      <c r="C10" s="109" t="s">
        <v>398</v>
      </c>
      <c r="D10" s="110" t="s">
        <v>140</v>
      </c>
      <c r="E10" s="47"/>
      <c r="F10" s="47"/>
      <c r="G10" s="47"/>
      <c r="H10" s="47"/>
      <c r="I10" s="47"/>
      <c r="J10" s="48"/>
      <c r="K10" s="47"/>
      <c r="L10" s="47"/>
      <c r="M10" s="47"/>
      <c r="N10" s="47"/>
      <c r="O10" s="47" t="s">
        <v>6</v>
      </c>
      <c r="P10" s="47" t="s">
        <v>791</v>
      </c>
      <c r="Q10" s="46" t="s">
        <v>6</v>
      </c>
      <c r="R10" s="47" t="s">
        <v>6</v>
      </c>
      <c r="S10" s="47" t="s">
        <v>6</v>
      </c>
      <c r="T10" s="47" t="s">
        <v>6</v>
      </c>
      <c r="U10" s="47"/>
      <c r="V10" s="47" t="s">
        <v>6</v>
      </c>
      <c r="W10" s="47" t="s">
        <v>6</v>
      </c>
      <c r="X10" s="47"/>
      <c r="Y10" s="47" t="s">
        <v>6</v>
      </c>
      <c r="Z10" s="47"/>
      <c r="AA10" s="47"/>
      <c r="AB10" s="47"/>
      <c r="AC10" s="47"/>
      <c r="AD10" s="47"/>
      <c r="AE10" s="47"/>
      <c r="AF10" s="47"/>
      <c r="AG10" s="47"/>
      <c r="AH10" s="47"/>
      <c r="AI10" s="47"/>
      <c r="AJ10" s="11">
        <f t="shared" si="2"/>
        <v>10</v>
      </c>
      <c r="AK10" s="202">
        <f t="shared" si="3"/>
        <v>0</v>
      </c>
      <c r="AL10" s="202">
        <f t="shared" si="4"/>
        <v>0</v>
      </c>
    </row>
    <row r="11" spans="1:38" s="1" customFormat="1" ht="21" customHeight="1">
      <c r="A11" s="66">
        <v>5</v>
      </c>
      <c r="B11" s="66"/>
      <c r="C11" s="109" t="s">
        <v>352</v>
      </c>
      <c r="D11" s="110" t="s">
        <v>57</v>
      </c>
      <c r="E11" s="47"/>
      <c r="F11" s="47"/>
      <c r="G11" s="47"/>
      <c r="H11" s="47"/>
      <c r="I11" s="47"/>
      <c r="J11" s="48"/>
      <c r="K11" s="47"/>
      <c r="L11" s="47"/>
      <c r="M11" s="47"/>
      <c r="N11" s="47"/>
      <c r="O11" s="47" t="s">
        <v>6</v>
      </c>
      <c r="P11" s="47" t="s">
        <v>791</v>
      </c>
      <c r="Q11" s="46" t="s">
        <v>6</v>
      </c>
      <c r="R11" s="47" t="s">
        <v>6</v>
      </c>
      <c r="S11" s="47" t="s">
        <v>6</v>
      </c>
      <c r="T11" s="47" t="s">
        <v>6</v>
      </c>
      <c r="U11" s="47"/>
      <c r="V11" s="47" t="s">
        <v>6</v>
      </c>
      <c r="W11" s="47" t="s">
        <v>6</v>
      </c>
      <c r="X11" s="47"/>
      <c r="Y11" s="47" t="s">
        <v>6</v>
      </c>
      <c r="Z11" s="47"/>
      <c r="AA11" s="47"/>
      <c r="AB11" s="47"/>
      <c r="AC11" s="47"/>
      <c r="AD11" s="47"/>
      <c r="AE11" s="47"/>
      <c r="AF11" s="47"/>
      <c r="AG11" s="47"/>
      <c r="AH11" s="47"/>
      <c r="AI11" s="47"/>
      <c r="AJ11" s="11">
        <f t="shared" si="2"/>
        <v>10</v>
      </c>
      <c r="AK11" s="202">
        <f t="shared" si="3"/>
        <v>0</v>
      </c>
      <c r="AL11" s="202">
        <f t="shared" si="4"/>
        <v>0</v>
      </c>
    </row>
    <row r="12" spans="1:38" s="1" customFormat="1" ht="21" customHeight="1">
      <c r="A12" s="66">
        <v>6</v>
      </c>
      <c r="B12" s="66"/>
      <c r="C12" s="109" t="s">
        <v>376</v>
      </c>
      <c r="D12" s="110" t="s">
        <v>23</v>
      </c>
      <c r="E12" s="47"/>
      <c r="F12" s="47"/>
      <c r="G12" s="47"/>
      <c r="H12" s="47"/>
      <c r="I12" s="47"/>
      <c r="J12" s="48"/>
      <c r="K12" s="47"/>
      <c r="L12" s="47"/>
      <c r="M12" s="47"/>
      <c r="N12" s="47"/>
      <c r="O12" s="47" t="s">
        <v>6</v>
      </c>
      <c r="P12" s="47" t="s">
        <v>791</v>
      </c>
      <c r="Q12" s="46" t="s">
        <v>6</v>
      </c>
      <c r="R12" s="47" t="s">
        <v>6</v>
      </c>
      <c r="S12" s="47" t="s">
        <v>6</v>
      </c>
      <c r="T12" s="47" t="s">
        <v>6</v>
      </c>
      <c r="U12" s="47"/>
      <c r="V12" s="47" t="s">
        <v>6</v>
      </c>
      <c r="W12" s="47" t="s">
        <v>6</v>
      </c>
      <c r="X12" s="47"/>
      <c r="Y12" s="47" t="s">
        <v>6</v>
      </c>
      <c r="Z12" s="47"/>
      <c r="AA12" s="47"/>
      <c r="AB12" s="47"/>
      <c r="AC12" s="47"/>
      <c r="AD12" s="47"/>
      <c r="AE12" s="47"/>
      <c r="AF12" s="47"/>
      <c r="AG12" s="47"/>
      <c r="AH12" s="47"/>
      <c r="AI12" s="47"/>
      <c r="AJ12" s="11">
        <f t="shared" si="2"/>
        <v>10</v>
      </c>
      <c r="AK12" s="202">
        <f t="shared" si="3"/>
        <v>0</v>
      </c>
      <c r="AL12" s="202">
        <f t="shared" si="4"/>
        <v>0</v>
      </c>
    </row>
    <row r="13" spans="1:38" s="1" customFormat="1" ht="21" customHeight="1">
      <c r="A13" s="66">
        <v>7</v>
      </c>
      <c r="B13" s="66"/>
      <c r="C13" s="109" t="s">
        <v>377</v>
      </c>
      <c r="D13" s="110" t="s">
        <v>32</v>
      </c>
      <c r="E13" s="47"/>
      <c r="F13" s="47"/>
      <c r="G13" s="47"/>
      <c r="H13" s="47"/>
      <c r="I13" s="47"/>
      <c r="J13" s="48"/>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1" customFormat="1" ht="21" customHeight="1">
      <c r="A14" s="66">
        <v>8</v>
      </c>
      <c r="B14" s="66"/>
      <c r="C14" s="109" t="s">
        <v>378</v>
      </c>
      <c r="D14" s="110" t="s">
        <v>50</v>
      </c>
      <c r="E14" s="47"/>
      <c r="F14" s="47"/>
      <c r="G14" s="47"/>
      <c r="H14" s="47"/>
      <c r="I14" s="47"/>
      <c r="J14" s="48"/>
      <c r="K14" s="47"/>
      <c r="L14" s="47"/>
      <c r="M14" s="47"/>
      <c r="N14" s="47"/>
      <c r="O14" s="47"/>
      <c r="P14" s="47" t="s">
        <v>6</v>
      </c>
      <c r="Q14" s="47"/>
      <c r="R14" s="47"/>
      <c r="S14" s="47"/>
      <c r="T14" s="47"/>
      <c r="U14" s="47"/>
      <c r="V14" s="47"/>
      <c r="W14" s="47"/>
      <c r="X14" s="47"/>
      <c r="Y14" s="47"/>
      <c r="Z14" s="47"/>
      <c r="AA14" s="47"/>
      <c r="AB14" s="47"/>
      <c r="AC14" s="47"/>
      <c r="AD14" s="47"/>
      <c r="AE14" s="47"/>
      <c r="AF14" s="47"/>
      <c r="AG14" s="47"/>
      <c r="AH14" s="47"/>
      <c r="AI14" s="47"/>
      <c r="AJ14" s="11">
        <f t="shared" si="2"/>
        <v>1</v>
      </c>
      <c r="AK14" s="202">
        <f t="shared" si="3"/>
        <v>0</v>
      </c>
      <c r="AL14" s="202">
        <f t="shared" si="4"/>
        <v>0</v>
      </c>
    </row>
    <row r="15" spans="1:38" s="1" customFormat="1" ht="21" customHeight="1">
      <c r="A15" s="66">
        <v>9</v>
      </c>
      <c r="B15" s="66"/>
      <c r="C15" s="109" t="s">
        <v>379</v>
      </c>
      <c r="D15" s="110" t="s">
        <v>50</v>
      </c>
      <c r="E15" s="47"/>
      <c r="F15" s="47"/>
      <c r="G15" s="47"/>
      <c r="H15" s="47"/>
      <c r="I15" s="47"/>
      <c r="J15" s="48"/>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11">
        <f t="shared" si="2"/>
        <v>0</v>
      </c>
      <c r="AK15" s="202">
        <f t="shared" si="3"/>
        <v>0</v>
      </c>
      <c r="AL15" s="202">
        <f t="shared" si="4"/>
        <v>0</v>
      </c>
    </row>
    <row r="16" spans="1:38" s="1" customFormat="1" ht="21" customHeight="1">
      <c r="A16" s="66">
        <v>10</v>
      </c>
      <c r="B16" s="66"/>
      <c r="C16" s="109" t="s">
        <v>380</v>
      </c>
      <c r="D16" s="110" t="s">
        <v>360</v>
      </c>
      <c r="E16" s="47"/>
      <c r="F16" s="47"/>
      <c r="G16" s="47"/>
      <c r="H16" s="47"/>
      <c r="I16" s="47"/>
      <c r="J16" s="48"/>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1">
        <f t="shared" si="2"/>
        <v>0</v>
      </c>
      <c r="AK16" s="202">
        <f t="shared" si="3"/>
        <v>0</v>
      </c>
      <c r="AL16" s="202">
        <f t="shared" si="4"/>
        <v>0</v>
      </c>
    </row>
    <row r="17" spans="1:38" s="1" customFormat="1" ht="21" customHeight="1">
      <c r="A17" s="66">
        <v>11</v>
      </c>
      <c r="B17" s="66"/>
      <c r="C17" s="109" t="s">
        <v>381</v>
      </c>
      <c r="D17" s="110" t="s">
        <v>75</v>
      </c>
      <c r="E17" s="47"/>
      <c r="F17" s="47"/>
      <c r="G17" s="47"/>
      <c r="H17" s="47"/>
      <c r="I17" s="47"/>
      <c r="J17" s="48"/>
      <c r="K17" s="47"/>
      <c r="L17" s="47"/>
      <c r="M17" s="47"/>
      <c r="N17" s="47"/>
      <c r="O17" s="47" t="s">
        <v>6</v>
      </c>
      <c r="P17" s="47" t="s">
        <v>791</v>
      </c>
      <c r="Q17" s="46" t="s">
        <v>6</v>
      </c>
      <c r="R17" s="47" t="s">
        <v>6</v>
      </c>
      <c r="S17" s="47" t="s">
        <v>6</v>
      </c>
      <c r="T17" s="47" t="s">
        <v>6</v>
      </c>
      <c r="U17" s="47"/>
      <c r="V17" s="47" t="s">
        <v>6</v>
      </c>
      <c r="W17" s="47" t="s">
        <v>6</v>
      </c>
      <c r="X17" s="47"/>
      <c r="Y17" s="47" t="s">
        <v>6</v>
      </c>
      <c r="Z17" s="47"/>
      <c r="AA17" s="47"/>
      <c r="AB17" s="47"/>
      <c r="AC17" s="47"/>
      <c r="AD17" s="47"/>
      <c r="AE17" s="47"/>
      <c r="AF17" s="47"/>
      <c r="AG17" s="47"/>
      <c r="AH17" s="47"/>
      <c r="AI17" s="47"/>
      <c r="AJ17" s="11">
        <f t="shared" si="2"/>
        <v>10</v>
      </c>
      <c r="AK17" s="202">
        <f t="shared" si="3"/>
        <v>0</v>
      </c>
      <c r="AL17" s="202">
        <f t="shared" si="4"/>
        <v>0</v>
      </c>
    </row>
    <row r="18" spans="1:38" s="1" customFormat="1" ht="21" customHeight="1">
      <c r="A18" s="66">
        <v>12</v>
      </c>
      <c r="B18" s="66"/>
      <c r="C18" s="109" t="s">
        <v>382</v>
      </c>
      <c r="D18" s="110" t="s">
        <v>166</v>
      </c>
      <c r="E18" s="47"/>
      <c r="F18" s="47"/>
      <c r="G18" s="47"/>
      <c r="H18" s="47"/>
      <c r="I18" s="47"/>
      <c r="J18" s="48"/>
      <c r="K18" s="47"/>
      <c r="L18" s="47"/>
      <c r="M18" s="47"/>
      <c r="N18" s="47"/>
      <c r="O18" s="47"/>
      <c r="P18" s="47"/>
      <c r="Q18" s="46"/>
      <c r="R18" s="47"/>
      <c r="S18" s="47"/>
      <c r="T18" s="47"/>
      <c r="U18" s="47"/>
      <c r="V18" s="47"/>
      <c r="W18" s="47"/>
      <c r="X18" s="47"/>
      <c r="Y18" s="47"/>
      <c r="Z18" s="47"/>
      <c r="AA18" s="47"/>
      <c r="AB18" s="47"/>
      <c r="AC18" s="47"/>
      <c r="AD18" s="47"/>
      <c r="AE18" s="47"/>
      <c r="AF18" s="47"/>
      <c r="AG18" s="47"/>
      <c r="AH18" s="47"/>
      <c r="AI18" s="47"/>
      <c r="AJ18" s="11">
        <f t="shared" si="2"/>
        <v>0</v>
      </c>
      <c r="AK18" s="202">
        <f t="shared" si="3"/>
        <v>0</v>
      </c>
      <c r="AL18" s="202">
        <f t="shared" si="4"/>
        <v>0</v>
      </c>
    </row>
    <row r="19" spans="1:38" s="1" customFormat="1" ht="21" customHeight="1">
      <c r="A19" s="66">
        <v>13</v>
      </c>
      <c r="B19" s="66"/>
      <c r="C19" s="109" t="s">
        <v>383</v>
      </c>
      <c r="D19" s="110" t="s">
        <v>25</v>
      </c>
      <c r="E19" s="47"/>
      <c r="F19" s="47"/>
      <c r="G19" s="47"/>
      <c r="H19" s="47"/>
      <c r="I19" s="47"/>
      <c r="J19" s="48"/>
      <c r="K19" s="47"/>
      <c r="L19" s="47"/>
      <c r="M19" s="47"/>
      <c r="N19" s="47"/>
      <c r="O19" s="47" t="s">
        <v>6</v>
      </c>
      <c r="P19" s="47" t="s">
        <v>791</v>
      </c>
      <c r="Q19" s="46" t="s">
        <v>6</v>
      </c>
      <c r="R19" s="47" t="s">
        <v>6</v>
      </c>
      <c r="S19" s="47" t="s">
        <v>6</v>
      </c>
      <c r="T19" s="47" t="s">
        <v>6</v>
      </c>
      <c r="U19" s="47"/>
      <c r="V19" s="47" t="s">
        <v>6</v>
      </c>
      <c r="W19" s="47" t="s">
        <v>6</v>
      </c>
      <c r="X19" s="47"/>
      <c r="Y19" s="47" t="s">
        <v>6</v>
      </c>
      <c r="Z19" s="47"/>
      <c r="AA19" s="47"/>
      <c r="AB19" s="47"/>
      <c r="AC19" s="47"/>
      <c r="AD19" s="47"/>
      <c r="AE19" s="47"/>
      <c r="AF19" s="47"/>
      <c r="AG19" s="47"/>
      <c r="AH19" s="47"/>
      <c r="AI19" s="47"/>
      <c r="AJ19" s="11">
        <f t="shared" si="2"/>
        <v>10</v>
      </c>
      <c r="AK19" s="202">
        <f t="shared" si="3"/>
        <v>0</v>
      </c>
      <c r="AL19" s="202">
        <f t="shared" si="4"/>
        <v>0</v>
      </c>
    </row>
    <row r="20" spans="1:38" s="1" customFormat="1" ht="21" customHeight="1">
      <c r="A20" s="66">
        <v>14</v>
      </c>
      <c r="B20" s="66"/>
      <c r="C20" s="109" t="s">
        <v>384</v>
      </c>
      <c r="D20" s="110" t="s">
        <v>42</v>
      </c>
      <c r="E20" s="47"/>
      <c r="F20" s="47"/>
      <c r="G20" s="47"/>
      <c r="H20" s="47"/>
      <c r="I20" s="47"/>
      <c r="J20" s="48"/>
      <c r="K20" s="47"/>
      <c r="L20" s="47"/>
      <c r="M20" s="47"/>
      <c r="N20" s="47"/>
      <c r="O20" s="47" t="s">
        <v>6</v>
      </c>
      <c r="P20" s="47" t="s">
        <v>791</v>
      </c>
      <c r="Q20" s="46" t="s">
        <v>6</v>
      </c>
      <c r="R20" s="47" t="s">
        <v>6</v>
      </c>
      <c r="S20" s="47" t="s">
        <v>6</v>
      </c>
      <c r="T20" s="47" t="s">
        <v>6</v>
      </c>
      <c r="U20" s="47"/>
      <c r="V20" s="47" t="s">
        <v>6</v>
      </c>
      <c r="W20" s="47" t="s">
        <v>6</v>
      </c>
      <c r="X20" s="47"/>
      <c r="Y20" s="47" t="s">
        <v>6</v>
      </c>
      <c r="Z20" s="47"/>
      <c r="AA20" s="47"/>
      <c r="AB20" s="47"/>
      <c r="AC20" s="47"/>
      <c r="AD20" s="47"/>
      <c r="AE20" s="47"/>
      <c r="AF20" s="47"/>
      <c r="AG20" s="47"/>
      <c r="AH20" s="47"/>
      <c r="AI20" s="47"/>
      <c r="AJ20" s="11">
        <f t="shared" si="2"/>
        <v>10</v>
      </c>
      <c r="AK20" s="202">
        <f t="shared" si="3"/>
        <v>0</v>
      </c>
      <c r="AL20" s="202">
        <f t="shared" si="4"/>
        <v>0</v>
      </c>
    </row>
    <row r="21" spans="1:38" s="1" customFormat="1" ht="21" customHeight="1">
      <c r="A21" s="66">
        <v>15</v>
      </c>
      <c r="B21" s="66"/>
      <c r="C21" s="109" t="s">
        <v>385</v>
      </c>
      <c r="D21" s="110" t="s">
        <v>33</v>
      </c>
      <c r="E21" s="47"/>
      <c r="F21" s="47"/>
      <c r="G21" s="47"/>
      <c r="H21" s="47"/>
      <c r="I21" s="47"/>
      <c r="J21" s="48"/>
      <c r="K21" s="47"/>
      <c r="L21" s="47"/>
      <c r="M21" s="47"/>
      <c r="N21" s="47"/>
      <c r="O21" s="47" t="s">
        <v>6</v>
      </c>
      <c r="P21" s="47" t="s">
        <v>791</v>
      </c>
      <c r="Q21" s="46" t="s">
        <v>6</v>
      </c>
      <c r="R21" s="47" t="s">
        <v>6</v>
      </c>
      <c r="S21" s="47" t="s">
        <v>6</v>
      </c>
      <c r="T21" s="47" t="s">
        <v>6</v>
      </c>
      <c r="U21" s="47"/>
      <c r="V21" s="47" t="s">
        <v>6</v>
      </c>
      <c r="W21" s="47" t="s">
        <v>6</v>
      </c>
      <c r="X21" s="47"/>
      <c r="Y21" s="47" t="s">
        <v>6</v>
      </c>
      <c r="Z21" s="47"/>
      <c r="AA21" s="47"/>
      <c r="AB21" s="47"/>
      <c r="AC21" s="47"/>
      <c r="AD21" s="47"/>
      <c r="AE21" s="47"/>
      <c r="AF21" s="47"/>
      <c r="AG21" s="47"/>
      <c r="AH21" s="47"/>
      <c r="AI21" s="47"/>
      <c r="AJ21" s="11">
        <f t="shared" si="2"/>
        <v>10</v>
      </c>
      <c r="AK21" s="202">
        <f t="shared" si="3"/>
        <v>0</v>
      </c>
      <c r="AL21" s="202">
        <f t="shared" si="4"/>
        <v>0</v>
      </c>
    </row>
    <row r="22" spans="1:38" s="1" customFormat="1" ht="21" customHeight="1">
      <c r="A22" s="66">
        <v>16</v>
      </c>
      <c r="B22" s="66"/>
      <c r="C22" s="109" t="s">
        <v>400</v>
      </c>
      <c r="D22" s="110" t="s">
        <v>44</v>
      </c>
      <c r="E22" s="47"/>
      <c r="F22" s="47"/>
      <c r="G22" s="47"/>
      <c r="H22" s="47"/>
      <c r="I22" s="47"/>
      <c r="J22" s="48"/>
      <c r="K22" s="47"/>
      <c r="L22" s="47"/>
      <c r="M22" s="47"/>
      <c r="N22" s="47"/>
      <c r="O22" s="47"/>
      <c r="P22" s="47"/>
      <c r="Q22" s="47"/>
      <c r="R22" s="47"/>
      <c r="S22" s="47"/>
      <c r="T22" s="47"/>
      <c r="U22" s="47"/>
      <c r="V22" s="47"/>
      <c r="W22" s="47" t="s">
        <v>6</v>
      </c>
      <c r="X22" s="47"/>
      <c r="Y22" s="47"/>
      <c r="Z22" s="47"/>
      <c r="AA22" s="47"/>
      <c r="AB22" s="47"/>
      <c r="AC22" s="47"/>
      <c r="AD22" s="47"/>
      <c r="AE22" s="47"/>
      <c r="AF22" s="47"/>
      <c r="AG22" s="47"/>
      <c r="AH22" s="47"/>
      <c r="AI22" s="47"/>
      <c r="AJ22" s="11">
        <f t="shared" si="2"/>
        <v>1</v>
      </c>
      <c r="AK22" s="202">
        <f t="shared" si="3"/>
        <v>0</v>
      </c>
      <c r="AL22" s="202">
        <f t="shared" si="4"/>
        <v>0</v>
      </c>
    </row>
    <row r="23" spans="1:38" s="1" customFormat="1" ht="21" customHeight="1">
      <c r="A23" s="66">
        <v>17</v>
      </c>
      <c r="B23" s="66"/>
      <c r="C23" s="109" t="s">
        <v>386</v>
      </c>
      <c r="D23" s="110" t="s">
        <v>108</v>
      </c>
      <c r="E23" s="47"/>
      <c r="F23" s="47"/>
      <c r="G23" s="47"/>
      <c r="H23" s="47"/>
      <c r="I23" s="47"/>
      <c r="J23" s="48"/>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202">
        <f t="shared" si="3"/>
        <v>0</v>
      </c>
      <c r="AL23" s="202">
        <f t="shared" si="4"/>
        <v>0</v>
      </c>
    </row>
    <row r="24" spans="1:38" s="1" customFormat="1" ht="21" customHeight="1">
      <c r="A24" s="66">
        <v>18</v>
      </c>
      <c r="B24" s="66"/>
      <c r="C24" s="109" t="s">
        <v>387</v>
      </c>
      <c r="D24" s="110" t="s">
        <v>61</v>
      </c>
      <c r="E24" s="47"/>
      <c r="F24" s="47"/>
      <c r="G24" s="47"/>
      <c r="H24" s="47"/>
      <c r="I24" s="47"/>
      <c r="J24" s="48"/>
      <c r="K24" s="47"/>
      <c r="L24" s="47"/>
      <c r="M24" s="47"/>
      <c r="N24" s="47"/>
      <c r="O24" s="47"/>
      <c r="P24" s="47" t="s">
        <v>6</v>
      </c>
      <c r="Q24" s="47" t="s">
        <v>6</v>
      </c>
      <c r="R24" s="47"/>
      <c r="S24" s="47"/>
      <c r="T24" s="47"/>
      <c r="U24" s="47"/>
      <c r="V24" s="47" t="s">
        <v>6</v>
      </c>
      <c r="W24" s="47" t="s">
        <v>6</v>
      </c>
      <c r="X24" s="47"/>
      <c r="Y24" s="47" t="s">
        <v>6</v>
      </c>
      <c r="Z24" s="47"/>
      <c r="AA24" s="47"/>
      <c r="AB24" s="47"/>
      <c r="AC24" s="47"/>
      <c r="AD24" s="47"/>
      <c r="AE24" s="47"/>
      <c r="AF24" s="47"/>
      <c r="AG24" s="47"/>
      <c r="AH24" s="47"/>
      <c r="AI24" s="47"/>
      <c r="AJ24" s="11">
        <f t="shared" si="2"/>
        <v>5</v>
      </c>
      <c r="AK24" s="202">
        <f t="shared" si="3"/>
        <v>0</v>
      </c>
      <c r="AL24" s="202">
        <f t="shared" si="4"/>
        <v>0</v>
      </c>
    </row>
    <row r="25" spans="1:38" s="1" customFormat="1" ht="21" customHeight="1">
      <c r="A25" s="66">
        <v>19</v>
      </c>
      <c r="B25" s="66"/>
      <c r="C25" s="109" t="s">
        <v>388</v>
      </c>
      <c r="D25" s="110" t="s">
        <v>61</v>
      </c>
      <c r="E25" s="47"/>
      <c r="F25" s="47"/>
      <c r="G25" s="47"/>
      <c r="H25" s="47"/>
      <c r="I25" s="47"/>
      <c r="J25" s="48"/>
      <c r="K25" s="47"/>
      <c r="L25" s="47"/>
      <c r="M25" s="47"/>
      <c r="N25" s="47"/>
      <c r="O25" s="47" t="s">
        <v>6</v>
      </c>
      <c r="P25" s="47" t="s">
        <v>6</v>
      </c>
      <c r="Q25" s="47"/>
      <c r="R25" s="47"/>
      <c r="S25" s="47"/>
      <c r="T25" s="47"/>
      <c r="U25" s="47"/>
      <c r="V25" s="47"/>
      <c r="W25" s="47"/>
      <c r="X25" s="47"/>
      <c r="Y25" s="47"/>
      <c r="Z25" s="47"/>
      <c r="AA25" s="47"/>
      <c r="AB25" s="47"/>
      <c r="AC25" s="47"/>
      <c r="AD25" s="47"/>
      <c r="AE25" s="47"/>
      <c r="AF25" s="47"/>
      <c r="AG25" s="47"/>
      <c r="AH25" s="47"/>
      <c r="AI25" s="47"/>
      <c r="AJ25" s="11">
        <f t="shared" si="2"/>
        <v>2</v>
      </c>
      <c r="AK25" s="202">
        <f t="shared" si="3"/>
        <v>0</v>
      </c>
      <c r="AL25" s="202">
        <f t="shared" si="4"/>
        <v>0</v>
      </c>
    </row>
    <row r="26" spans="1:38" s="1" customFormat="1" ht="21" customHeight="1">
      <c r="A26" s="66">
        <v>20</v>
      </c>
      <c r="B26" s="66"/>
      <c r="C26" s="109" t="s">
        <v>176</v>
      </c>
      <c r="D26" s="110" t="s">
        <v>103</v>
      </c>
      <c r="E26" s="47"/>
      <c r="F26" s="47"/>
      <c r="G26" s="47"/>
      <c r="H26" s="47"/>
      <c r="I26" s="47"/>
      <c r="J26" s="48"/>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202">
        <f t="shared" si="3"/>
        <v>0</v>
      </c>
      <c r="AL26" s="202">
        <f t="shared" si="4"/>
        <v>0</v>
      </c>
    </row>
    <row r="27" spans="1:38" s="1" customFormat="1" ht="21" customHeight="1">
      <c r="A27" s="66">
        <v>21</v>
      </c>
      <c r="B27" s="66"/>
      <c r="C27" s="109" t="s">
        <v>272</v>
      </c>
      <c r="D27" s="110" t="s">
        <v>46</v>
      </c>
      <c r="E27" s="47"/>
      <c r="F27" s="47"/>
      <c r="G27" s="47"/>
      <c r="H27" s="47"/>
      <c r="I27" s="47"/>
      <c r="J27" s="48"/>
      <c r="K27" s="47"/>
      <c r="L27" s="47"/>
      <c r="M27" s="47"/>
      <c r="N27" s="47"/>
      <c r="O27" s="47" t="s">
        <v>6</v>
      </c>
      <c r="P27" s="47" t="s">
        <v>791</v>
      </c>
      <c r="Q27" s="47" t="s">
        <v>6</v>
      </c>
      <c r="R27" s="47" t="s">
        <v>6</v>
      </c>
      <c r="S27" s="47" t="s">
        <v>6</v>
      </c>
      <c r="T27" s="47" t="s">
        <v>6</v>
      </c>
      <c r="U27" s="47"/>
      <c r="V27" s="47" t="s">
        <v>6</v>
      </c>
      <c r="W27" s="47" t="s">
        <v>6</v>
      </c>
      <c r="X27" s="47"/>
      <c r="Y27" s="47" t="s">
        <v>6</v>
      </c>
      <c r="Z27" s="47"/>
      <c r="AA27" s="47"/>
      <c r="AB27" s="47"/>
      <c r="AC27" s="47"/>
      <c r="AD27" s="47"/>
      <c r="AE27" s="47"/>
      <c r="AF27" s="47"/>
      <c r="AG27" s="47"/>
      <c r="AH27" s="47"/>
      <c r="AI27" s="47"/>
      <c r="AJ27" s="11">
        <f t="shared" si="2"/>
        <v>10</v>
      </c>
      <c r="AK27" s="202">
        <f t="shared" si="3"/>
        <v>0</v>
      </c>
      <c r="AL27" s="202">
        <f t="shared" si="4"/>
        <v>0</v>
      </c>
    </row>
    <row r="28" spans="1:38" s="1" customFormat="1" ht="21" customHeight="1">
      <c r="A28" s="66">
        <v>22</v>
      </c>
      <c r="B28" s="66"/>
      <c r="C28" s="109" t="s">
        <v>269</v>
      </c>
      <c r="D28" s="110" t="s">
        <v>86</v>
      </c>
      <c r="E28" s="47"/>
      <c r="F28" s="47"/>
      <c r="G28" s="47"/>
      <c r="H28" s="47"/>
      <c r="I28" s="47"/>
      <c r="J28" s="48"/>
      <c r="K28" s="47"/>
      <c r="L28" s="47"/>
      <c r="M28" s="47"/>
      <c r="N28" s="47"/>
      <c r="O28" s="47" t="s">
        <v>6</v>
      </c>
      <c r="P28" s="47" t="s">
        <v>791</v>
      </c>
      <c r="Q28" s="47" t="s">
        <v>6</v>
      </c>
      <c r="R28" s="47" t="s">
        <v>6</v>
      </c>
      <c r="S28" s="47" t="s">
        <v>6</v>
      </c>
      <c r="T28" s="47" t="s">
        <v>6</v>
      </c>
      <c r="U28" s="47"/>
      <c r="V28" s="47" t="s">
        <v>6</v>
      </c>
      <c r="W28" s="47" t="s">
        <v>6</v>
      </c>
      <c r="X28" s="47"/>
      <c r="Y28" s="47" t="s">
        <v>6</v>
      </c>
      <c r="Z28" s="47"/>
      <c r="AA28" s="47"/>
      <c r="AB28" s="47"/>
      <c r="AC28" s="47"/>
      <c r="AD28" s="47"/>
      <c r="AE28" s="47"/>
      <c r="AF28" s="47"/>
      <c r="AG28" s="47"/>
      <c r="AH28" s="47"/>
      <c r="AI28" s="47"/>
      <c r="AJ28" s="11">
        <f t="shared" si="2"/>
        <v>10</v>
      </c>
      <c r="AK28" s="202">
        <f t="shared" si="3"/>
        <v>0</v>
      </c>
      <c r="AL28" s="202">
        <f t="shared" si="4"/>
        <v>0</v>
      </c>
    </row>
    <row r="29" spans="1:38" s="1" customFormat="1" ht="21" customHeight="1">
      <c r="A29" s="66">
        <v>23</v>
      </c>
      <c r="B29" s="66"/>
      <c r="C29" s="109" t="s">
        <v>264</v>
      </c>
      <c r="D29" s="110" t="s">
        <v>18</v>
      </c>
      <c r="E29" s="47"/>
      <c r="F29" s="47"/>
      <c r="G29" s="47"/>
      <c r="H29" s="47"/>
      <c r="I29" s="47"/>
      <c r="J29" s="48"/>
      <c r="K29" s="47"/>
      <c r="L29" s="47"/>
      <c r="M29" s="47"/>
      <c r="N29" s="47"/>
      <c r="O29" s="47" t="s">
        <v>6</v>
      </c>
      <c r="P29" s="47" t="s">
        <v>6</v>
      </c>
      <c r="Q29" s="47" t="s">
        <v>6</v>
      </c>
      <c r="R29" s="47" t="s">
        <v>6</v>
      </c>
      <c r="S29" s="47" t="s">
        <v>6</v>
      </c>
      <c r="T29" s="47"/>
      <c r="U29" s="47"/>
      <c r="V29" s="47" t="s">
        <v>6</v>
      </c>
      <c r="W29" s="47" t="s">
        <v>6</v>
      </c>
      <c r="X29" s="47"/>
      <c r="Y29" s="47" t="s">
        <v>6</v>
      </c>
      <c r="Z29" s="47"/>
      <c r="AA29" s="47"/>
      <c r="AB29" s="47"/>
      <c r="AC29" s="47"/>
      <c r="AD29" s="47"/>
      <c r="AE29" s="47"/>
      <c r="AF29" s="47"/>
      <c r="AG29" s="47"/>
      <c r="AH29" s="47"/>
      <c r="AI29" s="47"/>
      <c r="AJ29" s="11">
        <f t="shared" si="2"/>
        <v>8</v>
      </c>
      <c r="AK29" s="202">
        <f t="shared" si="3"/>
        <v>0</v>
      </c>
      <c r="AL29" s="202">
        <f t="shared" si="4"/>
        <v>0</v>
      </c>
    </row>
    <row r="30" spans="1:38" s="1" customFormat="1" ht="21" customHeight="1">
      <c r="A30" s="66">
        <v>24</v>
      </c>
      <c r="B30" s="66"/>
      <c r="C30" s="109" t="s">
        <v>399</v>
      </c>
      <c r="D30" s="110" t="s">
        <v>129</v>
      </c>
      <c r="E30" s="47"/>
      <c r="F30" s="47"/>
      <c r="G30" s="47"/>
      <c r="H30" s="47"/>
      <c r="I30" s="47"/>
      <c r="J30" s="48"/>
      <c r="K30" s="47"/>
      <c r="L30" s="47"/>
      <c r="M30" s="47"/>
      <c r="N30" s="47"/>
      <c r="O30" s="47" t="s">
        <v>6</v>
      </c>
      <c r="P30" s="47" t="s">
        <v>791</v>
      </c>
      <c r="Q30" s="47" t="s">
        <v>6</v>
      </c>
      <c r="R30" s="47"/>
      <c r="S30" s="47"/>
      <c r="T30" s="47"/>
      <c r="U30" s="47"/>
      <c r="V30" s="47"/>
      <c r="W30" s="47"/>
      <c r="X30" s="47"/>
      <c r="Y30" s="47"/>
      <c r="Z30" s="47"/>
      <c r="AA30" s="47"/>
      <c r="AB30" s="47"/>
      <c r="AC30" s="47"/>
      <c r="AD30" s="47"/>
      <c r="AE30" s="47"/>
      <c r="AF30" s="47"/>
      <c r="AG30" s="47"/>
      <c r="AH30" s="47"/>
      <c r="AI30" s="47"/>
      <c r="AJ30" s="11">
        <f t="shared" si="2"/>
        <v>4</v>
      </c>
      <c r="AK30" s="202">
        <f t="shared" si="3"/>
        <v>0</v>
      </c>
      <c r="AL30" s="202">
        <f t="shared" si="4"/>
        <v>0</v>
      </c>
    </row>
    <row r="31" spans="1:38" s="1" customFormat="1" ht="21" customHeight="1">
      <c r="A31" s="66">
        <v>25</v>
      </c>
      <c r="B31" s="66"/>
      <c r="C31" s="109" t="s">
        <v>389</v>
      </c>
      <c r="D31" s="110" t="s">
        <v>79</v>
      </c>
      <c r="E31" s="47"/>
      <c r="F31" s="47"/>
      <c r="G31" s="47"/>
      <c r="H31" s="47"/>
      <c r="I31" s="47"/>
      <c r="J31" s="48"/>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202">
        <f t="shared" si="3"/>
        <v>0</v>
      </c>
      <c r="AL31" s="202">
        <f t="shared" si="4"/>
        <v>0</v>
      </c>
    </row>
    <row r="32" spans="1:38" s="1" customFormat="1" ht="21" customHeight="1">
      <c r="A32" s="66">
        <v>26</v>
      </c>
      <c r="B32" s="66"/>
      <c r="C32" s="109" t="s">
        <v>271</v>
      </c>
      <c r="D32" s="110" t="s">
        <v>37</v>
      </c>
      <c r="E32" s="47"/>
      <c r="F32" s="47"/>
      <c r="G32" s="47"/>
      <c r="H32" s="47"/>
      <c r="I32" s="47"/>
      <c r="J32" s="48"/>
      <c r="K32" s="47"/>
      <c r="L32" s="47"/>
      <c r="M32" s="47"/>
      <c r="N32" s="47"/>
      <c r="O32" s="47"/>
      <c r="P32" s="47"/>
      <c r="Q32" s="47"/>
      <c r="R32" s="47" t="s">
        <v>6</v>
      </c>
      <c r="S32" s="47" t="s">
        <v>6</v>
      </c>
      <c r="T32" s="47"/>
      <c r="U32" s="47"/>
      <c r="V32" s="47" t="s">
        <v>6</v>
      </c>
      <c r="W32" s="47"/>
      <c r="X32" s="47"/>
      <c r="Y32" s="47" t="s">
        <v>6</v>
      </c>
      <c r="Z32" s="47"/>
      <c r="AA32" s="47"/>
      <c r="AB32" s="47"/>
      <c r="AC32" s="47"/>
      <c r="AD32" s="47"/>
      <c r="AE32" s="47"/>
      <c r="AF32" s="47"/>
      <c r="AG32" s="47"/>
      <c r="AH32" s="47"/>
      <c r="AI32" s="47"/>
      <c r="AJ32" s="11">
        <f t="shared" si="2"/>
        <v>4</v>
      </c>
      <c r="AK32" s="202">
        <f t="shared" si="3"/>
        <v>0</v>
      </c>
      <c r="AL32" s="202">
        <f t="shared" si="4"/>
        <v>0</v>
      </c>
    </row>
    <row r="33" spans="1:38" s="1" customFormat="1" ht="21" customHeight="1">
      <c r="A33" s="66">
        <v>27</v>
      </c>
      <c r="B33" s="66"/>
      <c r="C33" s="109" t="s">
        <v>390</v>
      </c>
      <c r="D33" s="110" t="s">
        <v>67</v>
      </c>
      <c r="E33" s="47"/>
      <c r="F33" s="47"/>
      <c r="G33" s="47"/>
      <c r="H33" s="47"/>
      <c r="I33" s="47"/>
      <c r="J33" s="48"/>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38" s="1" customFormat="1" ht="21" customHeight="1">
      <c r="A34" s="66">
        <v>28</v>
      </c>
      <c r="B34" s="66"/>
      <c r="C34" s="109" t="s">
        <v>391</v>
      </c>
      <c r="D34" s="110" t="s">
        <v>14</v>
      </c>
      <c r="E34" s="47"/>
      <c r="F34" s="47"/>
      <c r="G34" s="47"/>
      <c r="H34" s="47"/>
      <c r="I34" s="47"/>
      <c r="J34" s="48"/>
      <c r="K34" s="47"/>
      <c r="L34" s="47"/>
      <c r="M34" s="47"/>
      <c r="N34" s="47"/>
      <c r="O34" s="47" t="s">
        <v>6</v>
      </c>
      <c r="P34" s="47"/>
      <c r="Q34" s="47"/>
      <c r="R34" s="47"/>
      <c r="S34" s="47"/>
      <c r="T34" s="47"/>
      <c r="U34" s="47"/>
      <c r="V34" s="47"/>
      <c r="W34" s="47"/>
      <c r="X34" s="47"/>
      <c r="Y34" s="47" t="s">
        <v>8</v>
      </c>
      <c r="Z34" s="47"/>
      <c r="AA34" s="47"/>
      <c r="AB34" s="47"/>
      <c r="AC34" s="47"/>
      <c r="AD34" s="47"/>
      <c r="AE34" s="47"/>
      <c r="AF34" s="47"/>
      <c r="AG34" s="47"/>
      <c r="AH34" s="47"/>
      <c r="AI34" s="47"/>
      <c r="AJ34" s="11">
        <f t="shared" si="2"/>
        <v>1</v>
      </c>
      <c r="AK34" s="202">
        <f t="shared" si="3"/>
        <v>0</v>
      </c>
      <c r="AL34" s="202">
        <f t="shared" si="4"/>
        <v>1</v>
      </c>
    </row>
    <row r="35" spans="1:38" s="1" customFormat="1" ht="21" customHeight="1">
      <c r="A35" s="66">
        <v>29</v>
      </c>
      <c r="B35" s="66"/>
      <c r="C35" s="109" t="s">
        <v>392</v>
      </c>
      <c r="D35" s="110" t="s">
        <v>170</v>
      </c>
      <c r="E35" s="47"/>
      <c r="F35" s="47"/>
      <c r="G35" s="47"/>
      <c r="H35" s="47"/>
      <c r="I35" s="47"/>
      <c r="J35" s="48"/>
      <c r="K35" s="47"/>
      <c r="L35" s="47"/>
      <c r="M35" s="47"/>
      <c r="N35" s="47"/>
      <c r="O35" s="47" t="s">
        <v>6</v>
      </c>
      <c r="P35" s="47" t="s">
        <v>791</v>
      </c>
      <c r="Q35" s="47" t="s">
        <v>6</v>
      </c>
      <c r="R35" s="47"/>
      <c r="S35" s="47"/>
      <c r="T35" s="47"/>
      <c r="U35" s="47"/>
      <c r="V35" s="47"/>
      <c r="W35" s="47"/>
      <c r="X35" s="47"/>
      <c r="Y35" s="47"/>
      <c r="Z35" s="47"/>
      <c r="AA35" s="47"/>
      <c r="AB35" s="47"/>
      <c r="AC35" s="47"/>
      <c r="AD35" s="47"/>
      <c r="AE35" s="47"/>
      <c r="AF35" s="47"/>
      <c r="AG35" s="47"/>
      <c r="AH35" s="47"/>
      <c r="AI35" s="47"/>
      <c r="AJ35" s="11">
        <f t="shared" si="2"/>
        <v>4</v>
      </c>
      <c r="AK35" s="202">
        <f t="shared" si="3"/>
        <v>0</v>
      </c>
      <c r="AL35" s="202">
        <f t="shared" si="4"/>
        <v>0</v>
      </c>
    </row>
    <row r="36" spans="1:38" s="1" customFormat="1" ht="21" customHeight="1">
      <c r="A36" s="66">
        <v>30</v>
      </c>
      <c r="B36" s="66"/>
      <c r="C36" s="109" t="s">
        <v>393</v>
      </c>
      <c r="D36" s="110" t="s">
        <v>64</v>
      </c>
      <c r="E36" s="47"/>
      <c r="F36" s="47"/>
      <c r="G36" s="47"/>
      <c r="H36" s="47"/>
      <c r="I36" s="47"/>
      <c r="J36" s="48"/>
      <c r="K36" s="47"/>
      <c r="L36" s="47"/>
      <c r="M36" s="47"/>
      <c r="N36" s="47"/>
      <c r="O36" s="47"/>
      <c r="P36" s="47"/>
      <c r="Q36" s="47"/>
      <c r="R36" s="47"/>
      <c r="S36" s="47"/>
      <c r="T36" s="47" t="s">
        <v>6</v>
      </c>
      <c r="U36" s="47"/>
      <c r="V36" s="47"/>
      <c r="W36" s="47"/>
      <c r="X36" s="47"/>
      <c r="Y36" s="47"/>
      <c r="Z36" s="47"/>
      <c r="AA36" s="47"/>
      <c r="AB36" s="47"/>
      <c r="AC36" s="47"/>
      <c r="AD36" s="47"/>
      <c r="AE36" s="47"/>
      <c r="AF36" s="47"/>
      <c r="AG36" s="47"/>
      <c r="AH36" s="47"/>
      <c r="AI36" s="47"/>
      <c r="AJ36" s="11">
        <f t="shared" si="2"/>
        <v>1</v>
      </c>
      <c r="AK36" s="202">
        <f t="shared" si="3"/>
        <v>0</v>
      </c>
      <c r="AL36" s="202">
        <f t="shared" si="4"/>
        <v>0</v>
      </c>
    </row>
    <row r="37" spans="1:38" s="1" customFormat="1" ht="21" customHeight="1">
      <c r="A37" s="66">
        <v>31</v>
      </c>
      <c r="B37" s="66"/>
      <c r="C37" s="109" t="s">
        <v>394</v>
      </c>
      <c r="D37" s="110" t="s">
        <v>55</v>
      </c>
      <c r="E37" s="47"/>
      <c r="F37" s="47"/>
      <c r="G37" s="47"/>
      <c r="H37" s="47"/>
      <c r="I37" s="47"/>
      <c r="J37" s="48"/>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202">
        <f t="shared" si="3"/>
        <v>0</v>
      </c>
      <c r="AL37" s="202">
        <f t="shared" si="4"/>
        <v>0</v>
      </c>
    </row>
    <row r="38" spans="1:38" s="1" customFormat="1" ht="21" customHeight="1">
      <c r="A38" s="66">
        <v>32</v>
      </c>
      <c r="B38" s="66"/>
      <c r="C38" s="109" t="s">
        <v>395</v>
      </c>
      <c r="D38" s="110" t="s">
        <v>83</v>
      </c>
      <c r="E38" s="47"/>
      <c r="F38" s="47"/>
      <c r="G38" s="47"/>
      <c r="H38" s="47"/>
      <c r="I38" s="47"/>
      <c r="J38" s="48"/>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11">
        <f t="shared" si="2"/>
        <v>0</v>
      </c>
      <c r="AK38" s="202">
        <f t="shared" si="3"/>
        <v>0</v>
      </c>
      <c r="AL38" s="202">
        <f t="shared" si="4"/>
        <v>0</v>
      </c>
    </row>
    <row r="39" spans="1:38" s="1" customFormat="1" ht="21" customHeight="1">
      <c r="A39" s="66">
        <v>33</v>
      </c>
      <c r="B39" s="66"/>
      <c r="C39" s="109" t="s">
        <v>396</v>
      </c>
      <c r="D39" s="110" t="s">
        <v>149</v>
      </c>
      <c r="E39" s="47"/>
      <c r="F39" s="47"/>
      <c r="G39" s="47"/>
      <c r="H39" s="47"/>
      <c r="I39" s="47"/>
      <c r="J39" s="48"/>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202">
        <f t="shared" si="3"/>
        <v>0</v>
      </c>
      <c r="AL39" s="202">
        <f t="shared" si="4"/>
        <v>0</v>
      </c>
    </row>
    <row r="40" spans="1:38" s="1" customFormat="1" ht="21" customHeight="1">
      <c r="A40" s="66">
        <v>34</v>
      </c>
      <c r="B40" s="66"/>
      <c r="C40" s="109" t="s">
        <v>397</v>
      </c>
      <c r="D40" s="110" t="s">
        <v>72</v>
      </c>
      <c r="E40" s="47"/>
      <c r="F40" s="47"/>
      <c r="G40" s="47"/>
      <c r="H40" s="47"/>
      <c r="I40" s="47"/>
      <c r="J40" s="48"/>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11">
        <f t="shared" si="2"/>
        <v>0</v>
      </c>
      <c r="AK40" s="202">
        <f t="shared" si="3"/>
        <v>0</v>
      </c>
      <c r="AL40" s="202">
        <f t="shared" si="4"/>
        <v>0</v>
      </c>
    </row>
    <row r="41" spans="1:38" s="1" customFormat="1" ht="21" customHeight="1">
      <c r="A41" s="66"/>
      <c r="B41" s="66"/>
      <c r="C41" s="109" t="s">
        <v>356</v>
      </c>
      <c r="D41" s="110" t="s">
        <v>32</v>
      </c>
      <c r="E41" s="47"/>
      <c r="F41" s="47"/>
      <c r="G41" s="47"/>
      <c r="H41" s="47"/>
      <c r="I41" s="47"/>
      <c r="J41" s="48"/>
      <c r="K41" s="47"/>
      <c r="L41" s="47"/>
      <c r="M41" s="47"/>
      <c r="N41" s="47"/>
      <c r="O41" s="47"/>
      <c r="P41" s="47"/>
      <c r="Q41" s="47"/>
      <c r="R41" s="47"/>
      <c r="S41" s="47"/>
      <c r="T41" s="47"/>
      <c r="U41" s="47"/>
      <c r="V41" s="47"/>
      <c r="W41" s="47" t="s">
        <v>6</v>
      </c>
      <c r="X41" s="47"/>
      <c r="Y41" s="47"/>
      <c r="Z41" s="47"/>
      <c r="AA41" s="47"/>
      <c r="AB41" s="47"/>
      <c r="AC41" s="47"/>
      <c r="AD41" s="47"/>
      <c r="AE41" s="47"/>
      <c r="AF41" s="47"/>
      <c r="AG41" s="47"/>
      <c r="AH41" s="47"/>
      <c r="AI41" s="47"/>
      <c r="AJ41" s="11">
        <f t="shared" si="2"/>
        <v>1</v>
      </c>
      <c r="AK41" s="202">
        <f t="shared" si="3"/>
        <v>0</v>
      </c>
      <c r="AL41" s="202">
        <f t="shared" si="4"/>
        <v>0</v>
      </c>
    </row>
    <row r="42" spans="1:38" s="1" customFormat="1" ht="21" customHeight="1">
      <c r="A42" s="66"/>
      <c r="B42" s="66"/>
      <c r="C42" s="109"/>
      <c r="D42" s="110"/>
      <c r="E42" s="47"/>
      <c r="F42" s="47"/>
      <c r="G42" s="47"/>
      <c r="H42" s="47"/>
      <c r="I42" s="47"/>
      <c r="J42" s="48"/>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11">
        <f t="shared" si="2"/>
        <v>0</v>
      </c>
      <c r="AK42" s="202">
        <f t="shared" si="3"/>
        <v>0</v>
      </c>
      <c r="AL42" s="202">
        <f t="shared" si="4"/>
        <v>0</v>
      </c>
    </row>
    <row r="43" spans="1:38" s="1" customFormat="1" ht="21" customHeight="1">
      <c r="A43" s="66"/>
      <c r="B43" s="66"/>
      <c r="C43" s="109"/>
      <c r="D43" s="110"/>
      <c r="E43" s="47"/>
      <c r="F43" s="47"/>
      <c r="G43" s="47"/>
      <c r="H43" s="47"/>
      <c r="I43" s="47"/>
      <c r="J43" s="48"/>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11">
        <f t="shared" si="2"/>
        <v>0</v>
      </c>
      <c r="AK43" s="202">
        <f t="shared" si="3"/>
        <v>0</v>
      </c>
      <c r="AL43" s="202">
        <f t="shared" si="4"/>
        <v>0</v>
      </c>
    </row>
    <row r="44" spans="1:38" ht="20.25">
      <c r="A44" s="328" t="s">
        <v>10</v>
      </c>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49">
        <f>SUM(AJ7:AJ43)</f>
        <v>122</v>
      </c>
      <c r="AK44" s="49">
        <f>SUM(AK7:AK43)</f>
        <v>0</v>
      </c>
      <c r="AL44" s="49">
        <f>SUM(AL7:AL43)</f>
        <v>1</v>
      </c>
    </row>
    <row r="45" spans="1:38">
      <c r="A45" s="302" t="s">
        <v>255</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4"/>
    </row>
    <row r="46" spans="1:38" ht="19.5">
      <c r="C46" s="301"/>
      <c r="D46" s="301"/>
      <c r="E46" s="9"/>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1:38" ht="19.5">
      <c r="C47" s="301"/>
      <c r="D47" s="301"/>
      <c r="E47" s="301"/>
      <c r="F47" s="301"/>
      <c r="G47" s="30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48" spans="1:38" ht="19.5">
      <c r="C48" s="301"/>
      <c r="D48" s="301"/>
      <c r="E48" s="30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301"/>
      <c r="D49" s="301"/>
      <c r="E49" s="9"/>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sheetData>
  <mergeCells count="21">
    <mergeCell ref="C49:D49"/>
    <mergeCell ref="C47:G47"/>
    <mergeCell ref="C46:D46"/>
    <mergeCell ref="C48:E48"/>
    <mergeCell ref="A44:AI44"/>
    <mergeCell ref="A45:AL4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9 E13:AI16 E22:AI23 E17:N21 R17:AI21 E26:AI26 E24:N25 R24:AI25 E31:AI33 E27:N30 R27:AI30 E36:AI43 E34:N35 R34:AI35 E10:N12 R10:AI12">
    <cfRule type="expression" dxfId="98" priority="17">
      <formula>IF(E$6="CN",1,0)</formula>
    </cfRule>
  </conditionalFormatting>
  <conditionalFormatting sqref="Q11:Q12">
    <cfRule type="expression" dxfId="97" priority="12">
      <formula>IF(Q$6="CN",1,0)</formula>
    </cfRule>
  </conditionalFormatting>
  <conditionalFormatting sqref="O11:P12">
    <cfRule type="expression" dxfId="96" priority="11">
      <formula>IF(O$6="CN",1,0)</formula>
    </cfRule>
  </conditionalFormatting>
  <conditionalFormatting sqref="Q17:Q21">
    <cfRule type="expression" dxfId="95" priority="10">
      <formula>IF(Q$6="CN",1,0)</formula>
    </cfRule>
  </conditionalFormatting>
  <conditionalFormatting sqref="O17:P21">
    <cfRule type="expression" dxfId="94" priority="9">
      <formula>IF(O$6="CN",1,0)</formula>
    </cfRule>
  </conditionalFormatting>
  <conditionalFormatting sqref="Q24:Q25">
    <cfRule type="expression" dxfId="93" priority="8">
      <formula>IF(Q$6="CN",1,0)</formula>
    </cfRule>
  </conditionalFormatting>
  <conditionalFormatting sqref="O24:P25">
    <cfRule type="expression" dxfId="92" priority="7">
      <formula>IF(O$6="CN",1,0)</formula>
    </cfRule>
  </conditionalFormatting>
  <conditionalFormatting sqref="Q27:Q30">
    <cfRule type="expression" dxfId="91" priority="6">
      <formula>IF(Q$6="CN",1,0)</formula>
    </cfRule>
  </conditionalFormatting>
  <conditionalFormatting sqref="O27:P30">
    <cfRule type="expression" dxfId="90" priority="5">
      <formula>IF(O$6="CN",1,0)</formula>
    </cfRule>
  </conditionalFormatting>
  <conditionalFormatting sqref="Q34:Q35">
    <cfRule type="expression" dxfId="89" priority="4">
      <formula>IF(Q$6="CN",1,0)</formula>
    </cfRule>
  </conditionalFormatting>
  <conditionalFormatting sqref="O34:P35">
    <cfRule type="expression" dxfId="88" priority="3">
      <formula>IF(O$6="CN",1,0)</formula>
    </cfRule>
  </conditionalFormatting>
  <conditionalFormatting sqref="Q10">
    <cfRule type="expression" dxfId="87" priority="2">
      <formula>IF(Q$6="CN",1,0)</formula>
    </cfRule>
  </conditionalFormatting>
  <conditionalFormatting sqref="O10:P10">
    <cfRule type="expression" dxfId="86" priority="1">
      <formula>IF(O$6="CN",1,0)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9" id="{D65E66F3-6903-4218-AA32-73AE00DAC55F}">
            <xm:f>IF(BHST21.1!E$6="CN",1,0)</xm:f>
            <x14:dxf>
              <fill>
                <patternFill>
                  <bgColor theme="8" tint="0.59996337778862885"/>
                </patternFill>
              </fill>
            </x14:dxf>
          </x14:cfRule>
          <xm:sqref>E6:AI6</xm:sqref>
        </x14:conditionalFormatting>
        <x14:conditionalFormatting xmlns:xm="http://schemas.microsoft.com/office/excel/2006/main">
          <x14:cfRule type="expression" priority="18" id="{4A515116-9731-40EB-BDAA-BC118D885457}">
            <xm:f>IF(BHST21.1!E$6="CN",1,0)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39"/>
  <sheetViews>
    <sheetView topLeftCell="A3" zoomScale="90" zoomScaleNormal="90" workbookViewId="0">
      <selection activeCell="Y13" sqref="Y13"/>
    </sheetView>
  </sheetViews>
  <sheetFormatPr defaultColWidth="9.33203125" defaultRowHeight="18"/>
  <cols>
    <col min="1" max="1" width="7.5" style="14" customWidth="1"/>
    <col min="2" max="2" width="11.1640625" style="14" customWidth="1"/>
    <col min="3" max="3" width="26.33203125" style="14" customWidth="1"/>
    <col min="4" max="4" width="11" style="14" bestFit="1" customWidth="1"/>
    <col min="5" max="35" width="4" style="14" customWidth="1"/>
    <col min="36" max="38" width="7.6640625" style="14" customWidth="1"/>
    <col min="39" max="16384" width="9.33203125" style="14"/>
  </cols>
  <sheetData>
    <row r="1" spans="1:38">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ht="22.5">
      <c r="A3" s="307" t="s">
        <v>401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55" customFormat="1" ht="18.75">
      <c r="A7" s="23">
        <v>1</v>
      </c>
      <c r="B7" s="139"/>
      <c r="C7" s="27" t="s">
        <v>403</v>
      </c>
      <c r="D7" s="28" t="s">
        <v>27</v>
      </c>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1">
        <f t="shared" ref="AJ7:AJ36" si="2">COUNTIF(E7:AI7,"K")+2*COUNTIF(E7:AI7,"2K")+COUNTIF(E7:AI7,"TK")+COUNTIF(E7:AI7,"KT")+COUNTIF(E7:AI7,"PK")+COUNTIF(E7:AI7,"KP")+2*COUNTIF(E7:AI7,"K2")</f>
        <v>0</v>
      </c>
      <c r="AK7" s="202">
        <f t="shared" ref="AK7:AK36" si="3">COUNTIF(F7:AJ7,"P")+2*COUNTIF(F7:AJ7,"2P")+COUNTIF(F7:AJ7,"TP")+COUNTIF(F7:AJ7,"PT")+COUNTIF(F7:AJ7,"PK")+COUNTIF(F7:AJ7,"KP")+2*COUNTIF(F7:AJ7,"P2")</f>
        <v>0</v>
      </c>
      <c r="AL7" s="202">
        <f t="shared" ref="AL7:AL36" si="4">COUNTIF(E7:AI7,"T")+2*COUNTIF(E7:AI7,"2T")+2*COUNTIF(E7:AI7,"T2")+COUNTIF(E7:AI7,"PT")+COUNTIF(E7:AI7,"TP")+COUNTIF(E7:AI7,"TK")+COUNTIF(E7:AI7,"KT")</f>
        <v>0</v>
      </c>
    </row>
    <row r="8" spans="1:38" s="55" customFormat="1" ht="18.75">
      <c r="A8" s="23">
        <v>2</v>
      </c>
      <c r="B8" s="139"/>
      <c r="C8" s="27" t="s">
        <v>404</v>
      </c>
      <c r="D8" s="28" t="s">
        <v>38</v>
      </c>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1">
        <f t="shared" si="2"/>
        <v>0</v>
      </c>
      <c r="AK8" s="202">
        <f t="shared" si="3"/>
        <v>0</v>
      </c>
      <c r="AL8" s="202">
        <f t="shared" si="4"/>
        <v>0</v>
      </c>
    </row>
    <row r="9" spans="1:38" s="55" customFormat="1" ht="18.75">
      <c r="A9" s="23">
        <v>3</v>
      </c>
      <c r="B9" s="139"/>
      <c r="C9" s="27" t="s">
        <v>405</v>
      </c>
      <c r="D9" s="28" t="s">
        <v>49</v>
      </c>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1">
        <f t="shared" si="2"/>
        <v>0</v>
      </c>
      <c r="AK9" s="202">
        <f t="shared" si="3"/>
        <v>0</v>
      </c>
      <c r="AL9" s="202">
        <f t="shared" si="4"/>
        <v>0</v>
      </c>
    </row>
    <row r="10" spans="1:38" s="55" customFormat="1" ht="18.75">
      <c r="A10" s="23">
        <v>4</v>
      </c>
      <c r="B10" s="139"/>
      <c r="C10" s="27" t="s">
        <v>406</v>
      </c>
      <c r="D10" s="28" t="s">
        <v>407</v>
      </c>
      <c r="E10" s="134"/>
      <c r="F10" s="134"/>
      <c r="G10" s="134"/>
      <c r="H10" s="134"/>
      <c r="I10" s="134"/>
      <c r="J10" s="134"/>
      <c r="K10" s="134"/>
      <c r="L10" s="134"/>
      <c r="M10" s="134"/>
      <c r="N10" s="134"/>
      <c r="O10" s="134"/>
      <c r="P10" s="134"/>
      <c r="Q10" s="134"/>
      <c r="R10" s="134"/>
      <c r="S10" s="134"/>
      <c r="T10" s="134"/>
      <c r="U10" s="134"/>
      <c r="V10" s="134"/>
      <c r="W10" s="134"/>
      <c r="X10" s="134"/>
      <c r="Y10" s="134" t="s">
        <v>8</v>
      </c>
      <c r="Z10" s="134"/>
      <c r="AA10" s="134"/>
      <c r="AB10" s="134"/>
      <c r="AC10" s="134"/>
      <c r="AD10" s="134"/>
      <c r="AE10" s="134"/>
      <c r="AF10" s="134"/>
      <c r="AG10" s="134"/>
      <c r="AH10" s="134"/>
      <c r="AI10" s="134"/>
      <c r="AJ10" s="11">
        <f t="shared" si="2"/>
        <v>0</v>
      </c>
      <c r="AK10" s="202">
        <f t="shared" si="3"/>
        <v>0</v>
      </c>
      <c r="AL10" s="202">
        <f t="shared" si="4"/>
        <v>1</v>
      </c>
    </row>
    <row r="11" spans="1:38" s="55" customFormat="1" ht="18.75">
      <c r="A11" s="23">
        <v>5</v>
      </c>
      <c r="B11" s="139"/>
      <c r="C11" s="27" t="s">
        <v>408</v>
      </c>
      <c r="D11" s="28" t="s">
        <v>28</v>
      </c>
      <c r="E11" s="134"/>
      <c r="F11" s="134"/>
      <c r="G11" s="134"/>
      <c r="H11" s="134"/>
      <c r="I11" s="134"/>
      <c r="J11" s="134"/>
      <c r="K11" s="134"/>
      <c r="L11" s="134"/>
      <c r="M11" s="134"/>
      <c r="N11" s="134"/>
      <c r="O11" s="134"/>
      <c r="P11" s="134"/>
      <c r="Q11" s="134" t="s">
        <v>6</v>
      </c>
      <c r="R11" s="134"/>
      <c r="S11" s="134"/>
      <c r="T11" s="134"/>
      <c r="U11" s="134"/>
      <c r="V11" s="134"/>
      <c r="W11" s="134"/>
      <c r="X11" s="134"/>
      <c r="Y11" s="134"/>
      <c r="Z11" s="134"/>
      <c r="AA11" s="134"/>
      <c r="AB11" s="134"/>
      <c r="AC11" s="134"/>
      <c r="AD11" s="134"/>
      <c r="AE11" s="134"/>
      <c r="AF11" s="134"/>
      <c r="AG11" s="134"/>
      <c r="AH11" s="134"/>
      <c r="AI11" s="134"/>
      <c r="AJ11" s="11">
        <f t="shared" si="2"/>
        <v>1</v>
      </c>
      <c r="AK11" s="202">
        <f t="shared" si="3"/>
        <v>0</v>
      </c>
      <c r="AL11" s="202">
        <f t="shared" si="4"/>
        <v>0</v>
      </c>
    </row>
    <row r="12" spans="1:38" s="55" customFormat="1" ht="18.75">
      <c r="A12" s="23">
        <v>6</v>
      </c>
      <c r="B12" s="139"/>
      <c r="C12" s="27" t="s">
        <v>426</v>
      </c>
      <c r="D12" s="28" t="s">
        <v>427</v>
      </c>
      <c r="E12" s="134"/>
      <c r="F12" s="134"/>
      <c r="G12" s="134"/>
      <c r="H12" s="134"/>
      <c r="I12" s="134"/>
      <c r="J12" s="134"/>
      <c r="K12" s="134"/>
      <c r="L12" s="134"/>
      <c r="M12" s="134"/>
      <c r="N12" s="134"/>
      <c r="O12" s="134"/>
      <c r="P12" s="134"/>
      <c r="Q12" s="134"/>
      <c r="R12" s="134"/>
      <c r="S12" s="134"/>
      <c r="T12" s="134"/>
      <c r="U12" s="134"/>
      <c r="V12" s="134"/>
      <c r="W12" s="134"/>
      <c r="X12" s="134"/>
      <c r="Y12" s="134" t="s">
        <v>8</v>
      </c>
      <c r="Z12" s="134"/>
      <c r="AA12" s="134"/>
      <c r="AB12" s="134"/>
      <c r="AC12" s="134"/>
      <c r="AD12" s="134"/>
      <c r="AE12" s="134"/>
      <c r="AF12" s="134"/>
      <c r="AG12" s="134"/>
      <c r="AH12" s="134"/>
      <c r="AI12" s="134"/>
      <c r="AJ12" s="11">
        <f t="shared" si="2"/>
        <v>0</v>
      </c>
      <c r="AK12" s="202">
        <f t="shared" si="3"/>
        <v>0</v>
      </c>
      <c r="AL12" s="202">
        <f t="shared" si="4"/>
        <v>1</v>
      </c>
    </row>
    <row r="13" spans="1:38" s="55" customFormat="1" ht="18.75">
      <c r="A13" s="23">
        <v>7</v>
      </c>
      <c r="B13" s="139"/>
      <c r="C13" s="27" t="s">
        <v>409</v>
      </c>
      <c r="D13" s="28" t="s">
        <v>137</v>
      </c>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1">
        <f t="shared" si="2"/>
        <v>0</v>
      </c>
      <c r="AK13" s="202">
        <f t="shared" si="3"/>
        <v>0</v>
      </c>
      <c r="AL13" s="202">
        <f t="shared" si="4"/>
        <v>0</v>
      </c>
    </row>
    <row r="14" spans="1:38" s="55" customFormat="1" ht="18.75">
      <c r="A14" s="23">
        <v>8</v>
      </c>
      <c r="B14" s="139"/>
      <c r="C14" s="27" t="s">
        <v>410</v>
      </c>
      <c r="D14" s="28" t="s">
        <v>137</v>
      </c>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1">
        <f t="shared" si="2"/>
        <v>0</v>
      </c>
      <c r="AK14" s="202">
        <f t="shared" si="3"/>
        <v>0</v>
      </c>
      <c r="AL14" s="202">
        <f t="shared" si="4"/>
        <v>0</v>
      </c>
    </row>
    <row r="15" spans="1:38" s="55" customFormat="1" ht="37.5">
      <c r="A15" s="23">
        <v>9</v>
      </c>
      <c r="B15" s="139"/>
      <c r="C15" s="27" t="s">
        <v>411</v>
      </c>
      <c r="D15" s="28" t="s">
        <v>30</v>
      </c>
      <c r="E15" s="134"/>
      <c r="F15" s="134"/>
      <c r="G15" s="134"/>
      <c r="H15" s="134"/>
      <c r="I15" s="134"/>
      <c r="J15" s="134"/>
      <c r="K15" s="134"/>
      <c r="L15" s="134"/>
      <c r="M15" s="134"/>
      <c r="N15" s="134"/>
      <c r="O15" s="134" t="s">
        <v>6</v>
      </c>
      <c r="P15" s="134"/>
      <c r="Q15" s="134" t="s">
        <v>6</v>
      </c>
      <c r="R15" s="134"/>
      <c r="S15" s="134"/>
      <c r="T15" s="134"/>
      <c r="U15" s="134"/>
      <c r="V15" s="134" t="s">
        <v>6</v>
      </c>
      <c r="W15" s="134"/>
      <c r="X15" s="134" t="s">
        <v>6</v>
      </c>
      <c r="Y15" s="134" t="s">
        <v>6</v>
      </c>
      <c r="Z15" s="134"/>
      <c r="AA15" s="134"/>
      <c r="AB15" s="134"/>
      <c r="AC15" s="134"/>
      <c r="AD15" s="134"/>
      <c r="AE15" s="134"/>
      <c r="AF15" s="134"/>
      <c r="AG15" s="134"/>
      <c r="AH15" s="134"/>
      <c r="AI15" s="134"/>
      <c r="AJ15" s="11">
        <f t="shared" si="2"/>
        <v>5</v>
      </c>
      <c r="AK15" s="202">
        <f t="shared" si="3"/>
        <v>0</v>
      </c>
      <c r="AL15" s="202">
        <f t="shared" si="4"/>
        <v>0</v>
      </c>
    </row>
    <row r="16" spans="1:38" s="55" customFormat="1" ht="18.75">
      <c r="A16" s="23">
        <v>10</v>
      </c>
      <c r="B16" s="139"/>
      <c r="C16" s="27" t="s">
        <v>412</v>
      </c>
      <c r="D16" s="28" t="s">
        <v>413</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1">
        <f t="shared" si="2"/>
        <v>0</v>
      </c>
      <c r="AK16" s="202">
        <f t="shared" si="3"/>
        <v>0</v>
      </c>
      <c r="AL16" s="202">
        <f t="shared" si="4"/>
        <v>0</v>
      </c>
    </row>
    <row r="17" spans="1:38" s="55" customFormat="1" ht="18.75">
      <c r="A17" s="23">
        <v>11</v>
      </c>
      <c r="B17" s="139"/>
      <c r="C17" s="27" t="s">
        <v>414</v>
      </c>
      <c r="D17" s="28" t="s">
        <v>57</v>
      </c>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1">
        <f t="shared" si="2"/>
        <v>0</v>
      </c>
      <c r="AK17" s="202">
        <f t="shared" si="3"/>
        <v>0</v>
      </c>
      <c r="AL17" s="202">
        <f t="shared" si="4"/>
        <v>0</v>
      </c>
    </row>
    <row r="18" spans="1:38" s="55" customFormat="1" ht="18.75">
      <c r="A18" s="23">
        <v>12</v>
      </c>
      <c r="B18" s="139"/>
      <c r="C18" s="27" t="s">
        <v>163</v>
      </c>
      <c r="D18" s="28" t="s">
        <v>165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1">
        <f t="shared" si="2"/>
        <v>0</v>
      </c>
      <c r="AK18" s="202">
        <f t="shared" si="3"/>
        <v>0</v>
      </c>
      <c r="AL18" s="202">
        <f t="shared" si="4"/>
        <v>0</v>
      </c>
    </row>
    <row r="19" spans="1:38" s="55" customFormat="1" ht="18.75">
      <c r="A19" s="23">
        <v>13</v>
      </c>
      <c r="B19" s="139"/>
      <c r="C19" s="27" t="s">
        <v>425</v>
      </c>
      <c r="D19" s="28" t="s">
        <v>11</v>
      </c>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1">
        <f t="shared" si="2"/>
        <v>0</v>
      </c>
      <c r="AK19" s="202">
        <f t="shared" si="3"/>
        <v>0</v>
      </c>
      <c r="AL19" s="202">
        <f t="shared" si="4"/>
        <v>0</v>
      </c>
    </row>
    <row r="20" spans="1:38" s="55" customFormat="1" ht="18.75">
      <c r="A20" s="23">
        <v>14</v>
      </c>
      <c r="B20" s="139"/>
      <c r="C20" s="27" t="s">
        <v>92</v>
      </c>
      <c r="D20" s="28" t="s">
        <v>12</v>
      </c>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1">
        <f t="shared" si="2"/>
        <v>0</v>
      </c>
      <c r="AK20" s="202">
        <f t="shared" si="3"/>
        <v>0</v>
      </c>
      <c r="AL20" s="202">
        <f t="shared" si="4"/>
        <v>0</v>
      </c>
    </row>
    <row r="21" spans="1:38" s="55" customFormat="1" ht="18.75">
      <c r="A21" s="23">
        <v>15</v>
      </c>
      <c r="B21" s="139"/>
      <c r="C21" s="27" t="s">
        <v>415</v>
      </c>
      <c r="D21" s="28" t="s">
        <v>75</v>
      </c>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1">
        <f t="shared" si="2"/>
        <v>0</v>
      </c>
      <c r="AK21" s="202">
        <f t="shared" si="3"/>
        <v>0</v>
      </c>
      <c r="AL21" s="202">
        <f t="shared" si="4"/>
        <v>0</v>
      </c>
    </row>
    <row r="22" spans="1:38" s="55" customFormat="1" ht="18.75">
      <c r="A22" s="23">
        <v>16</v>
      </c>
      <c r="B22" s="139"/>
      <c r="C22" s="27" t="s">
        <v>416</v>
      </c>
      <c r="D22" s="28" t="s">
        <v>68</v>
      </c>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1">
        <f t="shared" si="2"/>
        <v>0</v>
      </c>
      <c r="AK22" s="202">
        <f t="shared" si="3"/>
        <v>0</v>
      </c>
      <c r="AL22" s="202">
        <f t="shared" si="4"/>
        <v>0</v>
      </c>
    </row>
    <row r="23" spans="1:38" s="55" customFormat="1" ht="18.75">
      <c r="A23" s="23">
        <v>17</v>
      </c>
      <c r="B23" s="139"/>
      <c r="C23" s="27" t="s">
        <v>172</v>
      </c>
      <c r="D23" s="28" t="s">
        <v>160</v>
      </c>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1">
        <f t="shared" si="2"/>
        <v>0</v>
      </c>
      <c r="AK23" s="202">
        <f t="shared" si="3"/>
        <v>0</v>
      </c>
      <c r="AL23" s="202">
        <f t="shared" si="4"/>
        <v>0</v>
      </c>
    </row>
    <row r="24" spans="1:38" s="55" customFormat="1" ht="18.75">
      <c r="A24" s="23">
        <v>18</v>
      </c>
      <c r="B24" s="139"/>
      <c r="C24" s="27" t="s">
        <v>417</v>
      </c>
      <c r="D24" s="28" t="s">
        <v>82</v>
      </c>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1">
        <f t="shared" si="2"/>
        <v>0</v>
      </c>
      <c r="AK24" s="202">
        <f t="shared" si="3"/>
        <v>0</v>
      </c>
      <c r="AL24" s="202">
        <f t="shared" si="4"/>
        <v>0</v>
      </c>
    </row>
    <row r="25" spans="1:38" s="55" customFormat="1" ht="18.75">
      <c r="A25" s="23">
        <v>19</v>
      </c>
      <c r="B25" s="139"/>
      <c r="C25" s="27" t="s">
        <v>93</v>
      </c>
      <c r="D25" s="28" t="s">
        <v>108</v>
      </c>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1">
        <f t="shared" si="2"/>
        <v>0</v>
      </c>
      <c r="AK25" s="202">
        <f t="shared" si="3"/>
        <v>0</v>
      </c>
      <c r="AL25" s="202">
        <f t="shared" si="4"/>
        <v>0</v>
      </c>
    </row>
    <row r="26" spans="1:38" s="55" customFormat="1" ht="18.75">
      <c r="A26" s="23">
        <v>20</v>
      </c>
      <c r="B26" s="139"/>
      <c r="C26" s="27" t="s">
        <v>418</v>
      </c>
      <c r="D26" s="28" t="s">
        <v>103</v>
      </c>
      <c r="E26" s="134"/>
      <c r="F26" s="134"/>
      <c r="G26" s="134"/>
      <c r="H26" s="134"/>
      <c r="I26" s="134"/>
      <c r="J26" s="134"/>
      <c r="K26" s="134"/>
      <c r="L26" s="134"/>
      <c r="M26" s="134"/>
      <c r="N26" s="134"/>
      <c r="O26" s="134" t="s">
        <v>6</v>
      </c>
      <c r="P26" s="134"/>
      <c r="Q26" s="134" t="s">
        <v>6</v>
      </c>
      <c r="R26" s="134"/>
      <c r="S26" s="134"/>
      <c r="T26" s="134"/>
      <c r="U26" s="134"/>
      <c r="V26" s="134" t="s">
        <v>6</v>
      </c>
      <c r="W26" s="134" t="s">
        <v>6</v>
      </c>
      <c r="X26" s="134" t="s">
        <v>6</v>
      </c>
      <c r="Y26" s="134" t="s">
        <v>6</v>
      </c>
      <c r="Z26" s="134"/>
      <c r="AA26" s="134"/>
      <c r="AB26" s="134"/>
      <c r="AC26" s="134"/>
      <c r="AD26" s="134"/>
      <c r="AE26" s="134"/>
      <c r="AF26" s="134"/>
      <c r="AG26" s="134"/>
      <c r="AH26" s="134"/>
      <c r="AI26" s="134"/>
      <c r="AJ26" s="11">
        <f t="shared" si="2"/>
        <v>6</v>
      </c>
      <c r="AK26" s="202">
        <f t="shared" si="3"/>
        <v>0</v>
      </c>
      <c r="AL26" s="202">
        <f t="shared" si="4"/>
        <v>0</v>
      </c>
    </row>
    <row r="27" spans="1:38" s="55" customFormat="1" ht="18.75">
      <c r="A27" s="23">
        <v>21</v>
      </c>
      <c r="B27" s="139"/>
      <c r="C27" s="27" t="s">
        <v>419</v>
      </c>
      <c r="D27" s="28" t="s">
        <v>51</v>
      </c>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1">
        <f t="shared" si="2"/>
        <v>0</v>
      </c>
      <c r="AK27" s="202">
        <f t="shared" si="3"/>
        <v>0</v>
      </c>
      <c r="AL27" s="202">
        <f t="shared" si="4"/>
        <v>0</v>
      </c>
    </row>
    <row r="28" spans="1:38" s="55" customFormat="1" ht="18.75">
      <c r="A28" s="23">
        <v>22</v>
      </c>
      <c r="B28" s="139"/>
      <c r="C28" s="27" t="s">
        <v>420</v>
      </c>
      <c r="D28" s="28" t="s">
        <v>9</v>
      </c>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1">
        <f t="shared" si="2"/>
        <v>0</v>
      </c>
      <c r="AK28" s="202">
        <f t="shared" si="3"/>
        <v>0</v>
      </c>
      <c r="AL28" s="202">
        <f t="shared" si="4"/>
        <v>0</v>
      </c>
    </row>
    <row r="29" spans="1:38" s="55" customFormat="1" ht="37.5">
      <c r="A29" s="23">
        <v>23</v>
      </c>
      <c r="B29" s="139"/>
      <c r="C29" s="27" t="s">
        <v>421</v>
      </c>
      <c r="D29" s="28" t="s">
        <v>36</v>
      </c>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1">
        <f t="shared" si="2"/>
        <v>0</v>
      </c>
      <c r="AK29" s="202">
        <f t="shared" si="3"/>
        <v>0</v>
      </c>
      <c r="AL29" s="202">
        <f t="shared" si="4"/>
        <v>0</v>
      </c>
    </row>
    <row r="30" spans="1:38" s="55" customFormat="1" ht="18.75">
      <c r="A30" s="23">
        <v>24</v>
      </c>
      <c r="B30" s="139"/>
      <c r="C30" s="27" t="s">
        <v>428</v>
      </c>
      <c r="D30" s="28" t="s">
        <v>117</v>
      </c>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1">
        <f t="shared" si="2"/>
        <v>0</v>
      </c>
      <c r="AK30" s="202">
        <f t="shared" si="3"/>
        <v>0</v>
      </c>
      <c r="AL30" s="202">
        <f t="shared" si="4"/>
        <v>0</v>
      </c>
    </row>
    <row r="31" spans="1:38" s="55" customFormat="1" ht="18.75">
      <c r="A31" s="23">
        <v>25</v>
      </c>
      <c r="B31" s="139"/>
      <c r="C31" s="27" t="s">
        <v>422</v>
      </c>
      <c r="D31" s="28" t="s">
        <v>136</v>
      </c>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1">
        <f t="shared" si="2"/>
        <v>0</v>
      </c>
      <c r="AK31" s="202">
        <f t="shared" si="3"/>
        <v>0</v>
      </c>
      <c r="AL31" s="202">
        <f t="shared" si="4"/>
        <v>0</v>
      </c>
    </row>
    <row r="32" spans="1:38" s="55" customFormat="1" ht="18.75">
      <c r="A32" s="23">
        <v>26</v>
      </c>
      <c r="B32" s="139"/>
      <c r="C32" s="27" t="s">
        <v>264</v>
      </c>
      <c r="D32" s="28" t="s">
        <v>423</v>
      </c>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1">
        <f t="shared" si="2"/>
        <v>0</v>
      </c>
      <c r="AK32" s="202">
        <f t="shared" si="3"/>
        <v>0</v>
      </c>
      <c r="AL32" s="202">
        <f t="shared" si="4"/>
        <v>0</v>
      </c>
    </row>
    <row r="33" spans="1:38" s="55" customFormat="1" ht="18.75">
      <c r="A33" s="23">
        <v>27</v>
      </c>
      <c r="B33" s="139"/>
      <c r="C33" s="27" t="s">
        <v>424</v>
      </c>
      <c r="D33" s="28" t="s">
        <v>149</v>
      </c>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1">
        <f t="shared" si="2"/>
        <v>0</v>
      </c>
      <c r="AK33" s="202">
        <f t="shared" si="3"/>
        <v>0</v>
      </c>
      <c r="AL33" s="202">
        <f t="shared" si="4"/>
        <v>0</v>
      </c>
    </row>
    <row r="34" spans="1:38" s="55" customFormat="1" ht="18.75">
      <c r="A34" s="23">
        <v>28</v>
      </c>
      <c r="B34" s="139"/>
      <c r="C34" s="27"/>
      <c r="D34" s="28"/>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1">
        <f t="shared" si="2"/>
        <v>0</v>
      </c>
      <c r="AK34" s="202">
        <f t="shared" si="3"/>
        <v>0</v>
      </c>
      <c r="AL34" s="202">
        <f t="shared" si="4"/>
        <v>0</v>
      </c>
    </row>
    <row r="35" spans="1:38" s="55" customFormat="1" ht="18.75">
      <c r="A35" s="23">
        <v>29</v>
      </c>
      <c r="B35" s="139"/>
      <c r="C35" s="27"/>
      <c r="D35" s="28"/>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1">
        <f t="shared" si="2"/>
        <v>0</v>
      </c>
      <c r="AK35" s="202">
        <f t="shared" si="3"/>
        <v>0</v>
      </c>
      <c r="AL35" s="202">
        <f t="shared" si="4"/>
        <v>0</v>
      </c>
    </row>
    <row r="36" spans="1:38" s="55" customFormat="1" ht="18.75">
      <c r="A36" s="23">
        <v>30</v>
      </c>
      <c r="B36" s="139"/>
      <c r="C36" s="27"/>
      <c r="D36" s="28"/>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1">
        <f t="shared" si="2"/>
        <v>0</v>
      </c>
      <c r="AK36" s="202">
        <f t="shared" si="3"/>
        <v>0</v>
      </c>
      <c r="AL36" s="202">
        <f t="shared" si="4"/>
        <v>0</v>
      </c>
    </row>
    <row r="37" spans="1:38">
      <c r="A37" s="317" t="s">
        <v>10</v>
      </c>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202">
        <f>SUM(AJ7:AJ36)</f>
        <v>12</v>
      </c>
      <c r="AK37" s="202">
        <f t="shared" ref="AK37" si="5">COUNTIF(D37:AH37,"T")+2*COUNTIF(D37:AH37,"2T")+2*COUNTIF(D37:AH37,"T2")+COUNTIF(D37:AH37,"PT")+COUNTIF(D37:AH37,"TP")+COUNTIF(D37:AH37,"TK")+COUNTIF(D37:AH37,"KT")</f>
        <v>0</v>
      </c>
      <c r="AL37" s="129">
        <f t="shared" ref="AL37" si="6">COUNTIF(E37:AI37,"T")+2*COUNTIF(E37:AI37,"2T")+2*COUNTIF(E37:AI37,"T2")+COUNTIF(E37:AI37,"PT")+COUNTIF(E37:AI37,"TP")+COUNTIF(E37:AI37,"TK")+COUNTIF(E37:AI37,"KT")</f>
        <v>0</v>
      </c>
    </row>
    <row r="38" spans="1:38">
      <c r="A38" s="302" t="s">
        <v>255</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4"/>
    </row>
    <row r="39" spans="1:38">
      <c r="C39" s="301"/>
      <c r="D39" s="301"/>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sheetData>
  <mergeCells count="18">
    <mergeCell ref="I4:L4"/>
    <mergeCell ref="M4:N4"/>
    <mergeCell ref="O4:Q4"/>
    <mergeCell ref="R4:T4"/>
    <mergeCell ref="AL5:AL6"/>
    <mergeCell ref="AJ5:AJ6"/>
    <mergeCell ref="AK5:AK6"/>
    <mergeCell ref="A1:P1"/>
    <mergeCell ref="Q1:AL1"/>
    <mergeCell ref="A2:P2"/>
    <mergeCell ref="Q2:AL2"/>
    <mergeCell ref="A3:AL3"/>
    <mergeCell ref="C39:D39"/>
    <mergeCell ref="A37:AI37"/>
    <mergeCell ref="A5:A6"/>
    <mergeCell ref="A38:AL38"/>
    <mergeCell ref="B5:B6"/>
    <mergeCell ref="C5:D6"/>
  </mergeCells>
  <conditionalFormatting sqref="E6:AI36">
    <cfRule type="expression" dxfId="83"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IF(BHST21.1!E$6="CN",1,0)</xm:f>
            <x14:dxf>
              <fill>
                <patternFill>
                  <bgColor theme="8" tint="0.59996337778862885"/>
                </patternFill>
              </fill>
            </x14:dxf>
          </x14:cfRule>
          <xm:sqref>E6:AI36</xm:sqref>
        </x14:conditionalFormatting>
        <x14:conditionalFormatting xmlns:xm="http://schemas.microsoft.com/office/excel/2006/main">
          <x14:cfRule type="expression" priority="4" id="{50141330-3E97-4856-BD97-86359F5349D2}">
            <xm:f>IF(BHST21.1!E$6="CN",1,0)</xm:f>
            <x14:dxf>
              <fill>
                <patternFill>
                  <bgColor theme="8" tint="0.79998168889431442"/>
                </patternFill>
              </fill>
            </x14:dxf>
          </x14:cfRule>
          <xm:sqref>E6:AI36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topLeftCell="A4" workbookViewId="0">
      <selection activeCell="X20" sqref="X20"/>
    </sheetView>
  </sheetViews>
  <sheetFormatPr defaultColWidth="9.33203125" defaultRowHeight="15.75"/>
  <cols>
    <col min="1" max="1" width="6.6640625" style="62" customWidth="1"/>
    <col min="2" max="2" width="16.6640625" style="62" bestFit="1" customWidth="1"/>
    <col min="3" max="3" width="26.83203125" style="62" customWidth="1"/>
    <col min="4" max="4" width="10" style="62" customWidth="1"/>
    <col min="5" max="35" width="4" style="62" customWidth="1"/>
    <col min="36" max="38" width="6.6640625" style="62" customWidth="1"/>
    <col min="39" max="16384" width="9.33203125" style="62"/>
  </cols>
  <sheetData>
    <row r="1" spans="1:38">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ht="32.25" customHeight="1">
      <c r="A3" s="307" t="s">
        <v>402</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s="14" customFormat="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63" customFormat="1" ht="21" customHeight="1">
      <c r="A7" s="30">
        <v>1</v>
      </c>
      <c r="B7" s="30"/>
      <c r="C7" s="31" t="s">
        <v>450</v>
      </c>
      <c r="D7" s="32" t="s">
        <v>95</v>
      </c>
      <c r="E7" s="41"/>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11">
        <f t="shared" ref="AJ7:AJ34" si="2">COUNTIF(E7:AI7,"K")+2*COUNTIF(E7:AI7,"2K")+COUNTIF(E7:AI7,"TK")+COUNTIF(E7:AI7,"KT")+COUNTIF(E7:AI7,"PK")+COUNTIF(E7:AI7,"KP")+2*COUNTIF(E7:AI7,"K2")</f>
        <v>0</v>
      </c>
      <c r="AK7" s="202">
        <f t="shared" ref="AK7:AK34" si="3">COUNTIF(F7:AJ7,"P")+2*COUNTIF(F7:AJ7,"2P")+COUNTIF(F7:AJ7,"TP")+COUNTIF(F7:AJ7,"PT")+COUNTIF(F7:AJ7,"PK")+COUNTIF(F7:AJ7,"KP")+2*COUNTIF(F7:AJ7,"P2")</f>
        <v>0</v>
      </c>
      <c r="AL7" s="202">
        <f t="shared" ref="AL7:AL34" si="4">COUNTIF(E7:AI7,"T")+2*COUNTIF(E7:AI7,"2T")+2*COUNTIF(E7:AI7,"T2")+COUNTIF(E7:AI7,"PT")+COUNTIF(E7:AI7,"TP")+COUNTIF(E7:AI7,"TK")+COUNTIF(E7:AI7,"KT")</f>
        <v>0</v>
      </c>
    </row>
    <row r="8" spans="1:38" s="63" customFormat="1" ht="21" customHeight="1">
      <c r="A8" s="30">
        <v>2</v>
      </c>
      <c r="B8" s="30"/>
      <c r="C8" s="31" t="s">
        <v>429</v>
      </c>
      <c r="D8" s="32" t="s">
        <v>151</v>
      </c>
      <c r="E8" s="41"/>
      <c r="F8" s="47"/>
      <c r="G8" s="47"/>
      <c r="H8" s="47"/>
      <c r="I8" s="47"/>
      <c r="J8" s="47"/>
      <c r="K8" s="47"/>
      <c r="L8" s="47"/>
      <c r="M8" s="47"/>
      <c r="N8" s="47"/>
      <c r="O8" s="47"/>
      <c r="P8" s="47"/>
      <c r="Q8" s="47" t="s">
        <v>6</v>
      </c>
      <c r="R8" s="47"/>
      <c r="S8" s="47"/>
      <c r="T8" s="47"/>
      <c r="U8" s="47"/>
      <c r="V8" s="47" t="s">
        <v>6</v>
      </c>
      <c r="W8" s="47"/>
      <c r="X8" s="47"/>
      <c r="Y8" s="47" t="s">
        <v>6</v>
      </c>
      <c r="Z8" s="47"/>
      <c r="AA8" s="47"/>
      <c r="AB8" s="47"/>
      <c r="AC8" s="47"/>
      <c r="AD8" s="47"/>
      <c r="AE8" s="47"/>
      <c r="AF8" s="47"/>
      <c r="AG8" s="47"/>
      <c r="AH8" s="47"/>
      <c r="AI8" s="47"/>
      <c r="AJ8" s="11">
        <f t="shared" si="2"/>
        <v>3</v>
      </c>
      <c r="AK8" s="202">
        <f t="shared" si="3"/>
        <v>0</v>
      </c>
      <c r="AL8" s="202">
        <f t="shared" si="4"/>
        <v>0</v>
      </c>
    </row>
    <row r="9" spans="1:38" s="63" customFormat="1" ht="21" customHeight="1">
      <c r="A9" s="30">
        <v>3</v>
      </c>
      <c r="B9" s="30"/>
      <c r="C9" s="31" t="s">
        <v>430</v>
      </c>
      <c r="D9" s="32" t="s">
        <v>32</v>
      </c>
      <c r="E9" s="41"/>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11">
        <f t="shared" si="2"/>
        <v>0</v>
      </c>
      <c r="AK9" s="202">
        <f t="shared" si="3"/>
        <v>0</v>
      </c>
      <c r="AL9" s="202">
        <f t="shared" si="4"/>
        <v>0</v>
      </c>
    </row>
    <row r="10" spans="1:38" s="63" customFormat="1" ht="21" customHeight="1">
      <c r="A10" s="30">
        <v>4</v>
      </c>
      <c r="B10" s="30"/>
      <c r="C10" s="31" t="s">
        <v>265</v>
      </c>
      <c r="D10" s="32" t="s">
        <v>32</v>
      </c>
      <c r="E10" s="41"/>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202">
        <f t="shared" si="3"/>
        <v>0</v>
      </c>
      <c r="AL10" s="202">
        <f t="shared" si="4"/>
        <v>0</v>
      </c>
    </row>
    <row r="11" spans="1:38" s="63" customFormat="1" ht="21" customHeight="1">
      <c r="A11" s="30">
        <v>5</v>
      </c>
      <c r="B11" s="30"/>
      <c r="C11" s="31" t="s">
        <v>431</v>
      </c>
      <c r="D11" s="32" t="s">
        <v>169</v>
      </c>
      <c r="E11" s="41"/>
      <c r="F11" s="47"/>
      <c r="G11" s="47"/>
      <c r="H11" s="47"/>
      <c r="I11" s="47"/>
      <c r="J11" s="47"/>
      <c r="K11" s="47"/>
      <c r="L11" s="47"/>
      <c r="M11" s="47"/>
      <c r="N11" s="47"/>
      <c r="O11" s="47"/>
      <c r="P11" s="47"/>
      <c r="Q11" s="47" t="s">
        <v>6</v>
      </c>
      <c r="R11" s="47"/>
      <c r="S11" s="47"/>
      <c r="T11" s="47"/>
      <c r="U11" s="47"/>
      <c r="V11" s="47" t="s">
        <v>6</v>
      </c>
      <c r="W11" s="47"/>
      <c r="X11" s="47"/>
      <c r="Y11" s="47" t="s">
        <v>6</v>
      </c>
      <c r="Z11" s="47"/>
      <c r="AA11" s="47"/>
      <c r="AB11" s="47"/>
      <c r="AC11" s="47"/>
      <c r="AD11" s="47"/>
      <c r="AE11" s="47"/>
      <c r="AF11" s="47"/>
      <c r="AG11" s="47"/>
      <c r="AH11" s="47"/>
      <c r="AI11" s="47"/>
      <c r="AJ11" s="11">
        <f t="shared" si="2"/>
        <v>3</v>
      </c>
      <c r="AK11" s="202">
        <f t="shared" si="3"/>
        <v>0</v>
      </c>
      <c r="AL11" s="202">
        <f t="shared" si="4"/>
        <v>0</v>
      </c>
    </row>
    <row r="12" spans="1:38" s="63" customFormat="1" ht="21" customHeight="1">
      <c r="A12" s="30">
        <v>6</v>
      </c>
      <c r="B12" s="30"/>
      <c r="C12" s="31" t="s">
        <v>432</v>
      </c>
      <c r="D12" s="32" t="s">
        <v>68</v>
      </c>
      <c r="E12" s="41"/>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202">
        <f t="shared" si="3"/>
        <v>0</v>
      </c>
      <c r="AL12" s="202">
        <f t="shared" si="4"/>
        <v>0</v>
      </c>
    </row>
    <row r="13" spans="1:38" s="63" customFormat="1" ht="21" customHeight="1">
      <c r="A13" s="30">
        <v>7</v>
      </c>
      <c r="B13" s="30"/>
      <c r="C13" s="31" t="s">
        <v>433</v>
      </c>
      <c r="D13" s="32" t="s">
        <v>33</v>
      </c>
      <c r="E13" s="41"/>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63" customFormat="1" ht="21" customHeight="1">
      <c r="A14" s="30">
        <v>8</v>
      </c>
      <c r="B14" s="30"/>
      <c r="C14" s="31" t="s">
        <v>389</v>
      </c>
      <c r="D14" s="32" t="s">
        <v>84</v>
      </c>
      <c r="E14" s="41"/>
      <c r="F14" s="47"/>
      <c r="G14" s="47"/>
      <c r="H14" s="47"/>
      <c r="I14" s="47"/>
      <c r="J14" s="47"/>
      <c r="K14" s="47"/>
      <c r="L14" s="47"/>
      <c r="M14" s="47"/>
      <c r="N14" s="47"/>
      <c r="O14" s="47"/>
      <c r="P14" s="47"/>
      <c r="Q14" s="47"/>
      <c r="R14" s="47"/>
      <c r="S14" s="47"/>
      <c r="T14" s="47"/>
      <c r="U14" s="47"/>
      <c r="V14" s="47" t="s">
        <v>6</v>
      </c>
      <c r="W14" s="47"/>
      <c r="X14" s="47" t="s">
        <v>7</v>
      </c>
      <c r="Y14" s="47"/>
      <c r="Z14" s="47"/>
      <c r="AA14" s="47"/>
      <c r="AB14" s="47"/>
      <c r="AC14" s="47"/>
      <c r="AD14" s="47"/>
      <c r="AE14" s="47"/>
      <c r="AF14" s="47"/>
      <c r="AG14" s="47"/>
      <c r="AH14" s="47"/>
      <c r="AI14" s="47"/>
      <c r="AJ14" s="11">
        <f t="shared" si="2"/>
        <v>1</v>
      </c>
      <c r="AK14" s="202">
        <f t="shared" si="3"/>
        <v>1</v>
      </c>
      <c r="AL14" s="202">
        <f t="shared" si="4"/>
        <v>0</v>
      </c>
    </row>
    <row r="15" spans="1:38" s="63" customFormat="1" ht="21" customHeight="1">
      <c r="A15" s="30">
        <v>9</v>
      </c>
      <c r="B15" s="30"/>
      <c r="C15" s="31" t="s">
        <v>434</v>
      </c>
      <c r="D15" s="32" t="s">
        <v>435</v>
      </c>
      <c r="E15" s="41"/>
      <c r="F15" s="47"/>
      <c r="G15" s="47"/>
      <c r="H15" s="47"/>
      <c r="I15" s="47"/>
      <c r="J15" s="47"/>
      <c r="K15" s="47"/>
      <c r="L15" s="47"/>
      <c r="M15" s="47"/>
      <c r="N15" s="47"/>
      <c r="O15" s="47"/>
      <c r="P15" s="47"/>
      <c r="Q15" s="47" t="s">
        <v>6</v>
      </c>
      <c r="R15" s="47"/>
      <c r="S15" s="47"/>
      <c r="T15" s="47"/>
      <c r="U15" s="47"/>
      <c r="V15" s="47" t="s">
        <v>6</v>
      </c>
      <c r="W15" s="47"/>
      <c r="X15" s="47"/>
      <c r="Y15" s="47" t="s">
        <v>6</v>
      </c>
      <c r="Z15" s="47"/>
      <c r="AA15" s="47"/>
      <c r="AB15" s="47"/>
      <c r="AC15" s="47"/>
      <c r="AD15" s="47"/>
      <c r="AE15" s="47"/>
      <c r="AF15" s="47"/>
      <c r="AG15" s="47"/>
      <c r="AH15" s="47"/>
      <c r="AI15" s="47"/>
      <c r="AJ15" s="11">
        <f t="shared" si="2"/>
        <v>3</v>
      </c>
      <c r="AK15" s="202">
        <f t="shared" si="3"/>
        <v>0</v>
      </c>
      <c r="AL15" s="202">
        <f t="shared" si="4"/>
        <v>0</v>
      </c>
    </row>
    <row r="16" spans="1:38" s="63" customFormat="1" ht="21" customHeight="1">
      <c r="A16" s="30">
        <v>10</v>
      </c>
      <c r="B16" s="30"/>
      <c r="C16" s="31" t="s">
        <v>436</v>
      </c>
      <c r="D16" s="32" t="s">
        <v>44</v>
      </c>
      <c r="E16" s="41"/>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1">
        <f t="shared" si="2"/>
        <v>0</v>
      </c>
      <c r="AK16" s="202">
        <f t="shared" si="3"/>
        <v>0</v>
      </c>
      <c r="AL16" s="202">
        <f t="shared" si="4"/>
        <v>0</v>
      </c>
    </row>
    <row r="17" spans="1:38" s="63" customFormat="1" ht="21" customHeight="1">
      <c r="A17" s="30">
        <v>11</v>
      </c>
      <c r="B17" s="30"/>
      <c r="C17" s="31" t="s">
        <v>437</v>
      </c>
      <c r="D17" s="32" t="s">
        <v>61</v>
      </c>
      <c r="E17" s="41"/>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11">
        <f t="shared" si="2"/>
        <v>0</v>
      </c>
      <c r="AK17" s="202">
        <f t="shared" si="3"/>
        <v>0</v>
      </c>
      <c r="AL17" s="202">
        <f t="shared" si="4"/>
        <v>0</v>
      </c>
    </row>
    <row r="18" spans="1:38" s="63" customFormat="1" ht="21" customHeight="1">
      <c r="A18" s="30">
        <v>12</v>
      </c>
      <c r="B18" s="30"/>
      <c r="C18" s="31" t="s">
        <v>265</v>
      </c>
      <c r="D18" s="32" t="s">
        <v>62</v>
      </c>
      <c r="E18" s="41"/>
      <c r="F18" s="47"/>
      <c r="G18" s="47"/>
      <c r="H18" s="47"/>
      <c r="I18" s="47"/>
      <c r="J18" s="47"/>
      <c r="K18" s="47"/>
      <c r="L18" s="47"/>
      <c r="M18" s="47"/>
      <c r="N18" s="47"/>
      <c r="O18" s="47"/>
      <c r="P18" s="47"/>
      <c r="Q18" s="47" t="s">
        <v>6</v>
      </c>
      <c r="R18" s="47"/>
      <c r="S18" s="47"/>
      <c r="T18" s="47"/>
      <c r="U18" s="47"/>
      <c r="V18" s="47" t="s">
        <v>6</v>
      </c>
      <c r="W18" s="47"/>
      <c r="X18" s="47"/>
      <c r="Y18" s="47" t="s">
        <v>6</v>
      </c>
      <c r="Z18" s="47"/>
      <c r="AA18" s="47"/>
      <c r="AB18" s="47"/>
      <c r="AC18" s="47"/>
      <c r="AD18" s="47"/>
      <c r="AE18" s="47"/>
      <c r="AF18" s="47"/>
      <c r="AG18" s="47"/>
      <c r="AH18" s="47"/>
      <c r="AI18" s="47"/>
      <c r="AJ18" s="11">
        <f t="shared" si="2"/>
        <v>3</v>
      </c>
      <c r="AK18" s="202">
        <f t="shared" si="3"/>
        <v>0</v>
      </c>
      <c r="AL18" s="202">
        <f t="shared" si="4"/>
        <v>0</v>
      </c>
    </row>
    <row r="19" spans="1:38" s="63" customFormat="1" ht="21" customHeight="1">
      <c r="A19" s="30">
        <v>13</v>
      </c>
      <c r="B19" s="30"/>
      <c r="C19" s="31" t="s">
        <v>438</v>
      </c>
      <c r="D19" s="32" t="s">
        <v>34</v>
      </c>
      <c r="E19" s="41"/>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202">
        <f t="shared" si="3"/>
        <v>0</v>
      </c>
      <c r="AL19" s="202">
        <f t="shared" si="4"/>
        <v>0</v>
      </c>
    </row>
    <row r="20" spans="1:38" s="63" customFormat="1" ht="21" customHeight="1">
      <c r="A20" s="30">
        <v>14</v>
      </c>
      <c r="B20" s="30"/>
      <c r="C20" s="31" t="s">
        <v>299</v>
      </c>
      <c r="D20" s="32" t="s">
        <v>78</v>
      </c>
      <c r="E20" s="41"/>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11">
        <f t="shared" si="2"/>
        <v>0</v>
      </c>
      <c r="AK20" s="202">
        <f t="shared" si="3"/>
        <v>0</v>
      </c>
      <c r="AL20" s="202">
        <f t="shared" si="4"/>
        <v>0</v>
      </c>
    </row>
    <row r="21" spans="1:38" s="63" customFormat="1" ht="21" customHeight="1">
      <c r="A21" s="30">
        <v>15</v>
      </c>
      <c r="B21" s="30"/>
      <c r="C21" s="31" t="s">
        <v>439</v>
      </c>
      <c r="D21" s="32" t="s">
        <v>9</v>
      </c>
      <c r="E21" s="41"/>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11">
        <f t="shared" si="2"/>
        <v>0</v>
      </c>
      <c r="AK21" s="202">
        <f t="shared" si="3"/>
        <v>0</v>
      </c>
      <c r="AL21" s="202">
        <f t="shared" si="4"/>
        <v>0</v>
      </c>
    </row>
    <row r="22" spans="1:38" s="63" customFormat="1" ht="21" customHeight="1">
      <c r="A22" s="30">
        <v>16</v>
      </c>
      <c r="B22" s="30"/>
      <c r="C22" s="31" t="s">
        <v>440</v>
      </c>
      <c r="D22" s="32" t="s">
        <v>36</v>
      </c>
      <c r="E22" s="41"/>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202">
        <f t="shared" si="3"/>
        <v>0</v>
      </c>
      <c r="AL22" s="202">
        <f t="shared" si="4"/>
        <v>0</v>
      </c>
    </row>
    <row r="23" spans="1:38" s="63" customFormat="1" ht="21" customHeight="1">
      <c r="A23" s="30">
        <v>17</v>
      </c>
      <c r="B23" s="30"/>
      <c r="C23" s="31" t="s">
        <v>441</v>
      </c>
      <c r="D23" s="32" t="s">
        <v>18</v>
      </c>
      <c r="E23" s="41"/>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202">
        <f t="shared" si="3"/>
        <v>0</v>
      </c>
      <c r="AL23" s="202">
        <f t="shared" si="4"/>
        <v>0</v>
      </c>
    </row>
    <row r="24" spans="1:38" s="63" customFormat="1" ht="21" customHeight="1">
      <c r="A24" s="30">
        <v>18</v>
      </c>
      <c r="B24" s="30"/>
      <c r="C24" s="31" t="s">
        <v>442</v>
      </c>
      <c r="D24" s="32" t="s">
        <v>97</v>
      </c>
      <c r="E24" s="41"/>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11">
        <f t="shared" si="2"/>
        <v>0</v>
      </c>
      <c r="AK24" s="202">
        <f t="shared" si="3"/>
        <v>0</v>
      </c>
      <c r="AL24" s="202">
        <f t="shared" si="4"/>
        <v>0</v>
      </c>
    </row>
    <row r="25" spans="1:38" s="63" customFormat="1" ht="21" customHeight="1">
      <c r="A25" s="30">
        <v>19</v>
      </c>
      <c r="B25" s="30"/>
      <c r="C25" s="31" t="s">
        <v>443</v>
      </c>
      <c r="D25" s="32" t="s">
        <v>97</v>
      </c>
      <c r="E25" s="41"/>
      <c r="F25" s="47"/>
      <c r="G25" s="47"/>
      <c r="H25" s="47"/>
      <c r="I25" s="47"/>
      <c r="J25" s="47"/>
      <c r="K25" s="47"/>
      <c r="L25" s="47"/>
      <c r="M25" s="47"/>
      <c r="N25" s="47"/>
      <c r="O25" s="47"/>
      <c r="P25" s="47"/>
      <c r="Q25" s="47" t="s">
        <v>6</v>
      </c>
      <c r="R25" s="47"/>
      <c r="S25" s="47"/>
      <c r="T25" s="47"/>
      <c r="U25" s="47"/>
      <c r="V25" s="47" t="s">
        <v>6</v>
      </c>
      <c r="W25" s="47"/>
      <c r="X25" s="47"/>
      <c r="Y25" s="47" t="s">
        <v>6</v>
      </c>
      <c r="Z25" s="47"/>
      <c r="AA25" s="47"/>
      <c r="AB25" s="47"/>
      <c r="AC25" s="47"/>
      <c r="AD25" s="47"/>
      <c r="AE25" s="47"/>
      <c r="AF25" s="47"/>
      <c r="AG25" s="47"/>
      <c r="AH25" s="47"/>
      <c r="AI25" s="47"/>
      <c r="AJ25" s="11">
        <f t="shared" si="2"/>
        <v>3</v>
      </c>
      <c r="AK25" s="202">
        <f t="shared" si="3"/>
        <v>0</v>
      </c>
      <c r="AL25" s="202">
        <f t="shared" si="4"/>
        <v>0</v>
      </c>
    </row>
    <row r="26" spans="1:38" s="63" customFormat="1" ht="21" customHeight="1">
      <c r="A26" s="30">
        <v>20</v>
      </c>
      <c r="B26" s="30"/>
      <c r="C26" s="31" t="s">
        <v>444</v>
      </c>
      <c r="D26" s="32" t="s">
        <v>97</v>
      </c>
      <c r="E26" s="41"/>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202">
        <f t="shared" si="3"/>
        <v>0</v>
      </c>
      <c r="AL26" s="202">
        <f t="shared" si="4"/>
        <v>0</v>
      </c>
    </row>
    <row r="27" spans="1:38" s="63" customFormat="1" ht="21" customHeight="1">
      <c r="A27" s="30">
        <v>21</v>
      </c>
      <c r="B27" s="30"/>
      <c r="C27" s="31" t="s">
        <v>445</v>
      </c>
      <c r="D27" s="32" t="s">
        <v>37</v>
      </c>
      <c r="E27" s="41"/>
      <c r="F27" s="47"/>
      <c r="G27" s="47"/>
      <c r="H27" s="47"/>
      <c r="I27" s="47"/>
      <c r="J27" s="47"/>
      <c r="K27" s="47"/>
      <c r="L27" s="47"/>
      <c r="M27" s="47"/>
      <c r="N27" s="47"/>
      <c r="O27" s="47"/>
      <c r="P27" s="47"/>
      <c r="Q27" s="47" t="s">
        <v>6</v>
      </c>
      <c r="R27" s="47"/>
      <c r="S27" s="47"/>
      <c r="T27" s="47"/>
      <c r="U27" s="47"/>
      <c r="V27" s="47" t="s">
        <v>6</v>
      </c>
      <c r="W27" s="47"/>
      <c r="X27" s="47"/>
      <c r="Y27" s="47" t="s">
        <v>6</v>
      </c>
      <c r="Z27" s="47"/>
      <c r="AA27" s="47"/>
      <c r="AB27" s="47"/>
      <c r="AC27" s="47"/>
      <c r="AD27" s="47"/>
      <c r="AE27" s="47"/>
      <c r="AF27" s="47"/>
      <c r="AG27" s="47"/>
      <c r="AH27" s="47"/>
      <c r="AI27" s="47"/>
      <c r="AJ27" s="11">
        <f t="shared" si="2"/>
        <v>3</v>
      </c>
      <c r="AK27" s="202">
        <f t="shared" si="3"/>
        <v>0</v>
      </c>
      <c r="AL27" s="202">
        <f t="shared" si="4"/>
        <v>0</v>
      </c>
    </row>
    <row r="28" spans="1:38" s="63" customFormat="1" ht="21" customHeight="1">
      <c r="A28" s="30">
        <v>22</v>
      </c>
      <c r="B28" s="30"/>
      <c r="C28" s="31" t="s">
        <v>449</v>
      </c>
      <c r="D28" s="32" t="s">
        <v>134</v>
      </c>
      <c r="E28" s="41"/>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202">
        <f t="shared" si="3"/>
        <v>0</v>
      </c>
      <c r="AL28" s="202">
        <f t="shared" si="4"/>
        <v>0</v>
      </c>
    </row>
    <row r="29" spans="1:38" s="63" customFormat="1" ht="21" customHeight="1">
      <c r="A29" s="30">
        <v>23</v>
      </c>
      <c r="B29" s="30"/>
      <c r="C29" s="31" t="s">
        <v>446</v>
      </c>
      <c r="D29" s="32" t="s">
        <v>136</v>
      </c>
      <c r="E29" s="41"/>
      <c r="F29" s="47"/>
      <c r="G29" s="47"/>
      <c r="H29" s="47"/>
      <c r="I29" s="47"/>
      <c r="J29" s="47"/>
      <c r="K29" s="47"/>
      <c r="L29" s="47"/>
      <c r="M29" s="47"/>
      <c r="N29" s="47"/>
      <c r="O29" s="47"/>
      <c r="P29" s="47"/>
      <c r="Q29" s="47" t="s">
        <v>6</v>
      </c>
      <c r="R29" s="47"/>
      <c r="S29" s="47"/>
      <c r="T29" s="47"/>
      <c r="U29" s="47"/>
      <c r="V29" s="47" t="s">
        <v>6</v>
      </c>
      <c r="W29" s="47"/>
      <c r="X29" s="47"/>
      <c r="Y29" s="47" t="s">
        <v>6</v>
      </c>
      <c r="Z29" s="47"/>
      <c r="AA29" s="47"/>
      <c r="AB29" s="47"/>
      <c r="AC29" s="47"/>
      <c r="AD29" s="47"/>
      <c r="AE29" s="47"/>
      <c r="AF29" s="47"/>
      <c r="AG29" s="47"/>
      <c r="AH29" s="47"/>
      <c r="AI29" s="47"/>
      <c r="AJ29" s="11">
        <f t="shared" si="2"/>
        <v>3</v>
      </c>
      <c r="AK29" s="202">
        <f t="shared" si="3"/>
        <v>0</v>
      </c>
      <c r="AL29" s="202">
        <f t="shared" si="4"/>
        <v>0</v>
      </c>
    </row>
    <row r="30" spans="1:38" s="63" customFormat="1" ht="21" customHeight="1">
      <c r="A30" s="30">
        <v>24</v>
      </c>
      <c r="B30" s="30"/>
      <c r="C30" s="31" t="s">
        <v>883</v>
      </c>
      <c r="D30" s="32" t="s">
        <v>110</v>
      </c>
      <c r="E30" s="41"/>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202">
        <f t="shared" si="3"/>
        <v>0</v>
      </c>
      <c r="AL30" s="202">
        <f t="shared" si="4"/>
        <v>0</v>
      </c>
    </row>
    <row r="31" spans="1:38" s="63" customFormat="1" ht="21" customHeight="1">
      <c r="A31" s="30">
        <v>25</v>
      </c>
      <c r="B31" s="30"/>
      <c r="C31" s="31" t="s">
        <v>447</v>
      </c>
      <c r="D31" s="32" t="s">
        <v>85</v>
      </c>
      <c r="E31" s="41"/>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202">
        <f t="shared" si="3"/>
        <v>0</v>
      </c>
      <c r="AL31" s="202">
        <f t="shared" si="4"/>
        <v>0</v>
      </c>
    </row>
    <row r="32" spans="1:38" s="63" customFormat="1" ht="21" customHeight="1">
      <c r="A32" s="30">
        <v>26</v>
      </c>
      <c r="B32" s="30"/>
      <c r="C32" s="31" t="s">
        <v>448</v>
      </c>
      <c r="D32" s="32" t="s">
        <v>149</v>
      </c>
      <c r="E32" s="41"/>
      <c r="F32" s="47"/>
      <c r="G32" s="47"/>
      <c r="H32" s="47"/>
      <c r="I32" s="47"/>
      <c r="J32" s="47"/>
      <c r="K32" s="47"/>
      <c r="L32" s="47"/>
      <c r="M32" s="47"/>
      <c r="N32" s="47"/>
      <c r="O32" s="47"/>
      <c r="P32" s="47"/>
      <c r="Q32" s="47" t="s">
        <v>6</v>
      </c>
      <c r="R32" s="47"/>
      <c r="S32" s="47"/>
      <c r="T32" s="47"/>
      <c r="U32" s="47"/>
      <c r="V32" s="47" t="s">
        <v>6</v>
      </c>
      <c r="W32" s="47"/>
      <c r="X32" s="47"/>
      <c r="Y32" s="47" t="s">
        <v>6</v>
      </c>
      <c r="Z32" s="47"/>
      <c r="AA32" s="47"/>
      <c r="AB32" s="47"/>
      <c r="AC32" s="47"/>
      <c r="AD32" s="47"/>
      <c r="AE32" s="47"/>
      <c r="AF32" s="47"/>
      <c r="AG32" s="47"/>
      <c r="AH32" s="47"/>
      <c r="AI32" s="47"/>
      <c r="AJ32" s="11">
        <f t="shared" si="2"/>
        <v>3</v>
      </c>
      <c r="AK32" s="202">
        <f t="shared" si="3"/>
        <v>0</v>
      </c>
      <c r="AL32" s="202">
        <f t="shared" si="4"/>
        <v>0</v>
      </c>
    </row>
    <row r="33" spans="1:41" s="63" customFormat="1" ht="21" customHeight="1">
      <c r="A33" s="30">
        <v>27</v>
      </c>
      <c r="B33" s="30"/>
      <c r="C33" s="31" t="s">
        <v>892</v>
      </c>
      <c r="D33" s="32" t="s">
        <v>30</v>
      </c>
      <c r="E33" s="41"/>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41" s="63" customFormat="1" ht="21" customHeight="1">
      <c r="A34" s="30">
        <v>28</v>
      </c>
      <c r="B34" s="30"/>
      <c r="C34" s="31" t="s">
        <v>893</v>
      </c>
      <c r="D34" s="32" t="s">
        <v>32</v>
      </c>
      <c r="E34" s="41"/>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11">
        <f t="shared" si="2"/>
        <v>0</v>
      </c>
      <c r="AK34" s="202">
        <f t="shared" si="3"/>
        <v>0</v>
      </c>
      <c r="AL34" s="202">
        <f t="shared" si="4"/>
        <v>0</v>
      </c>
    </row>
    <row r="35" spans="1:41" s="63" customFormat="1" ht="21" customHeight="1">
      <c r="A35" s="317" t="s">
        <v>10</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11">
        <f>SUM(AJ7:AJ34)</f>
        <v>25</v>
      </c>
      <c r="AK35" s="11">
        <f>SUM(AK7:AK34)</f>
        <v>1</v>
      </c>
      <c r="AL35" s="11">
        <f>SUM(AL7:AL34)</f>
        <v>0</v>
      </c>
      <c r="AM35" s="62"/>
      <c r="AN35" s="62"/>
      <c r="AO35" s="62"/>
    </row>
    <row r="36" spans="1:41" s="15" customFormat="1" ht="21" customHeight="1">
      <c r="A36" s="302" t="s">
        <v>255</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4"/>
      <c r="AM36" s="114"/>
      <c r="AN36" s="114"/>
    </row>
    <row r="37" spans="1:41">
      <c r="C37" s="54"/>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1:41">
      <c r="C38" s="301"/>
      <c r="D38" s="301"/>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row r="39" spans="1:41">
      <c r="C39" s="301"/>
      <c r="D39" s="301"/>
      <c r="E39" s="301"/>
      <c r="F39" s="301"/>
      <c r="G39" s="301"/>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1:41">
      <c r="C40" s="301"/>
      <c r="D40" s="301"/>
      <c r="E40" s="301"/>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row>
    <row r="41" spans="1:41">
      <c r="C41" s="301"/>
      <c r="D41" s="301"/>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sheetData>
  <mergeCells count="21">
    <mergeCell ref="C38:D38"/>
    <mergeCell ref="R4:T4"/>
    <mergeCell ref="A36:AL36"/>
    <mergeCell ref="C40:E40"/>
    <mergeCell ref="C41:D41"/>
    <mergeCell ref="C39:G39"/>
    <mergeCell ref="AJ5:AJ6"/>
    <mergeCell ref="A35:AI35"/>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4">
    <cfRule type="expression" dxfId="80"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IF(BHST21.1!E$6="CN",1,0)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IF(BHST21.1!E$6="CN",1,0)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zoomScaleNormal="100" workbookViewId="0">
      <selection activeCell="W24" sqref="W24"/>
    </sheetView>
  </sheetViews>
  <sheetFormatPr defaultColWidth="9.33203125" defaultRowHeight="18"/>
  <cols>
    <col min="1" max="1" width="7.1640625" style="171" customWidth="1"/>
    <col min="2" max="2" width="12.6640625" style="171" customWidth="1"/>
    <col min="3" max="3" width="21.83203125" style="171" customWidth="1"/>
    <col min="4" max="4" width="10.5" style="171" customWidth="1"/>
    <col min="5" max="35" width="4" style="171" customWidth="1"/>
    <col min="36" max="38" width="5.6640625" style="171" customWidth="1"/>
    <col min="39" max="16384" width="9.33203125" style="171"/>
  </cols>
  <sheetData>
    <row r="1" spans="1:38">
      <c r="A1" s="330" t="s">
        <v>0</v>
      </c>
      <c r="B1" s="330"/>
      <c r="C1" s="330"/>
      <c r="D1" s="330"/>
      <c r="E1" s="330"/>
      <c r="F1" s="330"/>
      <c r="G1" s="330"/>
      <c r="H1" s="330"/>
      <c r="I1" s="330"/>
      <c r="J1" s="330"/>
      <c r="K1" s="330"/>
      <c r="L1" s="330"/>
      <c r="M1" s="330"/>
      <c r="N1" s="330"/>
      <c r="O1" s="330"/>
      <c r="P1" s="330"/>
      <c r="Q1" s="331" t="s">
        <v>1</v>
      </c>
      <c r="R1" s="331"/>
      <c r="S1" s="331"/>
      <c r="T1" s="331"/>
      <c r="U1" s="331"/>
      <c r="V1" s="331"/>
      <c r="W1" s="331"/>
      <c r="X1" s="331"/>
      <c r="Y1" s="331"/>
      <c r="Z1" s="331"/>
      <c r="AA1" s="331"/>
      <c r="AB1" s="331"/>
      <c r="AC1" s="331"/>
      <c r="AD1" s="331"/>
      <c r="AE1" s="331"/>
      <c r="AF1" s="331"/>
      <c r="AG1" s="331"/>
      <c r="AH1" s="331"/>
      <c r="AI1" s="331"/>
      <c r="AJ1" s="331"/>
      <c r="AK1" s="331"/>
      <c r="AL1" s="331"/>
    </row>
    <row r="2" spans="1:38">
      <c r="A2" s="331" t="s">
        <v>131</v>
      </c>
      <c r="B2" s="331"/>
      <c r="C2" s="331"/>
      <c r="D2" s="331"/>
      <c r="E2" s="331"/>
      <c r="F2" s="331"/>
      <c r="G2" s="331"/>
      <c r="H2" s="331"/>
      <c r="I2" s="331"/>
      <c r="J2" s="331"/>
      <c r="K2" s="331"/>
      <c r="L2" s="331"/>
      <c r="M2" s="331"/>
      <c r="N2" s="331"/>
      <c r="O2" s="331"/>
      <c r="P2" s="331"/>
      <c r="Q2" s="331" t="s">
        <v>2</v>
      </c>
      <c r="R2" s="331"/>
      <c r="S2" s="331"/>
      <c r="T2" s="331"/>
      <c r="U2" s="331"/>
      <c r="V2" s="331"/>
      <c r="W2" s="331"/>
      <c r="X2" s="331"/>
      <c r="Y2" s="331"/>
      <c r="Z2" s="331"/>
      <c r="AA2" s="331"/>
      <c r="AB2" s="331"/>
      <c r="AC2" s="331"/>
      <c r="AD2" s="331"/>
      <c r="AE2" s="331"/>
      <c r="AF2" s="331"/>
      <c r="AG2" s="331"/>
      <c r="AH2" s="331"/>
      <c r="AI2" s="331"/>
      <c r="AJ2" s="331"/>
      <c r="AK2" s="331"/>
      <c r="AL2" s="331"/>
    </row>
    <row r="3" spans="1:38" ht="30.75" customHeight="1">
      <c r="A3" s="332" t="s">
        <v>785</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row>
    <row r="4" spans="1:38" ht="31.5" customHeight="1">
      <c r="B4" s="172"/>
      <c r="C4" s="172"/>
      <c r="D4" s="172"/>
      <c r="E4" s="172" t="s">
        <v>171</v>
      </c>
      <c r="F4" s="172" t="s">
        <v>171</v>
      </c>
      <c r="G4" s="172"/>
      <c r="H4" s="172"/>
      <c r="I4" s="333" t="s">
        <v>251</v>
      </c>
      <c r="J4" s="333"/>
      <c r="K4" s="333"/>
      <c r="L4" s="333"/>
      <c r="M4" s="333">
        <v>10</v>
      </c>
      <c r="N4" s="333"/>
      <c r="O4" s="333" t="s">
        <v>252</v>
      </c>
      <c r="P4" s="333"/>
      <c r="Q4" s="333"/>
      <c r="R4" s="333">
        <v>2021</v>
      </c>
      <c r="S4" s="333"/>
      <c r="T4" s="333"/>
      <c r="U4" s="172"/>
      <c r="V4" s="172"/>
      <c r="W4" s="172"/>
      <c r="X4" s="172"/>
      <c r="Y4" s="172"/>
      <c r="Z4" s="172"/>
      <c r="AA4" s="172"/>
      <c r="AB4" s="172"/>
      <c r="AC4" s="172"/>
      <c r="AD4" s="172"/>
      <c r="AE4" s="172"/>
      <c r="AF4" s="172"/>
      <c r="AG4" s="172"/>
      <c r="AH4" s="172"/>
      <c r="AI4" s="172"/>
      <c r="AJ4" s="172"/>
      <c r="AK4" s="172"/>
      <c r="AL4" s="172"/>
    </row>
    <row r="5" spans="1:38" s="174" customFormat="1" ht="21" customHeight="1">
      <c r="A5" s="340" t="s">
        <v>3</v>
      </c>
      <c r="B5" s="340" t="s">
        <v>4</v>
      </c>
      <c r="C5" s="342" t="s">
        <v>5</v>
      </c>
      <c r="D5" s="343"/>
      <c r="E5" s="173">
        <f>DATE(R4,M4,1)</f>
        <v>44470</v>
      </c>
      <c r="F5" s="173">
        <f t="shared" ref="F5:AI5" si="0">E5+1</f>
        <v>44471</v>
      </c>
      <c r="G5" s="173">
        <f t="shared" si="0"/>
        <v>44472</v>
      </c>
      <c r="H5" s="173">
        <f t="shared" si="0"/>
        <v>44473</v>
      </c>
      <c r="I5" s="173">
        <f t="shared" si="0"/>
        <v>44474</v>
      </c>
      <c r="J5" s="173">
        <f t="shared" si="0"/>
        <v>44475</v>
      </c>
      <c r="K5" s="173">
        <f t="shared" si="0"/>
        <v>44476</v>
      </c>
      <c r="L5" s="173">
        <f t="shared" si="0"/>
        <v>44477</v>
      </c>
      <c r="M5" s="173">
        <f t="shared" si="0"/>
        <v>44478</v>
      </c>
      <c r="N5" s="173">
        <f t="shared" si="0"/>
        <v>44479</v>
      </c>
      <c r="O5" s="173">
        <f t="shared" si="0"/>
        <v>44480</v>
      </c>
      <c r="P5" s="173">
        <f t="shared" si="0"/>
        <v>44481</v>
      </c>
      <c r="Q5" s="173">
        <f t="shared" si="0"/>
        <v>44482</v>
      </c>
      <c r="R5" s="173">
        <f t="shared" si="0"/>
        <v>44483</v>
      </c>
      <c r="S5" s="173">
        <f t="shared" si="0"/>
        <v>44484</v>
      </c>
      <c r="T5" s="173">
        <f t="shared" si="0"/>
        <v>44485</v>
      </c>
      <c r="U5" s="173">
        <f t="shared" si="0"/>
        <v>44486</v>
      </c>
      <c r="V5" s="173">
        <f t="shared" si="0"/>
        <v>44487</v>
      </c>
      <c r="W5" s="173">
        <f t="shared" si="0"/>
        <v>44488</v>
      </c>
      <c r="X5" s="173">
        <f t="shared" si="0"/>
        <v>44489</v>
      </c>
      <c r="Y5" s="173">
        <f t="shared" si="0"/>
        <v>44490</v>
      </c>
      <c r="Z5" s="173">
        <f t="shared" si="0"/>
        <v>44491</v>
      </c>
      <c r="AA5" s="173">
        <f t="shared" si="0"/>
        <v>44492</v>
      </c>
      <c r="AB5" s="173">
        <f t="shared" si="0"/>
        <v>44493</v>
      </c>
      <c r="AC5" s="173">
        <f t="shared" si="0"/>
        <v>44494</v>
      </c>
      <c r="AD5" s="173">
        <f t="shared" si="0"/>
        <v>44495</v>
      </c>
      <c r="AE5" s="173">
        <f t="shared" si="0"/>
        <v>44496</v>
      </c>
      <c r="AF5" s="173">
        <f t="shared" si="0"/>
        <v>44497</v>
      </c>
      <c r="AG5" s="173">
        <f t="shared" si="0"/>
        <v>44498</v>
      </c>
      <c r="AH5" s="173">
        <f t="shared" si="0"/>
        <v>44499</v>
      </c>
      <c r="AI5" s="173">
        <f t="shared" si="0"/>
        <v>44500</v>
      </c>
      <c r="AJ5" s="338" t="s">
        <v>6</v>
      </c>
      <c r="AK5" s="338" t="s">
        <v>7</v>
      </c>
      <c r="AL5" s="338" t="s">
        <v>8</v>
      </c>
    </row>
    <row r="6" spans="1:38" s="174" customFormat="1" ht="21" customHeight="1">
      <c r="A6" s="341"/>
      <c r="B6" s="341"/>
      <c r="C6" s="344"/>
      <c r="D6" s="345"/>
      <c r="E6" s="175">
        <f t="shared" ref="E6:AI6" si="1">IF(WEEKDAY(E5)=1,"CN",WEEKDAY(E5))</f>
        <v>6</v>
      </c>
      <c r="F6" s="175">
        <f t="shared" si="1"/>
        <v>7</v>
      </c>
      <c r="G6" s="175" t="str">
        <f t="shared" si="1"/>
        <v>CN</v>
      </c>
      <c r="H6" s="175">
        <f t="shared" si="1"/>
        <v>2</v>
      </c>
      <c r="I6" s="175">
        <f t="shared" si="1"/>
        <v>3</v>
      </c>
      <c r="J6" s="175">
        <f t="shared" si="1"/>
        <v>4</v>
      </c>
      <c r="K6" s="175">
        <f t="shared" si="1"/>
        <v>5</v>
      </c>
      <c r="L6" s="175">
        <f t="shared" si="1"/>
        <v>6</v>
      </c>
      <c r="M6" s="175">
        <f t="shared" si="1"/>
        <v>7</v>
      </c>
      <c r="N6" s="175" t="str">
        <f t="shared" si="1"/>
        <v>CN</v>
      </c>
      <c r="O6" s="175">
        <f t="shared" si="1"/>
        <v>2</v>
      </c>
      <c r="P6" s="175">
        <f t="shared" si="1"/>
        <v>3</v>
      </c>
      <c r="Q6" s="175">
        <f t="shared" si="1"/>
        <v>4</v>
      </c>
      <c r="R6" s="175">
        <f t="shared" si="1"/>
        <v>5</v>
      </c>
      <c r="S6" s="175">
        <f t="shared" si="1"/>
        <v>6</v>
      </c>
      <c r="T6" s="175">
        <f t="shared" si="1"/>
        <v>7</v>
      </c>
      <c r="U6" s="175" t="str">
        <f t="shared" si="1"/>
        <v>CN</v>
      </c>
      <c r="V6" s="175">
        <f t="shared" si="1"/>
        <v>2</v>
      </c>
      <c r="W6" s="175">
        <f t="shared" si="1"/>
        <v>3</v>
      </c>
      <c r="X6" s="175">
        <f t="shared" si="1"/>
        <v>4</v>
      </c>
      <c r="Y6" s="175">
        <f t="shared" si="1"/>
        <v>5</v>
      </c>
      <c r="Z6" s="175">
        <f t="shared" si="1"/>
        <v>6</v>
      </c>
      <c r="AA6" s="175">
        <f t="shared" si="1"/>
        <v>7</v>
      </c>
      <c r="AB6" s="175" t="str">
        <f t="shared" si="1"/>
        <v>CN</v>
      </c>
      <c r="AC6" s="175">
        <f t="shared" si="1"/>
        <v>2</v>
      </c>
      <c r="AD6" s="175">
        <f t="shared" si="1"/>
        <v>3</v>
      </c>
      <c r="AE6" s="175">
        <f t="shared" si="1"/>
        <v>4</v>
      </c>
      <c r="AF6" s="175">
        <f t="shared" si="1"/>
        <v>5</v>
      </c>
      <c r="AG6" s="175">
        <f t="shared" si="1"/>
        <v>6</v>
      </c>
      <c r="AH6" s="175">
        <f t="shared" si="1"/>
        <v>7</v>
      </c>
      <c r="AI6" s="175" t="str">
        <f t="shared" si="1"/>
        <v>CN</v>
      </c>
      <c r="AJ6" s="339"/>
      <c r="AK6" s="339"/>
      <c r="AL6" s="339"/>
    </row>
    <row r="7" spans="1:38" s="174" customFormat="1">
      <c r="A7" s="176">
        <v>1</v>
      </c>
      <c r="B7" s="176"/>
      <c r="C7" s="177" t="s">
        <v>465</v>
      </c>
      <c r="D7" s="178" t="s">
        <v>27</v>
      </c>
      <c r="E7" s="145"/>
      <c r="F7" s="143"/>
      <c r="G7" s="143"/>
      <c r="H7" s="143"/>
      <c r="I7" s="192"/>
      <c r="J7" s="143"/>
      <c r="K7" s="143"/>
      <c r="L7" s="143"/>
      <c r="M7" s="143"/>
      <c r="N7" s="143"/>
      <c r="O7" s="143"/>
      <c r="P7" s="143"/>
      <c r="Q7" s="192"/>
      <c r="R7" s="143"/>
      <c r="S7" s="143"/>
      <c r="T7" s="143"/>
      <c r="U7" s="143"/>
      <c r="V7" s="192"/>
      <c r="W7" s="143"/>
      <c r="X7" s="143"/>
      <c r="Y7" s="143"/>
      <c r="Z7" s="143"/>
      <c r="AA7" s="143"/>
      <c r="AB7" s="143"/>
      <c r="AC7" s="143"/>
      <c r="AD7" s="143"/>
      <c r="AE7" s="143"/>
      <c r="AF7" s="143"/>
      <c r="AG7" s="143"/>
      <c r="AH7" s="143"/>
      <c r="AI7" s="143"/>
      <c r="AJ7" s="190">
        <f t="shared" ref="AJ7:AJ28" si="2">COUNTIF(E7:AI7,"K")+2*COUNTIF(E7:AI7,"2K")+COUNTIF(E7:AI7,"TK")+COUNTIF(E7:AI7,"KT")+COUNTIF(E7:AI7,"PK")+COUNTIF(E7:AI7,"KP")+2*COUNTIF(E7:AI7,"K2")</f>
        <v>0</v>
      </c>
      <c r="AK7" s="191">
        <f t="shared" ref="AK7:AK28" si="3">COUNTIF(F7:AJ7,"P")+2*COUNTIF(F7:AJ7,"2P")+COUNTIF(F7:AJ7,"TP")+COUNTIF(F7:AJ7,"PT")+COUNTIF(F7:AJ7,"PK")+COUNTIF(F7:AJ7,"KP")+2*COUNTIF(F7:AJ7,"P2")</f>
        <v>0</v>
      </c>
      <c r="AL7" s="191">
        <f t="shared" ref="AL7:AL28" si="4">COUNTIF(E7:AI7,"T")+2*COUNTIF(E7:AI7,"2T")+2*COUNTIF(E7:AI7,"T2")+COUNTIF(E7:AI7,"PT")+COUNTIF(E7:AI7,"TP")+COUNTIF(E7:AI7,"TK")+COUNTIF(E7:AI7,"KT")</f>
        <v>0</v>
      </c>
    </row>
    <row r="8" spans="1:38" s="174" customFormat="1">
      <c r="A8" s="176">
        <v>2</v>
      </c>
      <c r="B8" s="176"/>
      <c r="C8" s="177" t="s">
        <v>466</v>
      </c>
      <c r="D8" s="178" t="s">
        <v>467</v>
      </c>
      <c r="E8" s="145"/>
      <c r="F8" s="143"/>
      <c r="G8" s="143"/>
      <c r="H8" s="143"/>
      <c r="I8" s="192"/>
      <c r="J8" s="143"/>
      <c r="K8" s="143"/>
      <c r="L8" s="143"/>
      <c r="M8" s="143"/>
      <c r="N8" s="143"/>
      <c r="O8" s="143"/>
      <c r="P8" s="143"/>
      <c r="Q8" s="192"/>
      <c r="R8" s="143"/>
      <c r="S8" s="143"/>
      <c r="T8" s="143"/>
      <c r="U8" s="143"/>
      <c r="V8" s="192"/>
      <c r="W8" s="143"/>
      <c r="X8" s="143"/>
      <c r="Y8" s="143"/>
      <c r="Z8" s="143"/>
      <c r="AA8" s="143"/>
      <c r="AB8" s="143"/>
      <c r="AC8" s="143"/>
      <c r="AD8" s="143"/>
      <c r="AE8" s="143"/>
      <c r="AF8" s="143"/>
      <c r="AG8" s="143"/>
      <c r="AH8" s="143"/>
      <c r="AI8" s="143"/>
      <c r="AJ8" s="190">
        <f t="shared" si="2"/>
        <v>0</v>
      </c>
      <c r="AK8" s="191">
        <f t="shared" si="3"/>
        <v>0</v>
      </c>
      <c r="AL8" s="191">
        <f t="shared" si="4"/>
        <v>0</v>
      </c>
    </row>
    <row r="9" spans="1:38" s="174" customFormat="1">
      <c r="A9" s="176">
        <v>3</v>
      </c>
      <c r="B9" s="176"/>
      <c r="C9" s="177" t="s">
        <v>45</v>
      </c>
      <c r="D9" s="178" t="s">
        <v>468</v>
      </c>
      <c r="E9" s="145"/>
      <c r="F9" s="143"/>
      <c r="G9" s="143"/>
      <c r="H9" s="143"/>
      <c r="I9" s="192"/>
      <c r="J9" s="143"/>
      <c r="K9" s="143"/>
      <c r="L9" s="143"/>
      <c r="M9" s="143"/>
      <c r="N9" s="143"/>
      <c r="O9" s="143"/>
      <c r="P9" s="143"/>
      <c r="Q9" s="192"/>
      <c r="R9" s="143"/>
      <c r="S9" s="143"/>
      <c r="T9" s="143"/>
      <c r="U9" s="143"/>
      <c r="V9" s="192"/>
      <c r="W9" s="143"/>
      <c r="X9" s="143"/>
      <c r="Y9" s="143"/>
      <c r="Z9" s="143"/>
      <c r="AA9" s="143"/>
      <c r="AB9" s="143"/>
      <c r="AC9" s="143"/>
      <c r="AD9" s="143"/>
      <c r="AE9" s="143"/>
      <c r="AF9" s="143"/>
      <c r="AG9" s="143"/>
      <c r="AH9" s="143"/>
      <c r="AI9" s="143"/>
      <c r="AJ9" s="190">
        <f t="shared" si="2"/>
        <v>0</v>
      </c>
      <c r="AK9" s="191">
        <f t="shared" si="3"/>
        <v>0</v>
      </c>
      <c r="AL9" s="191">
        <f t="shared" si="4"/>
        <v>0</v>
      </c>
    </row>
    <row r="10" spans="1:38" s="174" customFormat="1" ht="21" customHeight="1">
      <c r="A10" s="176">
        <v>4</v>
      </c>
      <c r="B10" s="176"/>
      <c r="C10" s="177" t="s">
        <v>77</v>
      </c>
      <c r="D10" s="178" t="s">
        <v>140</v>
      </c>
      <c r="E10" s="145"/>
      <c r="F10" s="143"/>
      <c r="G10" s="143"/>
      <c r="H10" s="143"/>
      <c r="I10" s="143"/>
      <c r="J10" s="143"/>
      <c r="K10" s="143"/>
      <c r="L10" s="143"/>
      <c r="M10" s="143"/>
      <c r="N10" s="143"/>
      <c r="O10" s="143"/>
      <c r="P10" s="143"/>
      <c r="Q10" s="143"/>
      <c r="R10" s="143"/>
      <c r="S10" s="143" t="s">
        <v>6</v>
      </c>
      <c r="T10" s="143"/>
      <c r="U10" s="143"/>
      <c r="V10" s="192" t="s">
        <v>6</v>
      </c>
      <c r="W10" s="192"/>
      <c r="X10" s="143"/>
      <c r="Y10" s="143"/>
      <c r="Z10" s="143"/>
      <c r="AA10" s="143"/>
      <c r="AB10" s="143"/>
      <c r="AC10" s="192"/>
      <c r="AD10" s="143"/>
      <c r="AE10" s="143"/>
      <c r="AF10" s="143"/>
      <c r="AG10" s="143"/>
      <c r="AH10" s="143"/>
      <c r="AI10" s="143"/>
      <c r="AJ10" s="190">
        <f t="shared" si="2"/>
        <v>2</v>
      </c>
      <c r="AK10" s="191">
        <f t="shared" si="3"/>
        <v>0</v>
      </c>
      <c r="AL10" s="191">
        <f t="shared" si="4"/>
        <v>0</v>
      </c>
    </row>
    <row r="11" spans="1:38" s="174" customFormat="1" ht="33">
      <c r="A11" s="176">
        <v>5</v>
      </c>
      <c r="B11" s="176"/>
      <c r="C11" s="177" t="s">
        <v>469</v>
      </c>
      <c r="D11" s="178" t="s">
        <v>21</v>
      </c>
      <c r="E11" s="145"/>
      <c r="F11" s="143"/>
      <c r="G11" s="143"/>
      <c r="H11" s="143"/>
      <c r="I11" s="143"/>
      <c r="J11" s="143"/>
      <c r="K11" s="143"/>
      <c r="L11" s="143"/>
      <c r="M11" s="143"/>
      <c r="N11" s="143"/>
      <c r="O11" s="143"/>
      <c r="P11" s="143"/>
      <c r="Q11" s="192"/>
      <c r="R11" s="143"/>
      <c r="S11" s="143"/>
      <c r="T11" s="143"/>
      <c r="U11" s="143"/>
      <c r="V11" s="192"/>
      <c r="W11" s="143"/>
      <c r="X11" s="143"/>
      <c r="Y11" s="143"/>
      <c r="Z11" s="143"/>
      <c r="AA11" s="143"/>
      <c r="AB11" s="143"/>
      <c r="AC11" s="143"/>
      <c r="AD11" s="143"/>
      <c r="AE11" s="143"/>
      <c r="AF11" s="143"/>
      <c r="AG11" s="143"/>
      <c r="AH11" s="143"/>
      <c r="AI11" s="143"/>
      <c r="AJ11" s="190">
        <f t="shared" si="2"/>
        <v>0</v>
      </c>
      <c r="AK11" s="191">
        <f t="shared" si="3"/>
        <v>0</v>
      </c>
      <c r="AL11" s="191">
        <f t="shared" si="4"/>
        <v>0</v>
      </c>
    </row>
    <row r="12" spans="1:38" s="174" customFormat="1">
      <c r="A12" s="176">
        <v>6</v>
      </c>
      <c r="B12" s="176"/>
      <c r="C12" s="177" t="s">
        <v>158</v>
      </c>
      <c r="D12" s="178" t="s">
        <v>470</v>
      </c>
      <c r="E12" s="145"/>
      <c r="F12" s="143"/>
      <c r="G12" s="143"/>
      <c r="H12" s="143"/>
      <c r="I12" s="192"/>
      <c r="J12" s="143"/>
      <c r="K12" s="143"/>
      <c r="L12" s="143"/>
      <c r="M12" s="143"/>
      <c r="N12" s="143"/>
      <c r="O12" s="143"/>
      <c r="P12" s="143"/>
      <c r="Q12" s="192"/>
      <c r="R12" s="143"/>
      <c r="S12" s="143"/>
      <c r="T12" s="143"/>
      <c r="U12" s="143"/>
      <c r="V12" s="192"/>
      <c r="W12" s="143"/>
      <c r="X12" s="143"/>
      <c r="Y12" s="143"/>
      <c r="Z12" s="143"/>
      <c r="AA12" s="143"/>
      <c r="AB12" s="143"/>
      <c r="AC12" s="143"/>
      <c r="AD12" s="143"/>
      <c r="AE12" s="143"/>
      <c r="AF12" s="143"/>
      <c r="AG12" s="143"/>
      <c r="AH12" s="143"/>
      <c r="AI12" s="143"/>
      <c r="AJ12" s="190">
        <f t="shared" si="2"/>
        <v>0</v>
      </c>
      <c r="AK12" s="191">
        <f t="shared" si="3"/>
        <v>0</v>
      </c>
      <c r="AL12" s="191">
        <f t="shared" si="4"/>
        <v>0</v>
      </c>
    </row>
    <row r="13" spans="1:38" s="174" customFormat="1">
      <c r="A13" s="176">
        <v>7</v>
      </c>
      <c r="B13" s="176"/>
      <c r="C13" s="177" t="s">
        <v>471</v>
      </c>
      <c r="D13" s="178" t="s">
        <v>59</v>
      </c>
      <c r="E13" s="143"/>
      <c r="F13" s="143"/>
      <c r="G13" s="143"/>
      <c r="H13" s="143"/>
      <c r="I13" s="192"/>
      <c r="J13" s="143"/>
      <c r="K13" s="143"/>
      <c r="L13" s="143"/>
      <c r="M13" s="143"/>
      <c r="N13" s="143"/>
      <c r="O13" s="143"/>
      <c r="P13" s="143"/>
      <c r="Q13" s="192"/>
      <c r="R13" s="143"/>
      <c r="S13" s="143" t="s">
        <v>6</v>
      </c>
      <c r="T13" s="143"/>
      <c r="U13" s="143"/>
      <c r="V13" s="192"/>
      <c r="W13" s="143"/>
      <c r="X13" s="143"/>
      <c r="Y13" s="143"/>
      <c r="Z13" s="143"/>
      <c r="AA13" s="143"/>
      <c r="AB13" s="143"/>
      <c r="AC13" s="143"/>
      <c r="AD13" s="143"/>
      <c r="AE13" s="143"/>
      <c r="AF13" s="143"/>
      <c r="AG13" s="143"/>
      <c r="AH13" s="143"/>
      <c r="AI13" s="143"/>
      <c r="AJ13" s="190">
        <f t="shared" si="2"/>
        <v>1</v>
      </c>
      <c r="AK13" s="191">
        <f t="shared" si="3"/>
        <v>0</v>
      </c>
      <c r="AL13" s="191">
        <f t="shared" si="4"/>
        <v>0</v>
      </c>
    </row>
    <row r="14" spans="1:38" s="174" customFormat="1">
      <c r="A14" s="176">
        <v>8</v>
      </c>
      <c r="B14" s="176"/>
      <c r="C14" s="177" t="s">
        <v>483</v>
      </c>
      <c r="D14" s="178" t="s">
        <v>165</v>
      </c>
      <c r="E14" s="143"/>
      <c r="F14" s="143"/>
      <c r="G14" s="143"/>
      <c r="H14" s="143"/>
      <c r="I14" s="192"/>
      <c r="J14" s="143"/>
      <c r="K14" s="143"/>
      <c r="L14" s="143"/>
      <c r="M14" s="143"/>
      <c r="N14" s="143"/>
      <c r="O14" s="143"/>
      <c r="P14" s="143"/>
      <c r="Q14" s="192"/>
      <c r="R14" s="143"/>
      <c r="S14" s="143"/>
      <c r="T14" s="143"/>
      <c r="U14" s="143"/>
      <c r="V14" s="192"/>
      <c r="W14" s="143"/>
      <c r="X14" s="143"/>
      <c r="Y14" s="143"/>
      <c r="Z14" s="143"/>
      <c r="AA14" s="143"/>
      <c r="AB14" s="143"/>
      <c r="AC14" s="143"/>
      <c r="AD14" s="143"/>
      <c r="AE14" s="143"/>
      <c r="AF14" s="143"/>
      <c r="AG14" s="143"/>
      <c r="AH14" s="143"/>
      <c r="AI14" s="143"/>
      <c r="AJ14" s="190">
        <f t="shared" si="2"/>
        <v>0</v>
      </c>
      <c r="AK14" s="191">
        <f t="shared" si="3"/>
        <v>0</v>
      </c>
      <c r="AL14" s="191">
        <f t="shared" si="4"/>
        <v>0</v>
      </c>
    </row>
    <row r="15" spans="1:38" s="174" customFormat="1" ht="33">
      <c r="A15" s="176">
        <v>9</v>
      </c>
      <c r="B15" s="176"/>
      <c r="C15" s="177" t="s">
        <v>472</v>
      </c>
      <c r="D15" s="178" t="s">
        <v>11</v>
      </c>
      <c r="E15" s="143"/>
      <c r="F15" s="143"/>
      <c r="G15" s="143"/>
      <c r="H15" s="143"/>
      <c r="I15" s="192"/>
      <c r="J15" s="143"/>
      <c r="K15" s="143"/>
      <c r="L15" s="143"/>
      <c r="M15" s="143"/>
      <c r="N15" s="143"/>
      <c r="O15" s="143"/>
      <c r="P15" s="143"/>
      <c r="Q15" s="192"/>
      <c r="R15" s="143"/>
      <c r="S15" s="143"/>
      <c r="T15" s="143"/>
      <c r="U15" s="143"/>
      <c r="V15" s="192"/>
      <c r="W15" s="143"/>
      <c r="X15" s="143"/>
      <c r="Y15" s="143"/>
      <c r="Z15" s="143"/>
      <c r="AA15" s="143"/>
      <c r="AB15" s="143"/>
      <c r="AC15" s="143"/>
      <c r="AD15" s="143"/>
      <c r="AE15" s="143"/>
      <c r="AF15" s="143"/>
      <c r="AG15" s="143"/>
      <c r="AH15" s="143"/>
      <c r="AI15" s="143"/>
      <c r="AJ15" s="190">
        <f t="shared" si="2"/>
        <v>0</v>
      </c>
      <c r="AK15" s="191">
        <f t="shared" si="3"/>
        <v>0</v>
      </c>
      <c r="AL15" s="191">
        <f t="shared" si="4"/>
        <v>0</v>
      </c>
    </row>
    <row r="16" spans="1:38" s="174" customFormat="1">
      <c r="A16" s="176">
        <v>10</v>
      </c>
      <c r="B16" s="176"/>
      <c r="C16" s="177" t="s">
        <v>473</v>
      </c>
      <c r="D16" s="178" t="s">
        <v>11</v>
      </c>
      <c r="E16" s="143"/>
      <c r="F16" s="143"/>
      <c r="G16" s="143"/>
      <c r="H16" s="143"/>
      <c r="I16" s="192"/>
      <c r="J16" s="143"/>
      <c r="K16" s="143"/>
      <c r="L16" s="143"/>
      <c r="M16" s="143"/>
      <c r="N16" s="143"/>
      <c r="O16" s="143"/>
      <c r="P16" s="143"/>
      <c r="Q16" s="192"/>
      <c r="R16" s="143"/>
      <c r="S16" s="143"/>
      <c r="T16" s="143"/>
      <c r="U16" s="143"/>
      <c r="V16" s="192"/>
      <c r="W16" s="143"/>
      <c r="X16" s="143"/>
      <c r="Y16" s="143"/>
      <c r="Z16" s="143"/>
      <c r="AA16" s="143"/>
      <c r="AB16" s="143"/>
      <c r="AC16" s="143"/>
      <c r="AD16" s="143"/>
      <c r="AE16" s="143"/>
      <c r="AF16" s="143"/>
      <c r="AG16" s="143"/>
      <c r="AH16" s="143"/>
      <c r="AI16" s="143"/>
      <c r="AJ16" s="190">
        <f t="shared" si="2"/>
        <v>0</v>
      </c>
      <c r="AK16" s="191">
        <f t="shared" si="3"/>
        <v>0</v>
      </c>
      <c r="AL16" s="191">
        <f t="shared" si="4"/>
        <v>0</v>
      </c>
    </row>
    <row r="17" spans="1:41" s="174" customFormat="1">
      <c r="A17" s="176">
        <v>11</v>
      </c>
      <c r="B17" s="176"/>
      <c r="C17" s="177" t="s">
        <v>474</v>
      </c>
      <c r="D17" s="178" t="s">
        <v>475</v>
      </c>
      <c r="E17" s="143"/>
      <c r="F17" s="143"/>
      <c r="G17" s="143"/>
      <c r="H17" s="143"/>
      <c r="I17" s="192"/>
      <c r="J17" s="143"/>
      <c r="K17" s="143"/>
      <c r="L17" s="143"/>
      <c r="M17" s="143"/>
      <c r="N17" s="143"/>
      <c r="O17" s="143"/>
      <c r="P17" s="143"/>
      <c r="Q17" s="192"/>
      <c r="R17" s="143"/>
      <c r="S17" s="143"/>
      <c r="T17" s="143"/>
      <c r="U17" s="143"/>
      <c r="V17" s="192"/>
      <c r="W17" s="143"/>
      <c r="X17" s="143"/>
      <c r="Y17" s="143"/>
      <c r="Z17" s="143"/>
      <c r="AA17" s="143"/>
      <c r="AB17" s="143"/>
      <c r="AC17" s="143"/>
      <c r="AD17" s="143"/>
      <c r="AE17" s="143"/>
      <c r="AF17" s="143"/>
      <c r="AG17" s="143"/>
      <c r="AH17" s="143"/>
      <c r="AI17" s="143"/>
      <c r="AJ17" s="190">
        <f t="shared" si="2"/>
        <v>0</v>
      </c>
      <c r="AK17" s="191">
        <f t="shared" si="3"/>
        <v>0</v>
      </c>
      <c r="AL17" s="191">
        <f t="shared" si="4"/>
        <v>0</v>
      </c>
    </row>
    <row r="18" spans="1:41" s="174" customFormat="1">
      <c r="A18" s="176">
        <v>12</v>
      </c>
      <c r="B18" s="176"/>
      <c r="C18" s="177" t="s">
        <v>476</v>
      </c>
      <c r="D18" s="178" t="s">
        <v>477</v>
      </c>
      <c r="E18" s="143"/>
      <c r="F18" s="143"/>
      <c r="G18" s="143"/>
      <c r="H18" s="143"/>
      <c r="I18" s="192"/>
      <c r="J18" s="143"/>
      <c r="K18" s="143"/>
      <c r="L18" s="143"/>
      <c r="M18" s="143"/>
      <c r="N18" s="143"/>
      <c r="O18" s="143"/>
      <c r="P18" s="143"/>
      <c r="Q18" s="192"/>
      <c r="R18" s="143"/>
      <c r="S18" s="143"/>
      <c r="T18" s="143"/>
      <c r="U18" s="143"/>
      <c r="V18" s="192"/>
      <c r="W18" s="143"/>
      <c r="X18" s="143"/>
      <c r="Y18" s="143"/>
      <c r="Z18" s="143"/>
      <c r="AA18" s="143"/>
      <c r="AB18" s="143"/>
      <c r="AC18" s="143"/>
      <c r="AD18" s="143"/>
      <c r="AE18" s="143"/>
      <c r="AF18" s="143"/>
      <c r="AG18" s="143"/>
      <c r="AH18" s="143"/>
      <c r="AI18" s="143"/>
      <c r="AJ18" s="190">
        <f t="shared" si="2"/>
        <v>0</v>
      </c>
      <c r="AK18" s="191">
        <f t="shared" si="3"/>
        <v>0</v>
      </c>
      <c r="AL18" s="191">
        <f t="shared" si="4"/>
        <v>0</v>
      </c>
    </row>
    <row r="19" spans="1:41" s="174" customFormat="1">
      <c r="A19" s="176">
        <v>13</v>
      </c>
      <c r="B19" s="176"/>
      <c r="C19" s="177" t="s">
        <v>13</v>
      </c>
      <c r="D19" s="178" t="s">
        <v>61</v>
      </c>
      <c r="E19" s="143"/>
      <c r="F19" s="143"/>
      <c r="G19" s="143"/>
      <c r="H19" s="143"/>
      <c r="I19" s="192"/>
      <c r="J19" s="143"/>
      <c r="K19" s="143"/>
      <c r="L19" s="143"/>
      <c r="M19" s="143"/>
      <c r="N19" s="143"/>
      <c r="O19" s="143"/>
      <c r="P19" s="143"/>
      <c r="Q19" s="192"/>
      <c r="R19" s="143"/>
      <c r="S19" s="143"/>
      <c r="T19" s="143"/>
      <c r="U19" s="143"/>
      <c r="V19" s="192"/>
      <c r="W19" s="143"/>
      <c r="X19" s="143"/>
      <c r="Y19" s="143"/>
      <c r="Z19" s="143"/>
      <c r="AA19" s="143"/>
      <c r="AB19" s="143"/>
      <c r="AC19" s="143"/>
      <c r="AD19" s="143"/>
      <c r="AE19" s="143"/>
      <c r="AF19" s="143"/>
      <c r="AG19" s="143"/>
      <c r="AH19" s="143"/>
      <c r="AI19" s="143"/>
      <c r="AJ19" s="190">
        <f t="shared" si="2"/>
        <v>0</v>
      </c>
      <c r="AK19" s="191">
        <f t="shared" si="3"/>
        <v>0</v>
      </c>
      <c r="AL19" s="191">
        <f t="shared" si="4"/>
        <v>0</v>
      </c>
    </row>
    <row r="20" spans="1:41" s="174" customFormat="1">
      <c r="A20" s="176">
        <v>14</v>
      </c>
      <c r="B20" s="176"/>
      <c r="C20" s="177" t="s">
        <v>478</v>
      </c>
      <c r="D20" s="178" t="s">
        <v>136</v>
      </c>
      <c r="E20" s="143"/>
      <c r="F20" s="195"/>
      <c r="G20" s="195"/>
      <c r="H20" s="195"/>
      <c r="I20" s="192"/>
      <c r="J20" s="195"/>
      <c r="K20" s="195"/>
      <c r="L20" s="195"/>
      <c r="M20" s="195"/>
      <c r="N20" s="195"/>
      <c r="O20" s="195"/>
      <c r="P20" s="195"/>
      <c r="Q20" s="192"/>
      <c r="R20" s="195"/>
      <c r="S20" s="195"/>
      <c r="T20" s="195"/>
      <c r="U20" s="195"/>
      <c r="V20" s="192"/>
      <c r="W20" s="195"/>
      <c r="X20" s="195"/>
      <c r="Y20" s="195"/>
      <c r="Z20" s="195"/>
      <c r="AA20" s="195"/>
      <c r="AB20" s="195"/>
      <c r="AC20" s="195"/>
      <c r="AD20" s="195"/>
      <c r="AE20" s="195"/>
      <c r="AF20" s="195"/>
      <c r="AG20" s="195"/>
      <c r="AH20" s="195"/>
      <c r="AI20" s="195"/>
      <c r="AJ20" s="190">
        <f t="shared" si="2"/>
        <v>0</v>
      </c>
      <c r="AK20" s="191">
        <f t="shared" si="3"/>
        <v>0</v>
      </c>
      <c r="AL20" s="191">
        <f t="shared" si="4"/>
        <v>0</v>
      </c>
    </row>
    <row r="21" spans="1:41" s="174" customFormat="1">
      <c r="A21" s="176">
        <v>15</v>
      </c>
      <c r="B21" s="176"/>
      <c r="C21" s="177" t="s">
        <v>479</v>
      </c>
      <c r="D21" s="178" t="s">
        <v>64</v>
      </c>
      <c r="E21" s="143"/>
      <c r="F21" s="143"/>
      <c r="G21" s="143"/>
      <c r="H21" s="143"/>
      <c r="I21" s="192"/>
      <c r="J21" s="143"/>
      <c r="K21" s="143"/>
      <c r="L21" s="143"/>
      <c r="M21" s="143"/>
      <c r="N21" s="143"/>
      <c r="O21" s="143"/>
      <c r="P21" s="143"/>
      <c r="Q21" s="192"/>
      <c r="R21" s="143"/>
      <c r="S21" s="143"/>
      <c r="T21" s="143"/>
      <c r="U21" s="143"/>
      <c r="V21" s="192"/>
      <c r="W21" s="143"/>
      <c r="X21" s="143"/>
      <c r="Y21" s="143"/>
      <c r="Z21" s="143"/>
      <c r="AA21" s="143"/>
      <c r="AB21" s="143"/>
      <c r="AC21" s="143"/>
      <c r="AD21" s="143"/>
      <c r="AE21" s="143"/>
      <c r="AF21" s="143"/>
      <c r="AG21" s="143"/>
      <c r="AH21" s="143"/>
      <c r="AI21" s="143"/>
      <c r="AJ21" s="190">
        <f t="shared" si="2"/>
        <v>0</v>
      </c>
      <c r="AK21" s="191">
        <f t="shared" si="3"/>
        <v>0</v>
      </c>
      <c r="AL21" s="191">
        <f t="shared" si="4"/>
        <v>0</v>
      </c>
    </row>
    <row r="22" spans="1:41" s="174" customFormat="1">
      <c r="A22" s="176">
        <v>16</v>
      </c>
      <c r="B22" s="176"/>
      <c r="C22" s="177" t="s">
        <v>141</v>
      </c>
      <c r="D22" s="178" t="s">
        <v>58</v>
      </c>
      <c r="E22" s="143"/>
      <c r="F22" s="143"/>
      <c r="G22" s="143"/>
      <c r="H22" s="143"/>
      <c r="I22" s="192"/>
      <c r="J22" s="143"/>
      <c r="K22" s="143"/>
      <c r="M22" s="143"/>
      <c r="N22" s="143"/>
      <c r="O22" s="143"/>
      <c r="P22" s="143"/>
      <c r="Q22" s="192"/>
      <c r="R22" s="143"/>
      <c r="S22" s="143"/>
      <c r="T22" s="143"/>
      <c r="U22" s="143"/>
      <c r="V22" s="192"/>
      <c r="W22" s="143"/>
      <c r="X22" s="143"/>
      <c r="Y22" s="143"/>
      <c r="Z22" s="143"/>
      <c r="AA22" s="143"/>
      <c r="AB22" s="143"/>
      <c r="AC22" s="143"/>
      <c r="AD22" s="143"/>
      <c r="AE22" s="143"/>
      <c r="AF22" s="143"/>
      <c r="AG22" s="143"/>
      <c r="AH22" s="143"/>
      <c r="AI22" s="143"/>
      <c r="AJ22" s="190">
        <f t="shared" si="2"/>
        <v>0</v>
      </c>
      <c r="AK22" s="191">
        <f t="shared" si="3"/>
        <v>0</v>
      </c>
      <c r="AL22" s="191">
        <f t="shared" si="4"/>
        <v>0</v>
      </c>
    </row>
    <row r="23" spans="1:41" s="194" customFormat="1">
      <c r="A23" s="176">
        <v>17</v>
      </c>
      <c r="B23" s="176"/>
      <c r="C23" s="177" t="s">
        <v>480</v>
      </c>
      <c r="D23" s="178" t="s">
        <v>47</v>
      </c>
      <c r="E23" s="143"/>
      <c r="F23" s="143"/>
      <c r="G23" s="143"/>
      <c r="H23" s="143"/>
      <c r="I23" s="192"/>
      <c r="J23" s="143"/>
      <c r="K23" s="143"/>
      <c r="L23" s="143"/>
      <c r="M23" s="143"/>
      <c r="N23" s="143"/>
      <c r="O23" s="143"/>
      <c r="P23" s="143"/>
      <c r="Q23" s="192"/>
      <c r="R23" s="143"/>
      <c r="S23" s="143"/>
      <c r="T23" s="143"/>
      <c r="U23" s="143"/>
      <c r="V23" s="192"/>
      <c r="W23" s="143"/>
      <c r="X23" s="143"/>
      <c r="Y23" s="143"/>
      <c r="Z23" s="143"/>
      <c r="AA23" s="143"/>
      <c r="AB23" s="143"/>
      <c r="AC23" s="143"/>
      <c r="AD23" s="143"/>
      <c r="AE23" s="143"/>
      <c r="AF23" s="143"/>
      <c r="AG23" s="143"/>
      <c r="AH23" s="143"/>
      <c r="AI23" s="143"/>
      <c r="AJ23" s="190">
        <f t="shared" si="2"/>
        <v>0</v>
      </c>
      <c r="AK23" s="191">
        <f t="shared" si="3"/>
        <v>0</v>
      </c>
      <c r="AL23" s="191">
        <f t="shared" si="4"/>
        <v>0</v>
      </c>
    </row>
    <row r="24" spans="1:41" s="193" customFormat="1" ht="33">
      <c r="A24" s="176">
        <v>18</v>
      </c>
      <c r="B24" s="176"/>
      <c r="C24" s="177" t="s">
        <v>81</v>
      </c>
      <c r="D24" s="178" t="s">
        <v>47</v>
      </c>
      <c r="E24" s="143"/>
      <c r="F24" s="143"/>
      <c r="G24" s="143"/>
      <c r="H24" s="143"/>
      <c r="I24" s="192"/>
      <c r="J24" s="143"/>
      <c r="K24" s="143"/>
      <c r="L24" s="143"/>
      <c r="M24" s="143"/>
      <c r="N24" s="143"/>
      <c r="O24" s="143"/>
      <c r="P24" s="143"/>
      <c r="Q24" s="192"/>
      <c r="R24" s="143"/>
      <c r="S24" s="143"/>
      <c r="T24" s="143"/>
      <c r="U24" s="143"/>
      <c r="V24" s="192"/>
      <c r="W24" s="143"/>
      <c r="X24" s="143"/>
      <c r="Y24" s="143"/>
      <c r="Z24" s="143"/>
      <c r="AA24" s="143"/>
      <c r="AB24" s="143"/>
      <c r="AC24" s="143"/>
      <c r="AD24" s="143"/>
      <c r="AE24" s="143"/>
      <c r="AF24" s="143"/>
      <c r="AG24" s="143"/>
      <c r="AH24" s="143"/>
      <c r="AI24" s="143"/>
      <c r="AJ24" s="190">
        <f t="shared" si="2"/>
        <v>0</v>
      </c>
      <c r="AK24" s="191">
        <f t="shared" si="3"/>
        <v>0</v>
      </c>
      <c r="AL24" s="191">
        <f t="shared" si="4"/>
        <v>0</v>
      </c>
    </row>
    <row r="25" spans="1:41" s="193" customFormat="1">
      <c r="A25" s="176">
        <v>19</v>
      </c>
      <c r="B25" s="176"/>
      <c r="C25" s="177" t="s">
        <v>481</v>
      </c>
      <c r="D25" s="178" t="s">
        <v>92</v>
      </c>
      <c r="E25" s="143"/>
      <c r="F25" s="143"/>
      <c r="G25" s="143"/>
      <c r="H25" s="143"/>
      <c r="I25" s="192"/>
      <c r="J25" s="143"/>
      <c r="K25" s="143"/>
      <c r="L25" s="143"/>
      <c r="M25" s="143"/>
      <c r="N25" s="143"/>
      <c r="O25" s="143"/>
      <c r="P25" s="143"/>
      <c r="Q25" s="192"/>
      <c r="R25" s="143"/>
      <c r="S25" s="143"/>
      <c r="T25" s="143"/>
      <c r="U25" s="143"/>
      <c r="V25" s="192"/>
      <c r="W25" s="143"/>
      <c r="X25" s="143"/>
      <c r="Y25" s="143"/>
      <c r="Z25" s="143"/>
      <c r="AA25" s="143"/>
      <c r="AB25" s="143"/>
      <c r="AC25" s="143"/>
      <c r="AD25" s="143"/>
      <c r="AE25" s="143"/>
      <c r="AF25" s="143"/>
      <c r="AG25" s="143"/>
      <c r="AH25" s="143"/>
      <c r="AI25" s="143"/>
      <c r="AJ25" s="190">
        <f t="shared" si="2"/>
        <v>0</v>
      </c>
      <c r="AK25" s="191">
        <f t="shared" si="3"/>
        <v>0</v>
      </c>
      <c r="AL25" s="191">
        <f t="shared" si="4"/>
        <v>0</v>
      </c>
    </row>
    <row r="26" spans="1:41" s="193" customFormat="1">
      <c r="A26" s="176">
        <v>20</v>
      </c>
      <c r="B26" s="176"/>
      <c r="C26" s="177" t="s">
        <v>482</v>
      </c>
      <c r="D26" s="178" t="s">
        <v>48</v>
      </c>
      <c r="E26" s="143"/>
      <c r="F26" s="143"/>
      <c r="G26" s="143"/>
      <c r="H26" s="143"/>
      <c r="I26" s="192"/>
      <c r="J26" s="143"/>
      <c r="K26" s="143"/>
      <c r="L26" s="143"/>
      <c r="M26" s="143"/>
      <c r="N26" s="143"/>
      <c r="O26" s="143"/>
      <c r="P26" s="143"/>
      <c r="Q26" s="192"/>
      <c r="R26" s="143"/>
      <c r="S26" s="143"/>
      <c r="T26" s="143"/>
      <c r="U26" s="143"/>
      <c r="V26" s="192"/>
      <c r="W26" s="143"/>
      <c r="X26" s="143"/>
      <c r="Y26" s="143"/>
      <c r="Z26" s="143"/>
      <c r="AA26" s="143"/>
      <c r="AB26" s="143"/>
      <c r="AC26" s="143"/>
      <c r="AD26" s="143"/>
      <c r="AE26" s="143"/>
      <c r="AF26" s="143"/>
      <c r="AG26" s="143"/>
      <c r="AH26" s="143"/>
      <c r="AI26" s="143"/>
      <c r="AJ26" s="190">
        <f t="shared" si="2"/>
        <v>0</v>
      </c>
      <c r="AK26" s="191">
        <f t="shared" si="3"/>
        <v>0</v>
      </c>
      <c r="AL26" s="191">
        <f t="shared" si="4"/>
        <v>0</v>
      </c>
    </row>
    <row r="27" spans="1:41" s="193" customFormat="1">
      <c r="A27" s="176">
        <v>21</v>
      </c>
      <c r="B27" s="176"/>
      <c r="C27" s="177" t="s">
        <v>13</v>
      </c>
      <c r="D27" s="178" t="s">
        <v>48</v>
      </c>
      <c r="E27" s="143"/>
      <c r="F27" s="143"/>
      <c r="G27" s="143"/>
      <c r="H27" s="143"/>
      <c r="I27" s="192"/>
      <c r="J27" s="143"/>
      <c r="K27" s="143"/>
      <c r="L27" s="143"/>
      <c r="M27" s="143"/>
      <c r="N27" s="143"/>
      <c r="O27" s="143"/>
      <c r="P27" s="143"/>
      <c r="Q27" s="192"/>
      <c r="R27" s="143"/>
      <c r="S27" s="143"/>
      <c r="T27" s="143"/>
      <c r="U27" s="143"/>
      <c r="V27" s="192" t="s">
        <v>6</v>
      </c>
      <c r="W27" s="143"/>
      <c r="X27" s="143"/>
      <c r="Y27" s="143"/>
      <c r="Z27" s="143"/>
      <c r="AA27" s="143"/>
      <c r="AB27" s="143"/>
      <c r="AC27" s="143"/>
      <c r="AD27" s="143"/>
      <c r="AE27" s="143"/>
      <c r="AF27" s="143"/>
      <c r="AG27" s="143"/>
      <c r="AH27" s="143"/>
      <c r="AI27" s="143"/>
      <c r="AJ27" s="190">
        <f t="shared" si="2"/>
        <v>1</v>
      </c>
      <c r="AK27" s="191">
        <f t="shared" si="3"/>
        <v>0</v>
      </c>
      <c r="AL27" s="191">
        <f t="shared" si="4"/>
        <v>0</v>
      </c>
    </row>
    <row r="28" spans="1:41" s="174" customFormat="1">
      <c r="A28" s="176">
        <v>22</v>
      </c>
      <c r="B28" s="176"/>
      <c r="C28" s="177" t="s">
        <v>63</v>
      </c>
      <c r="D28" s="178" t="s">
        <v>150</v>
      </c>
      <c r="E28" s="143"/>
      <c r="F28" s="143"/>
      <c r="G28" s="143"/>
      <c r="H28" s="143"/>
      <c r="I28" s="192"/>
      <c r="J28" s="143"/>
      <c r="K28" s="143"/>
      <c r="L28" s="143"/>
      <c r="M28" s="143"/>
      <c r="N28" s="143"/>
      <c r="O28" s="143"/>
      <c r="P28" s="143"/>
      <c r="Q28" s="192"/>
      <c r="R28" s="143"/>
      <c r="S28" s="143"/>
      <c r="T28" s="143"/>
      <c r="U28" s="143"/>
      <c r="V28" s="192"/>
      <c r="W28" s="143"/>
      <c r="X28" s="143"/>
      <c r="Y28" s="143"/>
      <c r="Z28" s="143"/>
      <c r="AA28" s="143"/>
      <c r="AB28" s="143"/>
      <c r="AC28" s="143"/>
      <c r="AD28" s="143"/>
      <c r="AE28" s="143"/>
      <c r="AF28" s="143"/>
      <c r="AG28" s="143"/>
      <c r="AH28" s="143"/>
      <c r="AI28" s="143"/>
      <c r="AJ28" s="190">
        <f t="shared" si="2"/>
        <v>0</v>
      </c>
      <c r="AK28" s="191">
        <f t="shared" si="3"/>
        <v>0</v>
      </c>
      <c r="AL28" s="191">
        <f t="shared" si="4"/>
        <v>0</v>
      </c>
    </row>
    <row r="29" spans="1:41" s="174" customFormat="1" ht="21" customHeight="1">
      <c r="A29" s="346" t="s">
        <v>10</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190">
        <f>SUM(AJ7:AJ28)</f>
        <v>4</v>
      </c>
      <c r="AK29" s="190">
        <f>SUM(AK7:AK28)</f>
        <v>0</v>
      </c>
      <c r="AL29" s="190">
        <f>SUM(AL7:AL28)</f>
        <v>0</v>
      </c>
      <c r="AM29" s="171"/>
      <c r="AN29" s="171"/>
      <c r="AO29" s="171"/>
    </row>
    <row r="30" spans="1:41" s="174" customFormat="1" ht="21" customHeight="1">
      <c r="A30" s="335" t="s">
        <v>255</v>
      </c>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7"/>
      <c r="AM30" s="189"/>
      <c r="AN30" s="189"/>
    </row>
    <row r="31" spans="1:41">
      <c r="C31" s="334"/>
      <c r="D31" s="334"/>
      <c r="E31" s="334"/>
      <c r="F31" s="334"/>
      <c r="G31" s="334"/>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row>
    <row r="32" spans="1:41">
      <c r="C32" s="334"/>
      <c r="D32" s="334"/>
      <c r="E32" s="334"/>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row>
    <row r="33" spans="3:38">
      <c r="C33" s="334"/>
      <c r="D33" s="334"/>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row>
  </sheetData>
  <mergeCells count="20">
    <mergeCell ref="I4:L4"/>
    <mergeCell ref="M4:N4"/>
    <mergeCell ref="O4:Q4"/>
    <mergeCell ref="R4:T4"/>
    <mergeCell ref="C33:D33"/>
    <mergeCell ref="C32:E32"/>
    <mergeCell ref="A30:AL30"/>
    <mergeCell ref="C31:G31"/>
    <mergeCell ref="AL5:AL6"/>
    <mergeCell ref="A5:A6"/>
    <mergeCell ref="B5:B6"/>
    <mergeCell ref="C5:D6"/>
    <mergeCell ref="AJ5:AJ6"/>
    <mergeCell ref="AK5:AK6"/>
    <mergeCell ref="A29:AI29"/>
    <mergeCell ref="A1:P1"/>
    <mergeCell ref="Q1:AL1"/>
    <mergeCell ref="A2:P2"/>
    <mergeCell ref="Q2:AL2"/>
    <mergeCell ref="A3:AL3"/>
  </mergeCells>
  <conditionalFormatting sqref="E6:AI9 E22:K22 M22:AI22 E23:AI28 E11:AI21">
    <cfRule type="expression" dxfId="77" priority="4">
      <formula>IF(E$6="CN",1,0)</formula>
    </cfRule>
  </conditionalFormatting>
  <conditionalFormatting sqref="E10:G10 I10:K10 M10:AI10">
    <cfRule type="expression" dxfId="76" priority="3">
      <formula>IF(E$6="CN",1,0)</formula>
    </cfRule>
  </conditionalFormatting>
  <conditionalFormatting sqref="H10">
    <cfRule type="expression" dxfId="75" priority="2">
      <formula>IF(H$6="CN",1,0)</formula>
    </cfRule>
  </conditionalFormatting>
  <conditionalFormatting sqref="L10">
    <cfRule type="expression" dxfId="74"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6" id="{224504F5-E090-4D2C-8892-4B51BE4B224B}">
            <xm:f>IF('E:\dữ liệu tuan nho\CC-EDUMALL\[20211011052614BẢNG-ĐIỂM-DANH-HỌC-SINH-KHÓA-21-NĂM-HỌC-2021-2022 (1).xlsx]BHST21.1'!#REF!="CN",1,0)</xm:f>
            <x14:dxf>
              <fill>
                <patternFill>
                  <bgColor theme="8" tint="0.59996337778862885"/>
                </patternFill>
              </fill>
            </x14:dxf>
          </x14:cfRule>
          <xm:sqref>E6:AI6</xm:sqref>
        </x14:conditionalFormatting>
        <x14:conditionalFormatting xmlns:xm="http://schemas.microsoft.com/office/excel/2006/main">
          <x14:cfRule type="expression" priority="5" id="{C62A9A67-7171-4D62-AAA9-B56A464C75A2}">
            <xm:f>IF('E:\dữ liệu tuan nho\CC-EDUMALL\[20211011052614BẢNG-ĐIỂM-DANH-HỌC-SINH-KHÓA-21-NĂM-HỌC-2021-2022 (1).xlsx]BHST21.1'!#REF!="CN",1,0)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zoomScaleNormal="100" workbookViewId="0">
      <selection activeCell="AA21" sqref="AA21"/>
    </sheetView>
  </sheetViews>
  <sheetFormatPr defaultColWidth="9.33203125" defaultRowHeight="18"/>
  <cols>
    <col min="1" max="1" width="8.6640625" style="14" customWidth="1"/>
    <col min="2" max="2" width="16.6640625" style="14" bestFit="1" customWidth="1"/>
    <col min="3" max="3" width="24.5" style="14" customWidth="1"/>
    <col min="4" max="4" width="9.6640625" style="14" customWidth="1"/>
    <col min="5" max="35" width="4" style="14" customWidth="1"/>
    <col min="36" max="38" width="5.83203125" style="14" customWidth="1"/>
    <col min="39" max="16384" width="9.33203125" style="14"/>
  </cols>
  <sheetData>
    <row r="1" spans="1:38">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ht="25.5">
      <c r="A3" s="307" t="s">
        <v>507</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15" customFormat="1" ht="23.1" customHeight="1">
      <c r="A7" s="23">
        <v>1</v>
      </c>
      <c r="B7" s="23"/>
      <c r="C7" s="196" t="s">
        <v>884</v>
      </c>
      <c r="D7" s="197" t="s">
        <v>28</v>
      </c>
      <c r="E7" s="204"/>
      <c r="F7" s="65"/>
      <c r="G7" s="52"/>
      <c r="H7" s="52"/>
      <c r="I7" s="65"/>
      <c r="J7" s="52"/>
      <c r="K7" s="52"/>
      <c r="L7" s="52"/>
      <c r="M7" s="52"/>
      <c r="N7" s="52"/>
      <c r="O7" s="65"/>
      <c r="P7" s="34" t="s">
        <v>6</v>
      </c>
      <c r="Q7" s="52"/>
      <c r="R7" s="34" t="s">
        <v>6</v>
      </c>
      <c r="S7" s="52" t="s">
        <v>6</v>
      </c>
      <c r="T7" s="52"/>
      <c r="U7" s="52"/>
      <c r="V7" s="65"/>
      <c r="W7" s="65" t="s">
        <v>6</v>
      </c>
      <c r="X7" s="36" t="s">
        <v>6</v>
      </c>
      <c r="Y7" s="52"/>
      <c r="Z7" s="52"/>
      <c r="AA7" s="52"/>
      <c r="AB7" s="52"/>
      <c r="AC7" s="52"/>
      <c r="AD7" s="65"/>
      <c r="AE7" s="52"/>
      <c r="AF7" s="52"/>
      <c r="AG7" s="52"/>
      <c r="AH7" s="52"/>
      <c r="AI7" s="52"/>
      <c r="AJ7" s="11">
        <f>COUNTIF(E7:AI7,"K")+2*COUNTIF(E7:AI7,"2K")+COUNTIF(E7:AI7,"TK")+COUNTIF(E7:AI7,"KT")+COUNTIF(E7:AI7,"PK")+COUNTIF(E7:AI7,"KP")+2*COUNTIF(E7:AI7,"K2")</f>
        <v>5</v>
      </c>
      <c r="AK7" s="112">
        <f>COUNTIF(F7:AJ7,"P")+2*COUNTIF(F7:AJ7,"2P")+COUNTIF(F7:AJ7,"TP")+COUNTIF(F7:AJ7,"PT")+COUNTIF(F7:AJ7,"PK")+COUNTIF(F7:AJ7,"KP")+2*COUNTIF(F7:AJ7,"P2")</f>
        <v>0</v>
      </c>
      <c r="AL7" s="129">
        <f>COUNTIF(E7:AI7,"T")+2*COUNTIF(E7:AI7,"2T")+2*COUNTIF(E7:AI7,"T2")+COUNTIF(E7:AI7,"PT")+COUNTIF(E7:AI7,"TP")+COUNTIF(E7:AI7,"TK")+COUNTIF(E7:AI7,"KT")</f>
        <v>0</v>
      </c>
    </row>
    <row r="8" spans="1:38" s="15" customFormat="1" ht="23.1" customHeight="1">
      <c r="A8" s="23">
        <v>2</v>
      </c>
      <c r="B8" s="23"/>
      <c r="C8" s="196" t="s">
        <v>353</v>
      </c>
      <c r="D8" s="197" t="s">
        <v>28</v>
      </c>
      <c r="E8" s="204"/>
      <c r="F8" s="36"/>
      <c r="G8" s="34"/>
      <c r="H8" s="34"/>
      <c r="I8" s="36"/>
      <c r="J8" s="34"/>
      <c r="K8" s="34"/>
      <c r="L8" s="34"/>
      <c r="M8" s="34"/>
      <c r="N8" s="34"/>
      <c r="O8" s="36"/>
      <c r="P8" s="34" t="s">
        <v>6</v>
      </c>
      <c r="Q8" s="34"/>
      <c r="R8" s="34" t="s">
        <v>6</v>
      </c>
      <c r="S8" s="34" t="s">
        <v>6</v>
      </c>
      <c r="T8" s="34"/>
      <c r="U8" s="34"/>
      <c r="V8" s="36"/>
      <c r="W8" s="36" t="s">
        <v>6</v>
      </c>
      <c r="X8" s="36" t="s">
        <v>6</v>
      </c>
      <c r="Y8" s="34"/>
      <c r="Z8" s="34"/>
      <c r="AA8" s="34"/>
      <c r="AB8" s="34"/>
      <c r="AC8" s="34"/>
      <c r="AD8" s="36"/>
      <c r="AE8" s="34"/>
      <c r="AF8" s="34"/>
      <c r="AG8" s="34"/>
      <c r="AH8" s="34"/>
      <c r="AI8" s="34"/>
      <c r="AJ8" s="11">
        <f t="shared" ref="AJ8:AJ40" si="2">COUNTIF(E8:AI8,"K")+2*COUNTIF(E8:AI8,"2K")+COUNTIF(E8:AI8,"TK")+COUNTIF(E8:AI8,"KT")+COUNTIF(E8:AI8,"PK")+COUNTIF(E8:AI8,"KP")+2*COUNTIF(E8:AI8,"K2")</f>
        <v>5</v>
      </c>
      <c r="AK8" s="202">
        <f t="shared" ref="AK8:AK40" si="3">COUNTIF(F8:AJ8,"P")+2*COUNTIF(F8:AJ8,"2P")+COUNTIF(F8:AJ8,"TP")+COUNTIF(F8:AJ8,"PT")+COUNTIF(F8:AJ8,"PK")+COUNTIF(F8:AJ8,"KP")+2*COUNTIF(F8:AJ8,"P2")</f>
        <v>0</v>
      </c>
      <c r="AL8" s="202">
        <f t="shared" ref="AL8:AL40" si="4">COUNTIF(E8:AI8,"T")+2*COUNTIF(E8:AI8,"2T")+2*COUNTIF(E8:AI8,"T2")+COUNTIF(E8:AI8,"PT")+COUNTIF(E8:AI8,"TP")+COUNTIF(E8:AI8,"TK")+COUNTIF(E8:AI8,"KT")</f>
        <v>0</v>
      </c>
    </row>
    <row r="9" spans="1:38" s="15" customFormat="1" ht="23.1" customHeight="1">
      <c r="A9" s="23">
        <v>3</v>
      </c>
      <c r="B9" s="23"/>
      <c r="C9" s="196" t="s">
        <v>704</v>
      </c>
      <c r="D9" s="197" t="s">
        <v>28</v>
      </c>
      <c r="E9" s="204"/>
      <c r="F9" s="36"/>
      <c r="G9" s="34"/>
      <c r="H9" s="34"/>
      <c r="I9" s="36"/>
      <c r="J9" s="34"/>
      <c r="K9" s="34"/>
      <c r="L9" s="34"/>
      <c r="M9" s="34"/>
      <c r="N9" s="34"/>
      <c r="O9" s="36"/>
      <c r="P9" s="204"/>
      <c r="Q9" s="34"/>
      <c r="R9" s="34"/>
      <c r="S9" s="34" t="s">
        <v>6</v>
      </c>
      <c r="T9" s="34"/>
      <c r="U9" s="34"/>
      <c r="V9" s="36"/>
      <c r="W9" s="36" t="s">
        <v>6</v>
      </c>
      <c r="X9" s="36" t="s">
        <v>6</v>
      </c>
      <c r="Y9" s="34"/>
      <c r="Z9" s="34"/>
      <c r="AA9" s="34"/>
      <c r="AB9" s="34"/>
      <c r="AC9" s="34"/>
      <c r="AD9" s="36"/>
      <c r="AE9" s="34"/>
      <c r="AF9" s="34"/>
      <c r="AG9" s="34"/>
      <c r="AH9" s="34"/>
      <c r="AI9" s="34"/>
      <c r="AJ9" s="11">
        <f t="shared" si="2"/>
        <v>3</v>
      </c>
      <c r="AK9" s="202">
        <f t="shared" si="3"/>
        <v>0</v>
      </c>
      <c r="AL9" s="202">
        <f t="shared" si="4"/>
        <v>0</v>
      </c>
    </row>
    <row r="10" spans="1:38" s="15" customFormat="1" ht="23.1" customHeight="1">
      <c r="A10" s="23">
        <v>4</v>
      </c>
      <c r="B10" s="23"/>
      <c r="C10" s="196" t="s">
        <v>484</v>
      </c>
      <c r="D10" s="197" t="s">
        <v>65</v>
      </c>
      <c r="E10" s="204"/>
      <c r="F10" s="36"/>
      <c r="G10" s="34"/>
      <c r="H10" s="34"/>
      <c r="I10" s="36"/>
      <c r="J10" s="34"/>
      <c r="K10" s="34"/>
      <c r="L10" s="34"/>
      <c r="M10" s="34"/>
      <c r="N10" s="34"/>
      <c r="O10" s="36"/>
      <c r="P10" s="204"/>
      <c r="Q10" s="34"/>
      <c r="R10" s="34"/>
      <c r="S10" s="34"/>
      <c r="T10" s="34"/>
      <c r="U10" s="34"/>
      <c r="V10" s="36"/>
      <c r="W10" s="36" t="s">
        <v>8</v>
      </c>
      <c r="X10" s="36"/>
      <c r="Y10" s="34"/>
      <c r="Z10" s="34"/>
      <c r="AA10" s="34"/>
      <c r="AB10" s="34"/>
      <c r="AC10" s="34"/>
      <c r="AD10" s="36"/>
      <c r="AE10" s="34"/>
      <c r="AF10" s="34"/>
      <c r="AG10" s="34"/>
      <c r="AH10" s="34"/>
      <c r="AI10" s="34"/>
      <c r="AJ10" s="11">
        <f t="shared" si="2"/>
        <v>0</v>
      </c>
      <c r="AK10" s="202">
        <f t="shared" si="3"/>
        <v>0</v>
      </c>
      <c r="AL10" s="202">
        <f t="shared" si="4"/>
        <v>1</v>
      </c>
    </row>
    <row r="11" spans="1:38" s="15" customFormat="1" ht="23.1" customHeight="1">
      <c r="A11" s="23">
        <v>5</v>
      </c>
      <c r="B11" s="23"/>
      <c r="C11" s="196" t="s">
        <v>485</v>
      </c>
      <c r="D11" s="197" t="s">
        <v>167</v>
      </c>
      <c r="E11" s="204"/>
      <c r="F11" s="36"/>
      <c r="G11" s="34"/>
      <c r="H11" s="34"/>
      <c r="I11" s="36"/>
      <c r="J11" s="34"/>
      <c r="K11" s="34"/>
      <c r="L11" s="34"/>
      <c r="M11" s="34"/>
      <c r="N11" s="34"/>
      <c r="O11" s="36"/>
      <c r="P11" s="204"/>
      <c r="Q11" s="34"/>
      <c r="R11" s="34"/>
      <c r="S11" s="34"/>
      <c r="T11" s="34"/>
      <c r="U11" s="34"/>
      <c r="V11" s="36"/>
      <c r="W11" s="36"/>
      <c r="X11" s="36"/>
      <c r="Y11" s="34"/>
      <c r="Z11" s="34"/>
      <c r="AA11" s="34"/>
      <c r="AB11" s="34"/>
      <c r="AC11" s="34"/>
      <c r="AD11" s="36"/>
      <c r="AE11" s="34"/>
      <c r="AF11" s="34"/>
      <c r="AG11" s="34"/>
      <c r="AH11" s="34"/>
      <c r="AI11" s="34"/>
      <c r="AJ11" s="11">
        <f t="shared" si="2"/>
        <v>0</v>
      </c>
      <c r="AK11" s="202">
        <f t="shared" si="3"/>
        <v>0</v>
      </c>
      <c r="AL11" s="202">
        <f t="shared" si="4"/>
        <v>0</v>
      </c>
    </row>
    <row r="12" spans="1:38" s="15" customFormat="1" ht="23.1" customHeight="1">
      <c r="A12" s="23">
        <v>6</v>
      </c>
      <c r="B12" s="23"/>
      <c r="C12" s="196" t="s">
        <v>486</v>
      </c>
      <c r="D12" s="197" t="s">
        <v>30</v>
      </c>
      <c r="E12" s="204"/>
      <c r="F12" s="36"/>
      <c r="G12" s="34"/>
      <c r="H12" s="34"/>
      <c r="I12" s="36"/>
      <c r="J12" s="34"/>
      <c r="K12" s="34"/>
      <c r="L12" s="34"/>
      <c r="M12" s="34"/>
      <c r="N12" s="34"/>
      <c r="O12" s="36"/>
      <c r="P12" s="204"/>
      <c r="Q12" s="34"/>
      <c r="R12" s="34"/>
      <c r="S12" s="34"/>
      <c r="T12" s="34"/>
      <c r="U12" s="34"/>
      <c r="V12" s="36"/>
      <c r="W12" s="36"/>
      <c r="X12" s="36"/>
      <c r="Y12" s="34"/>
      <c r="Z12" s="34"/>
      <c r="AA12" s="34"/>
      <c r="AB12" s="34"/>
      <c r="AC12" s="34"/>
      <c r="AD12" s="36"/>
      <c r="AE12" s="34"/>
      <c r="AF12" s="34"/>
      <c r="AG12" s="34"/>
      <c r="AH12" s="34"/>
      <c r="AI12" s="34"/>
      <c r="AJ12" s="11">
        <f t="shared" si="2"/>
        <v>0</v>
      </c>
      <c r="AK12" s="202">
        <f t="shared" si="3"/>
        <v>0</v>
      </c>
      <c r="AL12" s="202">
        <f t="shared" si="4"/>
        <v>0</v>
      </c>
    </row>
    <row r="13" spans="1:38" s="15" customFormat="1" ht="23.1" customHeight="1">
      <c r="A13" s="23">
        <v>7</v>
      </c>
      <c r="B13" s="23"/>
      <c r="C13" s="196" t="s">
        <v>885</v>
      </c>
      <c r="D13" s="197" t="s">
        <v>468</v>
      </c>
      <c r="E13" s="204"/>
      <c r="F13" s="36"/>
      <c r="G13" s="34"/>
      <c r="H13" s="34"/>
      <c r="I13" s="36"/>
      <c r="J13" s="34"/>
      <c r="K13" s="34"/>
      <c r="L13" s="34"/>
      <c r="M13" s="34"/>
      <c r="N13" s="34"/>
      <c r="O13" s="36"/>
      <c r="P13" s="204"/>
      <c r="Q13" s="34"/>
      <c r="R13" s="34"/>
      <c r="S13" s="34" t="s">
        <v>6</v>
      </c>
      <c r="T13" s="34"/>
      <c r="U13" s="34"/>
      <c r="V13" s="36"/>
      <c r="W13" s="36"/>
      <c r="X13" s="36"/>
      <c r="Y13" s="34"/>
      <c r="Z13" s="34"/>
      <c r="AA13" s="34"/>
      <c r="AB13" s="34"/>
      <c r="AC13" s="34"/>
      <c r="AD13" s="36"/>
      <c r="AE13" s="34"/>
      <c r="AF13" s="34"/>
      <c r="AG13" s="34"/>
      <c r="AH13" s="34"/>
      <c r="AI13" s="34"/>
      <c r="AJ13" s="11">
        <f t="shared" si="2"/>
        <v>1</v>
      </c>
      <c r="AK13" s="202">
        <f t="shared" si="3"/>
        <v>0</v>
      </c>
      <c r="AL13" s="202">
        <f t="shared" si="4"/>
        <v>0</v>
      </c>
    </row>
    <row r="14" spans="1:38" s="15" customFormat="1" ht="23.1" customHeight="1">
      <c r="A14" s="23">
        <v>8</v>
      </c>
      <c r="B14" s="23"/>
      <c r="C14" s="196" t="s">
        <v>487</v>
      </c>
      <c r="D14" s="197" t="s">
        <v>21</v>
      </c>
      <c r="E14" s="204"/>
      <c r="F14" s="36"/>
      <c r="G14" s="34"/>
      <c r="H14" s="34"/>
      <c r="I14" s="36"/>
      <c r="J14" s="34"/>
      <c r="K14" s="34"/>
      <c r="L14" s="34"/>
      <c r="M14" s="34"/>
      <c r="N14" s="34"/>
      <c r="O14" s="36"/>
      <c r="P14" s="204"/>
      <c r="Q14" s="34"/>
      <c r="R14" s="34" t="s">
        <v>6</v>
      </c>
      <c r="S14" s="34" t="s">
        <v>6</v>
      </c>
      <c r="T14" s="34"/>
      <c r="U14" s="34"/>
      <c r="V14" s="36"/>
      <c r="W14" s="36" t="s">
        <v>6</v>
      </c>
      <c r="X14" s="36" t="s">
        <v>6</v>
      </c>
      <c r="Y14" s="34"/>
      <c r="Z14" s="34"/>
      <c r="AA14" s="34"/>
      <c r="AB14" s="34"/>
      <c r="AC14" s="34"/>
      <c r="AD14" s="36"/>
      <c r="AE14" s="34"/>
      <c r="AF14" s="34"/>
      <c r="AG14" s="34"/>
      <c r="AH14" s="34"/>
      <c r="AI14" s="34"/>
      <c r="AJ14" s="11">
        <f t="shared" si="2"/>
        <v>4</v>
      </c>
      <c r="AK14" s="202">
        <f t="shared" si="3"/>
        <v>0</v>
      </c>
      <c r="AL14" s="202">
        <f t="shared" si="4"/>
        <v>0</v>
      </c>
    </row>
    <row r="15" spans="1:38" s="15" customFormat="1" ht="23.1" customHeight="1">
      <c r="A15" s="23">
        <v>9</v>
      </c>
      <c r="B15" s="23"/>
      <c r="C15" s="196" t="s">
        <v>488</v>
      </c>
      <c r="D15" s="197" t="s">
        <v>95</v>
      </c>
      <c r="E15" s="204"/>
      <c r="F15" s="36"/>
      <c r="G15" s="34"/>
      <c r="H15" s="34"/>
      <c r="I15" s="36"/>
      <c r="J15" s="34"/>
      <c r="K15" s="34"/>
      <c r="L15" s="34"/>
      <c r="M15" s="34"/>
      <c r="N15" s="34"/>
      <c r="O15" s="36"/>
      <c r="P15" s="204" t="s">
        <v>6</v>
      </c>
      <c r="Q15" s="34"/>
      <c r="R15" s="34" t="s">
        <v>6</v>
      </c>
      <c r="S15" s="34" t="s">
        <v>6</v>
      </c>
      <c r="T15" s="222" t="s">
        <v>6</v>
      </c>
      <c r="U15" s="34"/>
      <c r="V15" s="36"/>
      <c r="W15" s="36" t="s">
        <v>6</v>
      </c>
      <c r="X15" s="36" t="s">
        <v>6</v>
      </c>
      <c r="Y15" s="34" t="s">
        <v>6</v>
      </c>
      <c r="Z15" s="34"/>
      <c r="AA15" s="34"/>
      <c r="AB15" s="34"/>
      <c r="AC15" s="34"/>
      <c r="AD15" s="36"/>
      <c r="AE15" s="34"/>
      <c r="AF15" s="34"/>
      <c r="AG15" s="34"/>
      <c r="AH15" s="34"/>
      <c r="AI15" s="34"/>
      <c r="AJ15" s="11">
        <f t="shared" si="2"/>
        <v>7</v>
      </c>
      <c r="AK15" s="202">
        <f t="shared" si="3"/>
        <v>0</v>
      </c>
      <c r="AL15" s="202">
        <f t="shared" si="4"/>
        <v>0</v>
      </c>
    </row>
    <row r="16" spans="1:38" s="15" customFormat="1" ht="23.1" customHeight="1">
      <c r="A16" s="23">
        <v>10</v>
      </c>
      <c r="B16" s="23"/>
      <c r="C16" s="196" t="s">
        <v>489</v>
      </c>
      <c r="D16" s="197" t="s">
        <v>490</v>
      </c>
      <c r="E16" s="204"/>
      <c r="F16" s="36"/>
      <c r="G16" s="34"/>
      <c r="H16" s="34"/>
      <c r="I16" s="36"/>
      <c r="J16" s="34"/>
      <c r="K16" s="34"/>
      <c r="L16" s="34"/>
      <c r="M16" s="34"/>
      <c r="N16" s="34"/>
      <c r="O16" s="36"/>
      <c r="P16" s="204" t="s">
        <v>6</v>
      </c>
      <c r="Q16" s="34"/>
      <c r="R16" s="34" t="s">
        <v>6</v>
      </c>
      <c r="S16" s="34" t="s">
        <v>6</v>
      </c>
      <c r="T16" s="222" t="s">
        <v>6</v>
      </c>
      <c r="U16" s="34"/>
      <c r="V16" s="36"/>
      <c r="W16" s="36" t="s">
        <v>6</v>
      </c>
      <c r="X16" s="36" t="s">
        <v>6</v>
      </c>
      <c r="Y16" s="34" t="s">
        <v>6</v>
      </c>
      <c r="Z16" s="34"/>
      <c r="AA16" s="34"/>
      <c r="AB16" s="34"/>
      <c r="AC16" s="34"/>
      <c r="AD16" s="36"/>
      <c r="AE16" s="34"/>
      <c r="AF16" s="34"/>
      <c r="AG16" s="34"/>
      <c r="AH16" s="34"/>
      <c r="AI16" s="34"/>
      <c r="AJ16" s="11">
        <f t="shared" si="2"/>
        <v>7</v>
      </c>
      <c r="AK16" s="202">
        <f t="shared" si="3"/>
        <v>0</v>
      </c>
      <c r="AL16" s="202">
        <f t="shared" si="4"/>
        <v>0</v>
      </c>
    </row>
    <row r="17" spans="1:38" s="15" customFormat="1" ht="23.1" customHeight="1">
      <c r="A17" s="23">
        <v>11</v>
      </c>
      <c r="B17" s="23"/>
      <c r="C17" s="196" t="s">
        <v>491</v>
      </c>
      <c r="D17" s="197" t="s">
        <v>11</v>
      </c>
      <c r="E17" s="204"/>
      <c r="F17" s="36"/>
      <c r="G17" s="34"/>
      <c r="H17" s="34"/>
      <c r="I17" s="36"/>
      <c r="J17" s="34"/>
      <c r="K17" s="34"/>
      <c r="L17" s="34"/>
      <c r="M17" s="34"/>
      <c r="N17" s="34"/>
      <c r="O17" s="36"/>
      <c r="P17" s="204" t="s">
        <v>6</v>
      </c>
      <c r="Q17" s="34"/>
      <c r="R17" s="34"/>
      <c r="S17" s="34"/>
      <c r="T17" s="223"/>
      <c r="U17" s="34"/>
      <c r="V17" s="36"/>
      <c r="W17" s="36" t="s">
        <v>6</v>
      </c>
      <c r="X17" s="230" t="s">
        <v>8</v>
      </c>
      <c r="Y17" s="34"/>
      <c r="Z17" s="34"/>
      <c r="AA17" s="34"/>
      <c r="AB17" s="34"/>
      <c r="AC17" s="34"/>
      <c r="AD17" s="36"/>
      <c r="AE17" s="34"/>
      <c r="AF17" s="34"/>
      <c r="AG17" s="34"/>
      <c r="AH17" s="34"/>
      <c r="AI17" s="34"/>
      <c r="AJ17" s="11">
        <f t="shared" si="2"/>
        <v>2</v>
      </c>
      <c r="AK17" s="202">
        <f t="shared" si="3"/>
        <v>0</v>
      </c>
      <c r="AL17" s="202">
        <f t="shared" si="4"/>
        <v>1</v>
      </c>
    </row>
    <row r="18" spans="1:38" s="15" customFormat="1" ht="23.1" customHeight="1">
      <c r="A18" s="23">
        <v>12</v>
      </c>
      <c r="B18" s="23"/>
      <c r="C18" s="196" t="s">
        <v>506</v>
      </c>
      <c r="D18" s="197" t="s">
        <v>11</v>
      </c>
      <c r="E18" s="204"/>
      <c r="F18" s="36"/>
      <c r="G18" s="34"/>
      <c r="H18" s="34"/>
      <c r="I18" s="36"/>
      <c r="J18" s="34"/>
      <c r="K18" s="34"/>
      <c r="L18" s="34"/>
      <c r="M18" s="34"/>
      <c r="N18" s="34"/>
      <c r="O18" s="36"/>
      <c r="P18" s="204" t="s">
        <v>6</v>
      </c>
      <c r="Q18" s="34"/>
      <c r="R18" s="34"/>
      <c r="S18" s="34"/>
      <c r="T18" s="223"/>
      <c r="U18" s="34"/>
      <c r="V18" s="36"/>
      <c r="W18" s="36" t="s">
        <v>6</v>
      </c>
      <c r="X18" s="36"/>
      <c r="Y18" s="34" t="s">
        <v>6</v>
      </c>
      <c r="Z18" s="34"/>
      <c r="AA18" s="34"/>
      <c r="AB18" s="34"/>
      <c r="AC18" s="34"/>
      <c r="AD18" s="36"/>
      <c r="AE18" s="34"/>
      <c r="AF18" s="34"/>
      <c r="AG18" s="34"/>
      <c r="AH18" s="34"/>
      <c r="AI18" s="34"/>
      <c r="AJ18" s="11">
        <f t="shared" si="2"/>
        <v>3</v>
      </c>
      <c r="AK18" s="202">
        <f t="shared" si="3"/>
        <v>0</v>
      </c>
      <c r="AL18" s="202">
        <f t="shared" si="4"/>
        <v>0</v>
      </c>
    </row>
    <row r="19" spans="1:38" s="15" customFormat="1" ht="23.1" customHeight="1">
      <c r="A19" s="23">
        <v>13</v>
      </c>
      <c r="B19" s="23"/>
      <c r="C19" s="196" t="s">
        <v>492</v>
      </c>
      <c r="D19" s="197" t="s">
        <v>32</v>
      </c>
      <c r="E19" s="204"/>
      <c r="F19" s="36"/>
      <c r="G19" s="34"/>
      <c r="H19" s="34"/>
      <c r="I19" s="36"/>
      <c r="J19" s="34"/>
      <c r="K19" s="34"/>
      <c r="L19" s="34"/>
      <c r="M19" s="34"/>
      <c r="N19" s="34"/>
      <c r="O19" s="36"/>
      <c r="P19" s="204"/>
      <c r="Q19" s="34"/>
      <c r="R19" s="34"/>
      <c r="S19" s="34" t="s">
        <v>6</v>
      </c>
      <c r="T19" s="222"/>
      <c r="U19" s="34"/>
      <c r="V19" s="36"/>
      <c r="W19" s="36"/>
      <c r="X19" s="36"/>
      <c r="Y19" s="34"/>
      <c r="Z19" s="34"/>
      <c r="AA19" s="34"/>
      <c r="AB19" s="34"/>
      <c r="AC19" s="34"/>
      <c r="AD19" s="36"/>
      <c r="AE19" s="34"/>
      <c r="AF19" s="34"/>
      <c r="AG19" s="34"/>
      <c r="AH19" s="34"/>
      <c r="AI19" s="34"/>
      <c r="AJ19" s="11">
        <f t="shared" si="2"/>
        <v>1</v>
      </c>
      <c r="AK19" s="202">
        <f t="shared" si="3"/>
        <v>0</v>
      </c>
      <c r="AL19" s="202">
        <f t="shared" si="4"/>
        <v>0</v>
      </c>
    </row>
    <row r="20" spans="1:38" s="15" customFormat="1" ht="23.1" customHeight="1">
      <c r="A20" s="23">
        <v>14</v>
      </c>
      <c r="B20" s="23"/>
      <c r="C20" s="196" t="s">
        <v>493</v>
      </c>
      <c r="D20" s="197" t="s">
        <v>26</v>
      </c>
      <c r="E20" s="204"/>
      <c r="F20" s="36"/>
      <c r="G20" s="34"/>
      <c r="H20" s="34"/>
      <c r="I20" s="36"/>
      <c r="J20" s="34"/>
      <c r="K20" s="34"/>
      <c r="L20" s="34"/>
      <c r="M20" s="34"/>
      <c r="N20" s="34"/>
      <c r="O20" s="36"/>
      <c r="P20" s="204" t="s">
        <v>6</v>
      </c>
      <c r="Q20" s="34"/>
      <c r="R20" s="34"/>
      <c r="S20" s="34" t="s">
        <v>6</v>
      </c>
      <c r="T20" s="222"/>
      <c r="U20" s="34"/>
      <c r="V20" s="36"/>
      <c r="W20" s="36"/>
      <c r="X20" s="36" t="s">
        <v>6</v>
      </c>
      <c r="Y20" s="34"/>
      <c r="Z20" s="34"/>
      <c r="AA20" s="34"/>
      <c r="AB20" s="34"/>
      <c r="AC20" s="34"/>
      <c r="AD20" s="36"/>
      <c r="AE20" s="34"/>
      <c r="AF20" s="34"/>
      <c r="AG20" s="34"/>
      <c r="AH20" s="34"/>
      <c r="AI20" s="34"/>
      <c r="AJ20" s="11">
        <f t="shared" si="2"/>
        <v>3</v>
      </c>
      <c r="AK20" s="202">
        <f t="shared" si="3"/>
        <v>0</v>
      </c>
      <c r="AL20" s="202">
        <f t="shared" si="4"/>
        <v>0</v>
      </c>
    </row>
    <row r="21" spans="1:38" s="15" customFormat="1" ht="23.1" customHeight="1">
      <c r="A21" s="23">
        <v>15</v>
      </c>
      <c r="B21" s="23"/>
      <c r="C21" s="196" t="s">
        <v>494</v>
      </c>
      <c r="D21" s="197" t="s">
        <v>100</v>
      </c>
      <c r="E21" s="204"/>
      <c r="F21" s="36"/>
      <c r="G21" s="34"/>
      <c r="H21" s="34"/>
      <c r="I21" s="36"/>
      <c r="J21" s="34"/>
      <c r="K21" s="34"/>
      <c r="L21" s="34"/>
      <c r="M21" s="34"/>
      <c r="N21" s="34"/>
      <c r="O21" s="36"/>
      <c r="P21" s="204" t="s">
        <v>6</v>
      </c>
      <c r="Q21" s="34"/>
      <c r="R21" s="34"/>
      <c r="S21" s="34" t="s">
        <v>6</v>
      </c>
      <c r="T21" s="223" t="s">
        <v>6</v>
      </c>
      <c r="U21" s="34"/>
      <c r="V21" s="36"/>
      <c r="W21" s="36" t="s">
        <v>6</v>
      </c>
      <c r="X21" s="36" t="s">
        <v>6</v>
      </c>
      <c r="Y21" s="34"/>
      <c r="Z21" s="34"/>
      <c r="AA21" s="34"/>
      <c r="AB21" s="34"/>
      <c r="AC21" s="34"/>
      <c r="AD21" s="36"/>
      <c r="AE21" s="34"/>
      <c r="AF21" s="34"/>
      <c r="AG21" s="34"/>
      <c r="AH21" s="34"/>
      <c r="AI21" s="34"/>
      <c r="AJ21" s="11">
        <f t="shared" si="2"/>
        <v>5</v>
      </c>
      <c r="AK21" s="202">
        <f t="shared" si="3"/>
        <v>0</v>
      </c>
      <c r="AL21" s="202">
        <f t="shared" si="4"/>
        <v>0</v>
      </c>
    </row>
    <row r="22" spans="1:38" s="15" customFormat="1" ht="23.1" customHeight="1">
      <c r="A22" s="23">
        <v>16</v>
      </c>
      <c r="B22" s="23"/>
      <c r="C22" s="196" t="s">
        <v>495</v>
      </c>
      <c r="D22" s="197" t="s">
        <v>16</v>
      </c>
      <c r="E22" s="204"/>
      <c r="F22" s="36"/>
      <c r="G22" s="34"/>
      <c r="H22" s="34"/>
      <c r="I22" s="36"/>
      <c r="J22" s="34"/>
      <c r="K22" s="34"/>
      <c r="L22" s="34"/>
      <c r="M22" s="34"/>
      <c r="N22" s="34"/>
      <c r="O22" s="36"/>
      <c r="P22" s="204"/>
      <c r="Q22" s="34"/>
      <c r="R22" s="34"/>
      <c r="S22" s="34"/>
      <c r="T22" s="222" t="s">
        <v>6</v>
      </c>
      <c r="U22" s="34"/>
      <c r="V22" s="36"/>
      <c r="W22" s="36" t="s">
        <v>6</v>
      </c>
      <c r="X22" s="230" t="s">
        <v>8</v>
      </c>
      <c r="Y22" s="34"/>
      <c r="Z22" s="34"/>
      <c r="AA22" s="34"/>
      <c r="AB22" s="34"/>
      <c r="AC22" s="34"/>
      <c r="AD22" s="36"/>
      <c r="AE22" s="34"/>
      <c r="AF22" s="34"/>
      <c r="AG22" s="34"/>
      <c r="AH22" s="34"/>
      <c r="AI22" s="34"/>
      <c r="AJ22" s="11">
        <f t="shared" si="2"/>
        <v>2</v>
      </c>
      <c r="AK22" s="202">
        <f t="shared" si="3"/>
        <v>0</v>
      </c>
      <c r="AL22" s="202">
        <f t="shared" si="4"/>
        <v>1</v>
      </c>
    </row>
    <row r="23" spans="1:38" s="15" customFormat="1" ht="23.1" customHeight="1">
      <c r="A23" s="23">
        <v>17</v>
      </c>
      <c r="B23" s="23"/>
      <c r="C23" s="196" t="s">
        <v>496</v>
      </c>
      <c r="D23" s="197" t="s">
        <v>156</v>
      </c>
      <c r="E23" s="204"/>
      <c r="F23" s="36"/>
      <c r="G23" s="34"/>
      <c r="H23" s="34"/>
      <c r="I23" s="36"/>
      <c r="J23" s="34"/>
      <c r="K23" s="34"/>
      <c r="L23" s="34"/>
      <c r="M23" s="34"/>
      <c r="N23" s="34"/>
      <c r="O23" s="36"/>
      <c r="P23" s="204" t="s">
        <v>6</v>
      </c>
      <c r="Q23" s="34"/>
      <c r="R23" s="34" t="s">
        <v>6</v>
      </c>
      <c r="S23" s="34" t="s">
        <v>6</v>
      </c>
      <c r="T23" s="222"/>
      <c r="U23" s="34"/>
      <c r="V23" s="36"/>
      <c r="W23" s="36" t="s">
        <v>6</v>
      </c>
      <c r="X23" s="223" t="s">
        <v>6</v>
      </c>
      <c r="Y23" s="34"/>
      <c r="Z23" s="34"/>
      <c r="AA23" s="34"/>
      <c r="AB23" s="34"/>
      <c r="AC23" s="34"/>
      <c r="AD23" s="36"/>
      <c r="AE23" s="34"/>
      <c r="AF23" s="34"/>
      <c r="AG23" s="34"/>
      <c r="AH23" s="34"/>
      <c r="AI23" s="34"/>
      <c r="AJ23" s="11">
        <f t="shared" si="2"/>
        <v>5</v>
      </c>
      <c r="AK23" s="202">
        <f t="shared" si="3"/>
        <v>0</v>
      </c>
      <c r="AL23" s="202">
        <f t="shared" si="4"/>
        <v>0</v>
      </c>
    </row>
    <row r="24" spans="1:38" s="15" customFormat="1" ht="23.1" customHeight="1">
      <c r="A24" s="23">
        <v>18</v>
      </c>
      <c r="B24" s="23"/>
      <c r="C24" s="196" t="s">
        <v>497</v>
      </c>
      <c r="D24" s="197" t="s">
        <v>43</v>
      </c>
      <c r="E24" s="204"/>
      <c r="F24" s="36"/>
      <c r="G24" s="34"/>
      <c r="H24" s="34"/>
      <c r="I24" s="36"/>
      <c r="J24" s="34"/>
      <c r="K24" s="34"/>
      <c r="L24" s="34"/>
      <c r="M24" s="34"/>
      <c r="N24" s="34"/>
      <c r="O24" s="36"/>
      <c r="P24" s="204" t="s">
        <v>6</v>
      </c>
      <c r="Q24" s="34"/>
      <c r="R24" s="34" t="s">
        <v>6</v>
      </c>
      <c r="S24" s="34" t="s">
        <v>6</v>
      </c>
      <c r="T24" s="223" t="s">
        <v>6</v>
      </c>
      <c r="U24" s="34"/>
      <c r="V24" s="36"/>
      <c r="W24" s="36" t="s">
        <v>6</v>
      </c>
      <c r="X24" s="37" t="s">
        <v>6</v>
      </c>
      <c r="Y24" s="34"/>
      <c r="Z24" s="34"/>
      <c r="AA24" s="34"/>
      <c r="AB24" s="34"/>
      <c r="AC24" s="34"/>
      <c r="AD24" s="36"/>
      <c r="AE24" s="34"/>
      <c r="AF24" s="34"/>
      <c r="AG24" s="34"/>
      <c r="AH24" s="34"/>
      <c r="AI24" s="34"/>
      <c r="AJ24" s="11">
        <f t="shared" si="2"/>
        <v>6</v>
      </c>
      <c r="AK24" s="202">
        <f t="shared" si="3"/>
        <v>0</v>
      </c>
      <c r="AL24" s="202">
        <f t="shared" si="4"/>
        <v>0</v>
      </c>
    </row>
    <row r="25" spans="1:38" s="15" customFormat="1" ht="23.1" customHeight="1">
      <c r="A25" s="23">
        <v>19</v>
      </c>
      <c r="B25" s="23"/>
      <c r="C25" s="196" t="s">
        <v>45</v>
      </c>
      <c r="D25" s="197" t="s">
        <v>498</v>
      </c>
      <c r="E25" s="204"/>
      <c r="F25" s="36"/>
      <c r="G25" s="34"/>
      <c r="H25" s="34"/>
      <c r="I25" s="36"/>
      <c r="J25" s="34"/>
      <c r="K25" s="34"/>
      <c r="L25" s="34"/>
      <c r="M25" s="34"/>
      <c r="N25" s="34"/>
      <c r="O25" s="36"/>
      <c r="P25" s="204"/>
      <c r="Q25" s="34"/>
      <c r="R25" s="34"/>
      <c r="S25" s="34"/>
      <c r="T25" s="223"/>
      <c r="U25" s="34"/>
      <c r="V25" s="36"/>
      <c r="W25" s="36"/>
      <c r="X25" s="36"/>
      <c r="Y25" s="34"/>
      <c r="Z25" s="34"/>
      <c r="AA25" s="34"/>
      <c r="AB25" s="34"/>
      <c r="AC25" s="34"/>
      <c r="AD25" s="36"/>
      <c r="AE25" s="34"/>
      <c r="AF25" s="34"/>
      <c r="AG25" s="34"/>
      <c r="AH25" s="34"/>
      <c r="AI25" s="34"/>
      <c r="AJ25" s="11">
        <f t="shared" si="2"/>
        <v>0</v>
      </c>
      <c r="AK25" s="202">
        <f t="shared" si="3"/>
        <v>0</v>
      </c>
      <c r="AL25" s="202">
        <f t="shared" si="4"/>
        <v>0</v>
      </c>
    </row>
    <row r="26" spans="1:38" s="15" customFormat="1" ht="23.1" customHeight="1">
      <c r="A26" s="23">
        <v>20</v>
      </c>
      <c r="B26" s="23"/>
      <c r="C26" s="196" t="s">
        <v>342</v>
      </c>
      <c r="D26" s="197" t="s">
        <v>108</v>
      </c>
      <c r="E26" s="204"/>
      <c r="F26" s="36"/>
      <c r="G26" s="34"/>
      <c r="H26" s="34"/>
      <c r="I26" s="36"/>
      <c r="J26" s="34"/>
      <c r="K26" s="34"/>
      <c r="L26" s="34"/>
      <c r="M26" s="34"/>
      <c r="N26" s="34"/>
      <c r="O26" s="36"/>
      <c r="P26" s="204"/>
      <c r="Q26" s="34"/>
      <c r="R26" s="34" t="s">
        <v>6</v>
      </c>
      <c r="S26" s="34"/>
      <c r="T26" s="223"/>
      <c r="U26" s="34"/>
      <c r="V26" s="36"/>
      <c r="W26" s="36"/>
      <c r="X26" s="36"/>
      <c r="Y26" s="34" t="s">
        <v>8</v>
      </c>
      <c r="Z26" s="34"/>
      <c r="AA26" s="34"/>
      <c r="AB26" s="34"/>
      <c r="AC26" s="34"/>
      <c r="AD26" s="36"/>
      <c r="AE26" s="34"/>
      <c r="AF26" s="34"/>
      <c r="AG26" s="34"/>
      <c r="AH26" s="34"/>
      <c r="AI26" s="34"/>
      <c r="AJ26" s="11">
        <f t="shared" si="2"/>
        <v>1</v>
      </c>
      <c r="AK26" s="202">
        <f t="shared" si="3"/>
        <v>0</v>
      </c>
      <c r="AL26" s="202">
        <f t="shared" si="4"/>
        <v>1</v>
      </c>
    </row>
    <row r="27" spans="1:38" s="15" customFormat="1" ht="23.1" customHeight="1">
      <c r="A27" s="23">
        <v>21</v>
      </c>
      <c r="B27" s="23"/>
      <c r="C27" s="196" t="s">
        <v>499</v>
      </c>
      <c r="D27" s="197" t="s">
        <v>51</v>
      </c>
      <c r="E27" s="204"/>
      <c r="F27" s="36"/>
      <c r="G27" s="34"/>
      <c r="H27" s="34"/>
      <c r="I27" s="36"/>
      <c r="J27" s="34"/>
      <c r="K27" s="34"/>
      <c r="L27" s="34"/>
      <c r="M27" s="34"/>
      <c r="N27" s="34"/>
      <c r="O27" s="36"/>
      <c r="P27" s="204"/>
      <c r="Q27" s="34"/>
      <c r="R27" s="34"/>
      <c r="S27" s="34"/>
      <c r="T27" s="223"/>
      <c r="U27" s="34"/>
      <c r="V27" s="36"/>
      <c r="W27" s="36" t="s">
        <v>8</v>
      </c>
      <c r="X27" s="36"/>
      <c r="Y27" s="34"/>
      <c r="Z27" s="34"/>
      <c r="AA27" s="34"/>
      <c r="AB27" s="34"/>
      <c r="AC27" s="34"/>
      <c r="AD27" s="36"/>
      <c r="AE27" s="34"/>
      <c r="AF27" s="34"/>
      <c r="AG27" s="34"/>
      <c r="AH27" s="34"/>
      <c r="AI27" s="34"/>
      <c r="AJ27" s="11">
        <f t="shared" si="2"/>
        <v>0</v>
      </c>
      <c r="AK27" s="202">
        <f t="shared" si="3"/>
        <v>0</v>
      </c>
      <c r="AL27" s="202">
        <f t="shared" si="4"/>
        <v>1</v>
      </c>
    </row>
    <row r="28" spans="1:38" s="15" customFormat="1" ht="23.1" customHeight="1">
      <c r="A28" s="23">
        <v>22</v>
      </c>
      <c r="B28" s="23"/>
      <c r="C28" s="196" t="s">
        <v>500</v>
      </c>
      <c r="D28" s="197" t="s">
        <v>9</v>
      </c>
      <c r="E28" s="204"/>
      <c r="F28" s="36"/>
      <c r="G28" s="34"/>
      <c r="H28" s="34"/>
      <c r="I28" s="36"/>
      <c r="J28" s="34"/>
      <c r="K28" s="34"/>
      <c r="L28" s="34"/>
      <c r="M28" s="34"/>
      <c r="N28" s="34"/>
      <c r="O28" s="36"/>
      <c r="P28" s="204"/>
      <c r="Q28" s="34"/>
      <c r="R28" s="34"/>
      <c r="S28" s="34"/>
      <c r="T28" s="223"/>
      <c r="U28" s="34"/>
      <c r="V28" s="36"/>
      <c r="W28" s="36"/>
      <c r="X28" s="36"/>
      <c r="Y28" s="34"/>
      <c r="Z28" s="34"/>
      <c r="AA28" s="34"/>
      <c r="AB28" s="34"/>
      <c r="AC28" s="34"/>
      <c r="AD28" s="36"/>
      <c r="AE28" s="34"/>
      <c r="AF28" s="34"/>
      <c r="AG28" s="34"/>
      <c r="AH28" s="34"/>
      <c r="AI28" s="34"/>
      <c r="AJ28" s="11">
        <f t="shared" si="2"/>
        <v>0</v>
      </c>
      <c r="AK28" s="202">
        <f t="shared" si="3"/>
        <v>0</v>
      </c>
      <c r="AL28" s="202">
        <f t="shared" si="4"/>
        <v>0</v>
      </c>
    </row>
    <row r="29" spans="1:38" s="15" customFormat="1" ht="23.1" customHeight="1">
      <c r="A29" s="23">
        <v>23</v>
      </c>
      <c r="B29" s="23"/>
      <c r="C29" s="196" t="s">
        <v>501</v>
      </c>
      <c r="D29" s="197" t="s">
        <v>104</v>
      </c>
      <c r="E29" s="204"/>
      <c r="F29" s="36"/>
      <c r="G29" s="34"/>
      <c r="H29" s="34"/>
      <c r="I29" s="36"/>
      <c r="J29" s="34"/>
      <c r="K29" s="34"/>
      <c r="L29" s="34"/>
      <c r="M29" s="34"/>
      <c r="N29" s="34"/>
      <c r="O29" s="36"/>
      <c r="P29" s="204"/>
      <c r="Q29" s="34"/>
      <c r="R29" s="34"/>
      <c r="S29" s="34"/>
      <c r="T29" s="223"/>
      <c r="U29" s="34"/>
      <c r="V29" s="36"/>
      <c r="W29" s="36"/>
      <c r="X29" s="36"/>
      <c r="Y29" s="34"/>
      <c r="Z29" s="34"/>
      <c r="AA29" s="34"/>
      <c r="AB29" s="34"/>
      <c r="AC29" s="34"/>
      <c r="AD29" s="36"/>
      <c r="AE29" s="34"/>
      <c r="AF29" s="34"/>
      <c r="AG29" s="34"/>
      <c r="AH29" s="34"/>
      <c r="AI29" s="34"/>
      <c r="AJ29" s="11">
        <f t="shared" si="2"/>
        <v>0</v>
      </c>
      <c r="AK29" s="202">
        <f t="shared" si="3"/>
        <v>0</v>
      </c>
      <c r="AL29" s="202">
        <f t="shared" si="4"/>
        <v>0</v>
      </c>
    </row>
    <row r="30" spans="1:38" s="15" customFormat="1" ht="23.1" customHeight="1">
      <c r="A30" s="23">
        <v>24</v>
      </c>
      <c r="B30" s="23"/>
      <c r="C30" s="196" t="s">
        <v>299</v>
      </c>
      <c r="D30" s="197" t="s">
        <v>46</v>
      </c>
      <c r="E30" s="204"/>
      <c r="F30" s="36"/>
      <c r="G30" s="34"/>
      <c r="H30" s="34"/>
      <c r="I30" s="36"/>
      <c r="J30" s="34"/>
      <c r="K30" s="34"/>
      <c r="L30" s="34"/>
      <c r="M30" s="34"/>
      <c r="N30" s="34"/>
      <c r="O30" s="36"/>
      <c r="P30" s="204"/>
      <c r="Q30" s="34"/>
      <c r="R30" s="34" t="s">
        <v>6</v>
      </c>
      <c r="S30" s="34" t="s">
        <v>6</v>
      </c>
      <c r="T30" s="34" t="s">
        <v>6</v>
      </c>
      <c r="U30" s="34"/>
      <c r="V30" s="36"/>
      <c r="W30" s="36"/>
      <c r="X30" s="36" t="s">
        <v>6</v>
      </c>
      <c r="Y30" s="34" t="s">
        <v>8</v>
      </c>
      <c r="Z30" s="34"/>
      <c r="AA30" s="34"/>
      <c r="AB30" s="34"/>
      <c r="AC30" s="34"/>
      <c r="AD30" s="36"/>
      <c r="AE30" s="34"/>
      <c r="AF30" s="34"/>
      <c r="AG30" s="34"/>
      <c r="AH30" s="34"/>
      <c r="AI30" s="34"/>
      <c r="AJ30" s="11">
        <f t="shared" si="2"/>
        <v>4</v>
      </c>
      <c r="AK30" s="202">
        <f t="shared" si="3"/>
        <v>0</v>
      </c>
      <c r="AL30" s="202">
        <f t="shared" si="4"/>
        <v>1</v>
      </c>
    </row>
    <row r="31" spans="1:38" s="15" customFormat="1" ht="23.1" customHeight="1">
      <c r="A31" s="23">
        <v>25</v>
      </c>
      <c r="B31" s="23"/>
      <c r="C31" s="196" t="s">
        <v>502</v>
      </c>
      <c r="D31" s="197" t="s">
        <v>37</v>
      </c>
      <c r="E31" s="204"/>
      <c r="F31" s="36"/>
      <c r="G31" s="34"/>
      <c r="H31" s="34"/>
      <c r="I31" s="36"/>
      <c r="J31" s="34"/>
      <c r="K31" s="34"/>
      <c r="L31" s="34"/>
      <c r="M31" s="34"/>
      <c r="N31" s="34"/>
      <c r="O31" s="36"/>
      <c r="P31" s="204"/>
      <c r="Q31" s="34"/>
      <c r="R31" s="34"/>
      <c r="S31" s="34"/>
      <c r="T31" s="34"/>
      <c r="U31" s="34"/>
      <c r="V31" s="36"/>
      <c r="W31" s="36"/>
      <c r="X31" s="36"/>
      <c r="Y31" s="34"/>
      <c r="Z31" s="34"/>
      <c r="AA31" s="34"/>
      <c r="AB31" s="34"/>
      <c r="AC31" s="34"/>
      <c r="AD31" s="36"/>
      <c r="AE31" s="34"/>
      <c r="AF31" s="34"/>
      <c r="AG31" s="34"/>
      <c r="AH31" s="34"/>
      <c r="AI31" s="34"/>
      <c r="AJ31" s="11">
        <f t="shared" si="2"/>
        <v>0</v>
      </c>
      <c r="AK31" s="202">
        <f t="shared" si="3"/>
        <v>0</v>
      </c>
      <c r="AL31" s="202">
        <f t="shared" si="4"/>
        <v>0</v>
      </c>
    </row>
    <row r="32" spans="1:38" s="15" customFormat="1" ht="23.1" customHeight="1">
      <c r="A32" s="23">
        <v>26</v>
      </c>
      <c r="B32" s="23"/>
      <c r="C32" s="196" t="s">
        <v>503</v>
      </c>
      <c r="D32" s="197" t="s">
        <v>504</v>
      </c>
      <c r="E32" s="204"/>
      <c r="F32" s="36"/>
      <c r="G32" s="34"/>
      <c r="H32" s="34"/>
      <c r="I32" s="36"/>
      <c r="J32" s="34"/>
      <c r="K32" s="34"/>
      <c r="L32" s="34"/>
      <c r="M32" s="34"/>
      <c r="N32" s="34"/>
      <c r="O32" s="36"/>
      <c r="P32" s="204"/>
      <c r="Q32" s="34"/>
      <c r="R32" s="34"/>
      <c r="S32" s="34"/>
      <c r="T32" s="34"/>
      <c r="U32" s="34"/>
      <c r="V32" s="36"/>
      <c r="W32" s="36"/>
      <c r="X32" s="36"/>
      <c r="Y32" s="34"/>
      <c r="Z32" s="34"/>
      <c r="AA32" s="34"/>
      <c r="AB32" s="34"/>
      <c r="AC32" s="34"/>
      <c r="AD32" s="36"/>
      <c r="AE32" s="34"/>
      <c r="AF32" s="34"/>
      <c r="AG32" s="34"/>
      <c r="AH32" s="34"/>
      <c r="AI32" s="34"/>
      <c r="AJ32" s="11">
        <f t="shared" si="2"/>
        <v>0</v>
      </c>
      <c r="AK32" s="202">
        <f t="shared" si="3"/>
        <v>0</v>
      </c>
      <c r="AL32" s="202">
        <f t="shared" si="4"/>
        <v>0</v>
      </c>
    </row>
    <row r="33" spans="1:39" s="15" customFormat="1" ht="23.1" customHeight="1">
      <c r="A33" s="23">
        <v>27</v>
      </c>
      <c r="B33" s="23"/>
      <c r="C33" s="196" t="s">
        <v>886</v>
      </c>
      <c r="D33" s="197" t="s">
        <v>53</v>
      </c>
      <c r="E33" s="204"/>
      <c r="F33" s="36"/>
      <c r="G33" s="34"/>
      <c r="H33" s="34"/>
      <c r="I33" s="36"/>
      <c r="J33" s="34"/>
      <c r="K33" s="34"/>
      <c r="L33" s="34"/>
      <c r="M33" s="34"/>
      <c r="N33" s="34"/>
      <c r="O33" s="36"/>
      <c r="P33" s="204"/>
      <c r="Q33" s="34"/>
      <c r="R33" s="34"/>
      <c r="S33" s="34"/>
      <c r="T33" s="34"/>
      <c r="U33" s="34"/>
      <c r="V33" s="36"/>
      <c r="W33" s="36" t="s">
        <v>6</v>
      </c>
      <c r="X33" s="36" t="s">
        <v>6</v>
      </c>
      <c r="Y33" s="34"/>
      <c r="Z33" s="34"/>
      <c r="AA33" s="34"/>
      <c r="AB33" s="34"/>
      <c r="AC33" s="34"/>
      <c r="AD33" s="36"/>
      <c r="AE33" s="34"/>
      <c r="AF33" s="34"/>
      <c r="AG33" s="34"/>
      <c r="AH33" s="34"/>
      <c r="AI33" s="34"/>
      <c r="AJ33" s="11">
        <f t="shared" si="2"/>
        <v>2</v>
      </c>
      <c r="AK33" s="202">
        <f t="shared" si="3"/>
        <v>0</v>
      </c>
      <c r="AL33" s="202">
        <f t="shared" si="4"/>
        <v>0</v>
      </c>
    </row>
    <row r="34" spans="1:39" s="15" customFormat="1" ht="23.1" customHeight="1">
      <c r="A34" s="23">
        <v>28</v>
      </c>
      <c r="B34" s="23"/>
      <c r="C34" s="196" t="s">
        <v>264</v>
      </c>
      <c r="D34" s="197" t="s">
        <v>110</v>
      </c>
      <c r="E34" s="204"/>
      <c r="F34" s="36"/>
      <c r="G34" s="34"/>
      <c r="H34" s="34"/>
      <c r="I34" s="36"/>
      <c r="J34" s="34"/>
      <c r="K34" s="34"/>
      <c r="L34" s="34"/>
      <c r="M34" s="34"/>
      <c r="N34" s="34"/>
      <c r="O34" s="36"/>
      <c r="P34" s="204"/>
      <c r="Q34" s="34"/>
      <c r="R34" s="34"/>
      <c r="S34" s="34"/>
      <c r="T34" s="34"/>
      <c r="U34" s="34"/>
      <c r="V34" s="36"/>
      <c r="W34" s="36"/>
      <c r="X34" s="36"/>
      <c r="Y34" s="34"/>
      <c r="Z34" s="34"/>
      <c r="AA34" s="34"/>
      <c r="AB34" s="34"/>
      <c r="AC34" s="34"/>
      <c r="AD34" s="36"/>
      <c r="AE34" s="34"/>
      <c r="AF34" s="34"/>
      <c r="AG34" s="34"/>
      <c r="AH34" s="34"/>
      <c r="AI34" s="34"/>
      <c r="AJ34" s="11">
        <f t="shared" si="2"/>
        <v>0</v>
      </c>
      <c r="AK34" s="202">
        <f t="shared" si="3"/>
        <v>0</v>
      </c>
      <c r="AL34" s="202">
        <f t="shared" si="4"/>
        <v>0</v>
      </c>
    </row>
    <row r="35" spans="1:39" s="15" customFormat="1" ht="23.1" customHeight="1">
      <c r="A35" s="23">
        <v>29</v>
      </c>
      <c r="B35" s="23"/>
      <c r="C35" s="196" t="s">
        <v>505</v>
      </c>
      <c r="D35" s="197" t="s">
        <v>58</v>
      </c>
      <c r="E35" s="204"/>
      <c r="F35" s="36"/>
      <c r="G35" s="34"/>
      <c r="H35" s="34"/>
      <c r="I35" s="36"/>
      <c r="J35" s="34"/>
      <c r="K35" s="34"/>
      <c r="L35" s="34"/>
      <c r="M35" s="34"/>
      <c r="N35" s="34"/>
      <c r="O35" s="36"/>
      <c r="P35" s="204"/>
      <c r="Q35" s="34"/>
      <c r="R35" s="34"/>
      <c r="S35" s="34"/>
      <c r="T35" s="34"/>
      <c r="U35" s="34"/>
      <c r="V35" s="36"/>
      <c r="W35" s="36"/>
      <c r="X35" s="36" t="s">
        <v>8</v>
      </c>
      <c r="Y35" s="34"/>
      <c r="Z35" s="34"/>
      <c r="AA35" s="34"/>
      <c r="AB35" s="34"/>
      <c r="AC35" s="34"/>
      <c r="AD35" s="36"/>
      <c r="AE35" s="34"/>
      <c r="AF35" s="34"/>
      <c r="AG35" s="34"/>
      <c r="AH35" s="34"/>
      <c r="AI35" s="34"/>
      <c r="AJ35" s="11">
        <f t="shared" si="2"/>
        <v>0</v>
      </c>
      <c r="AK35" s="202">
        <f t="shared" si="3"/>
        <v>0</v>
      </c>
      <c r="AL35" s="202">
        <f t="shared" si="4"/>
        <v>1</v>
      </c>
    </row>
    <row r="36" spans="1:39" s="15" customFormat="1" ht="23.1" customHeight="1">
      <c r="A36" s="23">
        <v>30</v>
      </c>
      <c r="B36" s="23"/>
      <c r="C36" s="196" t="s">
        <v>351</v>
      </c>
      <c r="D36" s="197" t="s">
        <v>47</v>
      </c>
      <c r="E36" s="204"/>
      <c r="F36" s="36"/>
      <c r="G36" s="34"/>
      <c r="H36" s="34"/>
      <c r="I36" s="36"/>
      <c r="J36" s="34"/>
      <c r="K36" s="34"/>
      <c r="L36" s="34"/>
      <c r="M36" s="34"/>
      <c r="N36" s="34"/>
      <c r="O36" s="36"/>
      <c r="P36" s="204" t="s">
        <v>6</v>
      </c>
      <c r="Q36" s="34"/>
      <c r="R36" s="209"/>
      <c r="S36" s="34" t="s">
        <v>6</v>
      </c>
      <c r="T36" s="34"/>
      <c r="U36" s="34"/>
      <c r="V36" s="36"/>
      <c r="W36" s="36" t="s">
        <v>6</v>
      </c>
      <c r="X36" s="231" t="s">
        <v>6</v>
      </c>
      <c r="Y36" s="34"/>
      <c r="Z36" s="34"/>
      <c r="AA36" s="34"/>
      <c r="AB36" s="34"/>
      <c r="AC36" s="34"/>
      <c r="AD36" s="36"/>
      <c r="AE36" s="34"/>
      <c r="AF36" s="34"/>
      <c r="AG36" s="34"/>
      <c r="AH36" s="34"/>
      <c r="AI36" s="34"/>
      <c r="AJ36" s="11">
        <f t="shared" si="2"/>
        <v>4</v>
      </c>
      <c r="AK36" s="202">
        <f t="shared" si="3"/>
        <v>0</v>
      </c>
      <c r="AL36" s="202">
        <f t="shared" si="4"/>
        <v>0</v>
      </c>
    </row>
    <row r="37" spans="1:39" s="15" customFormat="1" ht="23.1" customHeight="1">
      <c r="A37" s="23">
        <v>31</v>
      </c>
      <c r="B37" s="23"/>
      <c r="C37" s="196" t="s">
        <v>123</v>
      </c>
      <c r="D37" s="197" t="s">
        <v>48</v>
      </c>
      <c r="E37" s="204"/>
      <c r="F37" s="36"/>
      <c r="G37" s="34"/>
      <c r="H37" s="34"/>
      <c r="I37" s="36"/>
      <c r="J37" s="34"/>
      <c r="K37" s="34"/>
      <c r="L37" s="34"/>
      <c r="M37" s="34"/>
      <c r="N37" s="34"/>
      <c r="O37" s="36"/>
      <c r="P37" s="204" t="s">
        <v>6</v>
      </c>
      <c r="Q37" s="34"/>
      <c r="R37" s="34"/>
      <c r="S37" s="34"/>
      <c r="T37" s="34"/>
      <c r="U37" s="34"/>
      <c r="V37" s="36"/>
      <c r="W37" s="36" t="s">
        <v>6</v>
      </c>
      <c r="X37" s="36" t="s">
        <v>6</v>
      </c>
      <c r="Y37" s="34" t="s">
        <v>6</v>
      </c>
      <c r="Z37" s="34"/>
      <c r="AA37" s="34"/>
      <c r="AB37" s="34"/>
      <c r="AC37" s="34"/>
      <c r="AD37" s="36"/>
      <c r="AE37" s="34"/>
      <c r="AF37" s="34"/>
      <c r="AG37" s="34"/>
      <c r="AH37" s="34"/>
      <c r="AI37" s="34"/>
      <c r="AJ37" s="11">
        <f t="shared" si="2"/>
        <v>4</v>
      </c>
      <c r="AK37" s="202">
        <f t="shared" si="3"/>
        <v>0</v>
      </c>
      <c r="AL37" s="202">
        <f t="shared" si="4"/>
        <v>0</v>
      </c>
    </row>
    <row r="38" spans="1:39" s="15" customFormat="1" ht="23.1" customHeight="1">
      <c r="A38" s="23">
        <v>32</v>
      </c>
      <c r="B38" s="23"/>
      <c r="C38" s="196" t="s">
        <v>292</v>
      </c>
      <c r="D38" s="197" t="s">
        <v>48</v>
      </c>
      <c r="E38" s="204"/>
      <c r="F38" s="36"/>
      <c r="G38" s="34"/>
      <c r="H38" s="34"/>
      <c r="I38" s="36"/>
      <c r="J38" s="34"/>
      <c r="K38" s="34"/>
      <c r="L38" s="34"/>
      <c r="M38" s="34"/>
      <c r="N38" s="34"/>
      <c r="O38" s="36"/>
      <c r="P38" s="204"/>
      <c r="Q38" s="34"/>
      <c r="R38" s="34"/>
      <c r="S38" s="34"/>
      <c r="T38" s="34"/>
      <c r="U38" s="34"/>
      <c r="V38" s="36"/>
      <c r="W38" s="36"/>
      <c r="X38" s="36"/>
      <c r="Y38" s="34" t="s">
        <v>7</v>
      </c>
      <c r="Z38" s="34"/>
      <c r="AA38" s="34"/>
      <c r="AB38" s="34"/>
      <c r="AC38" s="34"/>
      <c r="AD38" s="36"/>
      <c r="AE38" s="34"/>
      <c r="AF38" s="34"/>
      <c r="AG38" s="34"/>
      <c r="AH38" s="34"/>
      <c r="AI38" s="34"/>
      <c r="AJ38" s="11">
        <f t="shared" si="2"/>
        <v>0</v>
      </c>
      <c r="AK38" s="202">
        <f t="shared" si="3"/>
        <v>1</v>
      </c>
      <c r="AL38" s="202">
        <f t="shared" si="4"/>
        <v>0</v>
      </c>
    </row>
    <row r="39" spans="1:39" s="15" customFormat="1" ht="23.1" customHeight="1">
      <c r="A39" s="23">
        <v>33</v>
      </c>
      <c r="B39" s="23"/>
      <c r="C39" s="196" t="s">
        <v>153</v>
      </c>
      <c r="D39" s="197" t="s">
        <v>72</v>
      </c>
      <c r="E39" s="204"/>
      <c r="F39" s="36"/>
      <c r="G39" s="34"/>
      <c r="H39" s="34"/>
      <c r="I39" s="36"/>
      <c r="J39" s="34"/>
      <c r="K39" s="34"/>
      <c r="L39" s="34"/>
      <c r="M39" s="34"/>
      <c r="N39" s="34"/>
      <c r="O39" s="36"/>
      <c r="P39" s="204" t="s">
        <v>6</v>
      </c>
      <c r="Q39" s="34"/>
      <c r="R39" s="34"/>
      <c r="S39" s="34"/>
      <c r="T39" s="34"/>
      <c r="U39" s="34"/>
      <c r="V39" s="36"/>
      <c r="W39" s="36" t="s">
        <v>6</v>
      </c>
      <c r="X39" s="36"/>
      <c r="Y39" s="34"/>
      <c r="Z39" s="34"/>
      <c r="AA39" s="34"/>
      <c r="AB39" s="34"/>
      <c r="AC39" s="34"/>
      <c r="AD39" s="36"/>
      <c r="AE39" s="34"/>
      <c r="AF39" s="34"/>
      <c r="AG39" s="34"/>
      <c r="AH39" s="34"/>
      <c r="AI39" s="34"/>
      <c r="AJ39" s="11">
        <f t="shared" si="2"/>
        <v>2</v>
      </c>
      <c r="AK39" s="202">
        <f t="shared" si="3"/>
        <v>0</v>
      </c>
      <c r="AL39" s="202">
        <f t="shared" si="4"/>
        <v>0</v>
      </c>
    </row>
    <row r="40" spans="1:39" s="15" customFormat="1" ht="23.1" customHeight="1">
      <c r="A40" s="23"/>
      <c r="B40" s="23"/>
      <c r="C40" s="196"/>
      <c r="D40" s="197"/>
      <c r="E40" s="204"/>
      <c r="F40" s="36"/>
      <c r="G40" s="34"/>
      <c r="H40" s="34"/>
      <c r="I40" s="36"/>
      <c r="J40" s="34"/>
      <c r="K40" s="34"/>
      <c r="L40" s="34"/>
      <c r="M40" s="34"/>
      <c r="N40" s="34"/>
      <c r="O40" s="36"/>
      <c r="P40" s="204"/>
      <c r="Q40" s="34"/>
      <c r="R40" s="34"/>
      <c r="S40" s="34"/>
      <c r="T40" s="34"/>
      <c r="U40" s="34"/>
      <c r="V40" s="36"/>
      <c r="W40" s="36"/>
      <c r="X40" s="36"/>
      <c r="Y40" s="34"/>
      <c r="Z40" s="34"/>
      <c r="AA40" s="34"/>
      <c r="AB40" s="34"/>
      <c r="AC40" s="34"/>
      <c r="AD40" s="36"/>
      <c r="AE40" s="34"/>
      <c r="AF40" s="34"/>
      <c r="AG40" s="34"/>
      <c r="AH40" s="34"/>
      <c r="AI40" s="34"/>
      <c r="AJ40" s="11">
        <f t="shared" si="2"/>
        <v>0</v>
      </c>
      <c r="AK40" s="202">
        <f t="shared" si="3"/>
        <v>0</v>
      </c>
      <c r="AL40" s="202">
        <f t="shared" si="4"/>
        <v>0</v>
      </c>
    </row>
    <row r="41" spans="1:39" s="15" customFormat="1" ht="23.1" customHeight="1">
      <c r="A41" s="326" t="s">
        <v>10</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11">
        <f>SUM(AJ7:AJ40)</f>
        <v>76</v>
      </c>
      <c r="AK41" s="11">
        <f>SUM(AK7:AK40)</f>
        <v>1</v>
      </c>
      <c r="AL41" s="11">
        <f>SUM(AL7:AL40)</f>
        <v>7</v>
      </c>
      <c r="AM41" s="14"/>
    </row>
    <row r="42" spans="1:39" s="15" customFormat="1" ht="23.1" customHeight="1">
      <c r="A42" s="302" t="s">
        <v>255</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4"/>
    </row>
    <row r="43" spans="1:39">
      <c r="C43" s="54"/>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39">
      <c r="C44" s="301"/>
      <c r="D44" s="301"/>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39">
      <c r="C45" s="301"/>
      <c r="D45" s="301"/>
      <c r="E45" s="301"/>
      <c r="F45" s="301"/>
      <c r="G45" s="301"/>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39">
      <c r="C46" s="301"/>
      <c r="D46" s="301"/>
      <c r="E46" s="301"/>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9">
      <c r="C47" s="301"/>
      <c r="D47" s="301"/>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A41:AI41"/>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7:D47"/>
    <mergeCell ref="C46:E46"/>
    <mergeCell ref="A42:AL42"/>
    <mergeCell ref="C44:D44"/>
    <mergeCell ref="C45:G45"/>
  </mergeCells>
  <conditionalFormatting sqref="E6:AI6 E38:AI40 E9:Q37 S7:W14 E7:O8 Q7:Q8 S30:W37 S15:S29 U15:W29 Y7:AI37">
    <cfRule type="expression" dxfId="71" priority="6">
      <formula>IF(E$6="CN",1,0)</formula>
    </cfRule>
  </conditionalFormatting>
  <conditionalFormatting sqref="R7:R37">
    <cfRule type="expression" dxfId="70" priority="4">
      <formula>IF(R$6="CN",1,0)</formula>
    </cfRule>
  </conditionalFormatting>
  <conditionalFormatting sqref="P7:P8">
    <cfRule type="expression" dxfId="69" priority="3">
      <formula>IF(P$6="CN",1,0)</formula>
    </cfRule>
  </conditionalFormatting>
  <conditionalFormatting sqref="T15:T29">
    <cfRule type="expression" dxfId="68" priority="2">
      <formula>IF(T$6="CN",1,0)</formula>
    </cfRule>
  </conditionalFormatting>
  <conditionalFormatting sqref="X7:X37">
    <cfRule type="expression" dxfId="67" priority="1">
      <formula>IF(X$6="CN",1,0)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8" id="{362F6C02-E12B-4F52-8C38-ED52D15CC5DD}">
            <xm:f>IF(BHST21.1!E$6="CN",1,0)</xm:f>
            <x14:dxf>
              <fill>
                <patternFill>
                  <bgColor theme="8" tint="0.59996337778862885"/>
                </patternFill>
              </fill>
            </x14:dxf>
          </x14:cfRule>
          <xm:sqref>E6:AI6</xm:sqref>
        </x14:conditionalFormatting>
        <x14:conditionalFormatting xmlns:xm="http://schemas.microsoft.com/office/excel/2006/main">
          <x14:cfRule type="expression" priority="7" id="{AB918251-97A9-4AE8-91DA-153072960223}">
            <xm:f>IF(BHST21.1!E$6="CN",1,0)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topLeftCell="A4" workbookViewId="0">
      <selection activeCell="H29" sqref="H29"/>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4" customFormat="1" ht="18">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s="14" customFormat="1" ht="18">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s="14" customFormat="1" ht="22.5">
      <c r="A3" s="307" t="s">
        <v>531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1" s="14" customFormat="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1"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41"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41" s="1" customFormat="1" ht="21" customHeight="1">
      <c r="A7" s="23">
        <v>1</v>
      </c>
      <c r="B7" s="23"/>
      <c r="C7" s="24" t="s">
        <v>508</v>
      </c>
      <c r="D7" s="25" t="s">
        <v>27</v>
      </c>
      <c r="E7" s="51"/>
      <c r="F7" s="52"/>
      <c r="G7" s="52"/>
      <c r="H7" s="52"/>
      <c r="I7" s="52"/>
      <c r="J7" s="52"/>
      <c r="K7" s="52"/>
      <c r="L7" s="52"/>
      <c r="M7" s="52"/>
      <c r="N7" s="52"/>
      <c r="O7" s="52"/>
      <c r="P7" s="36"/>
      <c r="Q7" s="52"/>
      <c r="R7" s="52"/>
      <c r="S7" s="52"/>
      <c r="T7" s="34"/>
      <c r="U7" s="52"/>
      <c r="V7" s="52"/>
      <c r="W7" s="52"/>
      <c r="X7" s="52"/>
      <c r="Y7" s="52"/>
      <c r="Z7" s="52"/>
      <c r="AA7" s="52"/>
      <c r="AB7" s="52"/>
      <c r="AC7" s="52"/>
      <c r="AD7" s="52"/>
      <c r="AE7" s="52"/>
      <c r="AF7" s="52"/>
      <c r="AG7" s="52"/>
      <c r="AH7" s="52"/>
      <c r="AI7" s="52"/>
      <c r="AJ7" s="11">
        <f>COUNTIF(E7:AI7,"K")+2*COUNTIF(E7:AI7,"2K")+COUNTIF(E7:AI7,"TK")+COUNTIF(E7:AI7,"KT")+COUNTIF(E7:AI7,"PK")+COUNTIF(E7:AI7,"KP")+2*COUNTIF(E7:AI7,"K2")</f>
        <v>0</v>
      </c>
      <c r="AK7" s="112">
        <f>COUNTIF(F7:AJ7,"P")+2*COUNTIF(F7:AJ7,"2P")+COUNTIF(F7:AJ7,"TP")+COUNTIF(F7:AJ7,"PT")+COUNTIF(F7:AJ7,"PK")+COUNTIF(F7:AJ7,"KP")+2*COUNTIF(F7:AJ7,"P2")</f>
        <v>0</v>
      </c>
      <c r="AL7" s="129">
        <f>COUNTIF(E7:AI7,"T")+2*COUNTIF(E7:AI7,"2T")+2*COUNTIF(E7:AI7,"T2")+COUNTIF(E7:AI7,"PT")+COUNTIF(E7:AI7,"TP")+COUNTIF(E7:AI7,"TK")+COUNTIF(E7:AI7,"KT")</f>
        <v>0</v>
      </c>
      <c r="AM7" s="4"/>
      <c r="AN7" s="5"/>
      <c r="AO7" s="6"/>
    </row>
    <row r="8" spans="1:41" s="1" customFormat="1" ht="21" customHeight="1">
      <c r="A8" s="23">
        <v>2</v>
      </c>
      <c r="B8" s="23"/>
      <c r="C8" s="24" t="s">
        <v>530</v>
      </c>
      <c r="D8" s="25" t="s">
        <v>15</v>
      </c>
      <c r="E8" s="35"/>
      <c r="F8" s="34"/>
      <c r="G8" s="34"/>
      <c r="H8" s="34"/>
      <c r="I8" s="34"/>
      <c r="J8" s="34"/>
      <c r="K8" s="34"/>
      <c r="L8" s="34"/>
      <c r="M8" s="34"/>
      <c r="N8" s="34"/>
      <c r="O8" s="34"/>
      <c r="P8" s="36"/>
      <c r="Q8" s="34"/>
      <c r="R8" s="34" t="s">
        <v>6</v>
      </c>
      <c r="S8" s="34" t="s">
        <v>6</v>
      </c>
      <c r="T8" s="34" t="s">
        <v>6</v>
      </c>
      <c r="U8" s="34"/>
      <c r="V8" s="34"/>
      <c r="W8" s="34"/>
      <c r="X8" s="34" t="s">
        <v>6</v>
      </c>
      <c r="Y8" s="34" t="s">
        <v>6</v>
      </c>
      <c r="Z8" s="34"/>
      <c r="AA8" s="34"/>
      <c r="AB8" s="34"/>
      <c r="AC8" s="34"/>
      <c r="AD8" s="34"/>
      <c r="AE8" s="34"/>
      <c r="AF8" s="34"/>
      <c r="AG8" s="34"/>
      <c r="AH8" s="34"/>
      <c r="AI8" s="34"/>
      <c r="AJ8" s="11">
        <f t="shared" ref="AJ8:AJ36" si="2">COUNTIF(E8:AI8,"K")+2*COUNTIF(E8:AI8,"2K")+COUNTIF(E8:AI8,"TK")+COUNTIF(E8:AI8,"KT")+COUNTIF(E8:AI8,"PK")+COUNTIF(E8:AI8,"KP")+2*COUNTIF(E8:AI8,"K2")</f>
        <v>5</v>
      </c>
      <c r="AK8" s="202">
        <f t="shared" ref="AK8:AK36" si="3">COUNTIF(F8:AJ8,"P")+2*COUNTIF(F8:AJ8,"2P")+COUNTIF(F8:AJ8,"TP")+COUNTIF(F8:AJ8,"PT")+COUNTIF(F8:AJ8,"PK")+COUNTIF(F8:AJ8,"KP")+2*COUNTIF(F8:AJ8,"P2")</f>
        <v>0</v>
      </c>
      <c r="AL8" s="202">
        <f t="shared" ref="AL8:AL36" si="4">COUNTIF(E8:AI8,"T")+2*COUNTIF(E8:AI8,"2T")+2*COUNTIF(E8:AI8,"T2")+COUNTIF(E8:AI8,"PT")+COUNTIF(E8:AI8,"TP")+COUNTIF(E8:AI8,"TK")+COUNTIF(E8:AI8,"KT")</f>
        <v>0</v>
      </c>
      <c r="AM8" s="205"/>
      <c r="AN8" s="5"/>
      <c r="AO8" s="6"/>
    </row>
    <row r="9" spans="1:41" s="1" customFormat="1" ht="21" customHeight="1">
      <c r="A9" s="23">
        <v>3</v>
      </c>
      <c r="B9" s="23"/>
      <c r="C9" s="24" t="s">
        <v>509</v>
      </c>
      <c r="D9" s="25" t="s">
        <v>87</v>
      </c>
      <c r="E9" s="35"/>
      <c r="F9" s="34"/>
      <c r="G9" s="34"/>
      <c r="H9" s="34"/>
      <c r="I9" s="34"/>
      <c r="J9" s="34"/>
      <c r="K9" s="34"/>
      <c r="L9" s="34"/>
      <c r="M9" s="34"/>
      <c r="N9" s="34"/>
      <c r="O9" s="34"/>
      <c r="P9" s="36"/>
      <c r="Q9" s="34"/>
      <c r="R9" s="34"/>
      <c r="S9" s="34"/>
      <c r="T9" s="34"/>
      <c r="U9" s="34"/>
      <c r="V9" s="34"/>
      <c r="W9" s="34"/>
      <c r="X9" s="34"/>
      <c r="Y9" s="34"/>
      <c r="Z9" s="34"/>
      <c r="AA9" s="34"/>
      <c r="AB9" s="34"/>
      <c r="AC9" s="34"/>
      <c r="AD9" s="34"/>
      <c r="AE9" s="34"/>
      <c r="AF9" s="34"/>
      <c r="AG9" s="34"/>
      <c r="AH9" s="34"/>
      <c r="AI9" s="34"/>
      <c r="AJ9" s="11">
        <f t="shared" si="2"/>
        <v>0</v>
      </c>
      <c r="AK9" s="202">
        <f t="shared" si="3"/>
        <v>0</v>
      </c>
      <c r="AL9" s="202">
        <f t="shared" si="4"/>
        <v>0</v>
      </c>
      <c r="AM9" s="205"/>
      <c r="AN9" s="5"/>
      <c r="AO9" s="6"/>
    </row>
    <row r="10" spans="1:41" s="1" customFormat="1" ht="21" customHeight="1">
      <c r="A10" s="23">
        <v>4</v>
      </c>
      <c r="B10" s="23"/>
      <c r="C10" s="24" t="s">
        <v>419</v>
      </c>
      <c r="D10" s="25" t="s">
        <v>528</v>
      </c>
      <c r="E10" s="35"/>
      <c r="F10" s="34"/>
      <c r="G10" s="34"/>
      <c r="H10" s="34"/>
      <c r="I10" s="34"/>
      <c r="J10" s="34"/>
      <c r="K10" s="34"/>
      <c r="L10" s="34"/>
      <c r="M10" s="34"/>
      <c r="N10" s="34"/>
      <c r="O10" s="34" t="s">
        <v>6</v>
      </c>
      <c r="P10" s="36"/>
      <c r="Q10" s="34"/>
      <c r="R10" s="34"/>
      <c r="S10" s="34"/>
      <c r="T10" s="34"/>
      <c r="U10" s="34"/>
      <c r="V10" s="34"/>
      <c r="W10" s="34"/>
      <c r="X10" s="34"/>
      <c r="Y10" s="34" t="s">
        <v>8</v>
      </c>
      <c r="Z10" s="34"/>
      <c r="AA10" s="34"/>
      <c r="AB10" s="34"/>
      <c r="AC10" s="34"/>
      <c r="AD10" s="34"/>
      <c r="AE10" s="34"/>
      <c r="AF10" s="34"/>
      <c r="AG10" s="34"/>
      <c r="AH10" s="34"/>
      <c r="AI10" s="34"/>
      <c r="AJ10" s="11">
        <f t="shared" si="2"/>
        <v>1</v>
      </c>
      <c r="AK10" s="202">
        <f t="shared" si="3"/>
        <v>0</v>
      </c>
      <c r="AL10" s="202">
        <f t="shared" si="4"/>
        <v>1</v>
      </c>
      <c r="AM10" s="205"/>
      <c r="AN10" s="5"/>
      <c r="AO10" s="6"/>
    </row>
    <row r="11" spans="1:41" s="1" customFormat="1" ht="21" customHeight="1">
      <c r="A11" s="23">
        <v>5</v>
      </c>
      <c r="B11" s="23"/>
      <c r="C11" s="24" t="s">
        <v>510</v>
      </c>
      <c r="D11" s="25" t="s">
        <v>511</v>
      </c>
      <c r="E11" s="35"/>
      <c r="F11" s="34"/>
      <c r="G11" s="34"/>
      <c r="H11" s="34"/>
      <c r="I11" s="34"/>
      <c r="J11" s="34"/>
      <c r="K11" s="34"/>
      <c r="L11" s="34"/>
      <c r="M11" s="34"/>
      <c r="N11" s="34"/>
      <c r="O11" s="34"/>
      <c r="P11" s="36"/>
      <c r="Q11" s="34"/>
      <c r="R11" s="34"/>
      <c r="S11" s="34"/>
      <c r="T11" s="34"/>
      <c r="U11" s="34"/>
      <c r="V11" s="34"/>
      <c r="W11" s="34"/>
      <c r="X11" s="34"/>
      <c r="Y11" s="34"/>
      <c r="Z11" s="34"/>
      <c r="AA11" s="34"/>
      <c r="AB11" s="34"/>
      <c r="AC11" s="34"/>
      <c r="AD11" s="34"/>
      <c r="AE11" s="34"/>
      <c r="AF11" s="34"/>
      <c r="AG11" s="34"/>
      <c r="AH11" s="34"/>
      <c r="AI11" s="34"/>
      <c r="AJ11" s="11">
        <f t="shared" si="2"/>
        <v>0</v>
      </c>
      <c r="AK11" s="202">
        <f t="shared" si="3"/>
        <v>0</v>
      </c>
      <c r="AL11" s="202">
        <f t="shared" si="4"/>
        <v>0</v>
      </c>
      <c r="AM11" s="205"/>
      <c r="AN11" s="5"/>
      <c r="AO11" s="6"/>
    </row>
    <row r="12" spans="1:41" s="1" customFormat="1" ht="21" customHeight="1">
      <c r="A12" s="23">
        <v>6</v>
      </c>
      <c r="B12" s="23"/>
      <c r="C12" s="24" t="s">
        <v>512</v>
      </c>
      <c r="D12" s="25" t="s">
        <v>40</v>
      </c>
      <c r="E12" s="35"/>
      <c r="F12" s="34"/>
      <c r="G12" s="34"/>
      <c r="H12" s="34"/>
      <c r="I12" s="34"/>
      <c r="J12" s="34"/>
      <c r="K12" s="34"/>
      <c r="L12" s="34"/>
      <c r="M12" s="34"/>
      <c r="N12" s="34"/>
      <c r="O12" s="34"/>
      <c r="P12" s="36" t="s">
        <v>6</v>
      </c>
      <c r="Q12" s="34" t="s">
        <v>8</v>
      </c>
      <c r="R12" s="34"/>
      <c r="S12" s="34"/>
      <c r="T12" s="34" t="s">
        <v>6</v>
      </c>
      <c r="U12" s="34"/>
      <c r="V12" s="34"/>
      <c r="W12" s="34"/>
      <c r="X12" s="34"/>
      <c r="Y12" s="34"/>
      <c r="Z12" s="34"/>
      <c r="AA12" s="34"/>
      <c r="AB12" s="34"/>
      <c r="AC12" s="34"/>
      <c r="AD12" s="34"/>
      <c r="AE12" s="34"/>
      <c r="AF12" s="34"/>
      <c r="AG12" s="34"/>
      <c r="AH12" s="34"/>
      <c r="AI12" s="34"/>
      <c r="AJ12" s="11">
        <f t="shared" si="2"/>
        <v>2</v>
      </c>
      <c r="AK12" s="202">
        <f t="shared" si="3"/>
        <v>0</v>
      </c>
      <c r="AL12" s="202">
        <f t="shared" si="4"/>
        <v>1</v>
      </c>
      <c r="AM12" s="205"/>
      <c r="AN12" s="5"/>
      <c r="AO12" s="6"/>
    </row>
    <row r="13" spans="1:41" s="1" customFormat="1" ht="21" customHeight="1">
      <c r="A13" s="23">
        <v>7</v>
      </c>
      <c r="B13" s="23"/>
      <c r="C13" s="24" t="s">
        <v>513</v>
      </c>
      <c r="D13" s="25" t="s">
        <v>179</v>
      </c>
      <c r="E13" s="35"/>
      <c r="F13" s="34"/>
      <c r="G13" s="34"/>
      <c r="H13" s="34"/>
      <c r="I13" s="34"/>
      <c r="J13" s="34"/>
      <c r="K13" s="34"/>
      <c r="L13" s="34"/>
      <c r="M13" s="34"/>
      <c r="N13" s="34"/>
      <c r="O13" s="34"/>
      <c r="P13" s="36" t="s">
        <v>6</v>
      </c>
      <c r="Q13" s="34" t="s">
        <v>6</v>
      </c>
      <c r="R13" s="34"/>
      <c r="S13" s="34"/>
      <c r="T13" s="34"/>
      <c r="U13" s="34"/>
      <c r="V13" s="34"/>
      <c r="W13" s="34"/>
      <c r="X13" s="34"/>
      <c r="Y13" s="34"/>
      <c r="Z13" s="34"/>
      <c r="AA13" s="34"/>
      <c r="AB13" s="34"/>
      <c r="AC13" s="34"/>
      <c r="AD13" s="34"/>
      <c r="AE13" s="34"/>
      <c r="AF13" s="34"/>
      <c r="AG13" s="34"/>
      <c r="AH13" s="34"/>
      <c r="AI13" s="34"/>
      <c r="AJ13" s="11">
        <f t="shared" si="2"/>
        <v>2</v>
      </c>
      <c r="AK13" s="202">
        <f t="shared" si="3"/>
        <v>0</v>
      </c>
      <c r="AL13" s="202">
        <f t="shared" si="4"/>
        <v>0</v>
      </c>
      <c r="AM13" s="205"/>
      <c r="AN13" s="5"/>
      <c r="AO13" s="6"/>
    </row>
    <row r="14" spans="1:41" s="1" customFormat="1" ht="21" customHeight="1">
      <c r="A14" s="23">
        <v>8</v>
      </c>
      <c r="B14" s="23"/>
      <c r="C14" s="24" t="s">
        <v>90</v>
      </c>
      <c r="D14" s="25" t="s">
        <v>32</v>
      </c>
      <c r="E14" s="35"/>
      <c r="F14" s="34"/>
      <c r="G14" s="34"/>
      <c r="H14" s="34"/>
      <c r="I14" s="34"/>
      <c r="J14" s="34"/>
      <c r="K14" s="34"/>
      <c r="L14" s="34"/>
      <c r="M14" s="34"/>
      <c r="N14" s="34"/>
      <c r="O14" s="34"/>
      <c r="P14" s="36"/>
      <c r="Q14" s="34"/>
      <c r="R14" s="34"/>
      <c r="S14" s="34"/>
      <c r="T14" s="34"/>
      <c r="U14" s="34"/>
      <c r="V14" s="34"/>
      <c r="W14" s="34"/>
      <c r="X14" s="34"/>
      <c r="Y14" s="34"/>
      <c r="Z14" s="34"/>
      <c r="AA14" s="34"/>
      <c r="AB14" s="34"/>
      <c r="AC14" s="34"/>
      <c r="AD14" s="34"/>
      <c r="AE14" s="34"/>
      <c r="AF14" s="34"/>
      <c r="AG14" s="34"/>
      <c r="AH14" s="34"/>
      <c r="AI14" s="34"/>
      <c r="AJ14" s="11">
        <f t="shared" si="2"/>
        <v>0</v>
      </c>
      <c r="AK14" s="202">
        <f t="shared" si="3"/>
        <v>0</v>
      </c>
      <c r="AL14" s="202">
        <f t="shared" si="4"/>
        <v>0</v>
      </c>
      <c r="AM14" s="205"/>
      <c r="AN14" s="5"/>
      <c r="AO14" s="6"/>
    </row>
    <row r="15" spans="1:41" s="1" customFormat="1" ht="21" customHeight="1">
      <c r="A15" s="23">
        <v>9</v>
      </c>
      <c r="B15" s="23"/>
      <c r="C15" s="24" t="s">
        <v>514</v>
      </c>
      <c r="D15" s="25" t="s">
        <v>154</v>
      </c>
      <c r="E15" s="35"/>
      <c r="F15" s="34"/>
      <c r="G15" s="34"/>
      <c r="H15" s="34"/>
      <c r="I15" s="34"/>
      <c r="J15" s="34"/>
      <c r="K15" s="34"/>
      <c r="L15" s="34"/>
      <c r="M15" s="34"/>
      <c r="N15" s="34"/>
      <c r="O15" s="34"/>
      <c r="P15" s="36"/>
      <c r="Q15" s="34"/>
      <c r="R15" s="34"/>
      <c r="S15" s="34"/>
      <c r="T15" s="34"/>
      <c r="U15" s="34"/>
      <c r="V15" s="34"/>
      <c r="W15" s="34"/>
      <c r="X15" s="34"/>
      <c r="Y15" s="34"/>
      <c r="Z15" s="34"/>
      <c r="AA15" s="34"/>
      <c r="AB15" s="34"/>
      <c r="AC15" s="34"/>
      <c r="AD15" s="34"/>
      <c r="AE15" s="34"/>
      <c r="AF15" s="34"/>
      <c r="AG15" s="34"/>
      <c r="AH15" s="34"/>
      <c r="AI15" s="34"/>
      <c r="AJ15" s="11">
        <f t="shared" si="2"/>
        <v>0</v>
      </c>
      <c r="AK15" s="202">
        <f t="shared" si="3"/>
        <v>0</v>
      </c>
      <c r="AL15" s="202">
        <f t="shared" si="4"/>
        <v>0</v>
      </c>
      <c r="AM15" s="205"/>
      <c r="AN15" s="5"/>
      <c r="AO15" s="6"/>
    </row>
    <row r="16" spans="1:41" s="1" customFormat="1" ht="21" customHeight="1">
      <c r="A16" s="23">
        <v>10</v>
      </c>
      <c r="B16" s="23"/>
      <c r="C16" s="24" t="s">
        <v>515</v>
      </c>
      <c r="D16" s="25" t="s">
        <v>89</v>
      </c>
      <c r="E16" s="35"/>
      <c r="F16" s="34"/>
      <c r="G16" s="34"/>
      <c r="H16" s="34"/>
      <c r="I16" s="34"/>
      <c r="J16" s="34"/>
      <c r="K16" s="34"/>
      <c r="L16" s="34"/>
      <c r="M16" s="34"/>
      <c r="N16" s="34"/>
      <c r="O16" s="34"/>
      <c r="P16" s="36" t="s">
        <v>6</v>
      </c>
      <c r="Q16" s="34" t="s">
        <v>6</v>
      </c>
      <c r="R16" s="34" t="s">
        <v>6</v>
      </c>
      <c r="S16" s="34"/>
      <c r="T16" s="34" t="s">
        <v>6</v>
      </c>
      <c r="U16" s="34"/>
      <c r="V16" s="34"/>
      <c r="W16" s="34" t="s">
        <v>8</v>
      </c>
      <c r="X16" s="223" t="s">
        <v>6</v>
      </c>
      <c r="Y16" s="34" t="s">
        <v>6</v>
      </c>
      <c r="Z16" s="34"/>
      <c r="AA16" s="34"/>
      <c r="AB16" s="34"/>
      <c r="AC16" s="34"/>
      <c r="AD16" s="34"/>
      <c r="AE16" s="34"/>
      <c r="AF16" s="34"/>
      <c r="AG16" s="34"/>
      <c r="AH16" s="34"/>
      <c r="AI16" s="34"/>
      <c r="AJ16" s="11">
        <f t="shared" si="2"/>
        <v>6</v>
      </c>
      <c r="AK16" s="202">
        <f t="shared" si="3"/>
        <v>0</v>
      </c>
      <c r="AL16" s="202">
        <f t="shared" si="4"/>
        <v>1</v>
      </c>
      <c r="AM16" s="205"/>
      <c r="AN16" s="5"/>
      <c r="AO16" s="6"/>
    </row>
    <row r="17" spans="1:41" s="1" customFormat="1" ht="21" customHeight="1">
      <c r="A17" s="23">
        <v>11</v>
      </c>
      <c r="B17" s="23"/>
      <c r="C17" s="24" t="s">
        <v>122</v>
      </c>
      <c r="D17" s="25" t="s">
        <v>75</v>
      </c>
      <c r="E17" s="35"/>
      <c r="F17" s="34"/>
      <c r="G17" s="34"/>
      <c r="H17" s="34"/>
      <c r="I17" s="34"/>
      <c r="J17" s="34"/>
      <c r="K17" s="34"/>
      <c r="L17" s="34"/>
      <c r="M17" s="34"/>
      <c r="N17" s="34"/>
      <c r="O17" s="34"/>
      <c r="P17" s="36"/>
      <c r="Q17" s="34"/>
      <c r="R17" s="34"/>
      <c r="S17" s="34"/>
      <c r="T17" s="34"/>
      <c r="U17" s="34"/>
      <c r="V17" s="34"/>
      <c r="W17" s="34"/>
      <c r="X17" s="223"/>
      <c r="Y17" s="34" t="s">
        <v>8</v>
      </c>
      <c r="Z17" s="34"/>
      <c r="AA17" s="34"/>
      <c r="AB17" s="34"/>
      <c r="AC17" s="34"/>
      <c r="AD17" s="34"/>
      <c r="AE17" s="34"/>
      <c r="AF17" s="34"/>
      <c r="AG17" s="34"/>
      <c r="AH17" s="34"/>
      <c r="AI17" s="34"/>
      <c r="AJ17" s="11">
        <f t="shared" si="2"/>
        <v>0</v>
      </c>
      <c r="AK17" s="202">
        <f t="shared" si="3"/>
        <v>0</v>
      </c>
      <c r="AL17" s="202">
        <f t="shared" si="4"/>
        <v>1</v>
      </c>
      <c r="AM17" s="205"/>
      <c r="AN17" s="5"/>
      <c r="AO17" s="6"/>
    </row>
    <row r="18" spans="1:41" s="1" customFormat="1" ht="21" customHeight="1">
      <c r="A18" s="23">
        <v>12</v>
      </c>
      <c r="B18" s="23"/>
      <c r="C18" s="24" t="s">
        <v>516</v>
      </c>
      <c r="D18" s="25" t="s">
        <v>75</v>
      </c>
      <c r="E18" s="35"/>
      <c r="F18" s="34"/>
      <c r="G18" s="34"/>
      <c r="H18" s="34"/>
      <c r="I18" s="34"/>
      <c r="J18" s="34"/>
      <c r="K18" s="34"/>
      <c r="L18" s="34"/>
      <c r="M18" s="34"/>
      <c r="N18" s="34"/>
      <c r="O18" s="34"/>
      <c r="P18" s="36"/>
      <c r="Q18" s="34"/>
      <c r="R18" s="34"/>
      <c r="S18" s="34"/>
      <c r="T18" s="34"/>
      <c r="U18" s="34"/>
      <c r="V18" s="34"/>
      <c r="W18" s="34"/>
      <c r="X18" s="223" t="s">
        <v>6</v>
      </c>
      <c r="Y18" s="34"/>
      <c r="Z18" s="34"/>
      <c r="AA18" s="34"/>
      <c r="AB18" s="34"/>
      <c r="AC18" s="34"/>
      <c r="AD18" s="34"/>
      <c r="AE18" s="34"/>
      <c r="AF18" s="34"/>
      <c r="AG18" s="34"/>
      <c r="AH18" s="34"/>
      <c r="AI18" s="34"/>
      <c r="AJ18" s="11">
        <f t="shared" si="2"/>
        <v>1</v>
      </c>
      <c r="AK18" s="202">
        <f t="shared" si="3"/>
        <v>0</v>
      </c>
      <c r="AL18" s="202">
        <f t="shared" si="4"/>
        <v>0</v>
      </c>
      <c r="AM18" s="205"/>
      <c r="AN18" s="5"/>
      <c r="AO18" s="6"/>
    </row>
    <row r="19" spans="1:41" s="1" customFormat="1" ht="21" customHeight="1">
      <c r="A19" s="23">
        <v>13</v>
      </c>
      <c r="B19" s="23"/>
      <c r="C19" s="24" t="s">
        <v>517</v>
      </c>
      <c r="D19" s="25" t="s">
        <v>75</v>
      </c>
      <c r="E19" s="35"/>
      <c r="F19" s="34"/>
      <c r="G19" s="34"/>
      <c r="H19" s="34"/>
      <c r="I19" s="34"/>
      <c r="J19" s="34"/>
      <c r="K19" s="34"/>
      <c r="L19" s="34"/>
      <c r="M19" s="34"/>
      <c r="N19" s="34"/>
      <c r="O19" s="34"/>
      <c r="P19" s="36" t="s">
        <v>6</v>
      </c>
      <c r="Q19" s="34" t="s">
        <v>6</v>
      </c>
      <c r="R19" s="34"/>
      <c r="S19" s="34" t="s">
        <v>6</v>
      </c>
      <c r="T19" s="34" t="s">
        <v>6</v>
      </c>
      <c r="U19" s="34"/>
      <c r="V19" s="34"/>
      <c r="W19" s="34" t="s">
        <v>6</v>
      </c>
      <c r="X19" s="223" t="s">
        <v>6</v>
      </c>
      <c r="Y19" s="34" t="s">
        <v>6</v>
      </c>
      <c r="Z19" s="34"/>
      <c r="AA19" s="34"/>
      <c r="AB19" s="34"/>
      <c r="AC19" s="34"/>
      <c r="AD19" s="34"/>
      <c r="AE19" s="34"/>
      <c r="AF19" s="34"/>
      <c r="AG19" s="34"/>
      <c r="AH19" s="34"/>
      <c r="AI19" s="34"/>
      <c r="AJ19" s="11">
        <f t="shared" si="2"/>
        <v>7</v>
      </c>
      <c r="AK19" s="202">
        <f t="shared" si="3"/>
        <v>0</v>
      </c>
      <c r="AL19" s="202">
        <f t="shared" si="4"/>
        <v>0</v>
      </c>
      <c r="AM19" s="205"/>
      <c r="AN19" s="5"/>
      <c r="AO19" s="6"/>
    </row>
    <row r="20" spans="1:41" s="1" customFormat="1" ht="21" customHeight="1">
      <c r="A20" s="23">
        <v>14</v>
      </c>
      <c r="B20" s="23"/>
      <c r="C20" s="24" t="s">
        <v>518</v>
      </c>
      <c r="D20" s="25" t="s">
        <v>519</v>
      </c>
      <c r="E20" s="35"/>
      <c r="F20" s="34"/>
      <c r="G20" s="34"/>
      <c r="H20" s="34"/>
      <c r="I20" s="34"/>
      <c r="J20" s="34"/>
      <c r="K20" s="34"/>
      <c r="L20" s="34"/>
      <c r="M20" s="34"/>
      <c r="N20" s="34"/>
      <c r="O20" s="34"/>
      <c r="P20" s="36"/>
      <c r="Q20" s="34"/>
      <c r="R20" s="34"/>
      <c r="S20" s="34"/>
      <c r="T20" s="34" t="s">
        <v>7</v>
      </c>
      <c r="U20" s="34"/>
      <c r="V20" s="34"/>
      <c r="W20" s="34"/>
      <c r="X20" s="223"/>
      <c r="Y20" s="34"/>
      <c r="Z20" s="34"/>
      <c r="AA20" s="34"/>
      <c r="AB20" s="34"/>
      <c r="AC20" s="34"/>
      <c r="AD20" s="34"/>
      <c r="AE20" s="34"/>
      <c r="AF20" s="34"/>
      <c r="AG20" s="34"/>
      <c r="AH20" s="34"/>
      <c r="AI20" s="34"/>
      <c r="AJ20" s="11">
        <f t="shared" si="2"/>
        <v>0</v>
      </c>
      <c r="AK20" s="202">
        <f t="shared" si="3"/>
        <v>1</v>
      </c>
      <c r="AL20" s="202">
        <f t="shared" si="4"/>
        <v>0</v>
      </c>
      <c r="AM20" s="205"/>
      <c r="AN20" s="5"/>
      <c r="AO20" s="6"/>
    </row>
    <row r="21" spans="1:41" s="1" customFormat="1" ht="21" customHeight="1">
      <c r="A21" s="23">
        <v>15</v>
      </c>
      <c r="B21" s="23"/>
      <c r="C21" s="24" t="s">
        <v>520</v>
      </c>
      <c r="D21" s="25" t="s">
        <v>42</v>
      </c>
      <c r="E21" s="35"/>
      <c r="F21" s="34"/>
      <c r="G21" s="34"/>
      <c r="H21" s="34"/>
      <c r="I21" s="34"/>
      <c r="J21" s="34"/>
      <c r="K21" s="34"/>
      <c r="L21" s="34"/>
      <c r="M21" s="34"/>
      <c r="N21" s="34"/>
      <c r="O21" s="34"/>
      <c r="P21" s="36"/>
      <c r="Q21" s="34"/>
      <c r="R21" s="34"/>
      <c r="S21" s="34"/>
      <c r="T21" s="34"/>
      <c r="U21" s="34"/>
      <c r="V21" s="34"/>
      <c r="W21" s="34"/>
      <c r="X21" s="209"/>
      <c r="Y21" s="34"/>
      <c r="Z21" s="34"/>
      <c r="AA21" s="34"/>
      <c r="AB21" s="34"/>
      <c r="AC21" s="34"/>
      <c r="AD21" s="34"/>
      <c r="AE21" s="34"/>
      <c r="AF21" s="34"/>
      <c r="AG21" s="34"/>
      <c r="AH21" s="34"/>
      <c r="AI21" s="34"/>
      <c r="AJ21" s="11">
        <f t="shared" si="2"/>
        <v>0</v>
      </c>
      <c r="AK21" s="202">
        <f t="shared" si="3"/>
        <v>0</v>
      </c>
      <c r="AL21" s="202">
        <f t="shared" si="4"/>
        <v>0</v>
      </c>
      <c r="AM21" s="205"/>
      <c r="AN21" s="5"/>
      <c r="AO21" s="6"/>
    </row>
    <row r="22" spans="1:41" s="1" customFormat="1" ht="21" customHeight="1">
      <c r="A22" s="23">
        <v>16</v>
      </c>
      <c r="B22" s="23"/>
      <c r="C22" s="24" t="s">
        <v>521</v>
      </c>
      <c r="D22" s="25" t="s">
        <v>43</v>
      </c>
      <c r="E22" s="35"/>
      <c r="F22" s="34"/>
      <c r="G22" s="34"/>
      <c r="H22" s="34"/>
      <c r="I22" s="34"/>
      <c r="J22" s="34"/>
      <c r="K22" s="34"/>
      <c r="L22" s="34"/>
      <c r="M22" s="34"/>
      <c r="N22" s="34"/>
      <c r="O22" s="34"/>
      <c r="P22" s="36"/>
      <c r="Q22" s="34"/>
      <c r="R22" s="34"/>
      <c r="S22" s="34"/>
      <c r="T22" s="34"/>
      <c r="U22" s="34"/>
      <c r="V22" s="34"/>
      <c r="W22" s="34"/>
      <c r="X22" s="223"/>
      <c r="Y22" s="34" t="s">
        <v>8</v>
      </c>
      <c r="Z22" s="34"/>
      <c r="AA22" s="34"/>
      <c r="AB22" s="34"/>
      <c r="AC22" s="34"/>
      <c r="AD22" s="34"/>
      <c r="AE22" s="34"/>
      <c r="AF22" s="34"/>
      <c r="AG22" s="34"/>
      <c r="AH22" s="34"/>
      <c r="AI22" s="34"/>
      <c r="AJ22" s="11">
        <f t="shared" si="2"/>
        <v>0</v>
      </c>
      <c r="AK22" s="202">
        <f t="shared" si="3"/>
        <v>0</v>
      </c>
      <c r="AL22" s="202">
        <f t="shared" si="4"/>
        <v>1</v>
      </c>
      <c r="AM22" s="205"/>
      <c r="AN22" s="5"/>
      <c r="AO22" s="6"/>
    </row>
    <row r="23" spans="1:41" s="1" customFormat="1" ht="21" customHeight="1">
      <c r="A23" s="23">
        <v>17</v>
      </c>
      <c r="B23" s="23"/>
      <c r="C23" s="24" t="s">
        <v>529</v>
      </c>
      <c r="D23" s="25" t="s">
        <v>20</v>
      </c>
      <c r="E23" s="35"/>
      <c r="F23" s="34"/>
      <c r="G23" s="34"/>
      <c r="H23" s="34"/>
      <c r="I23" s="34"/>
      <c r="J23" s="34"/>
      <c r="K23" s="34"/>
      <c r="L23" s="34"/>
      <c r="M23" s="34"/>
      <c r="N23" s="34"/>
      <c r="O23" s="34"/>
      <c r="P23" s="36"/>
      <c r="Q23" s="34"/>
      <c r="R23" s="34"/>
      <c r="S23" s="34"/>
      <c r="T23" s="34"/>
      <c r="U23" s="34"/>
      <c r="V23" s="34"/>
      <c r="W23" s="34"/>
      <c r="X23" s="223"/>
      <c r="Y23" s="34"/>
      <c r="Z23" s="34"/>
      <c r="AA23" s="34"/>
      <c r="AB23" s="34"/>
      <c r="AC23" s="34"/>
      <c r="AD23" s="34"/>
      <c r="AE23" s="34"/>
      <c r="AF23" s="34"/>
      <c r="AG23" s="34"/>
      <c r="AH23" s="34"/>
      <c r="AI23" s="34"/>
      <c r="AJ23" s="11">
        <f t="shared" si="2"/>
        <v>0</v>
      </c>
      <c r="AK23" s="202">
        <f t="shared" si="3"/>
        <v>0</v>
      </c>
      <c r="AL23" s="202">
        <f t="shared" si="4"/>
        <v>0</v>
      </c>
      <c r="AM23" s="205"/>
      <c r="AN23" s="5"/>
      <c r="AO23" s="6"/>
    </row>
    <row r="24" spans="1:41" s="1" customFormat="1" ht="21" customHeight="1">
      <c r="A24" s="23">
        <v>18</v>
      </c>
      <c r="B24" s="23"/>
      <c r="C24" s="24" t="s">
        <v>522</v>
      </c>
      <c r="D24" s="25" t="s">
        <v>44</v>
      </c>
      <c r="E24" s="35"/>
      <c r="F24" s="34"/>
      <c r="G24" s="34"/>
      <c r="H24" s="34"/>
      <c r="I24" s="34"/>
      <c r="J24" s="34"/>
      <c r="K24" s="34"/>
      <c r="L24" s="34"/>
      <c r="M24" s="34"/>
      <c r="N24" s="34"/>
      <c r="O24" s="34" t="s">
        <v>6</v>
      </c>
      <c r="P24" s="36"/>
      <c r="Q24" s="34"/>
      <c r="R24" s="34"/>
      <c r="S24" s="34"/>
      <c r="T24" s="34" t="s">
        <v>7</v>
      </c>
      <c r="U24" s="34"/>
      <c r="V24" s="34"/>
      <c r="W24" s="34"/>
      <c r="X24" s="223"/>
      <c r="Y24" s="34"/>
      <c r="Z24" s="34"/>
      <c r="AA24" s="34"/>
      <c r="AB24" s="34"/>
      <c r="AC24" s="34"/>
      <c r="AD24" s="34"/>
      <c r="AE24" s="34"/>
      <c r="AF24" s="34"/>
      <c r="AG24" s="34"/>
      <c r="AH24" s="34"/>
      <c r="AI24" s="34"/>
      <c r="AJ24" s="11">
        <f t="shared" si="2"/>
        <v>1</v>
      </c>
      <c r="AK24" s="202">
        <f t="shared" si="3"/>
        <v>1</v>
      </c>
      <c r="AL24" s="202">
        <f t="shared" si="4"/>
        <v>0</v>
      </c>
      <c r="AM24" s="205"/>
      <c r="AN24" s="5"/>
      <c r="AO24" s="6"/>
    </row>
    <row r="25" spans="1:41" s="1" customFormat="1" ht="21" customHeight="1">
      <c r="A25" s="23">
        <v>19</v>
      </c>
      <c r="B25" s="23"/>
      <c r="C25" s="24" t="s">
        <v>159</v>
      </c>
      <c r="D25" s="25" t="s">
        <v>108</v>
      </c>
      <c r="E25" s="35"/>
      <c r="F25" s="34"/>
      <c r="G25" s="34"/>
      <c r="H25" s="34"/>
      <c r="I25" s="34"/>
      <c r="J25" s="34"/>
      <c r="K25" s="34"/>
      <c r="L25" s="34"/>
      <c r="M25" s="34"/>
      <c r="N25" s="34"/>
      <c r="O25" s="34"/>
      <c r="P25" s="36"/>
      <c r="Q25" s="34"/>
      <c r="R25" s="34"/>
      <c r="S25" s="34"/>
      <c r="T25" s="34"/>
      <c r="U25" s="34"/>
      <c r="V25" s="34"/>
      <c r="W25" s="34"/>
      <c r="X25" s="223"/>
      <c r="Y25" s="34"/>
      <c r="Z25" s="34"/>
      <c r="AA25" s="34"/>
      <c r="AB25" s="34"/>
      <c r="AC25" s="34"/>
      <c r="AD25" s="34"/>
      <c r="AE25" s="34"/>
      <c r="AF25" s="34"/>
      <c r="AG25" s="34"/>
      <c r="AH25" s="34"/>
      <c r="AI25" s="34"/>
      <c r="AJ25" s="11">
        <f t="shared" si="2"/>
        <v>0</v>
      </c>
      <c r="AK25" s="202">
        <f t="shared" si="3"/>
        <v>0</v>
      </c>
      <c r="AL25" s="202">
        <f t="shared" si="4"/>
        <v>0</v>
      </c>
      <c r="AM25" s="205"/>
      <c r="AN25" s="5"/>
      <c r="AO25" s="6"/>
    </row>
    <row r="26" spans="1:41" s="1" customFormat="1" ht="21" customHeight="1">
      <c r="A26" s="23">
        <v>20</v>
      </c>
      <c r="B26" s="23"/>
      <c r="C26" s="24" t="s">
        <v>523</v>
      </c>
      <c r="D26" s="25" t="s">
        <v>34</v>
      </c>
      <c r="E26" s="35"/>
      <c r="F26" s="34"/>
      <c r="G26" s="34"/>
      <c r="H26" s="34"/>
      <c r="I26" s="34"/>
      <c r="J26" s="34"/>
      <c r="K26" s="34"/>
      <c r="L26" s="34"/>
      <c r="M26" s="34"/>
      <c r="N26" s="34"/>
      <c r="O26" s="34" t="s">
        <v>6</v>
      </c>
      <c r="P26" s="36"/>
      <c r="Q26" s="34"/>
      <c r="R26" s="34" t="s">
        <v>6</v>
      </c>
      <c r="S26" s="34" t="s">
        <v>6</v>
      </c>
      <c r="T26" s="34" t="s">
        <v>6</v>
      </c>
      <c r="U26" s="34"/>
      <c r="V26" s="34"/>
      <c r="W26" s="34" t="s">
        <v>6</v>
      </c>
      <c r="X26" s="223"/>
      <c r="Y26" s="34"/>
      <c r="Z26" s="34"/>
      <c r="AA26" s="34"/>
      <c r="AB26" s="34"/>
      <c r="AC26" s="34"/>
      <c r="AD26" s="34"/>
      <c r="AE26" s="34"/>
      <c r="AF26" s="34"/>
      <c r="AG26" s="34"/>
      <c r="AH26" s="34"/>
      <c r="AI26" s="34"/>
      <c r="AJ26" s="11">
        <f t="shared" si="2"/>
        <v>5</v>
      </c>
      <c r="AK26" s="202">
        <f t="shared" si="3"/>
        <v>0</v>
      </c>
      <c r="AL26" s="202">
        <f t="shared" si="4"/>
        <v>0</v>
      </c>
      <c r="AM26" s="205"/>
      <c r="AN26" s="5"/>
      <c r="AO26" s="6"/>
    </row>
    <row r="27" spans="1:41" s="1" customFormat="1" ht="21" customHeight="1">
      <c r="A27" s="23">
        <v>21</v>
      </c>
      <c r="B27" s="23"/>
      <c r="C27" s="24" t="s">
        <v>524</v>
      </c>
      <c r="D27" s="25" t="s">
        <v>78</v>
      </c>
      <c r="E27" s="35"/>
      <c r="F27" s="34"/>
      <c r="G27" s="34"/>
      <c r="H27" s="34"/>
      <c r="I27" s="34"/>
      <c r="J27" s="34"/>
      <c r="K27" s="34"/>
      <c r="L27" s="34"/>
      <c r="M27" s="34"/>
      <c r="N27" s="34"/>
      <c r="O27" s="34"/>
      <c r="P27" s="36"/>
      <c r="Q27" s="34"/>
      <c r="R27" s="34"/>
      <c r="S27" s="34" t="s">
        <v>6</v>
      </c>
      <c r="T27" s="34"/>
      <c r="U27" s="34"/>
      <c r="V27" s="34"/>
      <c r="W27" s="34"/>
      <c r="X27" s="223"/>
      <c r="Y27" s="34"/>
      <c r="Z27" s="34"/>
      <c r="AA27" s="34"/>
      <c r="AB27" s="34"/>
      <c r="AC27" s="34"/>
      <c r="AD27" s="34"/>
      <c r="AE27" s="34"/>
      <c r="AF27" s="34"/>
      <c r="AG27" s="34"/>
      <c r="AH27" s="34"/>
      <c r="AI27" s="34"/>
      <c r="AJ27" s="11">
        <f t="shared" si="2"/>
        <v>1</v>
      </c>
      <c r="AK27" s="202">
        <f t="shared" si="3"/>
        <v>0</v>
      </c>
      <c r="AL27" s="202">
        <f t="shared" si="4"/>
        <v>0</v>
      </c>
      <c r="AM27" s="205"/>
      <c r="AN27" s="5"/>
      <c r="AO27" s="6"/>
    </row>
    <row r="28" spans="1:41" s="1" customFormat="1" ht="21" customHeight="1">
      <c r="A28" s="23">
        <v>22</v>
      </c>
      <c r="B28" s="23"/>
      <c r="C28" s="24" t="s">
        <v>525</v>
      </c>
      <c r="D28" s="25" t="s">
        <v>18</v>
      </c>
      <c r="E28" s="35"/>
      <c r="F28" s="34"/>
      <c r="G28" s="34"/>
      <c r="H28" s="34"/>
      <c r="I28" s="34"/>
      <c r="J28" s="34"/>
      <c r="K28" s="34"/>
      <c r="L28" s="34"/>
      <c r="M28" s="34"/>
      <c r="N28" s="34"/>
      <c r="O28" s="34"/>
      <c r="P28" s="36"/>
      <c r="Q28" s="34"/>
      <c r="R28" s="34"/>
      <c r="S28" s="34"/>
      <c r="T28" s="34" t="s">
        <v>7</v>
      </c>
      <c r="U28" s="34"/>
      <c r="V28" s="34"/>
      <c r="W28" s="34"/>
      <c r="X28" s="223" t="s">
        <v>8</v>
      </c>
      <c r="Y28" s="34"/>
      <c r="Z28" s="34"/>
      <c r="AA28" s="34"/>
      <c r="AB28" s="34"/>
      <c r="AC28" s="34"/>
      <c r="AD28" s="34"/>
      <c r="AE28" s="34"/>
      <c r="AF28" s="34"/>
      <c r="AG28" s="34"/>
      <c r="AH28" s="34"/>
      <c r="AI28" s="34"/>
      <c r="AJ28" s="11">
        <f t="shared" si="2"/>
        <v>0</v>
      </c>
      <c r="AK28" s="202">
        <f t="shared" si="3"/>
        <v>1</v>
      </c>
      <c r="AL28" s="202">
        <f t="shared" si="4"/>
        <v>1</v>
      </c>
      <c r="AM28" s="205"/>
      <c r="AN28" s="5"/>
      <c r="AO28" s="6"/>
    </row>
    <row r="29" spans="1:41" s="1" customFormat="1" ht="21" customHeight="1">
      <c r="A29" s="23">
        <v>23</v>
      </c>
      <c r="B29" s="23"/>
      <c r="C29" s="24" t="s">
        <v>526</v>
      </c>
      <c r="D29" s="25" t="s">
        <v>18</v>
      </c>
      <c r="E29" s="35"/>
      <c r="F29" s="34"/>
      <c r="G29" s="34"/>
      <c r="H29" s="34"/>
      <c r="I29" s="34"/>
      <c r="J29" s="34"/>
      <c r="K29" s="34"/>
      <c r="L29" s="34"/>
      <c r="M29" s="34"/>
      <c r="N29" s="34"/>
      <c r="O29" s="34"/>
      <c r="P29" s="36"/>
      <c r="Q29" s="34"/>
      <c r="R29" s="34"/>
      <c r="S29" s="34"/>
      <c r="T29" s="34"/>
      <c r="U29" s="34"/>
      <c r="V29" s="34"/>
      <c r="W29" s="34" t="s">
        <v>8</v>
      </c>
      <c r="X29" s="223"/>
      <c r="Y29" s="34"/>
      <c r="Z29" s="34"/>
      <c r="AA29" s="34"/>
      <c r="AB29" s="34"/>
      <c r="AC29" s="34"/>
      <c r="AD29" s="34"/>
      <c r="AE29" s="34"/>
      <c r="AF29" s="34"/>
      <c r="AG29" s="34"/>
      <c r="AH29" s="34"/>
      <c r="AI29" s="34"/>
      <c r="AJ29" s="11">
        <f t="shared" si="2"/>
        <v>0</v>
      </c>
      <c r="AK29" s="202">
        <f t="shared" si="3"/>
        <v>0</v>
      </c>
      <c r="AL29" s="202">
        <f t="shared" si="4"/>
        <v>1</v>
      </c>
      <c r="AM29" s="205"/>
      <c r="AN29" s="5"/>
      <c r="AO29" s="6"/>
    </row>
    <row r="30" spans="1:41" s="1" customFormat="1" ht="21" customHeight="1">
      <c r="A30" s="23">
        <v>24</v>
      </c>
      <c r="B30" s="23"/>
      <c r="C30" s="24" t="s">
        <v>527</v>
      </c>
      <c r="D30" s="25" t="s">
        <v>53</v>
      </c>
      <c r="E30" s="35"/>
      <c r="F30" s="34"/>
      <c r="G30" s="34"/>
      <c r="H30" s="34"/>
      <c r="I30" s="34"/>
      <c r="J30" s="34"/>
      <c r="K30" s="34"/>
      <c r="L30" s="34"/>
      <c r="M30" s="34"/>
      <c r="N30" s="34"/>
      <c r="O30" s="34"/>
      <c r="P30" s="36" t="s">
        <v>6</v>
      </c>
      <c r="Q30" s="34" t="s">
        <v>6</v>
      </c>
      <c r="R30" s="34" t="s">
        <v>6</v>
      </c>
      <c r="S30" s="34" t="s">
        <v>6</v>
      </c>
      <c r="T30" s="34" t="s">
        <v>6</v>
      </c>
      <c r="U30" s="34"/>
      <c r="V30" s="34"/>
      <c r="W30" s="34" t="s">
        <v>6</v>
      </c>
      <c r="X30" s="223" t="s">
        <v>6</v>
      </c>
      <c r="Y30" s="34" t="s">
        <v>6</v>
      </c>
      <c r="Z30" s="34"/>
      <c r="AA30" s="34"/>
      <c r="AB30" s="34"/>
      <c r="AC30" s="34"/>
      <c r="AD30" s="34"/>
      <c r="AE30" s="34"/>
      <c r="AF30" s="34"/>
      <c r="AG30" s="34"/>
      <c r="AH30" s="34"/>
      <c r="AI30" s="34"/>
      <c r="AJ30" s="11">
        <f t="shared" si="2"/>
        <v>8</v>
      </c>
      <c r="AK30" s="202">
        <f t="shared" si="3"/>
        <v>0</v>
      </c>
      <c r="AL30" s="202">
        <f t="shared" si="4"/>
        <v>0</v>
      </c>
      <c r="AM30" s="205"/>
      <c r="AN30" s="5"/>
      <c r="AO30" s="6"/>
    </row>
    <row r="31" spans="1:41" s="1" customFormat="1" ht="21" customHeight="1">
      <c r="A31" s="23">
        <v>25</v>
      </c>
      <c r="B31" s="23"/>
      <c r="C31" s="24" t="s">
        <v>265</v>
      </c>
      <c r="D31" s="25" t="s">
        <v>54</v>
      </c>
      <c r="E31" s="35"/>
      <c r="F31" s="34"/>
      <c r="G31" s="34"/>
      <c r="H31" s="34"/>
      <c r="I31" s="34"/>
      <c r="J31" s="34"/>
      <c r="K31" s="34"/>
      <c r="L31" s="34"/>
      <c r="M31" s="34"/>
      <c r="N31" s="34"/>
      <c r="O31" s="34" t="s">
        <v>7</v>
      </c>
      <c r="P31" s="36"/>
      <c r="Q31" s="34"/>
      <c r="R31" s="34"/>
      <c r="S31" s="34"/>
      <c r="T31" s="34"/>
      <c r="U31" s="34"/>
      <c r="V31" s="34"/>
      <c r="W31" s="34"/>
      <c r="X31" s="223"/>
      <c r="Y31" s="34" t="s">
        <v>8</v>
      </c>
      <c r="Z31" s="34"/>
      <c r="AA31" s="34"/>
      <c r="AB31" s="34"/>
      <c r="AC31" s="34"/>
      <c r="AD31" s="34"/>
      <c r="AE31" s="34"/>
      <c r="AF31" s="34"/>
      <c r="AG31" s="34"/>
      <c r="AH31" s="34"/>
      <c r="AI31" s="34"/>
      <c r="AJ31" s="11">
        <f t="shared" si="2"/>
        <v>0</v>
      </c>
      <c r="AK31" s="202">
        <f t="shared" si="3"/>
        <v>1</v>
      </c>
      <c r="AL31" s="202">
        <f t="shared" si="4"/>
        <v>1</v>
      </c>
      <c r="AM31" s="205"/>
      <c r="AN31" s="5"/>
      <c r="AO31" s="6"/>
    </row>
    <row r="32" spans="1:41" s="1" customFormat="1" ht="21" customHeight="1">
      <c r="A32" s="23">
        <v>26</v>
      </c>
      <c r="B32" s="23"/>
      <c r="C32" s="24" t="s">
        <v>264</v>
      </c>
      <c r="D32" s="25" t="s">
        <v>894</v>
      </c>
      <c r="E32" s="35"/>
      <c r="F32" s="34"/>
      <c r="G32" s="34"/>
      <c r="H32" s="34"/>
      <c r="I32" s="34"/>
      <c r="J32" s="34"/>
      <c r="K32" s="34"/>
      <c r="L32" s="34"/>
      <c r="M32" s="34"/>
      <c r="N32" s="34"/>
      <c r="O32" s="34"/>
      <c r="P32" s="36"/>
      <c r="Q32" s="34"/>
      <c r="R32" s="34"/>
      <c r="S32" s="34"/>
      <c r="T32" s="34"/>
      <c r="U32" s="34"/>
      <c r="V32" s="34"/>
      <c r="W32" s="34"/>
      <c r="X32" s="223"/>
      <c r="Y32" s="34"/>
      <c r="Z32" s="34"/>
      <c r="AA32" s="34"/>
      <c r="AB32" s="34"/>
      <c r="AC32" s="34"/>
      <c r="AD32" s="34"/>
      <c r="AE32" s="34"/>
      <c r="AF32" s="34"/>
      <c r="AG32" s="34"/>
      <c r="AH32" s="34"/>
      <c r="AI32" s="34"/>
      <c r="AJ32" s="11">
        <f t="shared" si="2"/>
        <v>0</v>
      </c>
      <c r="AK32" s="202">
        <f t="shared" si="3"/>
        <v>0</v>
      </c>
      <c r="AL32" s="202">
        <f t="shared" si="4"/>
        <v>0</v>
      </c>
      <c r="AM32" s="205"/>
      <c r="AN32" s="5"/>
      <c r="AO32" s="6"/>
    </row>
    <row r="33" spans="1:41" s="1" customFormat="1" ht="21" customHeight="1">
      <c r="A33" s="23">
        <v>27</v>
      </c>
      <c r="B33" s="23"/>
      <c r="C33" s="24"/>
      <c r="D33" s="25"/>
      <c r="E33" s="35"/>
      <c r="F33" s="34"/>
      <c r="G33" s="34"/>
      <c r="H33" s="34"/>
      <c r="I33" s="34"/>
      <c r="J33" s="34"/>
      <c r="K33" s="34"/>
      <c r="L33" s="34"/>
      <c r="M33" s="34"/>
      <c r="N33" s="34"/>
      <c r="O33" s="34"/>
      <c r="P33" s="36"/>
      <c r="Q33" s="34"/>
      <c r="R33" s="34"/>
      <c r="S33" s="34"/>
      <c r="T33" s="34"/>
      <c r="U33" s="34"/>
      <c r="V33" s="34"/>
      <c r="W33" s="34"/>
      <c r="X33" s="37"/>
      <c r="Y33" s="34"/>
      <c r="Z33" s="34"/>
      <c r="AA33" s="34"/>
      <c r="AB33" s="34"/>
      <c r="AC33" s="34"/>
      <c r="AD33" s="34"/>
      <c r="AE33" s="34"/>
      <c r="AF33" s="34"/>
      <c r="AG33" s="34"/>
      <c r="AH33" s="34"/>
      <c r="AI33" s="34"/>
      <c r="AJ33" s="11">
        <f t="shared" si="2"/>
        <v>0</v>
      </c>
      <c r="AK33" s="202">
        <f t="shared" si="3"/>
        <v>0</v>
      </c>
      <c r="AL33" s="202">
        <f t="shared" si="4"/>
        <v>0</v>
      </c>
      <c r="AM33" s="205"/>
      <c r="AN33" s="5"/>
      <c r="AO33" s="6"/>
    </row>
    <row r="34" spans="1:41" s="1" customFormat="1" ht="21" customHeight="1">
      <c r="A34" s="23">
        <v>28</v>
      </c>
      <c r="B34" s="23"/>
      <c r="C34" s="24"/>
      <c r="D34" s="25"/>
      <c r="E34" s="35"/>
      <c r="F34" s="34"/>
      <c r="G34" s="34"/>
      <c r="H34" s="34"/>
      <c r="I34" s="34"/>
      <c r="J34" s="34"/>
      <c r="K34" s="34"/>
      <c r="L34" s="34"/>
      <c r="M34" s="34"/>
      <c r="N34" s="34"/>
      <c r="O34" s="34"/>
      <c r="P34" s="36"/>
      <c r="Q34" s="34"/>
      <c r="R34" s="34"/>
      <c r="S34" s="34"/>
      <c r="T34" s="34"/>
      <c r="U34" s="34"/>
      <c r="V34" s="34"/>
      <c r="W34" s="34"/>
      <c r="X34" s="223"/>
      <c r="Y34" s="34"/>
      <c r="Z34" s="34"/>
      <c r="AA34" s="34"/>
      <c r="AB34" s="34"/>
      <c r="AC34" s="34"/>
      <c r="AD34" s="34"/>
      <c r="AE34" s="34"/>
      <c r="AF34" s="34"/>
      <c r="AG34" s="34"/>
      <c r="AH34" s="34"/>
      <c r="AI34" s="34"/>
      <c r="AJ34" s="11">
        <f t="shared" si="2"/>
        <v>0</v>
      </c>
      <c r="AK34" s="202">
        <f t="shared" si="3"/>
        <v>0</v>
      </c>
      <c r="AL34" s="202">
        <f t="shared" si="4"/>
        <v>0</v>
      </c>
      <c r="AM34" s="205"/>
      <c r="AN34" s="5"/>
      <c r="AO34" s="6"/>
    </row>
    <row r="35" spans="1:41" s="1" customFormat="1" ht="21" customHeight="1">
      <c r="A35" s="23">
        <v>29</v>
      </c>
      <c r="B35" s="23"/>
      <c r="C35" s="24"/>
      <c r="D35" s="25"/>
      <c r="E35" s="35"/>
      <c r="F35" s="34"/>
      <c r="G35" s="34"/>
      <c r="H35" s="34"/>
      <c r="I35" s="34"/>
      <c r="J35" s="34"/>
      <c r="K35" s="34"/>
      <c r="L35" s="34"/>
      <c r="M35" s="34"/>
      <c r="N35" s="34"/>
      <c r="O35" s="34"/>
      <c r="P35" s="36"/>
      <c r="Q35" s="34"/>
      <c r="R35" s="34"/>
      <c r="S35" s="34"/>
      <c r="T35" s="34"/>
      <c r="U35" s="34"/>
      <c r="V35" s="34"/>
      <c r="W35" s="34"/>
      <c r="X35" s="34"/>
      <c r="Y35" s="34"/>
      <c r="Z35" s="34"/>
      <c r="AA35" s="34"/>
      <c r="AB35" s="34"/>
      <c r="AC35" s="34"/>
      <c r="AD35" s="34"/>
      <c r="AE35" s="34"/>
      <c r="AF35" s="34"/>
      <c r="AG35" s="34"/>
      <c r="AH35" s="34"/>
      <c r="AI35" s="34"/>
      <c r="AJ35" s="11">
        <f t="shared" si="2"/>
        <v>0</v>
      </c>
      <c r="AK35" s="202">
        <f t="shared" si="3"/>
        <v>0</v>
      </c>
      <c r="AL35" s="202">
        <f t="shared" si="4"/>
        <v>0</v>
      </c>
      <c r="AM35" s="205"/>
      <c r="AN35" s="5"/>
      <c r="AO35" s="6"/>
    </row>
    <row r="36" spans="1:41" s="1" customFormat="1" ht="21" customHeight="1">
      <c r="A36" s="23">
        <v>30</v>
      </c>
      <c r="B36" s="23"/>
      <c r="C36" s="24"/>
      <c r="D36" s="25"/>
      <c r="E36" s="35"/>
      <c r="F36" s="34"/>
      <c r="G36" s="34"/>
      <c r="H36" s="34"/>
      <c r="I36" s="34"/>
      <c r="J36" s="34"/>
      <c r="K36" s="34"/>
      <c r="L36" s="34"/>
      <c r="M36" s="34"/>
      <c r="N36" s="34"/>
      <c r="O36" s="34"/>
      <c r="P36" s="36"/>
      <c r="Q36" s="34"/>
      <c r="R36" s="34"/>
      <c r="S36" s="34"/>
      <c r="T36" s="34"/>
      <c r="U36" s="34"/>
      <c r="V36" s="34"/>
      <c r="W36" s="34"/>
      <c r="X36" s="34"/>
      <c r="Y36" s="34"/>
      <c r="Z36" s="34"/>
      <c r="AA36" s="34"/>
      <c r="AB36" s="34"/>
      <c r="AC36" s="34"/>
      <c r="AD36" s="34"/>
      <c r="AE36" s="34"/>
      <c r="AF36" s="34"/>
      <c r="AG36" s="34"/>
      <c r="AH36" s="34"/>
      <c r="AI36" s="34"/>
      <c r="AJ36" s="11">
        <f t="shared" si="2"/>
        <v>0</v>
      </c>
      <c r="AK36" s="202">
        <f t="shared" si="3"/>
        <v>0</v>
      </c>
      <c r="AL36" s="202">
        <f t="shared" si="4"/>
        <v>0</v>
      </c>
      <c r="AM36" s="205"/>
      <c r="AN36" s="5"/>
      <c r="AO36" s="6"/>
    </row>
    <row r="37" spans="1:41" ht="20.25">
      <c r="A37" s="328" t="s">
        <v>10</v>
      </c>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49">
        <f>SUM(AJ7:AJ36)</f>
        <v>39</v>
      </c>
      <c r="AK37" s="49">
        <f>SUM(AK7:AK36)</f>
        <v>4</v>
      </c>
      <c r="AL37" s="49">
        <f>SUM(AL7:AL36)</f>
        <v>8</v>
      </c>
    </row>
    <row r="38" spans="1:41">
      <c r="A38" s="302" t="s">
        <v>255</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4"/>
    </row>
    <row r="39" spans="1:41" ht="19.5">
      <c r="C39" s="301"/>
      <c r="D39" s="301"/>
      <c r="E39" s="301"/>
      <c r="F39" s="301"/>
      <c r="G39" s="301"/>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41" ht="19.5">
      <c r="C40" s="301"/>
      <c r="D40" s="301"/>
      <c r="E40" s="301"/>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41" ht="19.5">
      <c r="C41" s="301"/>
      <c r="D41" s="301"/>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0">
    <mergeCell ref="C41:D41"/>
    <mergeCell ref="C39:G39"/>
    <mergeCell ref="C40:E40"/>
    <mergeCell ref="A37:AI37"/>
    <mergeCell ref="A5:A6"/>
    <mergeCell ref="A38:AL3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6 E7:O36 Q35:AI36 Q7:S7 U7:AI15 Q8:Q30 S8:S30 U16:W30 Q31:W34 Y16:AI34">
    <cfRule type="expression" dxfId="64" priority="12">
      <formula>IF(E$6="CN",1,0)</formula>
    </cfRule>
  </conditionalFormatting>
  <conditionalFormatting sqref="P7:P36">
    <cfRule type="expression" dxfId="63" priority="4">
      <formula>IF(P$6="CN",1,0)</formula>
    </cfRule>
  </conditionalFormatting>
  <conditionalFormatting sqref="T7:T30">
    <cfRule type="expression" dxfId="62" priority="3">
      <formula>IF(T$6="CN",1,0)</formula>
    </cfRule>
  </conditionalFormatting>
  <conditionalFormatting sqref="R8:R30">
    <cfRule type="expression" dxfId="61" priority="2">
      <formula>IF(R$6="CN",1,0)</formula>
    </cfRule>
  </conditionalFormatting>
  <conditionalFormatting sqref="X16:X34">
    <cfRule type="expression" dxfId="60" priority="1">
      <formula>IF(X$6="CN",1,0)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14" id="{E1A3C021-B67B-490B-8F49-545D46A5711F}">
            <xm:f>IF(BHST21.1!E$6="CN",1,0)</xm:f>
            <x14:dxf>
              <fill>
                <patternFill>
                  <bgColor theme="8" tint="0.59996337778862885"/>
                </patternFill>
              </fill>
            </x14:dxf>
          </x14:cfRule>
          <xm:sqref>E6:AI6</xm:sqref>
        </x14:conditionalFormatting>
        <x14:conditionalFormatting xmlns:xm="http://schemas.microsoft.com/office/excel/2006/main">
          <x14:cfRule type="expression" priority="13" id="{831A705E-D102-4266-BFED-C7FEFB26FC2F}">
            <xm:f>IF(BHST21.1!E$6="CN",1,0)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opLeftCell="A16" zoomScaleNormal="100" workbookViewId="0">
      <selection activeCell="AG30" sqref="AG30"/>
    </sheetView>
  </sheetViews>
  <sheetFormatPr defaultColWidth="9.33203125" defaultRowHeight="18"/>
  <cols>
    <col min="1" max="1" width="6.33203125" style="171" customWidth="1"/>
    <col min="2" max="2" width="11.33203125" style="171" customWidth="1"/>
    <col min="3" max="3" width="21.6640625" style="171" customWidth="1"/>
    <col min="4" max="4" width="9.6640625" style="171" customWidth="1"/>
    <col min="5" max="35" width="3.83203125" style="171" customWidth="1"/>
    <col min="36" max="38" width="6.33203125" style="171" customWidth="1"/>
    <col min="39" max="39" width="10.83203125" style="171" customWidth="1"/>
    <col min="40" max="40" width="12.1640625" style="171" customWidth="1"/>
    <col min="41" max="41" width="10.83203125" style="171" customWidth="1"/>
    <col min="42" max="16384" width="9.33203125" style="171"/>
  </cols>
  <sheetData>
    <row r="1" spans="1:41">
      <c r="A1" s="330" t="s">
        <v>0</v>
      </c>
      <c r="B1" s="330"/>
      <c r="C1" s="330"/>
      <c r="D1" s="330"/>
      <c r="E1" s="330"/>
      <c r="F1" s="330"/>
      <c r="G1" s="330"/>
      <c r="H1" s="330"/>
      <c r="I1" s="330"/>
      <c r="J1" s="330"/>
      <c r="K1" s="330"/>
      <c r="L1" s="330"/>
      <c r="M1" s="330"/>
      <c r="N1" s="330"/>
      <c r="O1" s="330"/>
      <c r="P1" s="330"/>
      <c r="Q1" s="331" t="s">
        <v>1</v>
      </c>
      <c r="R1" s="331"/>
      <c r="S1" s="331"/>
      <c r="T1" s="331"/>
      <c r="U1" s="331"/>
      <c r="V1" s="331"/>
      <c r="W1" s="331"/>
      <c r="X1" s="331"/>
      <c r="Y1" s="331"/>
      <c r="Z1" s="331"/>
      <c r="AA1" s="331"/>
      <c r="AB1" s="331"/>
      <c r="AC1" s="331"/>
      <c r="AD1" s="331"/>
      <c r="AE1" s="331"/>
      <c r="AF1" s="331"/>
      <c r="AG1" s="331"/>
      <c r="AH1" s="331"/>
      <c r="AI1" s="331"/>
      <c r="AJ1" s="331"/>
      <c r="AK1" s="331"/>
      <c r="AL1" s="331"/>
    </row>
    <row r="2" spans="1:41">
      <c r="A2" s="331" t="s">
        <v>131</v>
      </c>
      <c r="B2" s="331"/>
      <c r="C2" s="331"/>
      <c r="D2" s="331"/>
      <c r="E2" s="331"/>
      <c r="F2" s="331"/>
      <c r="G2" s="331"/>
      <c r="H2" s="331"/>
      <c r="I2" s="331"/>
      <c r="J2" s="331"/>
      <c r="K2" s="331"/>
      <c r="L2" s="331"/>
      <c r="M2" s="331"/>
      <c r="N2" s="331"/>
      <c r="O2" s="331"/>
      <c r="P2" s="331"/>
      <c r="Q2" s="331" t="s">
        <v>2</v>
      </c>
      <c r="R2" s="331"/>
      <c r="S2" s="331"/>
      <c r="T2" s="331"/>
      <c r="U2" s="331"/>
      <c r="V2" s="331"/>
      <c r="W2" s="331"/>
      <c r="X2" s="331"/>
      <c r="Y2" s="331"/>
      <c r="Z2" s="331"/>
      <c r="AA2" s="331"/>
      <c r="AB2" s="331"/>
      <c r="AC2" s="331"/>
      <c r="AD2" s="331"/>
      <c r="AE2" s="331"/>
      <c r="AF2" s="331"/>
      <c r="AG2" s="331"/>
      <c r="AH2" s="331"/>
      <c r="AI2" s="331"/>
      <c r="AJ2" s="331"/>
      <c r="AK2" s="331"/>
      <c r="AL2" s="331"/>
    </row>
    <row r="3" spans="1:41" ht="35.25" customHeight="1">
      <c r="A3" s="332" t="s">
        <v>550</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row>
    <row r="4" spans="1:41" ht="31.5" customHeight="1">
      <c r="B4" s="172"/>
      <c r="C4" s="172"/>
      <c r="D4" s="172"/>
      <c r="E4" s="172" t="s">
        <v>171</v>
      </c>
      <c r="F4" s="172" t="s">
        <v>171</v>
      </c>
      <c r="G4" s="172"/>
      <c r="H4" s="172"/>
      <c r="I4" s="333" t="s">
        <v>251</v>
      </c>
      <c r="J4" s="333"/>
      <c r="K4" s="333"/>
      <c r="L4" s="333"/>
      <c r="M4" s="333">
        <v>10</v>
      </c>
      <c r="N4" s="333"/>
      <c r="O4" s="333" t="s">
        <v>252</v>
      </c>
      <c r="P4" s="333"/>
      <c r="Q4" s="333"/>
      <c r="R4" s="333">
        <v>2021</v>
      </c>
      <c r="S4" s="333"/>
      <c r="T4" s="333"/>
      <c r="U4" s="172"/>
      <c r="V4" s="172"/>
      <c r="W4" s="172"/>
      <c r="X4" s="172"/>
      <c r="Y4" s="172"/>
      <c r="Z4" s="172"/>
      <c r="AA4" s="172"/>
      <c r="AB4" s="172"/>
      <c r="AC4" s="172"/>
      <c r="AD4" s="172"/>
      <c r="AE4" s="172"/>
      <c r="AF4" s="172"/>
      <c r="AG4" s="172"/>
      <c r="AH4" s="172"/>
      <c r="AI4" s="172"/>
      <c r="AJ4" s="172"/>
      <c r="AK4" s="172"/>
      <c r="AL4" s="172"/>
    </row>
    <row r="5" spans="1:41" s="174" customFormat="1" ht="21" customHeight="1">
      <c r="A5" s="340" t="s">
        <v>3</v>
      </c>
      <c r="B5" s="340" t="s">
        <v>4</v>
      </c>
      <c r="C5" s="342" t="s">
        <v>5</v>
      </c>
      <c r="D5" s="343"/>
      <c r="E5" s="173">
        <f>DATE(R4,M4,1)</f>
        <v>44470</v>
      </c>
      <c r="F5" s="173">
        <f>E5+1</f>
        <v>44471</v>
      </c>
      <c r="G5" s="173">
        <f t="shared" ref="G5:AI5" si="0">F5+1</f>
        <v>44472</v>
      </c>
      <c r="H5" s="173">
        <f t="shared" si="0"/>
        <v>44473</v>
      </c>
      <c r="I5" s="173">
        <f t="shared" si="0"/>
        <v>44474</v>
      </c>
      <c r="J5" s="173">
        <f t="shared" si="0"/>
        <v>44475</v>
      </c>
      <c r="K5" s="173">
        <f t="shared" si="0"/>
        <v>44476</v>
      </c>
      <c r="L5" s="173">
        <f t="shared" si="0"/>
        <v>44477</v>
      </c>
      <c r="M5" s="173">
        <f t="shared" si="0"/>
        <v>44478</v>
      </c>
      <c r="N5" s="173">
        <f t="shared" si="0"/>
        <v>44479</v>
      </c>
      <c r="O5" s="173">
        <f t="shared" si="0"/>
        <v>44480</v>
      </c>
      <c r="P5" s="173">
        <f t="shared" si="0"/>
        <v>44481</v>
      </c>
      <c r="Q5" s="173">
        <f t="shared" si="0"/>
        <v>44482</v>
      </c>
      <c r="R5" s="173">
        <f t="shared" si="0"/>
        <v>44483</v>
      </c>
      <c r="S5" s="173">
        <f t="shared" si="0"/>
        <v>44484</v>
      </c>
      <c r="T5" s="173">
        <f t="shared" si="0"/>
        <v>44485</v>
      </c>
      <c r="U5" s="173">
        <f t="shared" si="0"/>
        <v>44486</v>
      </c>
      <c r="V5" s="173">
        <f t="shared" si="0"/>
        <v>44487</v>
      </c>
      <c r="W5" s="173">
        <f t="shared" si="0"/>
        <v>44488</v>
      </c>
      <c r="X5" s="173">
        <f t="shared" si="0"/>
        <v>44489</v>
      </c>
      <c r="Y5" s="173">
        <f t="shared" si="0"/>
        <v>44490</v>
      </c>
      <c r="Z5" s="173">
        <f t="shared" si="0"/>
        <v>44491</v>
      </c>
      <c r="AA5" s="173">
        <f t="shared" si="0"/>
        <v>44492</v>
      </c>
      <c r="AB5" s="173">
        <f t="shared" si="0"/>
        <v>44493</v>
      </c>
      <c r="AC5" s="173">
        <f t="shared" si="0"/>
        <v>44494</v>
      </c>
      <c r="AD5" s="173">
        <f t="shared" si="0"/>
        <v>44495</v>
      </c>
      <c r="AE5" s="173">
        <f t="shared" si="0"/>
        <v>44496</v>
      </c>
      <c r="AF5" s="173">
        <f t="shared" si="0"/>
        <v>44497</v>
      </c>
      <c r="AG5" s="173">
        <f t="shared" si="0"/>
        <v>44498</v>
      </c>
      <c r="AH5" s="173">
        <f t="shared" si="0"/>
        <v>44499</v>
      </c>
      <c r="AI5" s="173">
        <f t="shared" si="0"/>
        <v>44500</v>
      </c>
      <c r="AJ5" s="338" t="s">
        <v>6</v>
      </c>
      <c r="AK5" s="338" t="s">
        <v>7</v>
      </c>
      <c r="AL5" s="338" t="s">
        <v>8</v>
      </c>
    </row>
    <row r="6" spans="1:41" s="174" customFormat="1" ht="21" customHeight="1">
      <c r="A6" s="341"/>
      <c r="B6" s="341"/>
      <c r="C6" s="344"/>
      <c r="D6" s="345"/>
      <c r="E6" s="175">
        <f>IF(WEEKDAY(E5)=1,"CN",WEEKDAY(E5))</f>
        <v>6</v>
      </c>
      <c r="F6" s="175">
        <f t="shared" ref="F6:AI6" si="1">IF(WEEKDAY(F5)=1,"CN",WEEKDAY(F5))</f>
        <v>7</v>
      </c>
      <c r="G6" s="175" t="str">
        <f t="shared" si="1"/>
        <v>CN</v>
      </c>
      <c r="H6" s="175">
        <f t="shared" si="1"/>
        <v>2</v>
      </c>
      <c r="I6" s="175">
        <f t="shared" si="1"/>
        <v>3</v>
      </c>
      <c r="J6" s="175">
        <f t="shared" si="1"/>
        <v>4</v>
      </c>
      <c r="K6" s="175">
        <f t="shared" si="1"/>
        <v>5</v>
      </c>
      <c r="L6" s="175">
        <f t="shared" si="1"/>
        <v>6</v>
      </c>
      <c r="M6" s="175">
        <f t="shared" si="1"/>
        <v>7</v>
      </c>
      <c r="N6" s="175" t="str">
        <f t="shared" si="1"/>
        <v>CN</v>
      </c>
      <c r="O6" s="175">
        <f t="shared" si="1"/>
        <v>2</v>
      </c>
      <c r="P6" s="175">
        <f t="shared" si="1"/>
        <v>3</v>
      </c>
      <c r="Q6" s="175">
        <f t="shared" si="1"/>
        <v>4</v>
      </c>
      <c r="R6" s="175">
        <f t="shared" si="1"/>
        <v>5</v>
      </c>
      <c r="S6" s="175">
        <f t="shared" si="1"/>
        <v>6</v>
      </c>
      <c r="T6" s="175">
        <f t="shared" si="1"/>
        <v>7</v>
      </c>
      <c r="U6" s="175" t="str">
        <f t="shared" si="1"/>
        <v>CN</v>
      </c>
      <c r="V6" s="175">
        <f t="shared" si="1"/>
        <v>2</v>
      </c>
      <c r="W6" s="175">
        <f t="shared" si="1"/>
        <v>3</v>
      </c>
      <c r="X6" s="175">
        <f t="shared" si="1"/>
        <v>4</v>
      </c>
      <c r="Y6" s="175">
        <f t="shared" si="1"/>
        <v>5</v>
      </c>
      <c r="Z6" s="175">
        <f t="shared" si="1"/>
        <v>6</v>
      </c>
      <c r="AA6" s="175">
        <f t="shared" si="1"/>
        <v>7</v>
      </c>
      <c r="AB6" s="175" t="str">
        <f t="shared" si="1"/>
        <v>CN</v>
      </c>
      <c r="AC6" s="175">
        <f t="shared" si="1"/>
        <v>2</v>
      </c>
      <c r="AD6" s="175">
        <f t="shared" si="1"/>
        <v>3</v>
      </c>
      <c r="AE6" s="175">
        <f t="shared" si="1"/>
        <v>4</v>
      </c>
      <c r="AF6" s="175">
        <f t="shared" si="1"/>
        <v>5</v>
      </c>
      <c r="AG6" s="175">
        <f t="shared" si="1"/>
        <v>6</v>
      </c>
      <c r="AH6" s="175">
        <f t="shared" si="1"/>
        <v>7</v>
      </c>
      <c r="AI6" s="175" t="str">
        <f t="shared" si="1"/>
        <v>CN</v>
      </c>
      <c r="AJ6" s="339"/>
      <c r="AK6" s="339"/>
      <c r="AL6" s="339"/>
    </row>
    <row r="7" spans="1:41" s="183" customFormat="1" ht="21" customHeight="1">
      <c r="A7" s="176">
        <v>1</v>
      </c>
      <c r="B7" s="176"/>
      <c r="C7" s="177" t="s">
        <v>532</v>
      </c>
      <c r="D7" s="178" t="s">
        <v>38</v>
      </c>
      <c r="E7" s="179"/>
      <c r="F7" s="179"/>
      <c r="G7" s="179"/>
      <c r="H7" s="179"/>
      <c r="I7" s="179"/>
      <c r="J7" s="179"/>
      <c r="K7" s="179"/>
      <c r="L7" s="179"/>
      <c r="M7" s="179"/>
      <c r="N7" s="179"/>
      <c r="O7" s="179"/>
      <c r="P7" s="179" t="s">
        <v>6</v>
      </c>
      <c r="Q7" s="179" t="s">
        <v>6</v>
      </c>
      <c r="R7" s="179" t="s">
        <v>6</v>
      </c>
      <c r="S7" s="179"/>
      <c r="T7" s="221" t="s">
        <v>6</v>
      </c>
      <c r="U7" s="179"/>
      <c r="V7" s="179"/>
      <c r="W7" s="179" t="s">
        <v>6</v>
      </c>
      <c r="X7" s="179" t="s">
        <v>6</v>
      </c>
      <c r="Y7" s="179"/>
      <c r="Z7" s="179"/>
      <c r="AA7" s="179"/>
      <c r="AB7" s="179"/>
      <c r="AC7" s="179"/>
      <c r="AD7" s="179"/>
      <c r="AE7" s="179"/>
      <c r="AF7" s="179"/>
      <c r="AG7" s="179"/>
      <c r="AH7" s="179"/>
      <c r="AI7" s="179"/>
      <c r="AJ7" s="11">
        <f t="shared" ref="AJ7" si="2">COUNTIF(E7:AI7,"K")+2*COUNTIF(E7:AI7,"2K")+COUNTIF(E7:AI7,"TK")+COUNTIF(E7:AI7,"KT")+COUNTIF(E7:AI7,"PK")+COUNTIF(E7:AI7,"KP")+2*COUNTIF(E7:AI7,"K2")</f>
        <v>6</v>
      </c>
      <c r="AK7" s="170">
        <f t="shared" ref="AK7" si="3">COUNTIF(F7:AJ7,"P")+2*COUNTIF(F7:AJ7,"2P")+COUNTIF(F7:AJ7,"TP")+COUNTIF(F7:AJ7,"PT")+COUNTIF(F7:AJ7,"PK")+COUNTIF(F7:AJ7,"KP")+2*COUNTIF(F7:AJ7,"P2")</f>
        <v>0</v>
      </c>
      <c r="AL7" s="170">
        <f t="shared" ref="AL7" si="4">COUNTIF(E7:AI7,"T")+2*COUNTIF(E7:AI7,"2T")+2*COUNTIF(E7:AI7,"T2")+COUNTIF(E7:AI7,"PT")+COUNTIF(E7:AI7,"TP")+COUNTIF(E7:AI7,"TK")+COUNTIF(E7:AI7,"KT")</f>
        <v>0</v>
      </c>
      <c r="AM7" s="180"/>
      <c r="AN7" s="181"/>
      <c r="AO7" s="182"/>
    </row>
    <row r="8" spans="1:41" s="183" customFormat="1" ht="21" customHeight="1">
      <c r="A8" s="176">
        <v>2</v>
      </c>
      <c r="B8" s="176"/>
      <c r="C8" s="177" t="s">
        <v>549</v>
      </c>
      <c r="D8" s="178" t="s">
        <v>28</v>
      </c>
      <c r="E8" s="179"/>
      <c r="F8" s="179"/>
      <c r="G8" s="179"/>
      <c r="H8" s="179"/>
      <c r="I8" s="179"/>
      <c r="J8" s="179"/>
      <c r="K8" s="179"/>
      <c r="L8" s="179"/>
      <c r="M8" s="179"/>
      <c r="N8" s="179"/>
      <c r="O8" s="179"/>
      <c r="P8" s="179"/>
      <c r="Q8" s="179"/>
      <c r="R8" s="179"/>
      <c r="S8" s="179"/>
      <c r="T8" s="221"/>
      <c r="U8" s="179"/>
      <c r="V8" s="179"/>
      <c r="W8" s="179"/>
      <c r="X8" s="179"/>
      <c r="Y8" s="179"/>
      <c r="Z8" s="179"/>
      <c r="AA8" s="179"/>
      <c r="AB8" s="179"/>
      <c r="AC8" s="179"/>
      <c r="AD8" s="179"/>
      <c r="AE8" s="179"/>
      <c r="AF8" s="179"/>
      <c r="AG8" s="179"/>
      <c r="AH8" s="179"/>
      <c r="AI8" s="179"/>
      <c r="AJ8" s="11">
        <f t="shared" ref="AJ8:AJ32" si="5">COUNTIF(E8:AI8,"K")+2*COUNTIF(E8:AI8,"2K")+COUNTIF(E8:AI8,"TK")+COUNTIF(E8:AI8,"KT")+COUNTIF(E8:AI8,"PK")+COUNTIF(E8:AI8,"KP")+2*COUNTIF(E8:AI8,"K2")</f>
        <v>0</v>
      </c>
      <c r="AK8" s="202">
        <f t="shared" ref="AK8:AK32" si="6">COUNTIF(F8:AJ8,"P")+2*COUNTIF(F8:AJ8,"2P")+COUNTIF(F8:AJ8,"TP")+COUNTIF(F8:AJ8,"PT")+COUNTIF(F8:AJ8,"PK")+COUNTIF(F8:AJ8,"KP")+2*COUNTIF(F8:AJ8,"P2")</f>
        <v>0</v>
      </c>
      <c r="AL8" s="202">
        <f t="shared" ref="AL8:AL32" si="7">COUNTIF(E8:AI8,"T")+2*COUNTIF(E8:AI8,"2T")+2*COUNTIF(E8:AI8,"T2")+COUNTIF(E8:AI8,"PT")+COUNTIF(E8:AI8,"TP")+COUNTIF(E8:AI8,"TK")+COUNTIF(E8:AI8,"KT")</f>
        <v>0</v>
      </c>
      <c r="AM8" s="184"/>
      <c r="AN8" s="181"/>
      <c r="AO8" s="182"/>
    </row>
    <row r="9" spans="1:41" s="183" customFormat="1" ht="21" customHeight="1">
      <c r="A9" s="176">
        <v>3</v>
      </c>
      <c r="B9" s="176"/>
      <c r="C9" s="177" t="s">
        <v>533</v>
      </c>
      <c r="D9" s="178" t="s">
        <v>31</v>
      </c>
      <c r="E9" s="179"/>
      <c r="F9" s="179"/>
      <c r="G9" s="179"/>
      <c r="H9" s="179"/>
      <c r="I9" s="179"/>
      <c r="J9" s="179"/>
      <c r="K9" s="179"/>
      <c r="L9" s="179"/>
      <c r="M9" s="179"/>
      <c r="N9" s="179"/>
      <c r="O9" s="179"/>
      <c r="P9" s="179" t="s">
        <v>6</v>
      </c>
      <c r="Q9" s="179" t="s">
        <v>6</v>
      </c>
      <c r="R9" s="179" t="s">
        <v>6</v>
      </c>
      <c r="S9" s="179"/>
      <c r="T9" s="221" t="s">
        <v>6</v>
      </c>
      <c r="U9" s="179"/>
      <c r="V9" s="179"/>
      <c r="W9" s="179" t="s">
        <v>6</v>
      </c>
      <c r="X9" s="179" t="s">
        <v>6</v>
      </c>
      <c r="Y9" s="179"/>
      <c r="Z9" s="179"/>
      <c r="AA9" s="179"/>
      <c r="AB9" s="179"/>
      <c r="AC9" s="179"/>
      <c r="AD9" s="179"/>
      <c r="AE9" s="179"/>
      <c r="AF9" s="179"/>
      <c r="AG9" s="179"/>
      <c r="AH9" s="179"/>
      <c r="AI9" s="179"/>
      <c r="AJ9" s="11">
        <f t="shared" si="5"/>
        <v>6</v>
      </c>
      <c r="AK9" s="202">
        <f t="shared" si="6"/>
        <v>0</v>
      </c>
      <c r="AL9" s="202">
        <f t="shared" si="7"/>
        <v>0</v>
      </c>
      <c r="AM9" s="184"/>
      <c r="AN9" s="181"/>
      <c r="AO9" s="182"/>
    </row>
    <row r="10" spans="1:41" s="183" customFormat="1" ht="21" customHeight="1">
      <c r="A10" s="176">
        <v>4</v>
      </c>
      <c r="B10" s="176"/>
      <c r="C10" s="177" t="s">
        <v>351</v>
      </c>
      <c r="D10" s="178" t="s">
        <v>95</v>
      </c>
      <c r="E10" s="179"/>
      <c r="F10" s="179"/>
      <c r="G10" s="179"/>
      <c r="H10" s="179"/>
      <c r="I10" s="179"/>
      <c r="J10" s="179"/>
      <c r="K10" s="179"/>
      <c r="L10" s="179"/>
      <c r="M10" s="179"/>
      <c r="N10" s="179"/>
      <c r="O10" s="179"/>
      <c r="P10" s="179" t="s">
        <v>6</v>
      </c>
      <c r="Q10" s="179" t="s">
        <v>6</v>
      </c>
      <c r="R10" s="179" t="s">
        <v>6</v>
      </c>
      <c r="S10" s="179"/>
      <c r="T10" s="221" t="s">
        <v>6</v>
      </c>
      <c r="U10" s="179"/>
      <c r="V10" s="179"/>
      <c r="W10" s="179" t="s">
        <v>6</v>
      </c>
      <c r="X10" s="179" t="s">
        <v>6</v>
      </c>
      <c r="Y10" s="179"/>
      <c r="Z10" s="179"/>
      <c r="AA10" s="179"/>
      <c r="AB10" s="179"/>
      <c r="AC10" s="179"/>
      <c r="AD10" s="179"/>
      <c r="AE10" s="179"/>
      <c r="AF10" s="179"/>
      <c r="AG10" s="179"/>
      <c r="AH10" s="179"/>
      <c r="AI10" s="179"/>
      <c r="AJ10" s="11">
        <f t="shared" si="5"/>
        <v>6</v>
      </c>
      <c r="AK10" s="202">
        <f t="shared" si="6"/>
        <v>0</v>
      </c>
      <c r="AL10" s="202">
        <f t="shared" si="7"/>
        <v>0</v>
      </c>
      <c r="AM10" s="184"/>
      <c r="AN10" s="181"/>
      <c r="AO10" s="182"/>
    </row>
    <row r="11" spans="1:41" s="183" customFormat="1" ht="21" customHeight="1">
      <c r="A11" s="176">
        <v>5</v>
      </c>
      <c r="B11" s="176"/>
      <c r="C11" s="177" t="s">
        <v>534</v>
      </c>
      <c r="D11" s="178" t="s">
        <v>95</v>
      </c>
      <c r="E11" s="179"/>
      <c r="F11" s="179"/>
      <c r="G11" s="179"/>
      <c r="H11" s="179"/>
      <c r="I11" s="179"/>
      <c r="J11" s="179"/>
      <c r="K11" s="179"/>
      <c r="L11" s="179"/>
      <c r="M11" s="179"/>
      <c r="N11" s="179"/>
      <c r="O11" s="179"/>
      <c r="P11" s="179" t="s">
        <v>6</v>
      </c>
      <c r="Q11" s="179" t="s">
        <v>6</v>
      </c>
      <c r="R11" s="179" t="s">
        <v>6</v>
      </c>
      <c r="S11" s="179"/>
      <c r="T11" s="221" t="s">
        <v>6</v>
      </c>
      <c r="U11" s="179"/>
      <c r="V11" s="179"/>
      <c r="W11" s="179" t="s">
        <v>6</v>
      </c>
      <c r="X11" s="179" t="s">
        <v>6</v>
      </c>
      <c r="Y11" s="179"/>
      <c r="Z11" s="179"/>
      <c r="AA11" s="179"/>
      <c r="AB11" s="179"/>
      <c r="AC11" s="179"/>
      <c r="AD11" s="179"/>
      <c r="AE11" s="179"/>
      <c r="AF11" s="179"/>
      <c r="AG11" s="179"/>
      <c r="AH11" s="179"/>
      <c r="AI11" s="179"/>
      <c r="AJ11" s="11">
        <f t="shared" si="5"/>
        <v>6</v>
      </c>
      <c r="AK11" s="202">
        <f t="shared" si="6"/>
        <v>0</v>
      </c>
      <c r="AL11" s="202">
        <f t="shared" si="7"/>
        <v>0</v>
      </c>
      <c r="AM11" s="184"/>
      <c r="AN11" s="181"/>
      <c r="AO11" s="182"/>
    </row>
    <row r="12" spans="1:41" s="183" customFormat="1" ht="21" customHeight="1">
      <c r="A12" s="176">
        <v>6</v>
      </c>
      <c r="B12" s="176"/>
      <c r="C12" s="177" t="s">
        <v>63</v>
      </c>
      <c r="D12" s="178" t="s">
        <v>41</v>
      </c>
      <c r="E12" s="179"/>
      <c r="F12" s="179"/>
      <c r="G12" s="179"/>
      <c r="H12" s="179"/>
      <c r="I12" s="179"/>
      <c r="J12" s="179"/>
      <c r="K12" s="179"/>
      <c r="L12" s="179"/>
      <c r="M12" s="179"/>
      <c r="N12" s="179"/>
      <c r="O12" s="179"/>
      <c r="P12" s="179"/>
      <c r="Q12" s="179"/>
      <c r="R12" s="179"/>
      <c r="S12" s="179"/>
      <c r="T12" s="221"/>
      <c r="U12" s="179"/>
      <c r="V12" s="179"/>
      <c r="W12" s="179"/>
      <c r="X12" s="179"/>
      <c r="Y12" s="179"/>
      <c r="Z12" s="179"/>
      <c r="AA12" s="179"/>
      <c r="AB12" s="179"/>
      <c r="AC12" s="179"/>
      <c r="AD12" s="179"/>
      <c r="AE12" s="179"/>
      <c r="AF12" s="179"/>
      <c r="AG12" s="179"/>
      <c r="AH12" s="179"/>
      <c r="AI12" s="179"/>
      <c r="AJ12" s="11">
        <f t="shared" si="5"/>
        <v>0</v>
      </c>
      <c r="AK12" s="202">
        <f t="shared" si="6"/>
        <v>0</v>
      </c>
      <c r="AL12" s="202">
        <f t="shared" si="7"/>
        <v>0</v>
      </c>
      <c r="AM12" s="184"/>
      <c r="AN12" s="181"/>
      <c r="AO12" s="182"/>
    </row>
    <row r="13" spans="1:41" s="183" customFormat="1" ht="21" customHeight="1">
      <c r="A13" s="176">
        <v>7</v>
      </c>
      <c r="B13" s="176"/>
      <c r="C13" s="177" t="s">
        <v>535</v>
      </c>
      <c r="D13" s="178" t="s">
        <v>165</v>
      </c>
      <c r="E13" s="179"/>
      <c r="F13" s="179"/>
      <c r="G13" s="179"/>
      <c r="H13" s="179"/>
      <c r="I13" s="179"/>
      <c r="J13" s="179"/>
      <c r="K13" s="179"/>
      <c r="L13" s="179"/>
      <c r="M13" s="179"/>
      <c r="N13" s="179"/>
      <c r="O13" s="179"/>
      <c r="P13" s="179"/>
      <c r="Q13" s="179"/>
      <c r="R13" s="179"/>
      <c r="S13" s="179"/>
      <c r="T13" s="221"/>
      <c r="U13" s="179"/>
      <c r="V13" s="179"/>
      <c r="W13" s="179"/>
      <c r="X13" s="179"/>
      <c r="Y13" s="179"/>
      <c r="Z13" s="179"/>
      <c r="AA13" s="179"/>
      <c r="AB13" s="179"/>
      <c r="AC13" s="179"/>
      <c r="AD13" s="179"/>
      <c r="AE13" s="179"/>
      <c r="AF13" s="179"/>
      <c r="AG13" s="179"/>
      <c r="AH13" s="179"/>
      <c r="AI13" s="179"/>
      <c r="AJ13" s="11">
        <f t="shared" si="5"/>
        <v>0</v>
      </c>
      <c r="AK13" s="202">
        <f t="shared" si="6"/>
        <v>0</v>
      </c>
      <c r="AL13" s="202">
        <f t="shared" si="7"/>
        <v>0</v>
      </c>
      <c r="AM13" s="184"/>
      <c r="AN13" s="181"/>
      <c r="AO13" s="182"/>
    </row>
    <row r="14" spans="1:41" s="183" customFormat="1" ht="21" customHeight="1">
      <c r="A14" s="176">
        <v>8</v>
      </c>
      <c r="B14" s="176"/>
      <c r="C14" s="177" t="s">
        <v>536</v>
      </c>
      <c r="D14" s="178" t="s">
        <v>11</v>
      </c>
      <c r="E14" s="179"/>
      <c r="F14" s="179"/>
      <c r="G14" s="179"/>
      <c r="H14" s="179"/>
      <c r="I14" s="179"/>
      <c r="J14" s="179"/>
      <c r="K14" s="179"/>
      <c r="L14" s="179"/>
      <c r="M14" s="179"/>
      <c r="N14" s="179"/>
      <c r="O14" s="179"/>
      <c r="P14" s="179" t="s">
        <v>6</v>
      </c>
      <c r="Q14" s="179" t="s">
        <v>6</v>
      </c>
      <c r="R14" s="179" t="s">
        <v>6</v>
      </c>
      <c r="S14" s="179"/>
      <c r="T14" s="221" t="s">
        <v>6</v>
      </c>
      <c r="U14" s="179"/>
      <c r="V14" s="179"/>
      <c r="W14" s="179" t="s">
        <v>6</v>
      </c>
      <c r="X14" s="179" t="s">
        <v>6</v>
      </c>
      <c r="Y14" s="179"/>
      <c r="Z14" s="179"/>
      <c r="AA14" s="179"/>
      <c r="AB14" s="179"/>
      <c r="AC14" s="179"/>
      <c r="AD14" s="179"/>
      <c r="AE14" s="179"/>
      <c r="AF14" s="179"/>
      <c r="AG14" s="179"/>
      <c r="AH14" s="179"/>
      <c r="AI14" s="179"/>
      <c r="AJ14" s="11">
        <f t="shared" si="5"/>
        <v>6</v>
      </c>
      <c r="AK14" s="202">
        <f t="shared" si="6"/>
        <v>0</v>
      </c>
      <c r="AL14" s="202">
        <f t="shared" si="7"/>
        <v>0</v>
      </c>
      <c r="AM14" s="184"/>
      <c r="AN14" s="181"/>
      <c r="AO14" s="182"/>
    </row>
    <row r="15" spans="1:41" s="183" customFormat="1" ht="21" customHeight="1">
      <c r="A15" s="176">
        <v>9</v>
      </c>
      <c r="B15" s="176"/>
      <c r="C15" s="177" t="s">
        <v>537</v>
      </c>
      <c r="D15" s="178" t="s">
        <v>11</v>
      </c>
      <c r="E15" s="179"/>
      <c r="F15" s="179"/>
      <c r="G15" s="179"/>
      <c r="H15" s="179"/>
      <c r="I15" s="179"/>
      <c r="J15" s="179"/>
      <c r="K15" s="179"/>
      <c r="L15" s="179"/>
      <c r="M15" s="179"/>
      <c r="N15" s="179"/>
      <c r="O15" s="179"/>
      <c r="P15" s="179"/>
      <c r="Q15" s="179"/>
      <c r="R15" s="179"/>
      <c r="S15" s="179"/>
      <c r="T15" s="221"/>
      <c r="U15" s="179"/>
      <c r="V15" s="179"/>
      <c r="W15" s="179"/>
      <c r="X15" s="179"/>
      <c r="Y15" s="179"/>
      <c r="Z15" s="179"/>
      <c r="AA15" s="179"/>
      <c r="AB15" s="179"/>
      <c r="AC15" s="179"/>
      <c r="AD15" s="179"/>
      <c r="AE15" s="179"/>
      <c r="AF15" s="179"/>
      <c r="AG15" s="179"/>
      <c r="AH15" s="179"/>
      <c r="AI15" s="179"/>
      <c r="AJ15" s="11">
        <f t="shared" si="5"/>
        <v>0</v>
      </c>
      <c r="AK15" s="202">
        <f t="shared" si="6"/>
        <v>0</v>
      </c>
      <c r="AL15" s="202">
        <f t="shared" si="7"/>
        <v>0</v>
      </c>
      <c r="AM15" s="184"/>
      <c r="AN15" s="181"/>
      <c r="AO15" s="182"/>
    </row>
    <row r="16" spans="1:41" s="183" customFormat="1" ht="21" customHeight="1">
      <c r="A16" s="176">
        <v>10</v>
      </c>
      <c r="B16" s="176"/>
      <c r="C16" s="177" t="s">
        <v>124</v>
      </c>
      <c r="D16" s="178" t="s">
        <v>74</v>
      </c>
      <c r="E16" s="179"/>
      <c r="F16" s="179"/>
      <c r="G16" s="179"/>
      <c r="H16" s="179"/>
      <c r="I16" s="179"/>
      <c r="J16" s="179"/>
      <c r="K16" s="179"/>
      <c r="L16" s="179"/>
      <c r="M16" s="179"/>
      <c r="N16" s="179"/>
      <c r="O16" s="179"/>
      <c r="P16" s="179"/>
      <c r="Q16" s="179"/>
      <c r="R16" s="179" t="s">
        <v>6</v>
      </c>
      <c r="S16" s="179"/>
      <c r="T16" s="221"/>
      <c r="U16" s="179"/>
      <c r="V16" s="179"/>
      <c r="W16" s="179"/>
      <c r="X16" s="179"/>
      <c r="Y16" s="179"/>
      <c r="Z16" s="179"/>
      <c r="AA16" s="179"/>
      <c r="AB16" s="179"/>
      <c r="AC16" s="179"/>
      <c r="AD16" s="179"/>
      <c r="AE16" s="179"/>
      <c r="AF16" s="179"/>
      <c r="AG16" s="179"/>
      <c r="AH16" s="179"/>
      <c r="AI16" s="179"/>
      <c r="AJ16" s="11">
        <f t="shared" si="5"/>
        <v>1</v>
      </c>
      <c r="AK16" s="202">
        <f t="shared" si="6"/>
        <v>0</v>
      </c>
      <c r="AL16" s="202">
        <f t="shared" si="7"/>
        <v>0</v>
      </c>
      <c r="AM16" s="184"/>
      <c r="AN16" s="181"/>
      <c r="AO16" s="182"/>
    </row>
    <row r="17" spans="1:41" s="183" customFormat="1" ht="21" customHeight="1">
      <c r="A17" s="176">
        <v>11</v>
      </c>
      <c r="B17" s="176"/>
      <c r="C17" s="177" t="s">
        <v>77</v>
      </c>
      <c r="D17" s="178" t="s">
        <v>16</v>
      </c>
      <c r="E17" s="179"/>
      <c r="F17" s="179"/>
      <c r="G17" s="179"/>
      <c r="H17" s="179"/>
      <c r="I17" s="179"/>
      <c r="J17" s="179"/>
      <c r="K17" s="179"/>
      <c r="L17" s="179"/>
      <c r="M17" s="179"/>
      <c r="N17" s="179"/>
      <c r="O17" s="179"/>
      <c r="P17" s="179"/>
      <c r="Q17" s="179"/>
      <c r="R17" s="179"/>
      <c r="S17" s="179"/>
      <c r="T17" s="221"/>
      <c r="U17" s="179"/>
      <c r="V17" s="179"/>
      <c r="W17" s="179"/>
      <c r="X17" s="179"/>
      <c r="Y17" s="179"/>
      <c r="Z17" s="179"/>
      <c r="AA17" s="179"/>
      <c r="AB17" s="179"/>
      <c r="AC17" s="179"/>
      <c r="AD17" s="179"/>
      <c r="AE17" s="179"/>
      <c r="AF17" s="179"/>
      <c r="AG17" s="179"/>
      <c r="AH17" s="179"/>
      <c r="AI17" s="179"/>
      <c r="AJ17" s="11">
        <f t="shared" si="5"/>
        <v>0</v>
      </c>
      <c r="AK17" s="202">
        <f t="shared" si="6"/>
        <v>0</v>
      </c>
      <c r="AL17" s="202">
        <f t="shared" si="7"/>
        <v>0</v>
      </c>
      <c r="AM17" s="184"/>
      <c r="AN17" s="181"/>
      <c r="AO17" s="182"/>
    </row>
    <row r="18" spans="1:41" s="183" customFormat="1" ht="21" customHeight="1">
      <c r="A18" s="176">
        <v>12</v>
      </c>
      <c r="B18" s="176"/>
      <c r="C18" s="177" t="s">
        <v>538</v>
      </c>
      <c r="D18" s="178" t="s">
        <v>16</v>
      </c>
      <c r="E18" s="179"/>
      <c r="F18" s="179"/>
      <c r="G18" s="179"/>
      <c r="H18" s="179"/>
      <c r="I18" s="179"/>
      <c r="J18" s="179"/>
      <c r="K18" s="179"/>
      <c r="L18" s="179"/>
      <c r="M18" s="179"/>
      <c r="N18" s="179"/>
      <c r="O18" s="179"/>
      <c r="P18" s="179"/>
      <c r="Q18" s="179"/>
      <c r="R18" s="179"/>
      <c r="S18" s="179"/>
      <c r="T18" s="221"/>
      <c r="U18" s="179"/>
      <c r="V18" s="179"/>
      <c r="W18" s="179"/>
      <c r="X18" s="179"/>
      <c r="Y18" s="179"/>
      <c r="Z18" s="179"/>
      <c r="AA18" s="179"/>
      <c r="AB18" s="179"/>
      <c r="AC18" s="179"/>
      <c r="AD18" s="179"/>
      <c r="AE18" s="179"/>
      <c r="AF18" s="179"/>
      <c r="AG18" s="179"/>
      <c r="AH18" s="179"/>
      <c r="AI18" s="179"/>
      <c r="AJ18" s="11">
        <f t="shared" si="5"/>
        <v>0</v>
      </c>
      <c r="AK18" s="202">
        <f t="shared" si="6"/>
        <v>0</v>
      </c>
      <c r="AL18" s="202">
        <f t="shared" si="7"/>
        <v>0</v>
      </c>
      <c r="AM18" s="184"/>
      <c r="AN18" s="181"/>
      <c r="AO18" s="182"/>
    </row>
    <row r="19" spans="1:41" s="183" customFormat="1" ht="21" customHeight="1">
      <c r="A19" s="176">
        <v>13</v>
      </c>
      <c r="B19" s="176"/>
      <c r="C19" s="177" t="s">
        <v>539</v>
      </c>
      <c r="D19" s="178" t="s">
        <v>156</v>
      </c>
      <c r="E19" s="179"/>
      <c r="F19" s="179"/>
      <c r="G19" s="179"/>
      <c r="H19" s="179"/>
      <c r="I19" s="179"/>
      <c r="J19" s="179"/>
      <c r="K19" s="179"/>
      <c r="L19" s="179"/>
      <c r="M19" s="179"/>
      <c r="N19" s="179"/>
      <c r="O19" s="179"/>
      <c r="P19" s="179"/>
      <c r="Q19" s="179"/>
      <c r="R19" s="179"/>
      <c r="S19" s="179"/>
      <c r="T19" s="221"/>
      <c r="U19" s="179"/>
      <c r="V19" s="179"/>
      <c r="W19" s="179"/>
      <c r="X19" s="179"/>
      <c r="Y19" s="179"/>
      <c r="Z19" s="179"/>
      <c r="AA19" s="179"/>
      <c r="AB19" s="179"/>
      <c r="AC19" s="179"/>
      <c r="AD19" s="179"/>
      <c r="AE19" s="179"/>
      <c r="AF19" s="179"/>
      <c r="AG19" s="179"/>
      <c r="AH19" s="179"/>
      <c r="AI19" s="179"/>
      <c r="AJ19" s="11">
        <f t="shared" si="5"/>
        <v>0</v>
      </c>
      <c r="AK19" s="202">
        <f t="shared" si="6"/>
        <v>0</v>
      </c>
      <c r="AL19" s="202">
        <f t="shared" si="7"/>
        <v>0</v>
      </c>
      <c r="AM19" s="184"/>
      <c r="AN19" s="181"/>
      <c r="AO19" s="182"/>
    </row>
    <row r="20" spans="1:41" s="183" customFormat="1" ht="21" customHeight="1">
      <c r="A20" s="176">
        <v>14</v>
      </c>
      <c r="B20" s="176"/>
      <c r="C20" s="177" t="s">
        <v>453</v>
      </c>
      <c r="D20" s="178" t="s">
        <v>33</v>
      </c>
      <c r="E20" s="179"/>
      <c r="F20" s="179"/>
      <c r="G20" s="179"/>
      <c r="H20" s="179"/>
      <c r="I20" s="179"/>
      <c r="J20" s="179"/>
      <c r="K20" s="179"/>
      <c r="L20" s="179"/>
      <c r="M20" s="179"/>
      <c r="N20" s="179"/>
      <c r="O20" s="179"/>
      <c r="P20" s="179"/>
      <c r="Q20" s="179"/>
      <c r="R20" s="179" t="s">
        <v>6</v>
      </c>
      <c r="S20" s="179"/>
      <c r="T20" s="221" t="s">
        <v>6</v>
      </c>
      <c r="U20" s="179"/>
      <c r="V20" s="179"/>
      <c r="W20" s="179"/>
      <c r="X20" s="179"/>
      <c r="Y20" s="179"/>
      <c r="Z20" s="179"/>
      <c r="AA20" s="179"/>
      <c r="AB20" s="179"/>
      <c r="AC20" s="179"/>
      <c r="AD20" s="179"/>
      <c r="AE20" s="179"/>
      <c r="AF20" s="179"/>
      <c r="AG20" s="179"/>
      <c r="AH20" s="179"/>
      <c r="AI20" s="179"/>
      <c r="AJ20" s="11">
        <f t="shared" si="5"/>
        <v>2</v>
      </c>
      <c r="AK20" s="202">
        <f t="shared" si="6"/>
        <v>0</v>
      </c>
      <c r="AL20" s="202">
        <f t="shared" si="7"/>
        <v>0</v>
      </c>
      <c r="AM20" s="184"/>
      <c r="AN20" s="181"/>
      <c r="AO20" s="182"/>
    </row>
    <row r="21" spans="1:41" s="183" customFormat="1" ht="21" customHeight="1">
      <c r="A21" s="176">
        <v>15</v>
      </c>
      <c r="B21" s="176"/>
      <c r="C21" s="177" t="s">
        <v>540</v>
      </c>
      <c r="D21" s="178" t="s">
        <v>44</v>
      </c>
      <c r="E21" s="179"/>
      <c r="F21" s="179"/>
      <c r="G21" s="179"/>
      <c r="H21" s="179"/>
      <c r="I21" s="179"/>
      <c r="J21" s="179"/>
      <c r="K21" s="179"/>
      <c r="L21" s="179"/>
      <c r="M21" s="179"/>
      <c r="N21" s="179"/>
      <c r="O21" s="179"/>
      <c r="P21" s="179"/>
      <c r="Q21" s="179"/>
      <c r="R21" s="179"/>
      <c r="S21" s="179"/>
      <c r="T21" s="221"/>
      <c r="U21" s="179"/>
      <c r="V21" s="179"/>
      <c r="W21" s="179"/>
      <c r="X21" s="179"/>
      <c r="Y21" s="179"/>
      <c r="Z21" s="179"/>
      <c r="AA21" s="179"/>
      <c r="AB21" s="179"/>
      <c r="AC21" s="179"/>
      <c r="AD21" s="179"/>
      <c r="AE21" s="179"/>
      <c r="AF21" s="179"/>
      <c r="AG21" s="179"/>
      <c r="AH21" s="179"/>
      <c r="AI21" s="179"/>
      <c r="AJ21" s="11">
        <f t="shared" si="5"/>
        <v>0</v>
      </c>
      <c r="AK21" s="202">
        <f t="shared" si="6"/>
        <v>0</v>
      </c>
      <c r="AL21" s="202">
        <f t="shared" si="7"/>
        <v>0</v>
      </c>
      <c r="AM21" s="184"/>
      <c r="AN21" s="181"/>
      <c r="AO21" s="182"/>
    </row>
    <row r="22" spans="1:41" s="183" customFormat="1" ht="21" customHeight="1">
      <c r="A22" s="176">
        <v>16</v>
      </c>
      <c r="B22" s="176"/>
      <c r="C22" s="177" t="s">
        <v>541</v>
      </c>
      <c r="D22" s="178" t="s">
        <v>44</v>
      </c>
      <c r="E22" s="179"/>
      <c r="F22" s="179"/>
      <c r="G22" s="179"/>
      <c r="H22" s="179"/>
      <c r="I22" s="179"/>
      <c r="J22" s="179"/>
      <c r="K22" s="179"/>
      <c r="L22" s="179"/>
      <c r="M22" s="179"/>
      <c r="N22" s="179"/>
      <c r="O22" s="179"/>
      <c r="P22" s="179"/>
      <c r="Q22" s="179"/>
      <c r="R22" s="179"/>
      <c r="S22" s="179"/>
      <c r="T22" s="221"/>
      <c r="U22" s="179"/>
      <c r="V22" s="179"/>
      <c r="W22" s="179"/>
      <c r="X22" s="179"/>
      <c r="Y22" s="179"/>
      <c r="Z22" s="179"/>
      <c r="AA22" s="179"/>
      <c r="AB22" s="179"/>
      <c r="AC22" s="179"/>
      <c r="AD22" s="179"/>
      <c r="AE22" s="179"/>
      <c r="AF22" s="179"/>
      <c r="AG22" s="179"/>
      <c r="AH22" s="179"/>
      <c r="AI22" s="179"/>
      <c r="AJ22" s="11">
        <f t="shared" si="5"/>
        <v>0</v>
      </c>
      <c r="AK22" s="202">
        <f t="shared" si="6"/>
        <v>0</v>
      </c>
      <c r="AL22" s="202">
        <f t="shared" si="7"/>
        <v>0</v>
      </c>
      <c r="AM22" s="184"/>
      <c r="AN22" s="181"/>
      <c r="AO22" s="182"/>
    </row>
    <row r="23" spans="1:41" s="183" customFormat="1" ht="21" customHeight="1">
      <c r="A23" s="176">
        <v>17</v>
      </c>
      <c r="B23" s="176"/>
      <c r="C23" s="177" t="s">
        <v>542</v>
      </c>
      <c r="D23" s="178" t="s">
        <v>108</v>
      </c>
      <c r="E23" s="179"/>
      <c r="F23" s="179"/>
      <c r="G23" s="179"/>
      <c r="H23" s="179"/>
      <c r="I23" s="179"/>
      <c r="J23" s="179"/>
      <c r="K23" s="179"/>
      <c r="L23" s="179"/>
      <c r="M23" s="179"/>
      <c r="N23" s="179"/>
      <c r="O23" s="179"/>
      <c r="P23" s="179" t="s">
        <v>6</v>
      </c>
      <c r="Q23" s="179" t="s">
        <v>6</v>
      </c>
      <c r="R23" s="179" t="s">
        <v>6</v>
      </c>
      <c r="S23" s="179"/>
      <c r="T23" s="221" t="s">
        <v>6</v>
      </c>
      <c r="U23" s="179"/>
      <c r="V23" s="179"/>
      <c r="W23" s="179" t="s">
        <v>6</v>
      </c>
      <c r="X23" s="179" t="s">
        <v>6</v>
      </c>
      <c r="Y23" s="179"/>
      <c r="Z23" s="179"/>
      <c r="AA23" s="179"/>
      <c r="AB23" s="179"/>
      <c r="AC23" s="179"/>
      <c r="AD23" s="179"/>
      <c r="AE23" s="179"/>
      <c r="AF23" s="179"/>
      <c r="AG23" s="179"/>
      <c r="AH23" s="179"/>
      <c r="AI23" s="179"/>
      <c r="AJ23" s="11">
        <f t="shared" si="5"/>
        <v>6</v>
      </c>
      <c r="AK23" s="202">
        <f t="shared" si="6"/>
        <v>0</v>
      </c>
      <c r="AL23" s="202">
        <f t="shared" si="7"/>
        <v>0</v>
      </c>
      <c r="AM23" s="184"/>
      <c r="AN23" s="181"/>
      <c r="AO23" s="182"/>
    </row>
    <row r="24" spans="1:41" s="183" customFormat="1" ht="21" customHeight="1">
      <c r="A24" s="176">
        <v>18</v>
      </c>
      <c r="B24" s="176"/>
      <c r="C24" s="177" t="s">
        <v>543</v>
      </c>
      <c r="D24" s="178" t="s">
        <v>61</v>
      </c>
      <c r="E24" s="179"/>
      <c r="F24" s="179"/>
      <c r="G24" s="179"/>
      <c r="H24" s="179"/>
      <c r="I24" s="179"/>
      <c r="J24" s="179"/>
      <c r="K24" s="179"/>
      <c r="L24" s="179"/>
      <c r="M24" s="179"/>
      <c r="N24" s="179"/>
      <c r="O24" s="179"/>
      <c r="P24" s="179"/>
      <c r="Q24" s="179"/>
      <c r="R24" s="179"/>
      <c r="S24" s="179"/>
      <c r="T24" s="221"/>
      <c r="U24" s="179"/>
      <c r="V24" s="179"/>
      <c r="W24" s="179"/>
      <c r="X24" s="179"/>
      <c r="Y24" s="179"/>
      <c r="Z24" s="179"/>
      <c r="AA24" s="179"/>
      <c r="AB24" s="179"/>
      <c r="AC24" s="179"/>
      <c r="AD24" s="179"/>
      <c r="AE24" s="179"/>
      <c r="AF24" s="179"/>
      <c r="AG24" s="179"/>
      <c r="AH24" s="179"/>
      <c r="AI24" s="179"/>
      <c r="AJ24" s="11">
        <f t="shared" si="5"/>
        <v>0</v>
      </c>
      <c r="AK24" s="202">
        <f t="shared" si="6"/>
        <v>0</v>
      </c>
      <c r="AL24" s="202">
        <f t="shared" si="7"/>
        <v>0</v>
      </c>
      <c r="AM24" s="184"/>
      <c r="AN24" s="181"/>
      <c r="AO24" s="182"/>
    </row>
    <row r="25" spans="1:41" s="183" customFormat="1" ht="21" customHeight="1">
      <c r="A25" s="176">
        <v>19</v>
      </c>
      <c r="B25" s="176"/>
      <c r="C25" s="177" t="s">
        <v>545</v>
      </c>
      <c r="D25" s="178" t="s">
        <v>9</v>
      </c>
      <c r="E25" s="179"/>
      <c r="F25" s="179"/>
      <c r="G25" s="179"/>
      <c r="H25" s="179"/>
      <c r="I25" s="179"/>
      <c r="J25" s="179"/>
      <c r="K25" s="179"/>
      <c r="L25" s="179"/>
      <c r="M25" s="179"/>
      <c r="N25" s="179"/>
      <c r="O25" s="179"/>
      <c r="P25" s="179"/>
      <c r="Q25" s="179"/>
      <c r="R25" s="179" t="s">
        <v>6</v>
      </c>
      <c r="S25" s="179"/>
      <c r="T25" s="221" t="s">
        <v>6</v>
      </c>
      <c r="U25" s="179"/>
      <c r="V25" s="179"/>
      <c r="W25" s="179" t="s">
        <v>6</v>
      </c>
      <c r="X25" s="179" t="s">
        <v>6</v>
      </c>
      <c r="Y25" s="179"/>
      <c r="Z25" s="179"/>
      <c r="AA25" s="179"/>
      <c r="AB25" s="179"/>
      <c r="AC25" s="179"/>
      <c r="AD25" s="179"/>
      <c r="AE25" s="179"/>
      <c r="AF25" s="179"/>
      <c r="AG25" s="179"/>
      <c r="AH25" s="179"/>
      <c r="AI25" s="179"/>
      <c r="AJ25" s="11">
        <f t="shared" si="5"/>
        <v>4</v>
      </c>
      <c r="AK25" s="202">
        <f t="shared" si="6"/>
        <v>0</v>
      </c>
      <c r="AL25" s="202">
        <f t="shared" si="7"/>
        <v>0</v>
      </c>
      <c r="AM25" s="184"/>
      <c r="AN25" s="181"/>
      <c r="AO25" s="182"/>
    </row>
    <row r="26" spans="1:41" s="183" customFormat="1" ht="21" customHeight="1">
      <c r="A26" s="176">
        <v>20</v>
      </c>
      <c r="B26" s="176"/>
      <c r="C26" s="177" t="s">
        <v>546</v>
      </c>
      <c r="D26" s="178" t="s">
        <v>97</v>
      </c>
      <c r="E26" s="179"/>
      <c r="F26" s="179"/>
      <c r="G26" s="179"/>
      <c r="H26" s="179"/>
      <c r="I26" s="179"/>
      <c r="J26" s="179"/>
      <c r="K26" s="179"/>
      <c r="L26" s="179"/>
      <c r="M26" s="179"/>
      <c r="N26" s="179"/>
      <c r="O26" s="179"/>
      <c r="P26" s="179" t="s">
        <v>6</v>
      </c>
      <c r="Q26" s="179" t="s">
        <v>6</v>
      </c>
      <c r="R26" s="179" t="s">
        <v>6</v>
      </c>
      <c r="S26" s="179"/>
      <c r="T26" s="221" t="s">
        <v>6</v>
      </c>
      <c r="U26" s="179"/>
      <c r="V26" s="179"/>
      <c r="W26" s="179" t="s">
        <v>6</v>
      </c>
      <c r="X26" s="179" t="s">
        <v>6</v>
      </c>
      <c r="Y26" s="179"/>
      <c r="Z26" s="179"/>
      <c r="AA26" s="179"/>
      <c r="AB26" s="179"/>
      <c r="AC26" s="179"/>
      <c r="AD26" s="179"/>
      <c r="AE26" s="179"/>
      <c r="AF26" s="179"/>
      <c r="AG26" s="179"/>
      <c r="AH26" s="179"/>
      <c r="AI26" s="179"/>
      <c r="AJ26" s="11">
        <f t="shared" si="5"/>
        <v>6</v>
      </c>
      <c r="AK26" s="202">
        <f t="shared" si="6"/>
        <v>0</v>
      </c>
      <c r="AL26" s="202">
        <f t="shared" si="7"/>
        <v>0</v>
      </c>
      <c r="AM26" s="184"/>
      <c r="AN26" s="181"/>
      <c r="AO26" s="182"/>
    </row>
    <row r="27" spans="1:41" s="183" customFormat="1" ht="21" customHeight="1">
      <c r="A27" s="176">
        <v>21</v>
      </c>
      <c r="B27" s="176"/>
      <c r="C27" s="177" t="s">
        <v>547</v>
      </c>
      <c r="D27" s="178" t="s">
        <v>548</v>
      </c>
      <c r="E27" s="179"/>
      <c r="F27" s="179"/>
      <c r="G27" s="179"/>
      <c r="H27" s="179"/>
      <c r="I27" s="179"/>
      <c r="J27" s="179"/>
      <c r="K27" s="179"/>
      <c r="L27" s="179"/>
      <c r="M27" s="179"/>
      <c r="N27" s="179"/>
      <c r="O27" s="179"/>
      <c r="P27" s="179" t="s">
        <v>6</v>
      </c>
      <c r="Q27" s="179" t="s">
        <v>6</v>
      </c>
      <c r="R27" s="179" t="s">
        <v>6</v>
      </c>
      <c r="S27" s="179"/>
      <c r="T27" s="221" t="s">
        <v>6</v>
      </c>
      <c r="U27" s="179"/>
      <c r="V27" s="179"/>
      <c r="W27" s="179" t="s">
        <v>6</v>
      </c>
      <c r="X27" s="179" t="s">
        <v>6</v>
      </c>
      <c r="Y27" s="179"/>
      <c r="Z27" s="179"/>
      <c r="AA27" s="179"/>
      <c r="AB27" s="179"/>
      <c r="AC27" s="179"/>
      <c r="AD27" s="179"/>
      <c r="AE27" s="179"/>
      <c r="AF27" s="179"/>
      <c r="AG27" s="179"/>
      <c r="AH27" s="179"/>
      <c r="AI27" s="179"/>
      <c r="AJ27" s="11">
        <f t="shared" si="5"/>
        <v>6</v>
      </c>
      <c r="AK27" s="202">
        <f t="shared" si="6"/>
        <v>0</v>
      </c>
      <c r="AL27" s="202">
        <f t="shared" si="7"/>
        <v>0</v>
      </c>
      <c r="AM27" s="184"/>
      <c r="AN27" s="181"/>
      <c r="AO27" s="182"/>
    </row>
    <row r="28" spans="1:41" s="183" customFormat="1" ht="21" customHeight="1">
      <c r="A28" s="176">
        <v>22</v>
      </c>
      <c r="B28" s="176"/>
      <c r="C28" s="177"/>
      <c r="D28" s="178"/>
      <c r="E28" s="179"/>
      <c r="F28" s="179"/>
      <c r="G28" s="179"/>
      <c r="H28" s="179"/>
      <c r="I28" s="179"/>
      <c r="J28" s="179"/>
      <c r="K28" s="179"/>
      <c r="L28" s="179"/>
      <c r="M28" s="179"/>
      <c r="N28" s="179"/>
      <c r="O28" s="179"/>
      <c r="P28" s="179"/>
      <c r="Q28" s="179"/>
      <c r="R28" s="179"/>
      <c r="S28" s="179"/>
      <c r="T28" s="179"/>
      <c r="U28" s="179"/>
      <c r="V28" s="179"/>
      <c r="W28" s="179"/>
      <c r="X28" s="134"/>
      <c r="Y28" s="179"/>
      <c r="Z28" s="179"/>
      <c r="AA28" s="179"/>
      <c r="AB28" s="179"/>
      <c r="AC28" s="179"/>
      <c r="AD28" s="179"/>
      <c r="AE28" s="179"/>
      <c r="AF28" s="179"/>
      <c r="AG28" s="179"/>
      <c r="AH28" s="179"/>
      <c r="AI28" s="179"/>
      <c r="AJ28" s="11">
        <f t="shared" si="5"/>
        <v>0</v>
      </c>
      <c r="AK28" s="202">
        <f t="shared" si="6"/>
        <v>0</v>
      </c>
      <c r="AL28" s="202">
        <f t="shared" si="7"/>
        <v>0</v>
      </c>
      <c r="AM28" s="184"/>
      <c r="AN28" s="181"/>
      <c r="AO28" s="182"/>
    </row>
    <row r="29" spans="1:41" s="183" customFormat="1" ht="21" customHeight="1">
      <c r="A29" s="176">
        <v>23</v>
      </c>
      <c r="B29" s="176"/>
      <c r="C29" s="177"/>
      <c r="D29" s="178"/>
      <c r="E29" s="179"/>
      <c r="F29" s="179"/>
      <c r="G29" s="179"/>
      <c r="H29" s="179"/>
      <c r="I29" s="179"/>
      <c r="J29" s="179"/>
      <c r="K29" s="179"/>
      <c r="L29" s="179"/>
      <c r="M29" s="179"/>
      <c r="N29" s="179"/>
      <c r="O29" s="179"/>
      <c r="P29" s="179"/>
      <c r="Q29" s="179"/>
      <c r="R29" s="179"/>
      <c r="S29" s="179"/>
      <c r="T29" s="179"/>
      <c r="U29" s="179"/>
      <c r="V29" s="179"/>
      <c r="W29" s="179"/>
      <c r="X29" s="134"/>
      <c r="Y29" s="179"/>
      <c r="Z29" s="179"/>
      <c r="AA29" s="179"/>
      <c r="AB29" s="179"/>
      <c r="AC29" s="179"/>
      <c r="AD29" s="179"/>
      <c r="AE29" s="179"/>
      <c r="AF29" s="179"/>
      <c r="AG29" s="179"/>
      <c r="AH29" s="179"/>
      <c r="AI29" s="179"/>
      <c r="AJ29" s="11">
        <f t="shared" si="5"/>
        <v>0</v>
      </c>
      <c r="AK29" s="202">
        <f t="shared" si="6"/>
        <v>0</v>
      </c>
      <c r="AL29" s="202">
        <f t="shared" si="7"/>
        <v>0</v>
      </c>
      <c r="AM29" s="184"/>
      <c r="AN29" s="181"/>
      <c r="AO29" s="182"/>
    </row>
    <row r="30" spans="1:41" s="183" customFormat="1" ht="21" customHeight="1">
      <c r="A30" s="176">
        <v>24</v>
      </c>
      <c r="B30" s="176"/>
      <c r="C30" s="177"/>
      <c r="D30" s="178"/>
      <c r="E30" s="179"/>
      <c r="F30" s="179"/>
      <c r="G30" s="179"/>
      <c r="H30" s="179"/>
      <c r="I30" s="179"/>
      <c r="J30" s="179"/>
      <c r="K30" s="179"/>
      <c r="L30" s="179"/>
      <c r="M30" s="179"/>
      <c r="N30" s="179"/>
      <c r="O30" s="179"/>
      <c r="P30" s="179"/>
      <c r="Q30" s="179"/>
      <c r="R30" s="179"/>
      <c r="S30" s="179"/>
      <c r="T30" s="179"/>
      <c r="U30" s="179"/>
      <c r="V30" s="179"/>
      <c r="W30" s="179"/>
      <c r="X30" s="134"/>
      <c r="Y30" s="179"/>
      <c r="Z30" s="179"/>
      <c r="AA30" s="179"/>
      <c r="AB30" s="179"/>
      <c r="AC30" s="179"/>
      <c r="AD30" s="179"/>
      <c r="AE30" s="179"/>
      <c r="AF30" s="179"/>
      <c r="AG30" s="179"/>
      <c r="AH30" s="179"/>
      <c r="AI30" s="179"/>
      <c r="AJ30" s="11">
        <f t="shared" si="5"/>
        <v>0</v>
      </c>
      <c r="AK30" s="202">
        <f t="shared" si="6"/>
        <v>0</v>
      </c>
      <c r="AL30" s="202">
        <f t="shared" si="7"/>
        <v>0</v>
      </c>
      <c r="AM30" s="184"/>
      <c r="AN30" s="181"/>
      <c r="AO30" s="182"/>
    </row>
    <row r="31" spans="1:41" s="183" customFormat="1" ht="21" customHeight="1">
      <c r="A31" s="176">
        <v>25</v>
      </c>
      <c r="B31" s="176"/>
      <c r="C31" s="177"/>
      <c r="D31" s="178"/>
      <c r="E31" s="179"/>
      <c r="F31" s="179"/>
      <c r="G31" s="179"/>
      <c r="H31" s="179"/>
      <c r="I31" s="179"/>
      <c r="J31" s="179"/>
      <c r="K31" s="179"/>
      <c r="L31" s="179"/>
      <c r="M31" s="179"/>
      <c r="N31" s="179"/>
      <c r="O31" s="179"/>
      <c r="P31" s="179"/>
      <c r="Q31" s="179"/>
      <c r="R31" s="179"/>
      <c r="S31" s="179"/>
      <c r="T31" s="179"/>
      <c r="U31" s="179"/>
      <c r="V31" s="179"/>
      <c r="W31" s="179"/>
      <c r="X31" s="134"/>
      <c r="Y31" s="179"/>
      <c r="Z31" s="179"/>
      <c r="AA31" s="179"/>
      <c r="AB31" s="179"/>
      <c r="AC31" s="179"/>
      <c r="AD31" s="179"/>
      <c r="AE31" s="179"/>
      <c r="AF31" s="179"/>
      <c r="AG31" s="179"/>
      <c r="AH31" s="179"/>
      <c r="AI31" s="179"/>
      <c r="AJ31" s="11">
        <f t="shared" si="5"/>
        <v>0</v>
      </c>
      <c r="AK31" s="202">
        <f t="shared" si="6"/>
        <v>0</v>
      </c>
      <c r="AL31" s="202">
        <f t="shared" si="7"/>
        <v>0</v>
      </c>
      <c r="AM31" s="184"/>
      <c r="AN31" s="181"/>
      <c r="AO31" s="182"/>
    </row>
    <row r="32" spans="1:41" s="183" customFormat="1" ht="21" customHeight="1">
      <c r="A32" s="176">
        <v>26</v>
      </c>
      <c r="B32" s="176"/>
      <c r="C32" s="177"/>
      <c r="D32" s="178"/>
      <c r="E32" s="179"/>
      <c r="F32" s="179"/>
      <c r="G32" s="179"/>
      <c r="H32" s="179"/>
      <c r="I32" s="179"/>
      <c r="J32" s="179"/>
      <c r="K32" s="179"/>
      <c r="L32" s="179"/>
      <c r="M32" s="179"/>
      <c r="N32" s="179"/>
      <c r="O32" s="179"/>
      <c r="P32" s="179"/>
      <c r="Q32" s="179"/>
      <c r="R32" s="179"/>
      <c r="S32" s="179"/>
      <c r="T32" s="179"/>
      <c r="U32" s="179"/>
      <c r="V32" s="179"/>
      <c r="W32" s="179"/>
      <c r="X32" s="134"/>
      <c r="Y32" s="179"/>
      <c r="Z32" s="179"/>
      <c r="AA32" s="179"/>
      <c r="AB32" s="179"/>
      <c r="AC32" s="179"/>
      <c r="AD32" s="179"/>
      <c r="AE32" s="179"/>
      <c r="AF32" s="179"/>
      <c r="AG32" s="179"/>
      <c r="AH32" s="179"/>
      <c r="AI32" s="179"/>
      <c r="AJ32" s="11">
        <f t="shared" si="5"/>
        <v>0</v>
      </c>
      <c r="AK32" s="202">
        <f t="shared" si="6"/>
        <v>0</v>
      </c>
      <c r="AL32" s="202">
        <f t="shared" si="7"/>
        <v>0</v>
      </c>
      <c r="AM32" s="184"/>
      <c r="AN32" s="181"/>
      <c r="AO32" s="182"/>
    </row>
    <row r="33" spans="1:38" s="174" customFormat="1">
      <c r="A33" s="347" t="s">
        <v>10</v>
      </c>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9"/>
      <c r="AJ33" s="185">
        <f>SUM(AJ7:AJ32)</f>
        <v>55</v>
      </c>
      <c r="AK33" s="185">
        <f>SUM(AK7:AK32)</f>
        <v>0</v>
      </c>
      <c r="AL33" s="185">
        <f>SUM(AL7:AL32)</f>
        <v>0</v>
      </c>
    </row>
    <row r="34" spans="1:38" s="174" customFormat="1">
      <c r="A34" s="335" t="s">
        <v>255</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7"/>
    </row>
    <row r="35" spans="1:38" s="174" customFormat="1">
      <c r="A35" s="171"/>
      <c r="B35" s="171"/>
      <c r="C35" s="334"/>
      <c r="D35" s="334"/>
      <c r="E35" s="171"/>
      <c r="F35" s="171"/>
      <c r="G35" s="171"/>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row>
    <row r="36" spans="1:38" s="174" customFormat="1">
      <c r="A36" s="171"/>
      <c r="B36" s="171"/>
      <c r="C36" s="334"/>
      <c r="D36" s="334"/>
      <c r="E36" s="334"/>
      <c r="F36" s="334"/>
      <c r="G36" s="334"/>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row>
    <row r="37" spans="1:38" s="174" customFormat="1">
      <c r="A37" s="171"/>
      <c r="B37" s="171"/>
      <c r="C37" s="334"/>
      <c r="D37" s="334"/>
      <c r="E37" s="334"/>
      <c r="F37" s="171"/>
      <c r="G37" s="171"/>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row>
    <row r="38" spans="1:38" s="174" customFormat="1">
      <c r="A38" s="171"/>
      <c r="B38" s="171"/>
      <c r="C38" s="334"/>
      <c r="D38" s="334"/>
      <c r="E38" s="171"/>
      <c r="F38" s="171"/>
      <c r="G38" s="171"/>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row>
    <row r="39" spans="1:38" s="174" customFormat="1">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1:38" s="174" customForma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row>
    <row r="41" spans="1:38" s="174" customForma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row>
    <row r="42" spans="1:38" s="174" customForma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row>
    <row r="43" spans="1:38" s="174" customForma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row>
    <row r="44" spans="1:38" s="174" customFormat="1">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row>
    <row r="45" spans="1:38" s="174" customForma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row>
    <row r="46" spans="1:38" s="174" customForma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row>
  </sheetData>
  <mergeCells count="21">
    <mergeCell ref="I4:L4"/>
    <mergeCell ref="M4:N4"/>
    <mergeCell ref="O4:Q4"/>
    <mergeCell ref="R4:T4"/>
    <mergeCell ref="A1:P1"/>
    <mergeCell ref="Q1:AL1"/>
    <mergeCell ref="A2:P2"/>
    <mergeCell ref="Q2:AL2"/>
    <mergeCell ref="A3:AL3"/>
    <mergeCell ref="C38:D38"/>
    <mergeCell ref="A5:A6"/>
    <mergeCell ref="B5:B6"/>
    <mergeCell ref="C5:D6"/>
    <mergeCell ref="AJ5:AJ6"/>
    <mergeCell ref="A33:AI33"/>
    <mergeCell ref="A34:AL34"/>
    <mergeCell ref="C35:D35"/>
    <mergeCell ref="C36:G36"/>
    <mergeCell ref="C37:E37"/>
    <mergeCell ref="AK5:AK6"/>
    <mergeCell ref="AL5:AL6"/>
  </mergeCells>
  <conditionalFormatting sqref="E6:AI6 E28:W32 E7:S27 U7:W27 Y7:AI32">
    <cfRule type="expression" dxfId="57" priority="10">
      <formula>IF(E$6="CN",1,0)</formula>
    </cfRule>
  </conditionalFormatting>
  <conditionalFormatting sqref="T7:T27">
    <cfRule type="expression" dxfId="56" priority="7">
      <formula>IF(T$6="CN",1,0)</formula>
    </cfRule>
  </conditionalFormatting>
  <conditionalFormatting sqref="X28:X32">
    <cfRule type="expression" dxfId="55" priority="4">
      <formula>IF(X$6="CN",1,0)</formula>
    </cfRule>
  </conditionalFormatting>
  <conditionalFormatting sqref="X7:X27">
    <cfRule type="expression" dxfId="54" priority="1">
      <formula>IF(X$6="CN",1,0)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 id="{2A06F859-5582-41DB-A613-7AFEE44E0930}">
            <xm:f>IF('E:\dữ liệu tuan nho\CC-EDUMALL\[BẢNG-ĐIỂM-DANH-HỌC-SINH-KHÓA-21-NĂM-HỌC-2021-2022.xlsx]BHST21.1'!#REF!="CN",1,0)</xm:f>
            <x14:dxf>
              <fill>
                <patternFill>
                  <bgColor theme="8" tint="0.59996337778862885"/>
                </patternFill>
              </fill>
            </x14:dxf>
          </x14:cfRule>
          <xm:sqref>E6:AI6 E28:W32 E7:S27 U7:W27 Y7:AI32</xm:sqref>
        </x14:conditionalFormatting>
        <x14:conditionalFormatting xmlns:xm="http://schemas.microsoft.com/office/excel/2006/main">
          <x14:cfRule type="expression" priority="11" id="{C5811240-46E0-43A5-BAF5-BCF4093F8D24}">
            <xm:f>IF('E:\dữ liệu tuan nho\CC-EDUMALL\[BẢNG-ĐIỂM-DANH-HỌC-SINH-KHÓA-21-NĂM-HỌC-2021-2022.xlsx]BHST21.1'!#REF!="CN",1,0)</xm:f>
            <x14:dxf>
              <fill>
                <patternFill>
                  <bgColor theme="8" tint="0.79998168889431442"/>
                </patternFill>
              </fill>
            </x14:dxf>
          </x14:cfRule>
          <xm:sqref>E6:AI6 E28:W32 E7:S27 U7:W27 Y7:AI32</xm:sqref>
        </x14:conditionalFormatting>
        <x14:conditionalFormatting xmlns:xm="http://schemas.microsoft.com/office/excel/2006/main">
          <x14:cfRule type="expression" priority="9" id="{989E7B18-548F-4848-8E06-A395922BEC15}">
            <xm:f>IF('E:\dữ liệu tuan nho\CC-EDUMALL\[BẢNG-ĐIỂM-DANH-HỌC-SINH-KHÓA-21-NĂM-HỌC-2021-2022.xlsx]BHST21.1'!#REF!="CN",1,0)</xm:f>
            <x14:dxf>
              <fill>
                <patternFill>
                  <bgColor theme="8" tint="0.59996337778862885"/>
                </patternFill>
              </fill>
            </x14:dxf>
          </x14:cfRule>
          <xm:sqref>T7:T27</xm:sqref>
        </x14:conditionalFormatting>
        <x14:conditionalFormatting xmlns:xm="http://schemas.microsoft.com/office/excel/2006/main">
          <x14:cfRule type="expression" priority="8" id="{13B793D1-B8A6-4D7E-A425-FD75BB248B04}">
            <xm:f>IF('E:\dữ liệu tuan nho\CC-EDUMALL\[BẢNG-ĐIỂM-DANH-HỌC-SINH-KHÓA-21-NĂM-HỌC-2021-2022.xlsx]BHST21.1'!#REF!="CN",1,0)</xm:f>
            <x14:dxf>
              <fill>
                <patternFill>
                  <bgColor theme="8" tint="0.79998168889431442"/>
                </patternFill>
              </fill>
            </x14:dxf>
          </x14:cfRule>
          <xm:sqref>T7:T27</xm:sqref>
        </x14:conditionalFormatting>
        <x14:conditionalFormatting xmlns:xm="http://schemas.microsoft.com/office/excel/2006/main">
          <x14:cfRule type="expression" priority="6" id="{705B5C34-534C-4491-B3EC-98EDCDB76617}">
            <xm:f>IF('E:\dữ liệu tuan nho\CC-EDUMALL\[BẢNG-ĐIỂM-DANH-HỌC-SINH-KHÓA-21-NĂM-HỌC-2021-2022 (7).xlsx]BHST21.1'!#REF!="CN",1,0)</xm:f>
            <x14:dxf>
              <fill>
                <patternFill>
                  <bgColor theme="8" tint="0.59996337778862885"/>
                </patternFill>
              </fill>
            </x14:dxf>
          </x14:cfRule>
          <xm:sqref>X28:X32</xm:sqref>
        </x14:conditionalFormatting>
        <x14:conditionalFormatting xmlns:xm="http://schemas.microsoft.com/office/excel/2006/main">
          <x14:cfRule type="expression" priority="5" id="{B65405D9-27AC-4A5D-95FE-099B717D0349}">
            <xm:f>IF('E:\dữ liệu tuan nho\CC-EDUMALL\[BẢNG-ĐIỂM-DANH-HỌC-SINH-KHÓA-21-NĂM-HỌC-2021-2022 (7).xlsx]BHST21.1'!#REF!="CN",1,0)</xm:f>
            <x14:dxf>
              <fill>
                <patternFill>
                  <bgColor theme="8" tint="0.79998168889431442"/>
                </patternFill>
              </fill>
            </x14:dxf>
          </x14:cfRule>
          <xm:sqref>X28:X32</xm:sqref>
        </x14:conditionalFormatting>
        <x14:conditionalFormatting xmlns:xm="http://schemas.microsoft.com/office/excel/2006/main">
          <x14:cfRule type="expression" priority="3" id="{044CA065-EABB-4BB5-9CCB-8E479EF39A6C}">
            <xm:f>IF('E:\dữ liệu tuan nho\CC-EDUMALL\[BẢNG-ĐIỂM-DANH-HỌC-SINH-KHÓA-21-NĂM-HỌC-2021-2022.xlsx]BHST21.1'!#REF!="CN",1,0)</xm:f>
            <x14:dxf>
              <fill>
                <patternFill>
                  <bgColor theme="8" tint="0.59996337778862885"/>
                </patternFill>
              </fill>
            </x14:dxf>
          </x14:cfRule>
          <xm:sqref>X7:X27</xm:sqref>
        </x14:conditionalFormatting>
        <x14:conditionalFormatting xmlns:xm="http://schemas.microsoft.com/office/excel/2006/main">
          <x14:cfRule type="expression" priority="2" id="{32A2E444-4ED3-4ED4-A641-0E7443A5C496}">
            <xm:f>IF('E:\dữ liệu tuan nho\CC-EDUMALL\[BẢNG-ĐIỂM-DANH-HỌC-SINH-KHÓA-21-NĂM-HỌC-2021-2022.xlsx]BHST21.1'!#REF!="CN",1,0)</xm:f>
            <x14:dxf>
              <fill>
                <patternFill>
                  <bgColor theme="8" tint="0.79998168889431442"/>
                </patternFill>
              </fill>
            </x14:dxf>
          </x14:cfRule>
          <xm:sqref>X7:X27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zoomScale="80" zoomScaleNormal="80" workbookViewId="0">
      <selection activeCell="C8" sqref="C8"/>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6" width="6.5" style="77" customWidth="1"/>
    <col min="17" max="17" width="9.6640625" style="77" customWidth="1"/>
    <col min="18" max="18" width="7.83203125" style="77" customWidth="1"/>
    <col min="19"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38" t="s">
        <v>182</v>
      </c>
      <c r="C1" s="238"/>
      <c r="D1" s="238"/>
      <c r="E1" s="238"/>
      <c r="F1" s="238"/>
      <c r="G1" s="238"/>
      <c r="H1" s="238"/>
      <c r="I1" s="238"/>
      <c r="J1" s="238"/>
      <c r="K1" s="121"/>
      <c r="L1" s="121"/>
      <c r="M1" s="121"/>
      <c r="N1" s="239" t="s">
        <v>183</v>
      </c>
      <c r="O1" s="239"/>
      <c r="P1" s="239"/>
      <c r="Q1" s="239"/>
      <c r="R1" s="239"/>
      <c r="S1" s="239"/>
      <c r="T1" s="239"/>
      <c r="U1" s="239"/>
      <c r="V1" s="239"/>
      <c r="W1" s="239"/>
      <c r="X1" s="239"/>
      <c r="Y1" s="239"/>
    </row>
    <row r="2" spans="2:25" ht="20.25" customHeight="1">
      <c r="B2" s="240" t="s">
        <v>262</v>
      </c>
      <c r="C2" s="240"/>
      <c r="D2" s="240"/>
      <c r="E2" s="240"/>
      <c r="F2" s="240"/>
      <c r="G2" s="240"/>
      <c r="H2" s="240"/>
      <c r="I2" s="240"/>
      <c r="J2" s="240"/>
      <c r="K2" s="240"/>
      <c r="L2" s="240"/>
      <c r="M2" s="240"/>
      <c r="N2" s="240"/>
      <c r="O2" s="240"/>
      <c r="P2" s="240"/>
      <c r="Q2" s="240"/>
      <c r="R2" s="240"/>
      <c r="S2" s="240"/>
      <c r="T2" s="240"/>
      <c r="U2" s="240"/>
      <c r="V2" s="240"/>
      <c r="W2" s="240"/>
      <c r="X2" s="240"/>
      <c r="Y2" s="240"/>
    </row>
    <row r="3" spans="2:25" ht="33" customHeight="1">
      <c r="B3" s="288" t="s">
        <v>254</v>
      </c>
      <c r="C3" s="288"/>
      <c r="D3" s="288"/>
      <c r="E3" s="288"/>
      <c r="F3" s="288"/>
      <c r="G3" s="288"/>
      <c r="H3" s="288"/>
      <c r="I3" s="288"/>
      <c r="J3" s="288"/>
      <c r="K3" s="288"/>
      <c r="L3" s="288"/>
      <c r="M3" s="288"/>
      <c r="N3" s="288"/>
      <c r="O3" s="288"/>
      <c r="P3" s="288"/>
      <c r="Q3" s="288"/>
      <c r="R3" s="288"/>
      <c r="S3" s="288"/>
      <c r="T3" s="288"/>
      <c r="U3" s="288"/>
      <c r="V3" s="288"/>
      <c r="W3" s="288"/>
      <c r="X3" s="288"/>
      <c r="Y3" s="288"/>
    </row>
    <row r="4" spans="2:25" s="79" customFormat="1" ht="30" customHeight="1">
      <c r="B4" s="91" t="s">
        <v>186</v>
      </c>
      <c r="C4" s="73" t="s">
        <v>187</v>
      </c>
      <c r="D4" s="91" t="s">
        <v>188</v>
      </c>
      <c r="E4" s="92" t="s">
        <v>245</v>
      </c>
      <c r="F4" s="92" t="s">
        <v>246</v>
      </c>
      <c r="G4" s="92" t="s">
        <v>244</v>
      </c>
      <c r="H4" s="91" t="s">
        <v>186</v>
      </c>
      <c r="I4" s="73" t="s">
        <v>187</v>
      </c>
      <c r="J4" s="91" t="s">
        <v>188</v>
      </c>
      <c r="K4" s="92" t="s">
        <v>245</v>
      </c>
      <c r="L4" s="92" t="s">
        <v>246</v>
      </c>
      <c r="M4" s="124" t="s">
        <v>244</v>
      </c>
      <c r="N4" s="91" t="s">
        <v>186</v>
      </c>
      <c r="O4" s="73" t="s">
        <v>187</v>
      </c>
      <c r="P4" s="91" t="s">
        <v>188</v>
      </c>
      <c r="Q4" s="92" t="s">
        <v>245</v>
      </c>
      <c r="R4" s="92" t="s">
        <v>246</v>
      </c>
      <c r="S4" s="92" t="s">
        <v>244</v>
      </c>
      <c r="T4" s="91" t="s">
        <v>186</v>
      </c>
      <c r="U4" s="73" t="s">
        <v>187</v>
      </c>
      <c r="V4" s="91" t="s">
        <v>188</v>
      </c>
      <c r="W4" s="92" t="s">
        <v>245</v>
      </c>
      <c r="X4" s="92" t="s">
        <v>246</v>
      </c>
      <c r="Y4" s="92" t="s">
        <v>244</v>
      </c>
    </row>
    <row r="5" spans="2:25" s="83" customFormat="1" ht="20.25" customHeight="1">
      <c r="B5" s="80">
        <v>1</v>
      </c>
      <c r="C5" s="81" t="s">
        <v>786</v>
      </c>
      <c r="D5" s="84"/>
      <c r="E5" s="93">
        <f>KTDN21!AJ45</f>
        <v>150</v>
      </c>
      <c r="F5" s="97" t="e">
        <f>#REF!</f>
        <v>#REF!</v>
      </c>
      <c r="G5" s="101" t="e">
        <f>#REF!</f>
        <v>#REF!</v>
      </c>
      <c r="H5" s="90">
        <v>1</v>
      </c>
      <c r="I5" s="88" t="s">
        <v>190</v>
      </c>
      <c r="J5" s="66"/>
      <c r="K5" s="93" t="e">
        <f>#REF!</f>
        <v>#REF!</v>
      </c>
      <c r="L5" s="97" t="e">
        <f>#REF!</f>
        <v>#REF!</v>
      </c>
      <c r="M5" s="101" t="e">
        <f>#REF!</f>
        <v>#REF!</v>
      </c>
      <c r="N5" s="90">
        <v>1</v>
      </c>
      <c r="O5" s="125" t="s">
        <v>215</v>
      </c>
      <c r="P5" s="66"/>
      <c r="Q5" s="93" t="e">
        <f>#REF!</f>
        <v>#REF!</v>
      </c>
      <c r="R5" s="97" t="e">
        <f>#REF!</f>
        <v>#REF!</v>
      </c>
      <c r="S5" s="101" t="e">
        <f>#REF!</f>
        <v>#REF!</v>
      </c>
      <c r="T5" s="90">
        <v>1</v>
      </c>
      <c r="U5" s="88" t="s">
        <v>208</v>
      </c>
      <c r="V5" s="66"/>
      <c r="W5" s="93" t="e">
        <f>#REF!</f>
        <v>#REF!</v>
      </c>
      <c r="X5" s="97" t="e">
        <f>#REF!</f>
        <v>#REF!</v>
      </c>
      <c r="Y5" s="101" t="e">
        <f>#REF!</f>
        <v>#REF!</v>
      </c>
    </row>
    <row r="6" spans="2:25" s="83" customFormat="1" ht="20.25" customHeight="1">
      <c r="B6" s="80">
        <v>2</v>
      </c>
      <c r="C6" s="81"/>
      <c r="D6" s="84"/>
      <c r="E6" s="93" t="e">
        <f>#REF!</f>
        <v>#REF!</v>
      </c>
      <c r="F6" s="97" t="e">
        <f>#REF!</f>
        <v>#REF!</v>
      </c>
      <c r="G6" s="101" t="e">
        <f>#REF!</f>
        <v>#REF!</v>
      </c>
      <c r="H6" s="90">
        <v>2</v>
      </c>
      <c r="I6" s="88" t="s">
        <v>195</v>
      </c>
      <c r="J6" s="66"/>
      <c r="K6" s="93" t="e">
        <f>#REF!</f>
        <v>#REF!</v>
      </c>
      <c r="L6" s="97" t="e">
        <f>#REF!</f>
        <v>#REF!</v>
      </c>
      <c r="M6" s="101" t="e">
        <f>#REF!</f>
        <v>#REF!</v>
      </c>
      <c r="N6" s="90">
        <v>2</v>
      </c>
      <c r="O6" s="125" t="s">
        <v>219</v>
      </c>
      <c r="P6" s="66"/>
      <c r="Q6" s="93" t="e">
        <f>#REF!</f>
        <v>#REF!</v>
      </c>
      <c r="R6" s="97" t="e">
        <f>#REF!</f>
        <v>#REF!</v>
      </c>
      <c r="S6" s="101" t="e">
        <f>#REF!</f>
        <v>#REF!</v>
      </c>
      <c r="T6" s="90">
        <v>2</v>
      </c>
      <c r="U6" s="88" t="s">
        <v>212</v>
      </c>
      <c r="V6" s="90"/>
      <c r="W6" s="93" t="e">
        <f>#REF!</f>
        <v>#REF!</v>
      </c>
      <c r="X6" s="97" t="e">
        <f>#REF!</f>
        <v>#REF!</v>
      </c>
      <c r="Y6" s="101" t="e">
        <f>#REF!</f>
        <v>#REF!</v>
      </c>
    </row>
    <row r="7" spans="2:25" s="83" customFormat="1" ht="20.25" customHeight="1">
      <c r="B7" s="80">
        <v>3</v>
      </c>
      <c r="C7" s="81" t="s">
        <v>787</v>
      </c>
      <c r="D7" s="84"/>
      <c r="E7" s="93" t="e">
        <f>#REF!</f>
        <v>#REF!</v>
      </c>
      <c r="F7" s="97" t="e">
        <f>#REF!</f>
        <v>#REF!</v>
      </c>
      <c r="G7" s="101" t="e">
        <f>#REF!</f>
        <v>#REF!</v>
      </c>
      <c r="H7" s="90">
        <v>3</v>
      </c>
      <c r="I7" s="88" t="s">
        <v>199</v>
      </c>
      <c r="J7" s="66"/>
      <c r="K7" s="93" t="e">
        <f>#REF!</f>
        <v>#REF!</v>
      </c>
      <c r="L7" s="97" t="e">
        <f>#REF!</f>
        <v>#REF!</v>
      </c>
      <c r="M7" s="101" t="e">
        <f>#REF!</f>
        <v>#REF!</v>
      </c>
      <c r="N7" s="90">
        <v>3</v>
      </c>
      <c r="O7" s="125" t="s">
        <v>222</v>
      </c>
      <c r="P7" s="66"/>
      <c r="Q7" s="93" t="e">
        <f>#REF!</f>
        <v>#REF!</v>
      </c>
      <c r="R7" s="97" t="e">
        <f>#REF!</f>
        <v>#REF!</v>
      </c>
      <c r="S7" s="101" t="e">
        <f>#REF!</f>
        <v>#REF!</v>
      </c>
      <c r="T7" s="90">
        <v>3</v>
      </c>
      <c r="U7" s="88" t="s">
        <v>216</v>
      </c>
      <c r="V7" s="66"/>
      <c r="W7" s="94" t="e">
        <f>#REF!</f>
        <v>#REF!</v>
      </c>
      <c r="X7" s="98" t="e">
        <f>#REF!</f>
        <v>#REF!</v>
      </c>
      <c r="Y7" s="102" t="e">
        <f>#REF!</f>
        <v>#REF!</v>
      </c>
    </row>
    <row r="8" spans="2:25" s="83" customFormat="1" ht="20.25" customHeight="1">
      <c r="B8" s="80">
        <v>4</v>
      </c>
      <c r="C8" s="81" t="s">
        <v>202</v>
      </c>
      <c r="D8" s="84"/>
      <c r="E8" s="93" t="e">
        <f>#REF!</f>
        <v>#REF!</v>
      </c>
      <c r="F8" s="97" t="e">
        <f>#REF!</f>
        <v>#REF!</v>
      </c>
      <c r="G8" s="101" t="e">
        <f>#REF!</f>
        <v>#REF!</v>
      </c>
      <c r="H8" s="90">
        <v>4</v>
      </c>
      <c r="I8" s="88" t="s">
        <v>203</v>
      </c>
      <c r="J8" s="66"/>
      <c r="K8" s="93" t="e">
        <f>#REF!</f>
        <v>#REF!</v>
      </c>
      <c r="L8" s="97" t="e">
        <f>#REF!</f>
        <v>#REF!</v>
      </c>
      <c r="M8" s="101" t="e">
        <f>#REF!</f>
        <v>#REF!</v>
      </c>
      <c r="N8" s="90">
        <v>4</v>
      </c>
      <c r="O8" s="125" t="s">
        <v>226</v>
      </c>
      <c r="P8" s="66"/>
      <c r="Q8" s="93" t="e">
        <f>#REF!</f>
        <v>#REF!</v>
      </c>
      <c r="R8" s="93" t="e">
        <f>#REF!</f>
        <v>#REF!</v>
      </c>
      <c r="S8" s="93" t="e">
        <f>#REF!</f>
        <v>#REF!</v>
      </c>
      <c r="T8" s="90">
        <v>4</v>
      </c>
      <c r="U8" s="88" t="s">
        <v>223</v>
      </c>
      <c r="V8" s="66"/>
      <c r="W8" s="93" t="e">
        <f>#REF!</f>
        <v>#REF!</v>
      </c>
      <c r="X8" s="97" t="e">
        <f>#REF!</f>
        <v>#REF!</v>
      </c>
      <c r="Y8" s="101" t="e">
        <f>#REF!</f>
        <v>#REF!</v>
      </c>
    </row>
    <row r="9" spans="2:25" s="83" customFormat="1" ht="20.25" customHeight="1">
      <c r="B9" s="80">
        <v>5</v>
      </c>
      <c r="C9" s="81" t="s">
        <v>207</v>
      </c>
      <c r="D9" s="84"/>
      <c r="E9" s="93" t="e">
        <f>#REF!</f>
        <v>#REF!</v>
      </c>
      <c r="F9" s="97" t="e">
        <f>#REF!</f>
        <v>#REF!</v>
      </c>
      <c r="G9" s="101" t="e">
        <f>#REF!</f>
        <v>#REF!</v>
      </c>
      <c r="H9" s="90">
        <v>5</v>
      </c>
      <c r="I9" s="122" t="s">
        <v>229</v>
      </c>
      <c r="J9" s="90"/>
      <c r="K9" s="96">
        <f>CSSĐ21.1!AJ46</f>
        <v>34</v>
      </c>
      <c r="L9" s="100">
        <f>CSSĐ21.1!AK46</f>
        <v>4</v>
      </c>
      <c r="M9" s="104" t="e">
        <f>CSSĐ21.1!AL46</f>
        <v>#REF!</v>
      </c>
      <c r="N9" s="90">
        <v>5</v>
      </c>
      <c r="O9" s="125" t="s">
        <v>230</v>
      </c>
      <c r="P9" s="66"/>
      <c r="Q9" s="93" t="e">
        <f>#REF!</f>
        <v>#REF!</v>
      </c>
      <c r="R9" s="97" t="e">
        <f>#REF!</f>
        <v>#REF!</v>
      </c>
      <c r="S9" s="101" t="e">
        <f>#REF!</f>
        <v>#REF!</v>
      </c>
      <c r="T9" s="90">
        <v>5</v>
      </c>
      <c r="U9" s="88" t="s">
        <v>227</v>
      </c>
      <c r="V9" s="66"/>
      <c r="W9" s="93" t="e">
        <f>#REF!</f>
        <v>#REF!</v>
      </c>
      <c r="X9" s="97" t="e">
        <f>#REF!</f>
        <v>#REF!</v>
      </c>
      <c r="Y9" s="101" t="e">
        <f>#REF!</f>
        <v>#REF!</v>
      </c>
    </row>
    <row r="10" spans="2:25" s="83" customFormat="1" ht="20.25" customHeight="1">
      <c r="B10" s="80">
        <v>6</v>
      </c>
      <c r="C10" s="81" t="s">
        <v>211</v>
      </c>
      <c r="D10" s="84"/>
      <c r="E10" s="93" t="e">
        <f>#REF!</f>
        <v>#REF!</v>
      </c>
      <c r="F10" s="97" t="e">
        <f>#REF!</f>
        <v>#REF!</v>
      </c>
      <c r="G10" s="101" t="e">
        <f>#REF!</f>
        <v>#REF!</v>
      </c>
      <c r="H10" s="90">
        <v>6</v>
      </c>
      <c r="I10" s="122" t="s">
        <v>233</v>
      </c>
      <c r="J10" s="90"/>
      <c r="K10" s="96" t="e">
        <f>#REF!</f>
        <v>#REF!</v>
      </c>
      <c r="L10" s="100" t="e">
        <f>#REF!</f>
        <v>#REF!</v>
      </c>
      <c r="M10" s="104" t="e">
        <f>#REF!</f>
        <v>#REF!</v>
      </c>
      <c r="N10" s="90">
        <v>6</v>
      </c>
      <c r="O10" s="125" t="s">
        <v>234</v>
      </c>
      <c r="P10" s="66"/>
      <c r="Q10" s="93" t="e">
        <f>#REF!</f>
        <v>#REF!</v>
      </c>
      <c r="R10" s="97" t="e">
        <f>#REF!</f>
        <v>#REF!</v>
      </c>
      <c r="S10" s="101" t="e">
        <f>#REF!</f>
        <v>#REF!</v>
      </c>
      <c r="T10" s="90">
        <v>6</v>
      </c>
      <c r="U10" s="88" t="s">
        <v>231</v>
      </c>
      <c r="V10" s="66"/>
      <c r="W10" s="93" t="e">
        <f>#REF!</f>
        <v>#REF!</v>
      </c>
      <c r="X10" s="97" t="e">
        <f>#REF!</f>
        <v>#REF!</v>
      </c>
      <c r="Y10" s="101" t="e">
        <f>#REF!</f>
        <v>#REF!</v>
      </c>
    </row>
    <row r="11" spans="2:25" s="83" customFormat="1" ht="20.25" customHeight="1">
      <c r="B11" s="80">
        <v>7</v>
      </c>
      <c r="C11" s="82" t="s">
        <v>191</v>
      </c>
      <c r="D11" s="80"/>
      <c r="E11" s="94">
        <f>TC21.1!AJ49</f>
        <v>34</v>
      </c>
      <c r="F11" s="98">
        <f>TC21.1!AK49</f>
        <v>0</v>
      </c>
      <c r="G11" s="123">
        <f>TC21.1!AL49</f>
        <v>0</v>
      </c>
      <c r="H11" s="90">
        <v>7</v>
      </c>
      <c r="I11" s="122" t="s">
        <v>237</v>
      </c>
      <c r="J11" s="90"/>
      <c r="K11" s="96" t="e">
        <f>#REF!</f>
        <v>#REF!</v>
      </c>
      <c r="L11" s="100" t="e">
        <f>#REF!</f>
        <v>#REF!</v>
      </c>
      <c r="M11" s="104" t="e">
        <f>#REF!</f>
        <v>#REF!</v>
      </c>
      <c r="N11" s="90">
        <v>7</v>
      </c>
      <c r="O11" s="125" t="s">
        <v>238</v>
      </c>
      <c r="P11" s="66"/>
      <c r="Q11" s="93" t="e">
        <f>#REF!</f>
        <v>#REF!</v>
      </c>
      <c r="R11" s="97" t="e">
        <f>#REF!</f>
        <v>#REF!</v>
      </c>
      <c r="S11" s="101" t="e">
        <f>#REF!</f>
        <v>#REF!</v>
      </c>
      <c r="T11" s="90">
        <v>7</v>
      </c>
      <c r="U11" s="89" t="s">
        <v>235</v>
      </c>
      <c r="V11" s="66"/>
      <c r="W11" s="93" t="e">
        <f>#REF!</f>
        <v>#REF!</v>
      </c>
      <c r="X11" s="97" t="e">
        <f>#REF!</f>
        <v>#REF!</v>
      </c>
      <c r="Y11" s="101" t="e">
        <f>#REF!</f>
        <v>#REF!</v>
      </c>
    </row>
    <row r="12" spans="2:25" s="83" customFormat="1" ht="20.25" customHeight="1">
      <c r="B12" s="80">
        <v>8</v>
      </c>
      <c r="C12" s="82" t="s">
        <v>196</v>
      </c>
      <c r="D12" s="80"/>
      <c r="E12" s="94" t="e">
        <f>#REF!</f>
        <v>#REF!</v>
      </c>
      <c r="F12" s="98" t="e">
        <f>#REF!</f>
        <v>#REF!</v>
      </c>
      <c r="G12" s="123" t="e">
        <f>#REF!</f>
        <v>#REF!</v>
      </c>
      <c r="H12" s="90">
        <v>8</v>
      </c>
      <c r="I12" s="122" t="s">
        <v>240</v>
      </c>
      <c r="J12" s="90"/>
      <c r="K12" s="96">
        <f>CSSĐ21.2!AJ43</f>
        <v>65</v>
      </c>
      <c r="L12" s="100">
        <f>CSSĐ21.2!AK43</f>
        <v>2</v>
      </c>
      <c r="M12" s="104">
        <f>CSSĐ21.2!AL43</f>
        <v>0</v>
      </c>
      <c r="N12" s="90">
        <v>8</v>
      </c>
      <c r="O12" s="125" t="s">
        <v>241</v>
      </c>
      <c r="P12" s="66"/>
      <c r="Q12" s="93" t="e">
        <f>#REF!</f>
        <v>#REF!</v>
      </c>
      <c r="R12" s="97" t="e">
        <f>#REF!</f>
        <v>#REF!</v>
      </c>
      <c r="S12" s="101" t="e">
        <f>#REF!</f>
        <v>#REF!</v>
      </c>
      <c r="T12" s="90">
        <v>8</v>
      </c>
      <c r="U12" s="88" t="s">
        <v>239</v>
      </c>
      <c r="V12" s="66"/>
      <c r="W12" s="93" t="e">
        <f>#REF!</f>
        <v>#REF!</v>
      </c>
      <c r="X12" s="97" t="e">
        <f>#REF!</f>
        <v>#REF!</v>
      </c>
      <c r="Y12" s="101" t="e">
        <f>#REF!</f>
        <v>#REF!</v>
      </c>
    </row>
    <row r="13" spans="2:25" s="83" customFormat="1" ht="20.25" customHeight="1">
      <c r="B13" s="80">
        <v>9</v>
      </c>
      <c r="C13" s="82" t="s">
        <v>200</v>
      </c>
      <c r="D13" s="80"/>
      <c r="E13" s="94">
        <f>TC21.3!AJ30</f>
        <v>30</v>
      </c>
      <c r="F13" s="98">
        <f>TC21.3!AK30</f>
        <v>2</v>
      </c>
      <c r="G13" s="123">
        <f>TC21.3!AL30</f>
        <v>5</v>
      </c>
      <c r="H13" s="90">
        <v>9</v>
      </c>
      <c r="I13" s="122" t="s">
        <v>243</v>
      </c>
      <c r="J13" s="90"/>
      <c r="K13" s="96">
        <f>CSSĐ21.3!AJ46</f>
        <v>54</v>
      </c>
      <c r="L13" s="100">
        <f>CSSĐ21.3!AK46</f>
        <v>2</v>
      </c>
      <c r="M13" s="104">
        <f>CSSĐ21.3!AL46</f>
        <v>3</v>
      </c>
      <c r="N13" s="90">
        <v>9</v>
      </c>
      <c r="O13" s="122" t="s">
        <v>217</v>
      </c>
      <c r="P13" s="90"/>
      <c r="Q13" s="94" t="e">
        <f>#REF!</f>
        <v>#REF!</v>
      </c>
      <c r="R13" s="98" t="e">
        <f>#REF!</f>
        <v>#REF!</v>
      </c>
      <c r="S13" s="102" t="e">
        <f>#REF!</f>
        <v>#REF!</v>
      </c>
      <c r="T13" s="90">
        <v>9</v>
      </c>
      <c r="U13" s="122" t="s">
        <v>242</v>
      </c>
      <c r="V13" s="90"/>
      <c r="W13" s="94">
        <f>KTDN21!AJ45</f>
        <v>150</v>
      </c>
      <c r="X13" s="98">
        <f>KTDN21!AK45</f>
        <v>6</v>
      </c>
      <c r="Y13" s="102">
        <f>KTDN21!AL45</f>
        <v>1</v>
      </c>
    </row>
    <row r="14" spans="2:25" s="83" customFormat="1" ht="20.25" customHeight="1">
      <c r="B14" s="80">
        <v>10</v>
      </c>
      <c r="C14" s="82" t="s">
        <v>204</v>
      </c>
      <c r="D14" s="80"/>
      <c r="E14" s="94">
        <f>CKCT21!AJ43</f>
        <v>44</v>
      </c>
      <c r="F14" s="98">
        <f>CKCT21!AK43</f>
        <v>0</v>
      </c>
      <c r="G14" s="123">
        <f>CKCT21!AL43</f>
        <v>0</v>
      </c>
      <c r="H14" s="90">
        <v>10</v>
      </c>
      <c r="I14" s="122" t="s">
        <v>193</v>
      </c>
      <c r="J14" s="90"/>
      <c r="K14" s="96">
        <f>TKTT21!AJ39</f>
        <v>42</v>
      </c>
      <c r="L14" s="100">
        <f>TKTT21!AK39</f>
        <v>2</v>
      </c>
      <c r="M14" s="104">
        <f>TKTT21!AL39</f>
        <v>9</v>
      </c>
      <c r="N14" s="90">
        <v>10</v>
      </c>
      <c r="O14" s="122" t="s">
        <v>220</v>
      </c>
      <c r="P14" s="90"/>
      <c r="Q14" s="94">
        <f>ĐCN21.2!AJ41</f>
        <v>76</v>
      </c>
      <c r="R14" s="98">
        <f>ĐCN21.2!AK41</f>
        <v>1</v>
      </c>
      <c r="S14" s="102">
        <f>ĐCN21.2!AL41</f>
        <v>7</v>
      </c>
      <c r="T14" s="90">
        <v>10</v>
      </c>
      <c r="U14" s="122" t="s">
        <v>192</v>
      </c>
      <c r="V14" s="90"/>
      <c r="W14" s="94">
        <f>LGT21.1!AJ40</f>
        <v>58</v>
      </c>
      <c r="X14" s="98">
        <f>LGT21.1!AK40</f>
        <v>2</v>
      </c>
      <c r="Y14" s="102">
        <f>LGT21.1!AL40</f>
        <v>0</v>
      </c>
    </row>
    <row r="15" spans="2:25" s="83" customFormat="1" ht="20.25" customHeight="1">
      <c r="B15" s="80">
        <v>11</v>
      </c>
      <c r="C15" s="82" t="s">
        <v>209</v>
      </c>
      <c r="D15" s="80"/>
      <c r="E15" s="94">
        <f>CKĐL21.1!AJ41</f>
        <v>33</v>
      </c>
      <c r="F15" s="98">
        <f>CKĐL21.1!AK41</f>
        <v>1</v>
      </c>
      <c r="G15" s="123">
        <f>CKĐL21.1!AL41</f>
        <v>1</v>
      </c>
      <c r="H15" s="90">
        <v>11</v>
      </c>
      <c r="I15" s="122" t="s">
        <v>197</v>
      </c>
      <c r="J15" s="90"/>
      <c r="K15" s="96" t="e">
        <f>#REF!</f>
        <v>#REF!</v>
      </c>
      <c r="L15" s="100" t="e">
        <f>#REF!</f>
        <v>#REF!</v>
      </c>
      <c r="M15" s="104" t="e">
        <f>#REF!</f>
        <v>#REF!</v>
      </c>
      <c r="N15" s="90">
        <v>11</v>
      </c>
      <c r="O15" s="122" t="s">
        <v>224</v>
      </c>
      <c r="P15" s="90"/>
      <c r="Q15" s="94">
        <f>TKĐH21.1!AJ37</f>
        <v>12</v>
      </c>
      <c r="R15" s="98">
        <f>TKĐH21.1!AK37</f>
        <v>0</v>
      </c>
      <c r="S15" s="102">
        <f>TKĐH21.1!AL37</f>
        <v>0</v>
      </c>
      <c r="T15" s="90">
        <v>11</v>
      </c>
      <c r="U15" s="122" t="s">
        <v>205</v>
      </c>
      <c r="V15" s="90"/>
      <c r="W15" s="94">
        <f>THUD21.1!AJ19</f>
        <v>0</v>
      </c>
      <c r="X15" s="98">
        <f>THUD21.1!AK19</f>
        <v>0</v>
      </c>
      <c r="Y15" s="102">
        <f>THUD21.1!AL19</f>
        <v>0</v>
      </c>
    </row>
    <row r="16" spans="2:25" s="83" customFormat="1" ht="20.25" customHeight="1">
      <c r="B16" s="80">
        <v>12</v>
      </c>
      <c r="C16" s="82" t="s">
        <v>213</v>
      </c>
      <c r="D16" s="80"/>
      <c r="E16" s="94" t="e">
        <f>#REF!</f>
        <v>#REF!</v>
      </c>
      <c r="F16" s="98" t="e">
        <f>#REF!</f>
        <v>#REF!</v>
      </c>
      <c r="G16" s="123" t="e">
        <f>#REF!</f>
        <v>#REF!</v>
      </c>
      <c r="H16" s="90">
        <v>12</v>
      </c>
      <c r="I16" s="122" t="s">
        <v>201</v>
      </c>
      <c r="J16" s="90"/>
      <c r="K16" s="96">
        <f>TBN21.1!AJ37</f>
        <v>39</v>
      </c>
      <c r="L16" s="100">
        <f>TBN21.1!AK37</f>
        <v>4</v>
      </c>
      <c r="M16" s="104">
        <f>TBN21.1!AL37</f>
        <v>8</v>
      </c>
      <c r="N16" s="90">
        <v>12</v>
      </c>
      <c r="O16" s="122" t="s">
        <v>228</v>
      </c>
      <c r="P16" s="90"/>
      <c r="Q16" s="94" t="e">
        <f>#REF!</f>
        <v>#REF!</v>
      </c>
      <c r="R16" s="98" t="e">
        <f>#REF!</f>
        <v>#REF!</v>
      </c>
      <c r="S16" s="102" t="e">
        <f>#REF!</f>
        <v>#REF!</v>
      </c>
      <c r="T16" s="90">
        <v>12</v>
      </c>
      <c r="U16" s="122" t="s">
        <v>210</v>
      </c>
      <c r="V16" s="90"/>
      <c r="W16" s="94">
        <f>BHST21.1!AJ33</f>
        <v>25</v>
      </c>
      <c r="X16" s="98">
        <f>BHST21.1!AK33</f>
        <v>0</v>
      </c>
      <c r="Y16" s="102">
        <f>BHST21.1!AL33</f>
        <v>3</v>
      </c>
    </row>
    <row r="17" spans="1:25" s="83" customFormat="1" ht="21" customHeight="1">
      <c r="B17" s="264" t="s">
        <v>247</v>
      </c>
      <c r="C17" s="264"/>
      <c r="D17" s="264"/>
      <c r="E17" s="264"/>
      <c r="F17" s="264"/>
      <c r="G17" s="264"/>
      <c r="H17" s="90">
        <v>13</v>
      </c>
      <c r="I17" s="122" t="s">
        <v>206</v>
      </c>
      <c r="J17" s="90"/>
      <c r="K17" s="96" t="e">
        <f>#REF!</f>
        <v>#REF!</v>
      </c>
      <c r="L17" s="100" t="e">
        <f>#REF!</f>
        <v>#REF!</v>
      </c>
      <c r="M17" s="104" t="e">
        <f>#REF!</f>
        <v>#REF!</v>
      </c>
      <c r="N17" s="90">
        <v>13</v>
      </c>
      <c r="O17" s="122" t="s">
        <v>232</v>
      </c>
      <c r="P17" s="90"/>
      <c r="Q17" s="94">
        <f>TKĐH21.2!AJ35</f>
        <v>25</v>
      </c>
      <c r="R17" s="98">
        <f>TKĐH21.2!AK35</f>
        <v>1</v>
      </c>
      <c r="S17" s="102">
        <f>TKĐH21.2!AL35</f>
        <v>0</v>
      </c>
      <c r="T17" s="90">
        <v>13</v>
      </c>
      <c r="U17" s="122" t="s">
        <v>214</v>
      </c>
      <c r="V17" s="90"/>
      <c r="W17" s="94">
        <f>BHST21.2!AJ34</f>
        <v>52</v>
      </c>
      <c r="X17" s="98">
        <f>BHST21.2!AK34</f>
        <v>0</v>
      </c>
      <c r="Y17" s="102">
        <f>BHST21.2!AL34</f>
        <v>2</v>
      </c>
    </row>
    <row r="18" spans="1:25" s="83" customFormat="1" ht="21" customHeight="1">
      <c r="B18" s="292" t="s">
        <v>261</v>
      </c>
      <c r="C18" s="293"/>
      <c r="D18" s="293"/>
      <c r="E18" s="293"/>
      <c r="F18" s="282" t="e">
        <f>SUM(E5:E16)</f>
        <v>#REF!</v>
      </c>
      <c r="G18" s="283"/>
      <c r="H18" s="289" t="s">
        <v>250</v>
      </c>
      <c r="I18" s="289"/>
      <c r="J18" s="289"/>
      <c r="K18" s="289"/>
      <c r="L18" s="289"/>
      <c r="M18" s="289"/>
      <c r="N18" s="90">
        <v>14</v>
      </c>
      <c r="O18" s="122" t="s">
        <v>236</v>
      </c>
      <c r="P18" s="90"/>
      <c r="Q18" s="94">
        <f>TC21.2!AJ29</f>
        <v>24</v>
      </c>
      <c r="R18" s="98">
        <f>TC21.2!AK29</f>
        <v>0</v>
      </c>
      <c r="S18" s="102">
        <f>TC21.2!AL29</f>
        <v>0</v>
      </c>
      <c r="T18" s="90">
        <v>14</v>
      </c>
      <c r="U18" s="122" t="s">
        <v>218</v>
      </c>
      <c r="V18" s="90"/>
      <c r="W18" s="94">
        <f>THUD21.2!AJ41</f>
        <v>65</v>
      </c>
      <c r="X18" s="98">
        <f>THUD21.2!AK41</f>
        <v>1</v>
      </c>
      <c r="Y18" s="102">
        <f>THUD21.2!AL41</f>
        <v>2</v>
      </c>
    </row>
    <row r="19" spans="1:25" s="83" customFormat="1" ht="21" customHeight="1">
      <c r="B19" s="235" t="e">
        <f>"Tổng HS vắng có phép "&amp;SUM(F5:F16)+SUM(F11:F16)</f>
        <v>#REF!</v>
      </c>
      <c r="C19" s="236"/>
      <c r="D19" s="236"/>
      <c r="E19" s="236"/>
      <c r="F19" s="236"/>
      <c r="G19" s="237"/>
      <c r="H19" s="280" t="s">
        <v>261</v>
      </c>
      <c r="I19" s="281"/>
      <c r="J19" s="281"/>
      <c r="K19" s="281"/>
      <c r="L19" s="282" t="e">
        <f>SUM(K5:K17)</f>
        <v>#REF!</v>
      </c>
      <c r="M19" s="283"/>
      <c r="N19" s="264" t="s">
        <v>248</v>
      </c>
      <c r="O19" s="264"/>
      <c r="P19" s="264"/>
      <c r="Q19" s="264"/>
      <c r="R19" s="264"/>
      <c r="S19" s="264"/>
      <c r="T19" s="90">
        <v>15</v>
      </c>
      <c r="U19" s="122" t="s">
        <v>221</v>
      </c>
      <c r="V19" s="90"/>
      <c r="W19" s="94">
        <f>THUD21.3!AJ44</f>
        <v>122</v>
      </c>
      <c r="X19" s="98">
        <f>THUD21.3!AK44</f>
        <v>0</v>
      </c>
      <c r="Y19" s="102">
        <f>THUD21.3!AL44</f>
        <v>1</v>
      </c>
    </row>
    <row r="20" spans="1:25" s="83" customFormat="1" ht="21" customHeight="1">
      <c r="B20" s="271" t="e">
        <f>"Tổng HS đi học trễ "&amp;SUM(G5:G10)+SUM(G5:G16)</f>
        <v>#REF!</v>
      </c>
      <c r="C20" s="272"/>
      <c r="D20" s="272"/>
      <c r="E20" s="272"/>
      <c r="F20" s="272"/>
      <c r="G20" s="273"/>
      <c r="H20" s="235" t="e">
        <f>"Tổng HS vắng có phép " &amp;SUM(L5:L17)</f>
        <v>#REF!</v>
      </c>
      <c r="I20" s="236"/>
      <c r="J20" s="236"/>
      <c r="K20" s="236"/>
      <c r="L20" s="236"/>
      <c r="M20" s="236"/>
      <c r="N20" s="280" t="s">
        <v>257</v>
      </c>
      <c r="O20" s="281"/>
      <c r="P20" s="281"/>
      <c r="Q20" s="281"/>
      <c r="R20" s="282" t="e">
        <f>SUM(Q5:Q18)</f>
        <v>#REF!</v>
      </c>
      <c r="S20" s="283"/>
      <c r="T20" s="90">
        <v>16</v>
      </c>
      <c r="U20" s="122" t="s">
        <v>225</v>
      </c>
      <c r="V20" s="90"/>
      <c r="W20" s="96" t="e">
        <f>#REF!</f>
        <v>#REF!</v>
      </c>
      <c r="X20" s="100" t="e">
        <f>#REF!</f>
        <v>#REF!</v>
      </c>
      <c r="Y20" s="104" t="e">
        <f>#REF!</f>
        <v>#REF!</v>
      </c>
    </row>
    <row r="21" spans="1:25" s="85" customFormat="1" ht="19.5">
      <c r="H21" s="290" t="e">
        <f>"Tổng HS đi học trễ " &amp;SUM(M5:M17)</f>
        <v>#REF!</v>
      </c>
      <c r="I21" s="291"/>
      <c r="J21" s="291"/>
      <c r="K21" s="291"/>
      <c r="L21" s="291"/>
      <c r="M21" s="291"/>
      <c r="N21" s="269" t="e">
        <f>"Tổng HS vắng có phép "&amp;SUM(R5:R18)</f>
        <v>#REF!</v>
      </c>
      <c r="O21" s="269"/>
      <c r="P21" s="269"/>
      <c r="Q21" s="269"/>
      <c r="R21" s="269"/>
      <c r="S21" s="269"/>
      <c r="T21" s="289" t="s">
        <v>249</v>
      </c>
      <c r="U21" s="289"/>
      <c r="V21" s="289"/>
      <c r="W21" s="289"/>
      <c r="X21" s="289"/>
      <c r="Y21" s="289"/>
    </row>
    <row r="22" spans="1:25" s="105" customFormat="1" ht="24.75" customHeight="1">
      <c r="A22" s="277" t="s">
        <v>259</v>
      </c>
      <c r="B22" s="277"/>
      <c r="C22" s="277"/>
      <c r="D22" s="277"/>
      <c r="E22" s="277"/>
      <c r="F22" s="277"/>
      <c r="G22" s="277"/>
      <c r="H22" s="277"/>
      <c r="I22" s="277"/>
      <c r="J22" s="277"/>
      <c r="K22" s="277"/>
      <c r="L22" s="278" t="e">
        <f>SUM(E5:E16)+SUM(K5:K17)+SUM(Q5:Q18)+SUM(W5:W20)</f>
        <v>#REF!</v>
      </c>
      <c r="M22" s="278"/>
      <c r="N22" s="270" t="e">
        <f>"Tổng HS đi học trễ "&amp;SUM(S5:S18)</f>
        <v>#REF!</v>
      </c>
      <c r="O22" s="270"/>
      <c r="P22" s="270"/>
      <c r="Q22" s="270"/>
      <c r="R22" s="270"/>
      <c r="S22" s="270"/>
      <c r="T22" s="280" t="s">
        <v>257</v>
      </c>
      <c r="U22" s="281"/>
      <c r="V22" s="281"/>
      <c r="W22" s="281"/>
      <c r="X22" s="282" t="e">
        <f>SUM(W5:W20)</f>
        <v>#REF!</v>
      </c>
      <c r="Y22" s="283"/>
    </row>
    <row r="23" spans="1:25" ht="24.75" customHeight="1">
      <c r="C23" s="284" t="s">
        <v>258</v>
      </c>
      <c r="D23" s="285"/>
      <c r="E23" s="285"/>
      <c r="F23" s="285"/>
      <c r="G23" s="285"/>
      <c r="H23" s="285"/>
      <c r="I23" s="285"/>
      <c r="J23" s="285"/>
      <c r="K23" s="285"/>
      <c r="L23" s="285"/>
      <c r="M23" s="285"/>
      <c r="N23" s="285"/>
      <c r="O23" s="279" t="e">
        <f>SUM(F5:F16)+SUM(L5:L17)+SUM(R5:R18)+SUM(X5:X20)</f>
        <v>#REF!</v>
      </c>
      <c r="P23" s="279"/>
      <c r="Q23" s="286"/>
      <c r="R23" s="286"/>
      <c r="S23" s="287"/>
      <c r="T23" s="235" t="e">
        <f>"Tổng HS vắng có phép "&amp; SUM(X5:X20)</f>
        <v>#REF!</v>
      </c>
      <c r="U23" s="236"/>
      <c r="V23" s="236"/>
      <c r="W23" s="236"/>
      <c r="X23" s="236"/>
      <c r="Y23" s="237"/>
    </row>
    <row r="24" spans="1:25" ht="24.75" customHeight="1">
      <c r="A24" s="128"/>
      <c r="B24" s="128"/>
      <c r="C24" s="127"/>
      <c r="E24" s="276" t="s">
        <v>260</v>
      </c>
      <c r="F24" s="276"/>
      <c r="G24" s="276"/>
      <c r="H24" s="276"/>
      <c r="I24" s="276"/>
      <c r="J24" s="276"/>
      <c r="K24" s="276"/>
      <c r="L24" s="276"/>
      <c r="M24" s="276"/>
      <c r="N24" s="276"/>
      <c r="O24" s="276"/>
      <c r="P24" s="274" t="e">
        <f>SUM(G5:G16)+SUM(M5:M17)+SUM(S5:S18)+SUM(Y5:Y20)</f>
        <v>#REF!</v>
      </c>
      <c r="Q24" s="274"/>
      <c r="R24" s="274"/>
      <c r="S24" s="275"/>
      <c r="T24" s="271" t="e">
        <f>"Tổng HS đi học trễ "&amp; SUM(Y5:Y20)</f>
        <v>#REF!</v>
      </c>
      <c r="U24" s="272"/>
      <c r="V24" s="272"/>
      <c r="W24" s="272"/>
      <c r="X24" s="272"/>
      <c r="Y24" s="273"/>
    </row>
    <row r="26" spans="1:25">
      <c r="C26" s="77"/>
      <c r="D26" s="77"/>
      <c r="E26" s="77"/>
      <c r="F26" s="77"/>
      <c r="G26" s="7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zoomScaleNormal="100" workbookViewId="0">
      <selection activeCell="Y40" sqref="Y40"/>
    </sheetView>
  </sheetViews>
  <sheetFormatPr defaultColWidth="9.33203125" defaultRowHeight="18"/>
  <cols>
    <col min="1" max="1" width="7.1640625" style="14" customWidth="1"/>
    <col min="2" max="2" width="11.33203125" style="14" customWidth="1"/>
    <col min="3" max="3" width="26.5" style="14" customWidth="1"/>
    <col min="4" max="4" width="9.83203125" style="14" customWidth="1"/>
    <col min="5" max="35" width="4" style="14" customWidth="1"/>
    <col min="36" max="38" width="5.6640625" style="14" customWidth="1"/>
    <col min="39" max="39" width="10.83203125" style="14" customWidth="1"/>
    <col min="40" max="40" width="12.1640625" style="14" customWidth="1"/>
    <col min="41" max="41" width="10.83203125" style="14" customWidth="1"/>
    <col min="42" max="16384" width="9.33203125" style="14"/>
  </cols>
  <sheetData>
    <row r="1" spans="1:38">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ht="22.5">
      <c r="A3" s="307" t="s">
        <v>588</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15" customFormat="1" ht="21" customHeight="1">
      <c r="A7" s="23">
        <v>1</v>
      </c>
      <c r="B7" s="23"/>
      <c r="C7" s="24" t="s">
        <v>587</v>
      </c>
      <c r="D7" s="25" t="s">
        <v>27</v>
      </c>
      <c r="E7" s="53"/>
      <c r="F7" s="53"/>
      <c r="G7" s="53"/>
      <c r="H7" s="53"/>
      <c r="I7" s="53"/>
      <c r="J7" s="53"/>
      <c r="K7" s="53"/>
      <c r="L7" s="53"/>
      <c r="M7" s="53"/>
      <c r="N7" s="53"/>
      <c r="O7" s="53" t="s">
        <v>6</v>
      </c>
      <c r="P7" s="113"/>
      <c r="Q7" s="53"/>
      <c r="R7" s="53" t="s">
        <v>6</v>
      </c>
      <c r="S7" s="53"/>
      <c r="T7" s="53"/>
      <c r="U7" s="53"/>
      <c r="V7" s="53"/>
      <c r="W7" s="53" t="s">
        <v>6</v>
      </c>
      <c r="X7" s="53"/>
      <c r="Y7" s="37"/>
      <c r="Z7" s="53"/>
      <c r="AA7" s="53"/>
      <c r="AB7" s="53"/>
      <c r="AC7" s="53"/>
      <c r="AD7" s="53"/>
      <c r="AE7" s="53"/>
      <c r="AF7" s="53"/>
      <c r="AG7" s="53"/>
      <c r="AH7" s="53"/>
      <c r="AI7" s="53"/>
      <c r="AJ7" s="11">
        <f>COUNTIF(E7:AI7,"K")+2*COUNTIF(E7:AI7,"2K")+COUNTIF(E7:AI7,"TK")+COUNTIF(E7:AI7,"KT")+COUNTIF(E7:AI7,"PK")+COUNTIF(E7:AI7,"KP")+2*COUNTIF(E7:AI7,"K2")</f>
        <v>3</v>
      </c>
      <c r="AK7" s="111">
        <f>COUNTIF(F7:AJ7,"P")+2*COUNTIF(F7:AJ7,"2P")+COUNTIF(F7:AJ7,"TP")+COUNTIF(F7:AJ7,"PT")+COUNTIF(F7:AJ7,"PK")+COUNTIF(F7:AJ7,"KP")+2*COUNTIF(F7:AJ7,"P2")</f>
        <v>0</v>
      </c>
      <c r="AL7" s="111">
        <f>COUNTIF(E7:AI7,"T")+2*COUNTIF(E7:AI7,"2T")+2*COUNTIF(E7:AI7,"T2")+COUNTIF(E7:AI7,"PT")+COUNTIF(E7:AI7,"TP")+COUNTIF(E7:AI7,"TK")+COUNTIF(E7:AI7,"KT")</f>
        <v>0</v>
      </c>
    </row>
    <row r="8" spans="1:38" s="15" customFormat="1" ht="21" customHeight="1">
      <c r="A8" s="23">
        <v>2</v>
      </c>
      <c r="B8" s="23"/>
      <c r="C8" s="24" t="s">
        <v>551</v>
      </c>
      <c r="D8" s="25" t="s">
        <v>49</v>
      </c>
      <c r="E8" s="53"/>
      <c r="F8" s="53"/>
      <c r="G8" s="53"/>
      <c r="H8" s="53"/>
      <c r="I8" s="53"/>
      <c r="J8" s="53"/>
      <c r="K8" s="53"/>
      <c r="L8" s="53"/>
      <c r="M8" s="53"/>
      <c r="N8" s="53"/>
      <c r="O8" s="53"/>
      <c r="P8" s="206"/>
      <c r="Q8" s="53"/>
      <c r="R8" s="53"/>
      <c r="S8" s="53"/>
      <c r="T8" s="53"/>
      <c r="U8" s="53"/>
      <c r="V8" s="53"/>
      <c r="W8" s="53"/>
      <c r="X8" s="53"/>
      <c r="Y8" s="37"/>
      <c r="Z8" s="53"/>
      <c r="AA8" s="53"/>
      <c r="AB8" s="53"/>
      <c r="AC8" s="53"/>
      <c r="AD8" s="53"/>
      <c r="AE8" s="53"/>
      <c r="AF8" s="53"/>
      <c r="AG8" s="53"/>
      <c r="AH8" s="53"/>
      <c r="AI8" s="53"/>
      <c r="AJ8" s="11">
        <f t="shared" ref="AJ8:AJ42" si="2">COUNTIF(E8:AI8,"K")+2*COUNTIF(E8:AI8,"2K")+COUNTIF(E8:AI8,"TK")+COUNTIF(E8:AI8,"KT")+COUNTIF(E8:AI8,"PK")+COUNTIF(E8:AI8,"KP")+2*COUNTIF(E8:AI8,"K2")</f>
        <v>0</v>
      </c>
      <c r="AK8" s="219">
        <f t="shared" ref="AK8:AK42" si="3">COUNTIF(F8:AJ8,"P")+2*COUNTIF(F8:AJ8,"2P")+COUNTIF(F8:AJ8,"TP")+COUNTIF(F8:AJ8,"PT")+COUNTIF(F8:AJ8,"PK")+COUNTIF(F8:AJ8,"KP")+2*COUNTIF(F8:AJ8,"P2")</f>
        <v>0</v>
      </c>
      <c r="AL8" s="219">
        <f t="shared" ref="AL8:AL42" si="4">COUNTIF(E8:AI8,"T")+2*COUNTIF(E8:AI8,"2T")+2*COUNTIF(E8:AI8,"T2")+COUNTIF(E8:AI8,"PT")+COUNTIF(E8:AI8,"TP")+COUNTIF(E8:AI8,"TK")+COUNTIF(E8:AI8,"KT")</f>
        <v>0</v>
      </c>
    </row>
    <row r="9" spans="1:38" s="15" customFormat="1" ht="21" customHeight="1">
      <c r="A9" s="23">
        <v>3</v>
      </c>
      <c r="B9" s="23"/>
      <c r="C9" s="24" t="s">
        <v>559</v>
      </c>
      <c r="D9" s="25" t="s">
        <v>49</v>
      </c>
      <c r="E9" s="53"/>
      <c r="F9" s="53"/>
      <c r="G9" s="53"/>
      <c r="H9" s="53"/>
      <c r="I9" s="53"/>
      <c r="J9" s="53"/>
      <c r="K9" s="53"/>
      <c r="L9" s="53"/>
      <c r="M9" s="53"/>
      <c r="N9" s="53"/>
      <c r="O9" s="53"/>
      <c r="P9" s="206"/>
      <c r="Q9" s="53"/>
      <c r="R9" s="53"/>
      <c r="S9" s="53"/>
      <c r="T9" s="53"/>
      <c r="U9" s="53"/>
      <c r="V9" s="53"/>
      <c r="W9" s="53"/>
      <c r="X9" s="53"/>
      <c r="Y9" s="37" t="s">
        <v>6</v>
      </c>
      <c r="Z9" s="53"/>
      <c r="AA9" s="53"/>
      <c r="AB9" s="53"/>
      <c r="AC9" s="53"/>
      <c r="AD9" s="53"/>
      <c r="AE9" s="53"/>
      <c r="AF9" s="53"/>
      <c r="AG9" s="53"/>
      <c r="AH9" s="53"/>
      <c r="AI9" s="53"/>
      <c r="AJ9" s="11">
        <f t="shared" si="2"/>
        <v>1</v>
      </c>
      <c r="AK9" s="219">
        <f t="shared" si="3"/>
        <v>0</v>
      </c>
      <c r="AL9" s="219">
        <f t="shared" si="4"/>
        <v>0</v>
      </c>
    </row>
    <row r="10" spans="1:38" s="15" customFormat="1" ht="21" customHeight="1">
      <c r="A10" s="23">
        <v>4</v>
      </c>
      <c r="B10" s="23"/>
      <c r="C10" s="24" t="s">
        <v>560</v>
      </c>
      <c r="D10" s="25" t="s">
        <v>49</v>
      </c>
      <c r="E10" s="53"/>
      <c r="F10" s="53"/>
      <c r="G10" s="53"/>
      <c r="H10" s="53"/>
      <c r="I10" s="53"/>
      <c r="J10" s="53"/>
      <c r="K10" s="53"/>
      <c r="L10" s="53"/>
      <c r="M10" s="53"/>
      <c r="N10" s="53"/>
      <c r="O10" s="53"/>
      <c r="P10" s="206"/>
      <c r="Q10" s="53"/>
      <c r="R10" s="53"/>
      <c r="S10" s="53"/>
      <c r="T10" s="53"/>
      <c r="U10" s="53"/>
      <c r="V10" s="53"/>
      <c r="W10" s="53"/>
      <c r="X10" s="53"/>
      <c r="Y10" s="37"/>
      <c r="Z10" s="53"/>
      <c r="AA10" s="53"/>
      <c r="AB10" s="53"/>
      <c r="AC10" s="53"/>
      <c r="AD10" s="53"/>
      <c r="AE10" s="53"/>
      <c r="AF10" s="53"/>
      <c r="AG10" s="53"/>
      <c r="AH10" s="53"/>
      <c r="AI10" s="53"/>
      <c r="AJ10" s="11">
        <f t="shared" si="2"/>
        <v>0</v>
      </c>
      <c r="AK10" s="219">
        <f t="shared" si="3"/>
        <v>0</v>
      </c>
      <c r="AL10" s="219">
        <f t="shared" si="4"/>
        <v>0</v>
      </c>
    </row>
    <row r="11" spans="1:38" s="15" customFormat="1" ht="21" customHeight="1">
      <c r="A11" s="23">
        <v>5</v>
      </c>
      <c r="B11" s="23"/>
      <c r="C11" s="24" t="s">
        <v>585</v>
      </c>
      <c r="D11" s="25" t="s">
        <v>586</v>
      </c>
      <c r="E11" s="53"/>
      <c r="F11" s="53"/>
      <c r="G11" s="53"/>
      <c r="H11" s="53"/>
      <c r="I11" s="53"/>
      <c r="J11" s="53"/>
      <c r="K11" s="53"/>
      <c r="L11" s="53"/>
      <c r="M11" s="53"/>
      <c r="N11" s="53"/>
      <c r="O11" s="53"/>
      <c r="P11" s="206"/>
      <c r="Q11" s="53"/>
      <c r="R11" s="53"/>
      <c r="S11" s="53"/>
      <c r="T11" s="53"/>
      <c r="U11" s="53"/>
      <c r="V11" s="53"/>
      <c r="W11" s="53"/>
      <c r="X11" s="53"/>
      <c r="Y11" s="37"/>
      <c r="Z11" s="53"/>
      <c r="AA11" s="53"/>
      <c r="AB11" s="53"/>
      <c r="AC11" s="53"/>
      <c r="AD11" s="53"/>
      <c r="AE11" s="53"/>
      <c r="AF11" s="53"/>
      <c r="AG11" s="53"/>
      <c r="AH11" s="53"/>
      <c r="AI11" s="53"/>
      <c r="AJ11" s="11">
        <f t="shared" si="2"/>
        <v>0</v>
      </c>
      <c r="AK11" s="219">
        <f t="shared" si="3"/>
        <v>0</v>
      </c>
      <c r="AL11" s="219">
        <f t="shared" si="4"/>
        <v>0</v>
      </c>
    </row>
    <row r="12" spans="1:38" s="15" customFormat="1" ht="21" customHeight="1">
      <c r="A12" s="23">
        <v>6</v>
      </c>
      <c r="B12" s="23"/>
      <c r="C12" s="24" t="s">
        <v>561</v>
      </c>
      <c r="D12" s="25" t="s">
        <v>118</v>
      </c>
      <c r="E12" s="53"/>
      <c r="F12" s="53"/>
      <c r="G12" s="53"/>
      <c r="H12" s="53"/>
      <c r="I12" s="53"/>
      <c r="J12" s="53"/>
      <c r="K12" s="53"/>
      <c r="L12" s="53"/>
      <c r="M12" s="53"/>
      <c r="N12" s="53"/>
      <c r="O12" s="53"/>
      <c r="P12" s="206"/>
      <c r="Q12" s="53"/>
      <c r="R12" s="53"/>
      <c r="S12" s="53"/>
      <c r="T12" s="53"/>
      <c r="U12" s="53"/>
      <c r="V12" s="53"/>
      <c r="W12" s="53"/>
      <c r="X12" s="53"/>
      <c r="Y12" s="37"/>
      <c r="Z12" s="53"/>
      <c r="AA12" s="53"/>
      <c r="AB12" s="53"/>
      <c r="AC12" s="53"/>
      <c r="AD12" s="53"/>
      <c r="AE12" s="53"/>
      <c r="AF12" s="53"/>
      <c r="AG12" s="53"/>
      <c r="AH12" s="53"/>
      <c r="AI12" s="53"/>
      <c r="AJ12" s="11">
        <f t="shared" si="2"/>
        <v>0</v>
      </c>
      <c r="AK12" s="219">
        <f t="shared" si="3"/>
        <v>0</v>
      </c>
      <c r="AL12" s="219">
        <f t="shared" si="4"/>
        <v>0</v>
      </c>
    </row>
    <row r="13" spans="1:38" s="15" customFormat="1" ht="21" customHeight="1">
      <c r="A13" s="23">
        <v>7</v>
      </c>
      <c r="B13" s="23"/>
      <c r="C13" s="24" t="s">
        <v>562</v>
      </c>
      <c r="D13" s="25" t="s">
        <v>137</v>
      </c>
      <c r="E13" s="53"/>
      <c r="F13" s="53"/>
      <c r="G13" s="53"/>
      <c r="H13" s="53"/>
      <c r="I13" s="53"/>
      <c r="J13" s="53"/>
      <c r="K13" s="53"/>
      <c r="L13" s="53"/>
      <c r="M13" s="53"/>
      <c r="N13" s="53"/>
      <c r="O13" s="53"/>
      <c r="P13" s="206"/>
      <c r="Q13" s="53"/>
      <c r="R13" s="53"/>
      <c r="S13" s="53"/>
      <c r="T13" s="53"/>
      <c r="U13" s="53"/>
      <c r="V13" s="53"/>
      <c r="W13" s="53"/>
      <c r="X13" s="53"/>
      <c r="Y13" s="37"/>
      <c r="Z13" s="53"/>
      <c r="AA13" s="53"/>
      <c r="AB13" s="53"/>
      <c r="AC13" s="53"/>
      <c r="AD13" s="53"/>
      <c r="AE13" s="53"/>
      <c r="AF13" s="53"/>
      <c r="AG13" s="53"/>
      <c r="AH13" s="53"/>
      <c r="AI13" s="53"/>
      <c r="AJ13" s="11">
        <f t="shared" si="2"/>
        <v>0</v>
      </c>
      <c r="AK13" s="219">
        <f t="shared" si="3"/>
        <v>0</v>
      </c>
      <c r="AL13" s="219">
        <f t="shared" si="4"/>
        <v>0</v>
      </c>
    </row>
    <row r="14" spans="1:38" s="15" customFormat="1" ht="21" customHeight="1">
      <c r="A14" s="23">
        <v>8</v>
      </c>
      <c r="B14" s="23"/>
      <c r="C14" s="24" t="s">
        <v>563</v>
      </c>
      <c r="D14" s="25" t="s">
        <v>21</v>
      </c>
      <c r="E14" s="53"/>
      <c r="F14" s="53"/>
      <c r="G14" s="53"/>
      <c r="H14" s="53"/>
      <c r="I14" s="53"/>
      <c r="J14" s="53"/>
      <c r="K14" s="53"/>
      <c r="L14" s="53"/>
      <c r="M14" s="53"/>
      <c r="N14" s="53"/>
      <c r="O14" s="53"/>
      <c r="P14" s="206"/>
      <c r="Q14" s="53"/>
      <c r="R14" s="53"/>
      <c r="S14" s="53"/>
      <c r="T14" s="53" t="s">
        <v>8</v>
      </c>
      <c r="U14" s="53"/>
      <c r="V14" s="53"/>
      <c r="W14" s="53"/>
      <c r="X14" s="53"/>
      <c r="Y14" s="37"/>
      <c r="Z14" s="53"/>
      <c r="AA14" s="53"/>
      <c r="AB14" s="53"/>
      <c r="AC14" s="53"/>
      <c r="AD14" s="53"/>
      <c r="AE14" s="53"/>
      <c r="AF14" s="53"/>
      <c r="AG14" s="53"/>
      <c r="AH14" s="53"/>
      <c r="AI14" s="53"/>
      <c r="AJ14" s="11">
        <f t="shared" si="2"/>
        <v>0</v>
      </c>
      <c r="AK14" s="219">
        <f t="shared" si="3"/>
        <v>0</v>
      </c>
      <c r="AL14" s="219">
        <f t="shared" si="4"/>
        <v>1</v>
      </c>
    </row>
    <row r="15" spans="1:38" s="15" customFormat="1" ht="21" customHeight="1">
      <c r="A15" s="23">
        <v>9</v>
      </c>
      <c r="B15" s="23"/>
      <c r="C15" s="24" t="s">
        <v>552</v>
      </c>
      <c r="D15" s="25" t="s">
        <v>88</v>
      </c>
      <c r="E15" s="53"/>
      <c r="F15" s="53"/>
      <c r="G15" s="53"/>
      <c r="H15" s="53"/>
      <c r="I15" s="53"/>
      <c r="J15" s="53"/>
      <c r="K15" s="53"/>
      <c r="L15" s="53"/>
      <c r="M15" s="53"/>
      <c r="N15" s="53"/>
      <c r="O15" s="53"/>
      <c r="P15" s="206"/>
      <c r="Q15" s="53"/>
      <c r="R15" s="53"/>
      <c r="S15" s="53"/>
      <c r="T15" s="53"/>
      <c r="U15" s="53"/>
      <c r="V15" s="53"/>
      <c r="W15" s="53" t="s">
        <v>6</v>
      </c>
      <c r="X15" s="53"/>
      <c r="Y15" s="37"/>
      <c r="Z15" s="53"/>
      <c r="AA15" s="53"/>
      <c r="AB15" s="53"/>
      <c r="AC15" s="53"/>
      <c r="AD15" s="53"/>
      <c r="AE15" s="53"/>
      <c r="AF15" s="53"/>
      <c r="AG15" s="53"/>
      <c r="AH15" s="53"/>
      <c r="AI15" s="53"/>
      <c r="AJ15" s="11">
        <f t="shared" si="2"/>
        <v>1</v>
      </c>
      <c r="AK15" s="219">
        <f t="shared" si="3"/>
        <v>0</v>
      </c>
      <c r="AL15" s="219">
        <f t="shared" si="4"/>
        <v>0</v>
      </c>
    </row>
    <row r="16" spans="1:38" s="15" customFormat="1" ht="21" customHeight="1">
      <c r="A16" s="23">
        <v>10</v>
      </c>
      <c r="B16" s="23"/>
      <c r="C16" s="24" t="s">
        <v>564</v>
      </c>
      <c r="D16" s="25" t="s">
        <v>57</v>
      </c>
      <c r="E16" s="53"/>
      <c r="F16" s="53"/>
      <c r="G16" s="53"/>
      <c r="H16" s="53"/>
      <c r="I16" s="53"/>
      <c r="J16" s="53"/>
      <c r="K16" s="53"/>
      <c r="L16" s="53"/>
      <c r="M16" s="53"/>
      <c r="N16" s="53"/>
      <c r="O16" s="53"/>
      <c r="P16" s="206"/>
      <c r="Q16" s="53"/>
      <c r="R16" s="53"/>
      <c r="S16" s="53"/>
      <c r="T16" s="53" t="s">
        <v>7</v>
      </c>
      <c r="U16" s="53"/>
      <c r="V16" s="53"/>
      <c r="W16" s="53" t="s">
        <v>6</v>
      </c>
      <c r="X16" s="53"/>
      <c r="Y16" s="37" t="s">
        <v>6</v>
      </c>
      <c r="Z16" s="53"/>
      <c r="AA16" s="53"/>
      <c r="AB16" s="53"/>
      <c r="AC16" s="53"/>
      <c r="AD16" s="53"/>
      <c r="AE16" s="53"/>
      <c r="AF16" s="53"/>
      <c r="AG16" s="53"/>
      <c r="AH16" s="53"/>
      <c r="AI16" s="53"/>
      <c r="AJ16" s="11">
        <f t="shared" si="2"/>
        <v>2</v>
      </c>
      <c r="AK16" s="219">
        <f t="shared" si="3"/>
        <v>1</v>
      </c>
      <c r="AL16" s="219">
        <f t="shared" si="4"/>
        <v>0</v>
      </c>
    </row>
    <row r="17" spans="1:38" s="15" customFormat="1" ht="21" customHeight="1">
      <c r="A17" s="23">
        <v>11</v>
      </c>
      <c r="B17" s="23"/>
      <c r="C17" s="24" t="s">
        <v>553</v>
      </c>
      <c r="D17" s="25" t="s">
        <v>554</v>
      </c>
      <c r="E17" s="53"/>
      <c r="F17" s="53"/>
      <c r="G17" s="53"/>
      <c r="H17" s="53"/>
      <c r="I17" s="53"/>
      <c r="J17" s="53"/>
      <c r="K17" s="53"/>
      <c r="L17" s="53"/>
      <c r="M17" s="53"/>
      <c r="N17" s="53"/>
      <c r="O17" s="53" t="s">
        <v>6</v>
      </c>
      <c r="P17" s="206"/>
      <c r="Q17" s="53"/>
      <c r="R17" s="53"/>
      <c r="S17" s="53" t="s">
        <v>6</v>
      </c>
      <c r="T17" s="53" t="s">
        <v>6</v>
      </c>
      <c r="U17" s="53"/>
      <c r="V17" s="53"/>
      <c r="W17" s="53"/>
      <c r="X17" s="53"/>
      <c r="Y17" s="37"/>
      <c r="Z17" s="53"/>
      <c r="AA17" s="53"/>
      <c r="AB17" s="53"/>
      <c r="AC17" s="53"/>
      <c r="AD17" s="53"/>
      <c r="AE17" s="53"/>
      <c r="AF17" s="53"/>
      <c r="AG17" s="53"/>
      <c r="AH17" s="53"/>
      <c r="AI17" s="53"/>
      <c r="AJ17" s="11">
        <f t="shared" si="2"/>
        <v>3</v>
      </c>
      <c r="AK17" s="219">
        <f t="shared" si="3"/>
        <v>0</v>
      </c>
      <c r="AL17" s="219">
        <f t="shared" si="4"/>
        <v>0</v>
      </c>
    </row>
    <row r="18" spans="1:38" s="15" customFormat="1" ht="21" customHeight="1">
      <c r="A18" s="23">
        <v>12</v>
      </c>
      <c r="B18" s="23"/>
      <c r="C18" s="24" t="s">
        <v>565</v>
      </c>
      <c r="D18" s="25" t="s">
        <v>59</v>
      </c>
      <c r="E18" s="53"/>
      <c r="F18" s="53"/>
      <c r="G18" s="53"/>
      <c r="H18" s="53"/>
      <c r="I18" s="53"/>
      <c r="J18" s="53"/>
      <c r="K18" s="53"/>
      <c r="L18" s="53"/>
      <c r="M18" s="53"/>
      <c r="N18" s="53"/>
      <c r="O18" s="53"/>
      <c r="P18" s="206"/>
      <c r="Q18" s="53"/>
      <c r="R18" s="53"/>
      <c r="S18" s="53"/>
      <c r="T18" s="53"/>
      <c r="U18" s="53"/>
      <c r="V18" s="53"/>
      <c r="W18" s="53"/>
      <c r="X18" s="53"/>
      <c r="Y18" s="37"/>
      <c r="Z18" s="53"/>
      <c r="AA18" s="53"/>
      <c r="AB18" s="53"/>
      <c r="AC18" s="53"/>
      <c r="AD18" s="53"/>
      <c r="AE18" s="53"/>
      <c r="AF18" s="53"/>
      <c r="AG18" s="53"/>
      <c r="AH18" s="53"/>
      <c r="AI18" s="53"/>
      <c r="AJ18" s="11">
        <f t="shared" si="2"/>
        <v>0</v>
      </c>
      <c r="AK18" s="219">
        <f t="shared" si="3"/>
        <v>0</v>
      </c>
      <c r="AL18" s="219">
        <f t="shared" si="4"/>
        <v>0</v>
      </c>
    </row>
    <row r="19" spans="1:38" s="15" customFormat="1" ht="21" customHeight="1">
      <c r="A19" s="23">
        <v>13</v>
      </c>
      <c r="B19" s="23"/>
      <c r="C19" s="24" t="s">
        <v>566</v>
      </c>
      <c r="D19" s="25" t="s">
        <v>147</v>
      </c>
      <c r="E19" s="53"/>
      <c r="F19" s="53"/>
      <c r="G19" s="53"/>
      <c r="H19" s="53"/>
      <c r="I19" s="53"/>
      <c r="J19" s="53"/>
      <c r="K19" s="53"/>
      <c r="L19" s="53"/>
      <c r="M19" s="53"/>
      <c r="N19" s="53"/>
      <c r="O19" s="53"/>
      <c r="P19" s="206"/>
      <c r="Q19" s="53"/>
      <c r="R19" s="53"/>
      <c r="S19" s="53"/>
      <c r="T19" s="53" t="s">
        <v>6</v>
      </c>
      <c r="U19" s="53"/>
      <c r="V19" s="53"/>
      <c r="W19" s="53"/>
      <c r="X19" s="53"/>
      <c r="Y19" s="37"/>
      <c r="Z19" s="53"/>
      <c r="AA19" s="53"/>
      <c r="AB19" s="53"/>
      <c r="AC19" s="53"/>
      <c r="AD19" s="53"/>
      <c r="AE19" s="53"/>
      <c r="AF19" s="53"/>
      <c r="AG19" s="53"/>
      <c r="AH19" s="53"/>
      <c r="AI19" s="53"/>
      <c r="AJ19" s="11">
        <f t="shared" si="2"/>
        <v>1</v>
      </c>
      <c r="AK19" s="219">
        <f t="shared" si="3"/>
        <v>0</v>
      </c>
      <c r="AL19" s="219">
        <f t="shared" si="4"/>
        <v>0</v>
      </c>
    </row>
    <row r="20" spans="1:38" s="15" customFormat="1" ht="21" customHeight="1">
      <c r="A20" s="23">
        <v>14</v>
      </c>
      <c r="B20" s="23"/>
      <c r="C20" s="24" t="s">
        <v>567</v>
      </c>
      <c r="D20" s="25" t="s">
        <v>132</v>
      </c>
      <c r="E20" s="53"/>
      <c r="F20" s="53"/>
      <c r="G20" s="53"/>
      <c r="H20" s="53"/>
      <c r="I20" s="53"/>
      <c r="J20" s="53"/>
      <c r="K20" s="53"/>
      <c r="L20" s="53"/>
      <c r="M20" s="53"/>
      <c r="N20" s="53"/>
      <c r="O20" s="53" t="s">
        <v>7</v>
      </c>
      <c r="P20" s="206"/>
      <c r="Q20" s="53"/>
      <c r="R20" s="53"/>
      <c r="S20" s="53" t="s">
        <v>6</v>
      </c>
      <c r="T20" s="53" t="s">
        <v>6</v>
      </c>
      <c r="U20" s="53"/>
      <c r="V20" s="53"/>
      <c r="W20" s="53" t="s">
        <v>7</v>
      </c>
      <c r="X20" s="53"/>
      <c r="Y20" s="37" t="s">
        <v>6</v>
      </c>
      <c r="Z20" s="53"/>
      <c r="AA20" s="53"/>
      <c r="AB20" s="53"/>
      <c r="AC20" s="53"/>
      <c r="AD20" s="53"/>
      <c r="AE20" s="53"/>
      <c r="AF20" s="53"/>
      <c r="AG20" s="53"/>
      <c r="AH20" s="53"/>
      <c r="AI20" s="53"/>
      <c r="AJ20" s="11">
        <f t="shared" si="2"/>
        <v>3</v>
      </c>
      <c r="AK20" s="219">
        <f t="shared" si="3"/>
        <v>2</v>
      </c>
      <c r="AL20" s="219">
        <f t="shared" si="4"/>
        <v>0</v>
      </c>
    </row>
    <row r="21" spans="1:38" s="15" customFormat="1" ht="21" customHeight="1">
      <c r="A21" s="23">
        <v>15</v>
      </c>
      <c r="B21" s="23"/>
      <c r="C21" s="24" t="s">
        <v>568</v>
      </c>
      <c r="D21" s="25" t="s">
        <v>569</v>
      </c>
      <c r="E21" s="53"/>
      <c r="F21" s="53"/>
      <c r="G21" s="53"/>
      <c r="H21" s="53"/>
      <c r="I21" s="53"/>
      <c r="J21" s="53"/>
      <c r="K21" s="53"/>
      <c r="L21" s="53"/>
      <c r="M21" s="53"/>
      <c r="N21" s="53"/>
      <c r="O21" s="53"/>
      <c r="P21" s="206"/>
      <c r="Q21" s="53"/>
      <c r="R21" s="53"/>
      <c r="S21" s="53"/>
      <c r="T21" s="53"/>
      <c r="U21" s="53"/>
      <c r="V21" s="53"/>
      <c r="W21" s="53"/>
      <c r="X21" s="53"/>
      <c r="Y21" s="37"/>
      <c r="Z21" s="53"/>
      <c r="AA21" s="53"/>
      <c r="AB21" s="53"/>
      <c r="AC21" s="53"/>
      <c r="AD21" s="53"/>
      <c r="AE21" s="53"/>
      <c r="AF21" s="53"/>
      <c r="AG21" s="53"/>
      <c r="AH21" s="53"/>
      <c r="AI21" s="53"/>
      <c r="AJ21" s="11">
        <f t="shared" si="2"/>
        <v>0</v>
      </c>
      <c r="AK21" s="219">
        <f t="shared" si="3"/>
        <v>0</v>
      </c>
      <c r="AL21" s="219">
        <f t="shared" si="4"/>
        <v>0</v>
      </c>
    </row>
    <row r="22" spans="1:38" s="15" customFormat="1" ht="21" customHeight="1">
      <c r="A22" s="23">
        <v>16</v>
      </c>
      <c r="B22" s="23"/>
      <c r="C22" s="24" t="s">
        <v>555</v>
      </c>
      <c r="D22" s="25" t="s">
        <v>26</v>
      </c>
      <c r="E22" s="53"/>
      <c r="F22" s="53"/>
      <c r="G22" s="53"/>
      <c r="H22" s="53"/>
      <c r="I22" s="53"/>
      <c r="J22" s="53"/>
      <c r="K22" s="53"/>
      <c r="L22" s="53"/>
      <c r="M22" s="53"/>
      <c r="N22" s="53"/>
      <c r="O22" s="53"/>
      <c r="P22" s="206"/>
      <c r="Q22" s="53"/>
      <c r="R22" s="53"/>
      <c r="S22" s="53"/>
      <c r="T22" s="53"/>
      <c r="U22" s="53"/>
      <c r="V22" s="53"/>
      <c r="W22" s="53"/>
      <c r="X22" s="53"/>
      <c r="Y22" s="37"/>
      <c r="Z22" s="53"/>
      <c r="AA22" s="53"/>
      <c r="AB22" s="53"/>
      <c r="AC22" s="53"/>
      <c r="AD22" s="53"/>
      <c r="AE22" s="53"/>
      <c r="AF22" s="53"/>
      <c r="AG22" s="53"/>
      <c r="AH22" s="53"/>
      <c r="AI22" s="53"/>
      <c r="AJ22" s="11">
        <f t="shared" si="2"/>
        <v>0</v>
      </c>
      <c r="AK22" s="219">
        <f t="shared" si="3"/>
        <v>0</v>
      </c>
      <c r="AL22" s="219">
        <f t="shared" si="4"/>
        <v>0</v>
      </c>
    </row>
    <row r="23" spans="1:38" s="15" customFormat="1" ht="21" customHeight="1">
      <c r="A23" s="23">
        <v>17</v>
      </c>
      <c r="B23" s="23"/>
      <c r="C23" s="24" t="s">
        <v>570</v>
      </c>
      <c r="D23" s="25" t="s">
        <v>16</v>
      </c>
      <c r="E23" s="53"/>
      <c r="F23" s="53"/>
      <c r="G23" s="53"/>
      <c r="H23" s="53"/>
      <c r="I23" s="53"/>
      <c r="J23" s="53"/>
      <c r="K23" s="53"/>
      <c r="L23" s="53"/>
      <c r="M23" s="53"/>
      <c r="N23" s="53"/>
      <c r="O23" s="53"/>
      <c r="P23" s="206"/>
      <c r="Q23" s="53"/>
      <c r="R23" s="53"/>
      <c r="S23" s="53"/>
      <c r="T23" s="53"/>
      <c r="U23" s="53"/>
      <c r="V23" s="53"/>
      <c r="W23" s="53"/>
      <c r="X23" s="53"/>
      <c r="Y23" s="37"/>
      <c r="Z23" s="53"/>
      <c r="AA23" s="53"/>
      <c r="AB23" s="53"/>
      <c r="AC23" s="53"/>
      <c r="AD23" s="53"/>
      <c r="AE23" s="53"/>
      <c r="AF23" s="53"/>
      <c r="AG23" s="53"/>
      <c r="AH23" s="53"/>
      <c r="AI23" s="53"/>
      <c r="AJ23" s="11">
        <f t="shared" si="2"/>
        <v>0</v>
      </c>
      <c r="AK23" s="219">
        <f t="shared" si="3"/>
        <v>0</v>
      </c>
      <c r="AL23" s="219">
        <f t="shared" si="4"/>
        <v>0</v>
      </c>
    </row>
    <row r="24" spans="1:38" s="15" customFormat="1" ht="21" customHeight="1">
      <c r="A24" s="23">
        <v>18</v>
      </c>
      <c r="B24" s="23"/>
      <c r="C24" s="24" t="s">
        <v>571</v>
      </c>
      <c r="D24" s="25" t="s">
        <v>155</v>
      </c>
      <c r="E24" s="53"/>
      <c r="F24" s="53"/>
      <c r="G24" s="53"/>
      <c r="H24" s="53"/>
      <c r="I24" s="53"/>
      <c r="J24" s="53"/>
      <c r="K24" s="53"/>
      <c r="L24" s="53"/>
      <c r="M24" s="53"/>
      <c r="N24" s="53"/>
      <c r="O24" s="53"/>
      <c r="P24" s="206"/>
      <c r="Q24" s="53"/>
      <c r="R24" s="53"/>
      <c r="S24" s="53"/>
      <c r="T24" s="53"/>
      <c r="U24" s="53"/>
      <c r="V24" s="53"/>
      <c r="W24" s="53"/>
      <c r="X24" s="53"/>
      <c r="Y24" s="37"/>
      <c r="Z24" s="53"/>
      <c r="AA24" s="53"/>
      <c r="AB24" s="53"/>
      <c r="AC24" s="53"/>
      <c r="AD24" s="53"/>
      <c r="AE24" s="53"/>
      <c r="AF24" s="53"/>
      <c r="AG24" s="53"/>
      <c r="AH24" s="53"/>
      <c r="AI24" s="53"/>
      <c r="AJ24" s="11">
        <f t="shared" si="2"/>
        <v>0</v>
      </c>
      <c r="AK24" s="219">
        <f t="shared" si="3"/>
        <v>0</v>
      </c>
      <c r="AL24" s="219">
        <f t="shared" si="4"/>
        <v>0</v>
      </c>
    </row>
    <row r="25" spans="1:38" s="15" customFormat="1" ht="21" customHeight="1">
      <c r="A25" s="23">
        <v>19</v>
      </c>
      <c r="B25" s="23"/>
      <c r="C25" s="24" t="s">
        <v>572</v>
      </c>
      <c r="D25" s="25" t="s">
        <v>25</v>
      </c>
      <c r="E25" s="53"/>
      <c r="F25" s="53"/>
      <c r="G25" s="53"/>
      <c r="H25" s="53"/>
      <c r="I25" s="53"/>
      <c r="J25" s="53"/>
      <c r="K25" s="53"/>
      <c r="L25" s="53"/>
      <c r="M25" s="53"/>
      <c r="N25" s="53"/>
      <c r="O25" s="53"/>
      <c r="P25" s="206"/>
      <c r="Q25" s="53"/>
      <c r="R25" s="53"/>
      <c r="S25" s="53"/>
      <c r="T25" s="53" t="s">
        <v>8</v>
      </c>
      <c r="U25" s="53"/>
      <c r="V25" s="53"/>
      <c r="W25" s="53"/>
      <c r="X25" s="53"/>
      <c r="Y25" s="37"/>
      <c r="Z25" s="53"/>
      <c r="AA25" s="53"/>
      <c r="AB25" s="53"/>
      <c r="AC25" s="53"/>
      <c r="AD25" s="53"/>
      <c r="AE25" s="53"/>
      <c r="AF25" s="53"/>
      <c r="AG25" s="53"/>
      <c r="AH25" s="53"/>
      <c r="AI25" s="53"/>
      <c r="AJ25" s="11">
        <f t="shared" si="2"/>
        <v>0</v>
      </c>
      <c r="AK25" s="219">
        <f t="shared" si="3"/>
        <v>0</v>
      </c>
      <c r="AL25" s="219">
        <f t="shared" si="4"/>
        <v>1</v>
      </c>
    </row>
    <row r="26" spans="1:38" s="15" customFormat="1" ht="21" customHeight="1">
      <c r="A26" s="23">
        <v>20</v>
      </c>
      <c r="B26" s="23"/>
      <c r="C26" s="24" t="s">
        <v>573</v>
      </c>
      <c r="D26" s="25" t="s">
        <v>42</v>
      </c>
      <c r="E26" s="53"/>
      <c r="F26" s="53"/>
      <c r="G26" s="53"/>
      <c r="H26" s="53"/>
      <c r="I26" s="53"/>
      <c r="J26" s="53"/>
      <c r="K26" s="53"/>
      <c r="L26" s="53"/>
      <c r="M26" s="53"/>
      <c r="N26" s="53"/>
      <c r="O26" s="53"/>
      <c r="P26" s="206"/>
      <c r="Q26" s="53"/>
      <c r="R26" s="53"/>
      <c r="S26" s="53"/>
      <c r="T26" s="53"/>
      <c r="U26" s="53"/>
      <c r="V26" s="53"/>
      <c r="W26" s="53"/>
      <c r="X26" s="53"/>
      <c r="Y26" s="37"/>
      <c r="Z26" s="53"/>
      <c r="AA26" s="53"/>
      <c r="AB26" s="53"/>
      <c r="AC26" s="53"/>
      <c r="AD26" s="53"/>
      <c r="AE26" s="53"/>
      <c r="AF26" s="53"/>
      <c r="AG26" s="53"/>
      <c r="AH26" s="53"/>
      <c r="AI26" s="53"/>
      <c r="AJ26" s="11">
        <f t="shared" si="2"/>
        <v>0</v>
      </c>
      <c r="AK26" s="219">
        <f t="shared" si="3"/>
        <v>0</v>
      </c>
      <c r="AL26" s="219">
        <f t="shared" si="4"/>
        <v>0</v>
      </c>
    </row>
    <row r="27" spans="1:38" s="15" customFormat="1" ht="21" customHeight="1">
      <c r="A27" s="23">
        <v>21</v>
      </c>
      <c r="B27" s="23"/>
      <c r="C27" s="24" t="s">
        <v>310</v>
      </c>
      <c r="D27" s="25" t="s">
        <v>574</v>
      </c>
      <c r="E27" s="53"/>
      <c r="F27" s="53"/>
      <c r="G27" s="53"/>
      <c r="H27" s="53"/>
      <c r="I27" s="53"/>
      <c r="J27" s="53"/>
      <c r="K27" s="53"/>
      <c r="L27" s="53"/>
      <c r="M27" s="53"/>
      <c r="N27" s="53"/>
      <c r="O27" s="53"/>
      <c r="P27" s="206"/>
      <c r="Q27" s="53"/>
      <c r="R27" s="53"/>
      <c r="S27" s="53"/>
      <c r="T27" s="53"/>
      <c r="U27" s="53"/>
      <c r="V27" s="53"/>
      <c r="W27" s="53"/>
      <c r="X27" s="53"/>
      <c r="Y27" s="37"/>
      <c r="Z27" s="53"/>
      <c r="AA27" s="53"/>
      <c r="AB27" s="53"/>
      <c r="AC27" s="53"/>
      <c r="AD27" s="53"/>
      <c r="AE27" s="53"/>
      <c r="AF27" s="53"/>
      <c r="AG27" s="53"/>
      <c r="AH27" s="53"/>
      <c r="AI27" s="53"/>
      <c r="AJ27" s="11">
        <f t="shared" si="2"/>
        <v>0</v>
      </c>
      <c r="AK27" s="219">
        <f t="shared" si="3"/>
        <v>0</v>
      </c>
      <c r="AL27" s="219">
        <f t="shared" si="4"/>
        <v>0</v>
      </c>
    </row>
    <row r="28" spans="1:38" s="15" customFormat="1" ht="21" customHeight="1">
      <c r="A28" s="23">
        <v>22</v>
      </c>
      <c r="B28" s="23"/>
      <c r="C28" s="24" t="s">
        <v>575</v>
      </c>
      <c r="D28" s="25" t="s">
        <v>68</v>
      </c>
      <c r="E28" s="53"/>
      <c r="F28" s="53"/>
      <c r="G28" s="53"/>
      <c r="H28" s="53"/>
      <c r="I28" s="53"/>
      <c r="J28" s="53"/>
      <c r="K28" s="53"/>
      <c r="L28" s="53"/>
      <c r="M28" s="53"/>
      <c r="N28" s="53"/>
      <c r="O28" s="53"/>
      <c r="P28" s="206"/>
      <c r="Q28" s="53"/>
      <c r="R28" s="53"/>
      <c r="S28" s="53"/>
      <c r="T28" s="53"/>
      <c r="U28" s="53"/>
      <c r="V28" s="53"/>
      <c r="W28" s="53" t="s">
        <v>6</v>
      </c>
      <c r="X28" s="53"/>
      <c r="Y28" s="37" t="s">
        <v>6</v>
      </c>
      <c r="Z28" s="53"/>
      <c r="AA28" s="53"/>
      <c r="AB28" s="53"/>
      <c r="AC28" s="53"/>
      <c r="AD28" s="53"/>
      <c r="AE28" s="53"/>
      <c r="AF28" s="53"/>
      <c r="AG28" s="53"/>
      <c r="AH28" s="53"/>
      <c r="AI28" s="53"/>
      <c r="AJ28" s="11">
        <f t="shared" si="2"/>
        <v>2</v>
      </c>
      <c r="AK28" s="219">
        <f t="shared" si="3"/>
        <v>0</v>
      </c>
      <c r="AL28" s="219">
        <f t="shared" si="4"/>
        <v>0</v>
      </c>
    </row>
    <row r="29" spans="1:38" s="15" customFormat="1" ht="21" customHeight="1">
      <c r="A29" s="23">
        <v>23</v>
      </c>
      <c r="B29" s="23"/>
      <c r="C29" s="24" t="s">
        <v>576</v>
      </c>
      <c r="D29" s="25" t="s">
        <v>82</v>
      </c>
      <c r="E29" s="53"/>
      <c r="F29" s="53"/>
      <c r="G29" s="53"/>
      <c r="H29" s="53"/>
      <c r="I29" s="53"/>
      <c r="J29" s="53"/>
      <c r="K29" s="53"/>
      <c r="L29" s="53"/>
      <c r="M29" s="53"/>
      <c r="N29" s="53"/>
      <c r="O29" s="53"/>
      <c r="P29" s="206"/>
      <c r="Q29" s="53"/>
      <c r="R29" s="53"/>
      <c r="S29" s="53"/>
      <c r="T29" s="53" t="s">
        <v>8</v>
      </c>
      <c r="U29" s="53"/>
      <c r="V29" s="53"/>
      <c r="W29" s="53"/>
      <c r="X29" s="53"/>
      <c r="Y29" s="37" t="s">
        <v>8</v>
      </c>
      <c r="Z29" s="53"/>
      <c r="AA29" s="53"/>
      <c r="AB29" s="53"/>
      <c r="AC29" s="53"/>
      <c r="AD29" s="53"/>
      <c r="AE29" s="53"/>
      <c r="AF29" s="53"/>
      <c r="AG29" s="53"/>
      <c r="AH29" s="53"/>
      <c r="AI29" s="53"/>
      <c r="AJ29" s="11">
        <f t="shared" si="2"/>
        <v>0</v>
      </c>
      <c r="AK29" s="219">
        <f t="shared" si="3"/>
        <v>0</v>
      </c>
      <c r="AL29" s="219">
        <f t="shared" si="4"/>
        <v>2</v>
      </c>
    </row>
    <row r="30" spans="1:38" s="15" customFormat="1" ht="21" customHeight="1">
      <c r="A30" s="23">
        <v>24</v>
      </c>
      <c r="B30" s="23"/>
      <c r="C30" s="24" t="s">
        <v>577</v>
      </c>
      <c r="D30" s="25" t="s">
        <v>82</v>
      </c>
      <c r="E30" s="53"/>
      <c r="F30" s="53"/>
      <c r="G30" s="53"/>
      <c r="H30" s="53"/>
      <c r="I30" s="53"/>
      <c r="J30" s="53"/>
      <c r="K30" s="53"/>
      <c r="L30" s="53"/>
      <c r="M30" s="53"/>
      <c r="N30" s="53"/>
      <c r="O30" s="53"/>
      <c r="P30" s="206"/>
      <c r="Q30" s="53"/>
      <c r="R30" s="53"/>
      <c r="S30" s="53"/>
      <c r="T30" s="53"/>
      <c r="U30" s="53"/>
      <c r="V30" s="53"/>
      <c r="W30" s="53"/>
      <c r="X30" s="53"/>
      <c r="Y30" s="37" t="s">
        <v>6</v>
      </c>
      <c r="Z30" s="53"/>
      <c r="AA30" s="53"/>
      <c r="AB30" s="53"/>
      <c r="AC30" s="53"/>
      <c r="AD30" s="53"/>
      <c r="AE30" s="53"/>
      <c r="AF30" s="53"/>
      <c r="AG30" s="53"/>
      <c r="AH30" s="53"/>
      <c r="AI30" s="53"/>
      <c r="AJ30" s="11">
        <f t="shared" si="2"/>
        <v>1</v>
      </c>
      <c r="AK30" s="219">
        <f t="shared" si="3"/>
        <v>0</v>
      </c>
      <c r="AL30" s="219">
        <f t="shared" si="4"/>
        <v>0</v>
      </c>
    </row>
    <row r="31" spans="1:38" s="15" customFormat="1" ht="21" customHeight="1">
      <c r="A31" s="23">
        <v>25</v>
      </c>
      <c r="B31" s="23"/>
      <c r="C31" s="24" t="s">
        <v>578</v>
      </c>
      <c r="D31" s="25" t="s">
        <v>82</v>
      </c>
      <c r="E31" s="53"/>
      <c r="F31" s="53"/>
      <c r="G31" s="53"/>
      <c r="H31" s="53"/>
      <c r="I31" s="53"/>
      <c r="J31" s="53"/>
      <c r="K31" s="53"/>
      <c r="L31" s="53"/>
      <c r="M31" s="53"/>
      <c r="N31" s="53"/>
      <c r="O31" s="53"/>
      <c r="P31" s="206"/>
      <c r="Q31" s="53"/>
      <c r="R31" s="53"/>
      <c r="S31" s="53"/>
      <c r="T31" s="53"/>
      <c r="U31" s="53"/>
      <c r="V31" s="53"/>
      <c r="W31" s="53" t="s">
        <v>6</v>
      </c>
      <c r="X31" s="53"/>
      <c r="Y31" s="37" t="s">
        <v>6</v>
      </c>
      <c r="Z31" s="53"/>
      <c r="AA31" s="53"/>
      <c r="AB31" s="53"/>
      <c r="AC31" s="53"/>
      <c r="AD31" s="53"/>
      <c r="AE31" s="53"/>
      <c r="AF31" s="53"/>
      <c r="AG31" s="53"/>
      <c r="AH31" s="53"/>
      <c r="AI31" s="53"/>
      <c r="AJ31" s="11">
        <f t="shared" si="2"/>
        <v>2</v>
      </c>
      <c r="AK31" s="219">
        <f t="shared" si="3"/>
        <v>0</v>
      </c>
      <c r="AL31" s="219">
        <f t="shared" si="4"/>
        <v>0</v>
      </c>
    </row>
    <row r="32" spans="1:38" s="15" customFormat="1" ht="21" customHeight="1">
      <c r="A32" s="23">
        <v>26</v>
      </c>
      <c r="B32" s="23"/>
      <c r="C32" s="24" t="s">
        <v>579</v>
      </c>
      <c r="D32" s="25" t="s">
        <v>62</v>
      </c>
      <c r="E32" s="53"/>
      <c r="F32" s="53"/>
      <c r="G32" s="53"/>
      <c r="H32" s="53"/>
      <c r="I32" s="53"/>
      <c r="J32" s="53"/>
      <c r="K32" s="53"/>
      <c r="L32" s="53"/>
      <c r="M32" s="53"/>
      <c r="N32" s="53"/>
      <c r="O32" s="53"/>
      <c r="P32" s="206"/>
      <c r="Q32" s="53"/>
      <c r="R32" s="53"/>
      <c r="S32" s="53"/>
      <c r="T32" s="53"/>
      <c r="U32" s="53"/>
      <c r="V32" s="53"/>
      <c r="W32" s="53"/>
      <c r="X32" s="53"/>
      <c r="Y32" s="37"/>
      <c r="Z32" s="53"/>
      <c r="AA32" s="53"/>
      <c r="AB32" s="53"/>
      <c r="AC32" s="53"/>
      <c r="AD32" s="53"/>
      <c r="AE32" s="53"/>
      <c r="AF32" s="53"/>
      <c r="AG32" s="53"/>
      <c r="AH32" s="53"/>
      <c r="AI32" s="53"/>
      <c r="AJ32" s="11">
        <f t="shared" si="2"/>
        <v>0</v>
      </c>
      <c r="AK32" s="219">
        <f t="shared" si="3"/>
        <v>0</v>
      </c>
      <c r="AL32" s="219">
        <f t="shared" si="4"/>
        <v>0</v>
      </c>
    </row>
    <row r="33" spans="1:38" s="15" customFormat="1" ht="21" customHeight="1">
      <c r="A33" s="23">
        <v>27</v>
      </c>
      <c r="B33" s="23"/>
      <c r="C33" s="24" t="s">
        <v>580</v>
      </c>
      <c r="D33" s="25" t="s">
        <v>97</v>
      </c>
      <c r="E33" s="53"/>
      <c r="F33" s="53"/>
      <c r="G33" s="53"/>
      <c r="H33" s="53"/>
      <c r="I33" s="53"/>
      <c r="J33" s="53"/>
      <c r="K33" s="53"/>
      <c r="L33" s="53"/>
      <c r="M33" s="53"/>
      <c r="N33" s="53"/>
      <c r="O33" s="53" t="s">
        <v>6</v>
      </c>
      <c r="P33" s="206"/>
      <c r="Q33" s="53"/>
      <c r="R33" s="53"/>
      <c r="S33" s="53" t="s">
        <v>6</v>
      </c>
      <c r="T33" s="53" t="s">
        <v>6</v>
      </c>
      <c r="U33" s="53"/>
      <c r="V33" s="53"/>
      <c r="W33" s="53" t="s">
        <v>6</v>
      </c>
      <c r="X33" s="53"/>
      <c r="Y33" s="37"/>
      <c r="Z33" s="53"/>
      <c r="AA33" s="53"/>
      <c r="AB33" s="53"/>
      <c r="AC33" s="53"/>
      <c r="AD33" s="53"/>
      <c r="AE33" s="53"/>
      <c r="AF33" s="53"/>
      <c r="AG33" s="53"/>
      <c r="AH33" s="53"/>
      <c r="AI33" s="53"/>
      <c r="AJ33" s="11">
        <f t="shared" si="2"/>
        <v>4</v>
      </c>
      <c r="AK33" s="219">
        <f t="shared" si="3"/>
        <v>0</v>
      </c>
      <c r="AL33" s="219">
        <f t="shared" si="4"/>
        <v>0</v>
      </c>
    </row>
    <row r="34" spans="1:38" s="15" customFormat="1" ht="21" customHeight="1">
      <c r="A34" s="23">
        <v>28</v>
      </c>
      <c r="B34" s="23"/>
      <c r="C34" s="24" t="s">
        <v>581</v>
      </c>
      <c r="D34" s="25" t="s">
        <v>582</v>
      </c>
      <c r="E34" s="53"/>
      <c r="F34" s="53"/>
      <c r="G34" s="53"/>
      <c r="H34" s="53"/>
      <c r="I34" s="53"/>
      <c r="J34" s="53"/>
      <c r="K34" s="53"/>
      <c r="L34" s="53"/>
      <c r="M34" s="53"/>
      <c r="N34" s="53"/>
      <c r="O34" s="53"/>
      <c r="P34" s="206"/>
      <c r="Q34" s="53"/>
      <c r="R34" s="53"/>
      <c r="S34" s="53"/>
      <c r="T34" s="53"/>
      <c r="U34" s="53"/>
      <c r="V34" s="53"/>
      <c r="W34" s="53"/>
      <c r="X34" s="53"/>
      <c r="Y34" s="37"/>
      <c r="Z34" s="53"/>
      <c r="AA34" s="53"/>
      <c r="AB34" s="53"/>
      <c r="AC34" s="53"/>
      <c r="AD34" s="53"/>
      <c r="AE34" s="53"/>
      <c r="AF34" s="53"/>
      <c r="AG34" s="53"/>
      <c r="AH34" s="53"/>
      <c r="AI34" s="53"/>
      <c r="AJ34" s="11">
        <f t="shared" si="2"/>
        <v>0</v>
      </c>
      <c r="AK34" s="219">
        <f t="shared" si="3"/>
        <v>0</v>
      </c>
      <c r="AL34" s="219">
        <f t="shared" si="4"/>
        <v>0</v>
      </c>
    </row>
    <row r="35" spans="1:38" s="15" customFormat="1" ht="21" customHeight="1">
      <c r="A35" s="23">
        <v>29</v>
      </c>
      <c r="B35" s="23"/>
      <c r="C35" s="24" t="s">
        <v>583</v>
      </c>
      <c r="D35" s="25" t="s">
        <v>105</v>
      </c>
      <c r="E35" s="53"/>
      <c r="F35" s="53"/>
      <c r="G35" s="53"/>
      <c r="H35" s="53"/>
      <c r="I35" s="53"/>
      <c r="J35" s="53"/>
      <c r="K35" s="53"/>
      <c r="L35" s="53"/>
      <c r="M35" s="53"/>
      <c r="N35" s="53"/>
      <c r="O35" s="53"/>
      <c r="P35" s="206"/>
      <c r="Q35" s="53"/>
      <c r="R35" s="53"/>
      <c r="S35" s="53"/>
      <c r="T35" s="53"/>
      <c r="U35" s="53"/>
      <c r="V35" s="53"/>
      <c r="W35" s="53"/>
      <c r="X35" s="53"/>
      <c r="Y35" s="37"/>
      <c r="Z35" s="53"/>
      <c r="AA35" s="53"/>
      <c r="AB35" s="53"/>
      <c r="AC35" s="53"/>
      <c r="AD35" s="53"/>
      <c r="AE35" s="53"/>
      <c r="AF35" s="53"/>
      <c r="AG35" s="53"/>
      <c r="AH35" s="53"/>
      <c r="AI35" s="53"/>
      <c r="AJ35" s="11">
        <f t="shared" si="2"/>
        <v>0</v>
      </c>
      <c r="AK35" s="219">
        <f t="shared" si="3"/>
        <v>0</v>
      </c>
      <c r="AL35" s="219">
        <f t="shared" si="4"/>
        <v>0</v>
      </c>
    </row>
    <row r="36" spans="1:38" s="15" customFormat="1" ht="21" customHeight="1">
      <c r="A36" s="23">
        <v>30</v>
      </c>
      <c r="B36" s="23"/>
      <c r="C36" s="24" t="s">
        <v>556</v>
      </c>
      <c r="D36" s="25" t="s">
        <v>67</v>
      </c>
      <c r="E36" s="53"/>
      <c r="F36" s="53"/>
      <c r="G36" s="53"/>
      <c r="H36" s="53"/>
      <c r="I36" s="53"/>
      <c r="J36" s="53"/>
      <c r="K36" s="53"/>
      <c r="L36" s="53"/>
      <c r="M36" s="53"/>
      <c r="N36" s="53"/>
      <c r="O36" s="53" t="s">
        <v>7</v>
      </c>
      <c r="P36" s="206"/>
      <c r="Q36" s="53"/>
      <c r="R36" s="53"/>
      <c r="S36" s="53"/>
      <c r="T36" s="53"/>
      <c r="U36" s="53"/>
      <c r="V36" s="53"/>
      <c r="W36" s="53" t="s">
        <v>6</v>
      </c>
      <c r="X36" s="53"/>
      <c r="Y36" s="37" t="s">
        <v>6</v>
      </c>
      <c r="Z36" s="53"/>
      <c r="AA36" s="53"/>
      <c r="AB36" s="53"/>
      <c r="AC36" s="53"/>
      <c r="AD36" s="53"/>
      <c r="AE36" s="53"/>
      <c r="AF36" s="53"/>
      <c r="AG36" s="53"/>
      <c r="AH36" s="53"/>
      <c r="AI36" s="53"/>
      <c r="AJ36" s="11">
        <f t="shared" si="2"/>
        <v>2</v>
      </c>
      <c r="AK36" s="219">
        <f t="shared" si="3"/>
        <v>1</v>
      </c>
      <c r="AL36" s="219">
        <f t="shared" si="4"/>
        <v>0</v>
      </c>
    </row>
    <row r="37" spans="1:38" s="15" customFormat="1" ht="21" customHeight="1">
      <c r="A37" s="23">
        <v>31</v>
      </c>
      <c r="B37" s="23"/>
      <c r="C37" s="24" t="s">
        <v>557</v>
      </c>
      <c r="D37" s="25" t="s">
        <v>135</v>
      </c>
      <c r="E37" s="53"/>
      <c r="F37" s="53"/>
      <c r="G37" s="53"/>
      <c r="H37" s="53"/>
      <c r="I37" s="53"/>
      <c r="J37" s="53"/>
      <c r="K37" s="53"/>
      <c r="L37" s="53"/>
      <c r="M37" s="53"/>
      <c r="N37" s="53"/>
      <c r="O37" s="53"/>
      <c r="P37" s="206"/>
      <c r="Q37" s="53"/>
      <c r="R37" s="53"/>
      <c r="S37" s="53" t="s">
        <v>6</v>
      </c>
      <c r="T37" s="53"/>
      <c r="U37" s="53"/>
      <c r="V37" s="53"/>
      <c r="W37" s="53"/>
      <c r="X37" s="53"/>
      <c r="Y37" s="37" t="s">
        <v>6</v>
      </c>
      <c r="Z37" s="53"/>
      <c r="AA37" s="53"/>
      <c r="AB37" s="53"/>
      <c r="AC37" s="53"/>
      <c r="AD37" s="53"/>
      <c r="AE37" s="53"/>
      <c r="AF37" s="53"/>
      <c r="AG37" s="53"/>
      <c r="AH37" s="53"/>
      <c r="AI37" s="53"/>
      <c r="AJ37" s="11">
        <f t="shared" si="2"/>
        <v>2</v>
      </c>
      <c r="AK37" s="219">
        <f t="shared" si="3"/>
        <v>0</v>
      </c>
      <c r="AL37" s="219">
        <f t="shared" si="4"/>
        <v>0</v>
      </c>
    </row>
    <row r="38" spans="1:38" s="15" customFormat="1" ht="21" customHeight="1">
      <c r="A38" s="23">
        <v>32</v>
      </c>
      <c r="B38" s="23"/>
      <c r="C38" s="24" t="s">
        <v>591</v>
      </c>
      <c r="D38" s="25" t="s">
        <v>109</v>
      </c>
      <c r="E38" s="53"/>
      <c r="F38" s="53"/>
      <c r="G38" s="53"/>
      <c r="H38" s="53"/>
      <c r="I38" s="53"/>
      <c r="J38" s="53"/>
      <c r="K38" s="53"/>
      <c r="L38" s="53"/>
      <c r="M38" s="53"/>
      <c r="N38" s="53"/>
      <c r="O38" s="53"/>
      <c r="P38" s="206"/>
      <c r="Q38" s="53"/>
      <c r="R38" s="53"/>
      <c r="S38" s="53"/>
      <c r="T38" s="53" t="s">
        <v>6</v>
      </c>
      <c r="U38" s="53"/>
      <c r="V38" s="53"/>
      <c r="W38" s="53" t="s">
        <v>6</v>
      </c>
      <c r="X38" s="53"/>
      <c r="Y38" s="37"/>
      <c r="Z38" s="53"/>
      <c r="AA38" s="53"/>
      <c r="AB38" s="53"/>
      <c r="AC38" s="53"/>
      <c r="AD38" s="53"/>
      <c r="AE38" s="53"/>
      <c r="AF38" s="53"/>
      <c r="AG38" s="53"/>
      <c r="AH38" s="53"/>
      <c r="AI38" s="53"/>
      <c r="AJ38" s="11">
        <f t="shared" si="2"/>
        <v>2</v>
      </c>
      <c r="AK38" s="219">
        <f t="shared" si="3"/>
        <v>0</v>
      </c>
      <c r="AL38" s="219">
        <f t="shared" si="4"/>
        <v>0</v>
      </c>
    </row>
    <row r="39" spans="1:38" s="15" customFormat="1" ht="21" customHeight="1">
      <c r="A39" s="23">
        <v>33</v>
      </c>
      <c r="B39" s="23"/>
      <c r="C39" s="24" t="s">
        <v>584</v>
      </c>
      <c r="D39" s="25" t="s">
        <v>138</v>
      </c>
      <c r="E39" s="53"/>
      <c r="F39" s="53"/>
      <c r="G39" s="53"/>
      <c r="H39" s="53"/>
      <c r="I39" s="53"/>
      <c r="J39" s="53"/>
      <c r="K39" s="53"/>
      <c r="L39" s="53"/>
      <c r="M39" s="53"/>
      <c r="N39" s="53"/>
      <c r="O39" s="53"/>
      <c r="P39" s="206"/>
      <c r="Q39" s="53"/>
      <c r="R39" s="53"/>
      <c r="S39" s="53"/>
      <c r="T39" s="53"/>
      <c r="U39" s="53"/>
      <c r="V39" s="53"/>
      <c r="W39" s="53"/>
      <c r="X39" s="53"/>
      <c r="Y39" s="37" t="s">
        <v>6</v>
      </c>
      <c r="Z39" s="53"/>
      <c r="AA39" s="53"/>
      <c r="AB39" s="53"/>
      <c r="AC39" s="53"/>
      <c r="AD39" s="53"/>
      <c r="AE39" s="53"/>
      <c r="AF39" s="53"/>
      <c r="AG39" s="53"/>
      <c r="AH39" s="53"/>
      <c r="AI39" s="53"/>
      <c r="AJ39" s="11">
        <f t="shared" si="2"/>
        <v>1</v>
      </c>
      <c r="AK39" s="219">
        <f t="shared" si="3"/>
        <v>0</v>
      </c>
      <c r="AL39" s="219">
        <f t="shared" si="4"/>
        <v>0</v>
      </c>
    </row>
    <row r="40" spans="1:38" s="15" customFormat="1" ht="21" customHeight="1">
      <c r="A40" s="23">
        <v>34</v>
      </c>
      <c r="B40" s="23"/>
      <c r="C40" s="24" t="s">
        <v>81</v>
      </c>
      <c r="D40" s="25" t="s">
        <v>85</v>
      </c>
      <c r="E40" s="53"/>
      <c r="F40" s="53"/>
      <c r="G40" s="53"/>
      <c r="H40" s="53"/>
      <c r="I40" s="53"/>
      <c r="J40" s="53"/>
      <c r="K40" s="53"/>
      <c r="L40" s="53"/>
      <c r="M40" s="53"/>
      <c r="N40" s="53"/>
      <c r="O40" s="53" t="s">
        <v>6</v>
      </c>
      <c r="P40" s="206"/>
      <c r="Q40" s="53"/>
      <c r="R40" s="53"/>
      <c r="S40" s="53" t="s">
        <v>6</v>
      </c>
      <c r="T40" s="53"/>
      <c r="U40" s="53"/>
      <c r="V40" s="53"/>
      <c r="W40" s="53" t="s">
        <v>6</v>
      </c>
      <c r="X40" s="53"/>
      <c r="Y40" s="37"/>
      <c r="Z40" s="53"/>
      <c r="AA40" s="53"/>
      <c r="AB40" s="53"/>
      <c r="AC40" s="53"/>
      <c r="AD40" s="53"/>
      <c r="AE40" s="53"/>
      <c r="AF40" s="53"/>
      <c r="AG40" s="53"/>
      <c r="AH40" s="53"/>
      <c r="AI40" s="53"/>
      <c r="AJ40" s="11">
        <f t="shared" si="2"/>
        <v>3</v>
      </c>
      <c r="AK40" s="219">
        <f t="shared" si="3"/>
        <v>0</v>
      </c>
      <c r="AL40" s="219">
        <f t="shared" si="4"/>
        <v>0</v>
      </c>
    </row>
    <row r="41" spans="1:38" s="15" customFormat="1" ht="21" customHeight="1">
      <c r="A41" s="23">
        <v>35</v>
      </c>
      <c r="B41" s="23"/>
      <c r="C41" s="24" t="s">
        <v>594</v>
      </c>
      <c r="D41" s="25" t="s">
        <v>47</v>
      </c>
      <c r="E41" s="53"/>
      <c r="F41" s="53"/>
      <c r="G41" s="53"/>
      <c r="H41" s="53"/>
      <c r="I41" s="53"/>
      <c r="J41" s="53"/>
      <c r="K41" s="53"/>
      <c r="L41" s="53"/>
      <c r="M41" s="53"/>
      <c r="N41" s="53"/>
      <c r="O41" s="53"/>
      <c r="P41" s="206"/>
      <c r="Q41" s="53"/>
      <c r="R41" s="53"/>
      <c r="S41" s="53"/>
      <c r="T41" s="53"/>
      <c r="U41" s="53"/>
      <c r="V41" s="53"/>
      <c r="W41" s="53" t="s">
        <v>6</v>
      </c>
      <c r="X41" s="53"/>
      <c r="Y41" s="37"/>
      <c r="Z41" s="53"/>
      <c r="AA41" s="53"/>
      <c r="AB41" s="53"/>
      <c r="AC41" s="53"/>
      <c r="AD41" s="53"/>
      <c r="AE41" s="53"/>
      <c r="AF41" s="53"/>
      <c r="AG41" s="53"/>
      <c r="AH41" s="53"/>
      <c r="AI41" s="53"/>
      <c r="AJ41" s="11">
        <f t="shared" si="2"/>
        <v>1</v>
      </c>
      <c r="AK41" s="219">
        <f t="shared" si="3"/>
        <v>0</v>
      </c>
      <c r="AL41" s="219">
        <f t="shared" si="4"/>
        <v>0</v>
      </c>
    </row>
    <row r="42" spans="1:38" s="15" customFormat="1" ht="21" customHeight="1">
      <c r="A42" s="23">
        <v>36</v>
      </c>
      <c r="B42" s="23"/>
      <c r="C42" s="24" t="s">
        <v>558</v>
      </c>
      <c r="D42" s="25" t="s">
        <v>72</v>
      </c>
      <c r="E42" s="53"/>
      <c r="F42" s="53"/>
      <c r="G42" s="53"/>
      <c r="H42" s="53"/>
      <c r="I42" s="53"/>
      <c r="J42" s="53"/>
      <c r="K42" s="53"/>
      <c r="L42" s="53"/>
      <c r="M42" s="53"/>
      <c r="N42" s="53"/>
      <c r="O42" s="53"/>
      <c r="P42" s="206"/>
      <c r="Q42" s="53"/>
      <c r="R42" s="53"/>
      <c r="S42" s="53"/>
      <c r="T42" s="53"/>
      <c r="U42" s="53"/>
      <c r="V42" s="53"/>
      <c r="W42" s="53"/>
      <c r="X42" s="53"/>
      <c r="Y42" s="37"/>
      <c r="Z42" s="53"/>
      <c r="AA42" s="53"/>
      <c r="AB42" s="53"/>
      <c r="AC42" s="53"/>
      <c r="AD42" s="53"/>
      <c r="AE42" s="53"/>
      <c r="AF42" s="53"/>
      <c r="AG42" s="53"/>
      <c r="AH42" s="53"/>
      <c r="AI42" s="53"/>
      <c r="AJ42" s="11">
        <f t="shared" si="2"/>
        <v>0</v>
      </c>
      <c r="AK42" s="219">
        <f t="shared" si="3"/>
        <v>0</v>
      </c>
      <c r="AL42" s="219">
        <f t="shared" si="4"/>
        <v>0</v>
      </c>
    </row>
    <row r="43" spans="1:38" s="15" customFormat="1" ht="21" customHeight="1">
      <c r="A43" s="23"/>
      <c r="B43" s="23"/>
      <c r="C43" s="24"/>
      <c r="D43" s="25"/>
      <c r="E43" s="53"/>
      <c r="F43" s="53"/>
      <c r="G43" s="53"/>
      <c r="H43" s="53"/>
      <c r="I43" s="53"/>
      <c r="J43" s="53"/>
      <c r="K43" s="53"/>
      <c r="L43" s="53"/>
      <c r="M43" s="53"/>
      <c r="N43" s="53"/>
      <c r="O43" s="53"/>
      <c r="P43" s="206"/>
      <c r="Q43" s="53"/>
      <c r="R43" s="53"/>
      <c r="S43" s="53"/>
      <c r="T43" s="53"/>
      <c r="U43" s="53"/>
      <c r="V43" s="53"/>
      <c r="W43" s="53"/>
      <c r="X43" s="53"/>
      <c r="Y43" s="37"/>
      <c r="Z43" s="53"/>
      <c r="AA43" s="53"/>
      <c r="AB43" s="53"/>
      <c r="AC43" s="53"/>
      <c r="AD43" s="53"/>
      <c r="AE43" s="53"/>
      <c r="AF43" s="53"/>
      <c r="AG43" s="53"/>
      <c r="AH43" s="53"/>
      <c r="AI43" s="53"/>
      <c r="AJ43" s="132"/>
      <c r="AK43" s="200"/>
      <c r="AL43" s="200"/>
    </row>
    <row r="44" spans="1:38" s="15" customFormat="1" ht="21" customHeight="1">
      <c r="A44" s="23"/>
      <c r="B44" s="23"/>
      <c r="C44" s="24"/>
      <c r="D44" s="25"/>
      <c r="E44" s="53"/>
      <c r="F44" s="53"/>
      <c r="G44" s="53"/>
      <c r="H44" s="53"/>
      <c r="I44" s="53"/>
      <c r="J44" s="53"/>
      <c r="K44" s="53"/>
      <c r="L44" s="53"/>
      <c r="M44" s="53"/>
      <c r="N44" s="53"/>
      <c r="O44" s="53"/>
      <c r="P44" s="206"/>
      <c r="Q44" s="53"/>
      <c r="R44" s="53"/>
      <c r="S44" s="53"/>
      <c r="T44" s="53"/>
      <c r="U44" s="53"/>
      <c r="V44" s="53"/>
      <c r="W44" s="53"/>
      <c r="X44" s="53"/>
      <c r="Y44" s="37"/>
      <c r="Z44" s="53"/>
      <c r="AA44" s="53"/>
      <c r="AB44" s="53"/>
      <c r="AC44" s="53"/>
      <c r="AD44" s="53"/>
      <c r="AE44" s="53"/>
      <c r="AF44" s="53"/>
      <c r="AG44" s="53"/>
      <c r="AH44" s="53"/>
      <c r="AI44" s="53"/>
      <c r="AJ44" s="132"/>
      <c r="AK44" s="200"/>
      <c r="AL44" s="200"/>
    </row>
    <row r="45" spans="1:38" s="15" customFormat="1" ht="21" customHeight="1">
      <c r="A45" s="23"/>
      <c r="B45" s="23"/>
      <c r="C45" s="24"/>
      <c r="D45" s="25"/>
      <c r="E45" s="53"/>
      <c r="F45" s="53"/>
      <c r="G45" s="53"/>
      <c r="H45" s="53"/>
      <c r="I45" s="53"/>
      <c r="J45" s="53"/>
      <c r="K45" s="53"/>
      <c r="L45" s="53"/>
      <c r="M45" s="53"/>
      <c r="N45" s="53"/>
      <c r="O45" s="53"/>
      <c r="P45" s="206"/>
      <c r="Q45" s="53"/>
      <c r="R45" s="53"/>
      <c r="S45" s="53"/>
      <c r="T45" s="53"/>
      <c r="U45" s="53"/>
      <c r="V45" s="53"/>
      <c r="W45" s="53"/>
      <c r="X45" s="53"/>
      <c r="Y45" s="37"/>
      <c r="Z45" s="53"/>
      <c r="AA45" s="53"/>
      <c r="AB45" s="53"/>
      <c r="AC45" s="53"/>
      <c r="AD45" s="53"/>
      <c r="AE45" s="53"/>
      <c r="AF45" s="53"/>
      <c r="AG45" s="53"/>
      <c r="AH45" s="53"/>
      <c r="AI45" s="53"/>
      <c r="AJ45" s="132"/>
      <c r="AK45" s="200"/>
      <c r="AL45" s="200"/>
    </row>
    <row r="46" spans="1:38">
      <c r="A46" s="326" t="s">
        <v>10</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11">
        <f>SUM(AJ7:AJ42)</f>
        <v>34</v>
      </c>
      <c r="AK46" s="11">
        <f>SUM(AK7:AK42)</f>
        <v>4</v>
      </c>
      <c r="AL46" s="11" t="e">
        <f>SUM(#REF!)</f>
        <v>#REF!</v>
      </c>
    </row>
    <row r="47" spans="1:38">
      <c r="A47" s="302" t="s">
        <v>255</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4"/>
    </row>
    <row r="48" spans="1:38">
      <c r="C48" s="301"/>
      <c r="D48" s="301"/>
      <c r="E48" s="301"/>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3:38">
      <c r="C49" s="301"/>
      <c r="D49" s="301"/>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sheetData>
  <sortState ref="C9:D43">
    <sortCondition ref="D9:D43"/>
  </sortState>
  <mergeCells count="19">
    <mergeCell ref="C49:D49"/>
    <mergeCell ref="C48:E48"/>
    <mergeCell ref="A46:AI46"/>
    <mergeCell ref="A5:A6"/>
    <mergeCell ref="A47:AL47"/>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6 E7:N45 P7:AI45">
    <cfRule type="expression" dxfId="45" priority="15">
      <formula>IF(E$6="CN",1,0)</formula>
    </cfRule>
  </conditionalFormatting>
  <conditionalFormatting sqref="E7:G45 I7:N45 P7:AI45">
    <cfRule type="expression" dxfId="44" priority="14">
      <formula>IF(E$6="CN",1,0)</formula>
    </cfRule>
  </conditionalFormatting>
  <conditionalFormatting sqref="I7:N45 E7:G45 P7:AI45">
    <cfRule type="expression" dxfId="43" priority="13">
      <formula>IF(E$6="CN",1,0)</formula>
    </cfRule>
  </conditionalFormatting>
  <conditionalFormatting sqref="H7:H45">
    <cfRule type="expression" dxfId="42" priority="12">
      <formula>IF(H$6="CN",1,0)</formula>
    </cfRule>
  </conditionalFormatting>
  <conditionalFormatting sqref="H7:H45">
    <cfRule type="expression" dxfId="41" priority="11">
      <formula>IF(H$6="CN",1,0)</formula>
    </cfRule>
  </conditionalFormatting>
  <conditionalFormatting sqref="O7:O45">
    <cfRule type="expression" dxfId="40" priority="5">
      <formula>IF(O$6="CN",1,0)</formula>
    </cfRule>
  </conditionalFormatting>
  <conditionalFormatting sqref="O7:O45">
    <cfRule type="expression" dxfId="39" priority="4">
      <formula>IF(O$6="CN",1,0)</formula>
    </cfRule>
  </conditionalFormatting>
  <conditionalFormatting sqref="O7:O45">
    <cfRule type="expression" dxfId="38" priority="3">
      <formula>IF(O$6="CN",1,0)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7" id="{B0B7B2C9-DAE7-46D3-9023-A497BD9E54B4}">
            <xm:f>IF(BHST21.1!E$6="CN",1,0)</xm:f>
            <x14:dxf>
              <fill>
                <patternFill>
                  <bgColor theme="8" tint="0.59996337778862885"/>
                </patternFill>
              </fill>
            </x14:dxf>
          </x14:cfRule>
          <xm:sqref>E6:AI6</xm:sqref>
        </x14:conditionalFormatting>
        <x14:conditionalFormatting xmlns:xm="http://schemas.microsoft.com/office/excel/2006/main">
          <x14:cfRule type="expression" priority="16" id="{5D33C9B8-C7D0-4ABF-A798-17A0534A58D8}">
            <xm:f>IF(BHST21.1!E$6="CN",1,0)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zoomScaleNormal="100" workbookViewId="0">
      <selection activeCell="Y39" sqref="Y39"/>
    </sheetView>
  </sheetViews>
  <sheetFormatPr defaultColWidth="9.33203125" defaultRowHeight="18"/>
  <cols>
    <col min="1" max="1" width="6" style="14" customWidth="1"/>
    <col min="2" max="2" width="13.83203125" style="14" customWidth="1"/>
    <col min="3" max="3" width="23" style="14" customWidth="1"/>
    <col min="4" max="4" width="9.83203125" style="14" customWidth="1"/>
    <col min="5" max="35" width="3.83203125"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ht="22.5">
      <c r="A3" s="307" t="s">
        <v>589</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1" s="15" customFormat="1" ht="21" customHeight="1">
      <c r="A5" s="320" t="s">
        <v>3</v>
      </c>
      <c r="B5" s="320" t="s">
        <v>4</v>
      </c>
      <c r="C5" s="322" t="s">
        <v>5</v>
      </c>
      <c r="D5" s="323"/>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41" s="15" customFormat="1" ht="21" customHeight="1">
      <c r="A6" s="321"/>
      <c r="B6" s="321"/>
      <c r="C6" s="324"/>
      <c r="D6" s="325"/>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41" s="15" customFormat="1" ht="21" customHeight="1">
      <c r="A7" s="23">
        <v>1</v>
      </c>
      <c r="B7" s="23"/>
      <c r="C7" s="24" t="s">
        <v>599</v>
      </c>
      <c r="D7" s="25" t="s">
        <v>94</v>
      </c>
      <c r="E7" s="2"/>
      <c r="F7" s="39"/>
      <c r="G7" s="39"/>
      <c r="H7" s="39"/>
      <c r="I7" s="39"/>
      <c r="J7" s="39"/>
      <c r="K7" s="39"/>
      <c r="L7" s="39"/>
      <c r="M7" s="39"/>
      <c r="N7" s="39"/>
      <c r="O7" s="39"/>
      <c r="P7" s="39"/>
      <c r="Q7" s="39"/>
      <c r="R7" s="39"/>
      <c r="S7" s="211" t="s">
        <v>6</v>
      </c>
      <c r="T7" s="211" t="s">
        <v>6</v>
      </c>
      <c r="U7" s="39"/>
      <c r="V7" s="39"/>
      <c r="W7" s="39"/>
      <c r="X7" s="39"/>
      <c r="Y7" s="39" t="s">
        <v>6</v>
      </c>
      <c r="Z7" s="39"/>
      <c r="AA7" s="39"/>
      <c r="AB7" s="39"/>
      <c r="AC7" s="39"/>
      <c r="AD7" s="39"/>
      <c r="AE7" s="39"/>
      <c r="AF7" s="39"/>
      <c r="AG7" s="39"/>
      <c r="AH7" s="39"/>
      <c r="AI7" s="39"/>
      <c r="AJ7" s="11">
        <f t="shared" ref="AJ7:AJ42" si="2">COUNTIF(E7:AI7,"K")+2*COUNTIF(E7:AI7,"2K")+COUNTIF(E7:AI7,"TK")+COUNTIF(E7:AI7,"KT")+COUNTIF(E7:AI7,"PK")+COUNTIF(E7:AI7,"KP")+2*COUNTIF(E7:AI7,"K2")</f>
        <v>3</v>
      </c>
      <c r="AK7" s="112">
        <f t="shared" ref="AK7:AK42" si="3">COUNTIF(F7:AJ7,"P")+2*COUNTIF(F7:AJ7,"2P")+COUNTIF(F7:AJ7,"TP")+COUNTIF(F7:AJ7,"PT")+COUNTIF(F7:AJ7,"PK")+COUNTIF(F7:AJ7,"KP")+2*COUNTIF(F7:AJ7,"P2")</f>
        <v>0</v>
      </c>
      <c r="AL7" s="129">
        <f t="shared" ref="AL7:AL42" si="4">COUNTIF(E7:AI7,"T")+2*COUNTIF(E7:AI7,"2T")+2*COUNTIF(E7:AI7,"T2")+COUNTIF(E7:AI7,"PT")+COUNTIF(E7:AI7,"TP")+COUNTIF(E7:AI7,"TK")+COUNTIF(E7:AI7,"KT")</f>
        <v>0</v>
      </c>
      <c r="AM7" s="16"/>
      <c r="AN7" s="17"/>
      <c r="AO7" s="60"/>
    </row>
    <row r="8" spans="1:41" s="15" customFormat="1" ht="21" customHeight="1">
      <c r="A8" s="23">
        <v>2</v>
      </c>
      <c r="B8" s="23"/>
      <c r="C8" s="24" t="s">
        <v>600</v>
      </c>
      <c r="D8" s="25" t="s">
        <v>164</v>
      </c>
      <c r="E8" s="188"/>
      <c r="F8" s="42"/>
      <c r="G8" s="42"/>
      <c r="H8" s="42"/>
      <c r="I8" s="42"/>
      <c r="J8" s="42"/>
      <c r="K8" s="42"/>
      <c r="L8" s="42"/>
      <c r="M8" s="42"/>
      <c r="N8" s="42"/>
      <c r="O8" s="42"/>
      <c r="P8" s="42"/>
      <c r="Q8" s="42"/>
      <c r="R8" s="42"/>
      <c r="S8" s="211" t="s">
        <v>6</v>
      </c>
      <c r="T8" s="211" t="s">
        <v>6</v>
      </c>
      <c r="U8" s="42"/>
      <c r="V8" s="42"/>
      <c r="W8" s="42"/>
      <c r="X8" s="42"/>
      <c r="Y8" s="42" t="s">
        <v>6</v>
      </c>
      <c r="Z8" s="42"/>
      <c r="AA8" s="42"/>
      <c r="AB8" s="42"/>
      <c r="AC8" s="42"/>
      <c r="AD8" s="42"/>
      <c r="AE8" s="42"/>
      <c r="AF8" s="42"/>
      <c r="AG8" s="42"/>
      <c r="AH8" s="42"/>
      <c r="AI8" s="42"/>
      <c r="AJ8" s="11">
        <f t="shared" ref="AJ8:AJ40" si="5">COUNTIF(E8:AI8,"K")+2*COUNTIF(E8:AI8,"2K")+COUNTIF(E8:AI8,"TK")+COUNTIF(E8:AI8,"KT")+COUNTIF(E8:AI8,"PK")+COUNTIF(E8:AI8,"KP")+2*COUNTIF(E8:AI8,"K2")</f>
        <v>3</v>
      </c>
      <c r="AK8" s="202">
        <f t="shared" ref="AK8:AK40" si="6">COUNTIF(F8:AJ8,"P")+2*COUNTIF(F8:AJ8,"2P")+COUNTIF(F8:AJ8,"TP")+COUNTIF(F8:AJ8,"PT")+COUNTIF(F8:AJ8,"PK")+COUNTIF(F8:AJ8,"KP")+2*COUNTIF(F8:AJ8,"P2")</f>
        <v>0</v>
      </c>
      <c r="AL8" s="202">
        <f t="shared" ref="AL8:AL40" si="7">COUNTIF(E8:AI8,"T")+2*COUNTIF(E8:AI8,"2T")+2*COUNTIF(E8:AI8,"T2")+COUNTIF(E8:AI8,"PT")+COUNTIF(E8:AI8,"TP")+COUNTIF(E8:AI8,"TK")+COUNTIF(E8:AI8,"KT")</f>
        <v>0</v>
      </c>
      <c r="AM8" s="203"/>
      <c r="AN8" s="17"/>
      <c r="AO8" s="201"/>
    </row>
    <row r="9" spans="1:41" s="15" customFormat="1" ht="21" customHeight="1">
      <c r="A9" s="23">
        <v>3</v>
      </c>
      <c r="B9" s="23"/>
      <c r="C9" s="24" t="s">
        <v>264</v>
      </c>
      <c r="D9" s="25" t="s">
        <v>39</v>
      </c>
      <c r="E9" s="188"/>
      <c r="F9" s="42"/>
      <c r="G9" s="42"/>
      <c r="H9" s="42"/>
      <c r="I9" s="42"/>
      <c r="J9" s="42"/>
      <c r="K9" s="42"/>
      <c r="L9" s="42"/>
      <c r="M9" s="42"/>
      <c r="N9" s="42"/>
      <c r="O9" s="42"/>
      <c r="P9" s="42"/>
      <c r="Q9" s="42"/>
      <c r="R9" s="42"/>
      <c r="S9" s="211" t="s">
        <v>6</v>
      </c>
      <c r="T9" s="211" t="s">
        <v>6</v>
      </c>
      <c r="U9" s="42"/>
      <c r="V9" s="42"/>
      <c r="W9" s="42"/>
      <c r="X9" s="42"/>
      <c r="Y9" s="42" t="s">
        <v>6</v>
      </c>
      <c r="Z9" s="42"/>
      <c r="AA9" s="42"/>
      <c r="AB9" s="42"/>
      <c r="AC9" s="42"/>
      <c r="AD9" s="42"/>
      <c r="AE9" s="42"/>
      <c r="AF9" s="42"/>
      <c r="AG9" s="42"/>
      <c r="AH9" s="42"/>
      <c r="AI9" s="42"/>
      <c r="AJ9" s="11">
        <f t="shared" si="5"/>
        <v>3</v>
      </c>
      <c r="AK9" s="202">
        <f t="shared" si="6"/>
        <v>0</v>
      </c>
      <c r="AL9" s="202">
        <f t="shared" si="7"/>
        <v>0</v>
      </c>
      <c r="AM9" s="203"/>
      <c r="AN9" s="17"/>
      <c r="AO9" s="201"/>
    </row>
    <row r="10" spans="1:41" s="15" customFormat="1" ht="21" customHeight="1">
      <c r="A10" s="23">
        <v>4</v>
      </c>
      <c r="B10" s="23"/>
      <c r="C10" s="24" t="s">
        <v>601</v>
      </c>
      <c r="D10" s="25" t="s">
        <v>57</v>
      </c>
      <c r="E10" s="188"/>
      <c r="F10" s="42"/>
      <c r="G10" s="42"/>
      <c r="H10" s="42"/>
      <c r="I10" s="42"/>
      <c r="J10" s="42"/>
      <c r="K10" s="42"/>
      <c r="L10" s="42"/>
      <c r="M10" s="42"/>
      <c r="N10" s="42"/>
      <c r="O10" s="42"/>
      <c r="P10" s="42"/>
      <c r="Q10" s="42"/>
      <c r="R10" s="42"/>
      <c r="S10" s="34"/>
      <c r="T10" s="34"/>
      <c r="U10" s="42"/>
      <c r="V10" s="42"/>
      <c r="W10" s="42"/>
      <c r="X10" s="42"/>
      <c r="Y10" s="42"/>
      <c r="Z10" s="42"/>
      <c r="AA10" s="42"/>
      <c r="AB10" s="42"/>
      <c r="AC10" s="42"/>
      <c r="AD10" s="42"/>
      <c r="AE10" s="42"/>
      <c r="AF10" s="42"/>
      <c r="AG10" s="42"/>
      <c r="AH10" s="42"/>
      <c r="AI10" s="42"/>
      <c r="AJ10" s="11">
        <f t="shared" si="5"/>
        <v>0</v>
      </c>
      <c r="AK10" s="202">
        <f t="shared" si="6"/>
        <v>0</v>
      </c>
      <c r="AL10" s="202">
        <f t="shared" si="7"/>
        <v>0</v>
      </c>
      <c r="AM10" s="203"/>
      <c r="AN10" s="17"/>
      <c r="AO10" s="201"/>
    </row>
    <row r="11" spans="1:41" s="15" customFormat="1" ht="33">
      <c r="A11" s="23">
        <v>5</v>
      </c>
      <c r="B11" s="23"/>
      <c r="C11" s="24" t="s">
        <v>618</v>
      </c>
      <c r="D11" s="25" t="s">
        <v>132</v>
      </c>
      <c r="E11" s="188"/>
      <c r="F11" s="42"/>
      <c r="G11" s="42"/>
      <c r="H11" s="42"/>
      <c r="I11" s="42"/>
      <c r="J11" s="42"/>
      <c r="K11" s="42"/>
      <c r="L11" s="42"/>
      <c r="M11" s="42"/>
      <c r="N11" s="42"/>
      <c r="O11" s="42"/>
      <c r="P11" s="42"/>
      <c r="Q11" s="42"/>
      <c r="R11" s="42"/>
      <c r="S11" s="211" t="s">
        <v>6</v>
      </c>
      <c r="T11" s="211" t="s">
        <v>6</v>
      </c>
      <c r="U11" s="42"/>
      <c r="V11" s="42"/>
      <c r="W11" s="42"/>
      <c r="X11" s="42"/>
      <c r="Y11" s="224" t="s">
        <v>7</v>
      </c>
      <c r="Z11" s="42"/>
      <c r="AA11" s="42"/>
      <c r="AB11" s="42"/>
      <c r="AC11" s="42"/>
      <c r="AD11" s="42"/>
      <c r="AE11" s="42"/>
      <c r="AF11" s="42"/>
      <c r="AG11" s="42"/>
      <c r="AH11" s="42"/>
      <c r="AI11" s="42"/>
      <c r="AJ11" s="11">
        <f t="shared" si="5"/>
        <v>2</v>
      </c>
      <c r="AK11" s="202">
        <f t="shared" si="6"/>
        <v>1</v>
      </c>
      <c r="AL11" s="202">
        <f t="shared" si="7"/>
        <v>0</v>
      </c>
      <c r="AM11" s="203"/>
      <c r="AN11" s="17"/>
      <c r="AO11" s="201"/>
    </row>
    <row r="12" spans="1:41" s="15" customFormat="1" ht="21" customHeight="1">
      <c r="A12" s="23">
        <v>6</v>
      </c>
      <c r="B12" s="23"/>
      <c r="C12" s="24" t="s">
        <v>602</v>
      </c>
      <c r="D12" s="25" t="s">
        <v>74</v>
      </c>
      <c r="E12" s="188"/>
      <c r="F12" s="42"/>
      <c r="G12" s="42"/>
      <c r="H12" s="42"/>
      <c r="I12" s="42"/>
      <c r="J12" s="42"/>
      <c r="K12" s="42"/>
      <c r="L12" s="42"/>
      <c r="M12" s="42"/>
      <c r="N12" s="42"/>
      <c r="O12" s="42"/>
      <c r="P12" s="42"/>
      <c r="Q12" s="42"/>
      <c r="R12" s="42"/>
      <c r="S12" s="34"/>
      <c r="T12" s="34"/>
      <c r="U12" s="42"/>
      <c r="V12" s="42"/>
      <c r="W12" s="42"/>
      <c r="X12" s="42"/>
      <c r="Y12" s="224" t="s">
        <v>6</v>
      </c>
      <c r="Z12" s="42"/>
      <c r="AA12" s="42"/>
      <c r="AB12" s="42"/>
      <c r="AC12" s="42"/>
      <c r="AD12" s="42"/>
      <c r="AE12" s="42"/>
      <c r="AF12" s="42"/>
      <c r="AG12" s="42"/>
      <c r="AH12" s="42"/>
      <c r="AI12" s="42"/>
      <c r="AJ12" s="11">
        <f t="shared" si="5"/>
        <v>1</v>
      </c>
      <c r="AK12" s="202">
        <f t="shared" si="6"/>
        <v>0</v>
      </c>
      <c r="AL12" s="202">
        <f t="shared" si="7"/>
        <v>0</v>
      </c>
      <c r="AM12" s="203"/>
      <c r="AN12" s="17"/>
      <c r="AO12" s="201"/>
    </row>
    <row r="13" spans="1:41" s="15" customFormat="1" ht="21" customHeight="1">
      <c r="A13" s="23">
        <v>7</v>
      </c>
      <c r="B13" s="23"/>
      <c r="C13" s="24" t="s">
        <v>603</v>
      </c>
      <c r="D13" s="25" t="s">
        <v>604</v>
      </c>
      <c r="E13" s="188"/>
      <c r="F13" s="42"/>
      <c r="G13" s="42"/>
      <c r="H13" s="42"/>
      <c r="I13" s="42"/>
      <c r="J13" s="42"/>
      <c r="K13" s="42"/>
      <c r="L13" s="42"/>
      <c r="M13" s="42"/>
      <c r="N13" s="42"/>
      <c r="O13" s="42"/>
      <c r="P13" s="42"/>
      <c r="Q13" s="42"/>
      <c r="R13" s="42"/>
      <c r="S13" s="34"/>
      <c r="T13" s="34"/>
      <c r="U13" s="42"/>
      <c r="V13" s="42"/>
      <c r="W13" s="42"/>
      <c r="X13" s="42"/>
      <c r="Y13" s="224"/>
      <c r="Z13" s="42"/>
      <c r="AA13" s="42"/>
      <c r="AB13" s="42"/>
      <c r="AC13" s="42"/>
      <c r="AD13" s="42"/>
      <c r="AE13" s="42"/>
      <c r="AF13" s="42"/>
      <c r="AG13" s="42"/>
      <c r="AH13" s="42"/>
      <c r="AI13" s="42"/>
      <c r="AJ13" s="11">
        <f t="shared" si="5"/>
        <v>0</v>
      </c>
      <c r="AK13" s="202">
        <f t="shared" si="6"/>
        <v>0</v>
      </c>
      <c r="AL13" s="202">
        <f t="shared" si="7"/>
        <v>0</v>
      </c>
      <c r="AM13" s="203"/>
      <c r="AN13" s="17"/>
      <c r="AO13" s="201"/>
    </row>
    <row r="14" spans="1:41" s="15" customFormat="1" ht="21" customHeight="1">
      <c r="A14" s="23">
        <v>8</v>
      </c>
      <c r="B14" s="23"/>
      <c r="C14" s="24" t="s">
        <v>605</v>
      </c>
      <c r="D14" s="25" t="s">
        <v>606</v>
      </c>
      <c r="E14" s="188"/>
      <c r="F14" s="42"/>
      <c r="G14" s="42"/>
      <c r="H14" s="42"/>
      <c r="I14" s="42"/>
      <c r="J14" s="42"/>
      <c r="K14" s="42"/>
      <c r="L14" s="42"/>
      <c r="M14" s="42"/>
      <c r="N14" s="42"/>
      <c r="O14" s="42"/>
      <c r="P14" s="42"/>
      <c r="Q14" s="42"/>
      <c r="R14" s="42"/>
      <c r="S14" s="211" t="s">
        <v>6</v>
      </c>
      <c r="T14" s="211" t="s">
        <v>6</v>
      </c>
      <c r="U14" s="42"/>
      <c r="V14" s="42"/>
      <c r="W14" s="42"/>
      <c r="X14" s="42"/>
      <c r="Y14" s="224" t="s">
        <v>6</v>
      </c>
      <c r="Z14" s="42"/>
      <c r="AA14" s="42"/>
      <c r="AB14" s="42"/>
      <c r="AC14" s="42"/>
      <c r="AD14" s="42"/>
      <c r="AE14" s="42"/>
      <c r="AF14" s="42"/>
      <c r="AG14" s="42"/>
      <c r="AH14" s="42"/>
      <c r="AI14" s="42"/>
      <c r="AJ14" s="11">
        <f t="shared" si="5"/>
        <v>3</v>
      </c>
      <c r="AK14" s="202">
        <f t="shared" si="6"/>
        <v>0</v>
      </c>
      <c r="AL14" s="202">
        <f t="shared" si="7"/>
        <v>0</v>
      </c>
      <c r="AM14" s="203"/>
      <c r="AN14" s="17"/>
      <c r="AO14" s="201"/>
    </row>
    <row r="15" spans="1:41" s="15" customFormat="1" ht="21" customHeight="1">
      <c r="A15" s="23">
        <v>9</v>
      </c>
      <c r="B15" s="23"/>
      <c r="C15" s="24" t="s">
        <v>128</v>
      </c>
      <c r="D15" s="25" t="s">
        <v>12</v>
      </c>
      <c r="E15" s="188"/>
      <c r="F15" s="42"/>
      <c r="G15" s="42"/>
      <c r="H15" s="42"/>
      <c r="I15" s="42"/>
      <c r="J15" s="42"/>
      <c r="K15" s="42"/>
      <c r="L15" s="42"/>
      <c r="M15" s="42"/>
      <c r="N15" s="42"/>
      <c r="O15" s="42"/>
      <c r="P15" s="42"/>
      <c r="Q15" s="42"/>
      <c r="R15" s="42"/>
      <c r="S15" s="211" t="s">
        <v>6</v>
      </c>
      <c r="T15" s="211" t="s">
        <v>6</v>
      </c>
      <c r="U15" s="42"/>
      <c r="V15" s="42"/>
      <c r="W15" s="42"/>
      <c r="X15" s="42"/>
      <c r="Y15" s="224" t="s">
        <v>6</v>
      </c>
      <c r="Z15" s="42"/>
      <c r="AA15" s="42"/>
      <c r="AB15" s="42"/>
      <c r="AC15" s="42"/>
      <c r="AD15" s="42"/>
      <c r="AE15" s="42"/>
      <c r="AF15" s="42"/>
      <c r="AG15" s="42"/>
      <c r="AH15" s="42"/>
      <c r="AI15" s="42"/>
      <c r="AJ15" s="11">
        <f t="shared" si="5"/>
        <v>3</v>
      </c>
      <c r="AK15" s="202">
        <f t="shared" si="6"/>
        <v>0</v>
      </c>
      <c r="AL15" s="202">
        <f t="shared" si="7"/>
        <v>0</v>
      </c>
      <c r="AM15" s="203"/>
      <c r="AN15" s="17"/>
      <c r="AO15" s="201"/>
    </row>
    <row r="16" spans="1:41" s="15" customFormat="1" ht="21" customHeight="1">
      <c r="A16" s="23">
        <v>10</v>
      </c>
      <c r="B16" s="23"/>
      <c r="C16" s="24" t="s">
        <v>141</v>
      </c>
      <c r="D16" s="25" t="s">
        <v>12</v>
      </c>
      <c r="E16" s="188"/>
      <c r="F16" s="42"/>
      <c r="G16" s="42"/>
      <c r="H16" s="42"/>
      <c r="I16" s="42"/>
      <c r="J16" s="42"/>
      <c r="K16" s="42"/>
      <c r="L16" s="42"/>
      <c r="M16" s="42"/>
      <c r="N16" s="42"/>
      <c r="O16" s="42"/>
      <c r="P16" s="42"/>
      <c r="Q16" s="42"/>
      <c r="R16" s="42"/>
      <c r="S16" s="211" t="s">
        <v>6</v>
      </c>
      <c r="T16" s="211" t="s">
        <v>6</v>
      </c>
      <c r="U16" s="42"/>
      <c r="V16" s="42"/>
      <c r="W16" s="42"/>
      <c r="X16" s="42"/>
      <c r="Y16" s="224" t="s">
        <v>6</v>
      </c>
      <c r="Z16" s="42"/>
      <c r="AA16" s="42"/>
      <c r="AB16" s="42"/>
      <c r="AC16" s="42"/>
      <c r="AD16" s="42"/>
      <c r="AE16" s="42"/>
      <c r="AF16" s="42"/>
      <c r="AG16" s="42"/>
      <c r="AH16" s="42"/>
      <c r="AI16" s="42"/>
      <c r="AJ16" s="11">
        <f t="shared" si="5"/>
        <v>3</v>
      </c>
      <c r="AK16" s="202">
        <f t="shared" si="6"/>
        <v>0</v>
      </c>
      <c r="AL16" s="202">
        <f t="shared" si="7"/>
        <v>0</v>
      </c>
      <c r="AM16" s="203"/>
      <c r="AN16" s="17"/>
      <c r="AO16" s="201"/>
    </row>
    <row r="17" spans="1:41" s="15" customFormat="1" ht="21" customHeight="1">
      <c r="A17" s="23">
        <v>11</v>
      </c>
      <c r="B17" s="23"/>
      <c r="C17" s="24" t="s">
        <v>607</v>
      </c>
      <c r="D17" s="25" t="s">
        <v>12</v>
      </c>
      <c r="E17" s="188"/>
      <c r="F17" s="42"/>
      <c r="G17" s="42"/>
      <c r="H17" s="42"/>
      <c r="I17" s="42"/>
      <c r="J17" s="42"/>
      <c r="K17" s="42"/>
      <c r="L17" s="42"/>
      <c r="M17" s="42"/>
      <c r="N17" s="42"/>
      <c r="O17" s="42"/>
      <c r="P17" s="42"/>
      <c r="Q17" s="42"/>
      <c r="R17" s="42"/>
      <c r="S17" s="211"/>
      <c r="T17" s="211" t="s">
        <v>6</v>
      </c>
      <c r="U17" s="42"/>
      <c r="V17" s="42"/>
      <c r="W17" s="42"/>
      <c r="X17" s="42"/>
      <c r="Y17" s="224"/>
      <c r="Z17" s="42"/>
      <c r="AA17" s="42"/>
      <c r="AB17" s="42"/>
      <c r="AC17" s="42"/>
      <c r="AD17" s="42"/>
      <c r="AE17" s="42"/>
      <c r="AF17" s="42"/>
      <c r="AG17" s="42"/>
      <c r="AH17" s="42"/>
      <c r="AI17" s="42"/>
      <c r="AJ17" s="11">
        <f t="shared" si="5"/>
        <v>1</v>
      </c>
      <c r="AK17" s="202">
        <f t="shared" si="6"/>
        <v>0</v>
      </c>
      <c r="AL17" s="202">
        <f t="shared" si="7"/>
        <v>0</v>
      </c>
      <c r="AM17" s="203"/>
      <c r="AN17" s="17"/>
      <c r="AO17" s="201"/>
    </row>
    <row r="18" spans="1:41" s="15" customFormat="1" ht="21" customHeight="1">
      <c r="A18" s="23">
        <v>12</v>
      </c>
      <c r="B18" s="23"/>
      <c r="C18" s="24" t="s">
        <v>608</v>
      </c>
      <c r="D18" s="25" t="s">
        <v>609</v>
      </c>
      <c r="E18" s="188"/>
      <c r="F18" s="42"/>
      <c r="G18" s="42"/>
      <c r="H18" s="42"/>
      <c r="I18" s="42"/>
      <c r="J18" s="42"/>
      <c r="K18" s="42"/>
      <c r="L18" s="42"/>
      <c r="M18" s="42"/>
      <c r="N18" s="42"/>
      <c r="O18" s="42"/>
      <c r="P18" s="42"/>
      <c r="Q18" s="42"/>
      <c r="R18" s="42"/>
      <c r="S18" s="34"/>
      <c r="T18" s="34"/>
      <c r="U18" s="42"/>
      <c r="V18" s="42"/>
      <c r="W18" s="42"/>
      <c r="X18" s="42"/>
      <c r="Y18" s="224"/>
      <c r="Z18" s="42"/>
      <c r="AA18" s="42"/>
      <c r="AB18" s="42"/>
      <c r="AC18" s="42"/>
      <c r="AD18" s="42"/>
      <c r="AE18" s="42"/>
      <c r="AF18" s="42"/>
      <c r="AG18" s="42"/>
      <c r="AH18" s="42"/>
      <c r="AI18" s="42"/>
      <c r="AJ18" s="11">
        <f t="shared" si="5"/>
        <v>0</v>
      </c>
      <c r="AK18" s="202">
        <f t="shared" si="6"/>
        <v>0</v>
      </c>
      <c r="AL18" s="202">
        <f t="shared" si="7"/>
        <v>0</v>
      </c>
      <c r="AM18" s="203"/>
      <c r="AN18" s="17"/>
      <c r="AO18" s="201"/>
    </row>
    <row r="19" spans="1:41" s="15" customFormat="1" ht="33">
      <c r="A19" s="23">
        <v>13</v>
      </c>
      <c r="B19" s="23"/>
      <c r="C19" s="24" t="s">
        <v>611</v>
      </c>
      <c r="D19" s="25" t="s">
        <v>25</v>
      </c>
      <c r="E19" s="188"/>
      <c r="F19" s="42"/>
      <c r="G19" s="42"/>
      <c r="H19" s="42"/>
      <c r="I19" s="42"/>
      <c r="J19" s="42"/>
      <c r="K19" s="42"/>
      <c r="L19" s="42"/>
      <c r="M19" s="42"/>
      <c r="N19" s="42"/>
      <c r="O19" s="42"/>
      <c r="P19" s="42"/>
      <c r="Q19" s="42"/>
      <c r="R19" s="42"/>
      <c r="S19" s="211" t="s">
        <v>6</v>
      </c>
      <c r="T19" s="211" t="s">
        <v>6</v>
      </c>
      <c r="U19" s="42"/>
      <c r="V19" s="42"/>
      <c r="W19" s="42"/>
      <c r="X19" s="42"/>
      <c r="Y19" s="224" t="s">
        <v>6</v>
      </c>
      <c r="Z19" s="42"/>
      <c r="AA19" s="42"/>
      <c r="AB19" s="42"/>
      <c r="AC19" s="42"/>
      <c r="AD19" s="42"/>
      <c r="AE19" s="42"/>
      <c r="AF19" s="42"/>
      <c r="AG19" s="42"/>
      <c r="AH19" s="42"/>
      <c r="AI19" s="42"/>
      <c r="AJ19" s="11">
        <f t="shared" si="5"/>
        <v>3</v>
      </c>
      <c r="AK19" s="202">
        <f t="shared" si="6"/>
        <v>0</v>
      </c>
      <c r="AL19" s="202">
        <f t="shared" si="7"/>
        <v>0</v>
      </c>
      <c r="AM19" s="203"/>
      <c r="AN19" s="17"/>
      <c r="AO19" s="201"/>
    </row>
    <row r="20" spans="1:41" s="15" customFormat="1" ht="21" customHeight="1">
      <c r="A20" s="23">
        <v>14</v>
      </c>
      <c r="B20" s="23"/>
      <c r="C20" s="24" t="s">
        <v>572</v>
      </c>
      <c r="D20" s="25" t="s">
        <v>25</v>
      </c>
      <c r="E20" s="188"/>
      <c r="F20" s="42"/>
      <c r="G20" s="42"/>
      <c r="H20" s="42"/>
      <c r="I20" s="42"/>
      <c r="J20" s="42"/>
      <c r="K20" s="42"/>
      <c r="L20" s="42"/>
      <c r="M20" s="42"/>
      <c r="N20" s="42"/>
      <c r="O20" s="42"/>
      <c r="P20" s="42"/>
      <c r="Q20" s="42"/>
      <c r="R20" s="42"/>
      <c r="S20" s="211" t="s">
        <v>6</v>
      </c>
      <c r="T20" s="211" t="s">
        <v>6</v>
      </c>
      <c r="U20" s="42"/>
      <c r="V20" s="42"/>
      <c r="W20" s="42"/>
      <c r="X20" s="42"/>
      <c r="Y20" s="224" t="s">
        <v>6</v>
      </c>
      <c r="Z20" s="42"/>
      <c r="AA20" s="42"/>
      <c r="AB20" s="42"/>
      <c r="AC20" s="42"/>
      <c r="AD20" s="42"/>
      <c r="AE20" s="42"/>
      <c r="AF20" s="42"/>
      <c r="AG20" s="42"/>
      <c r="AH20" s="42"/>
      <c r="AI20" s="42"/>
      <c r="AJ20" s="11">
        <f t="shared" si="5"/>
        <v>3</v>
      </c>
      <c r="AK20" s="202">
        <f t="shared" si="6"/>
        <v>0</v>
      </c>
      <c r="AL20" s="202">
        <f t="shared" si="7"/>
        <v>0</v>
      </c>
      <c r="AM20" s="203"/>
      <c r="AN20" s="17"/>
      <c r="AO20" s="201"/>
    </row>
    <row r="21" spans="1:41" s="15" customFormat="1" ht="21" customHeight="1">
      <c r="A21" s="23">
        <v>15</v>
      </c>
      <c r="B21" s="23"/>
      <c r="C21" s="24" t="s">
        <v>573</v>
      </c>
      <c r="D21" s="25" t="s">
        <v>42</v>
      </c>
      <c r="E21" s="188"/>
      <c r="F21" s="42"/>
      <c r="G21" s="42"/>
      <c r="H21" s="42"/>
      <c r="I21" s="42"/>
      <c r="J21" s="42"/>
      <c r="K21" s="42"/>
      <c r="L21" s="42"/>
      <c r="M21" s="42"/>
      <c r="N21" s="42"/>
      <c r="O21" s="42"/>
      <c r="P21" s="42"/>
      <c r="Q21" s="42"/>
      <c r="R21" s="42"/>
      <c r="S21" s="211" t="s">
        <v>6</v>
      </c>
      <c r="T21" s="211" t="s">
        <v>6</v>
      </c>
      <c r="U21" s="42"/>
      <c r="V21" s="42"/>
      <c r="W21" s="42"/>
      <c r="X21" s="42"/>
      <c r="Y21" s="224" t="s">
        <v>6</v>
      </c>
      <c r="Z21" s="42"/>
      <c r="AA21" s="42"/>
      <c r="AB21" s="42"/>
      <c r="AC21" s="42"/>
      <c r="AD21" s="42"/>
      <c r="AE21" s="42"/>
      <c r="AF21" s="42"/>
      <c r="AG21" s="42"/>
      <c r="AH21" s="42"/>
      <c r="AI21" s="42"/>
      <c r="AJ21" s="11">
        <f t="shared" si="5"/>
        <v>3</v>
      </c>
      <c r="AK21" s="202">
        <f t="shared" si="6"/>
        <v>0</v>
      </c>
      <c r="AL21" s="202">
        <f t="shared" si="7"/>
        <v>0</v>
      </c>
      <c r="AM21" s="203"/>
      <c r="AN21" s="17"/>
      <c r="AO21" s="201"/>
    </row>
    <row r="22" spans="1:41" s="15" customFormat="1" ht="21" customHeight="1">
      <c r="A22" s="23">
        <v>16</v>
      </c>
      <c r="B22" s="23"/>
      <c r="C22" s="24" t="s">
        <v>612</v>
      </c>
      <c r="D22" s="25" t="s">
        <v>42</v>
      </c>
      <c r="E22" s="188"/>
      <c r="F22" s="42"/>
      <c r="G22" s="42"/>
      <c r="H22" s="42"/>
      <c r="I22" s="42"/>
      <c r="J22" s="42"/>
      <c r="K22" s="42"/>
      <c r="L22" s="42"/>
      <c r="M22" s="42"/>
      <c r="N22" s="42"/>
      <c r="O22" s="42"/>
      <c r="P22" s="42"/>
      <c r="Q22" s="42"/>
      <c r="R22" s="42"/>
      <c r="S22" s="211" t="s">
        <v>6</v>
      </c>
      <c r="T22" s="211" t="s">
        <v>6</v>
      </c>
      <c r="U22" s="42"/>
      <c r="V22" s="42"/>
      <c r="W22" s="42"/>
      <c r="X22" s="42"/>
      <c r="Y22" s="224" t="s">
        <v>6</v>
      </c>
      <c r="Z22" s="42"/>
      <c r="AA22" s="42"/>
      <c r="AB22" s="42"/>
      <c r="AC22" s="42"/>
      <c r="AD22" s="42"/>
      <c r="AE22" s="42"/>
      <c r="AF22" s="42"/>
      <c r="AG22" s="42"/>
      <c r="AH22" s="42"/>
      <c r="AI22" s="42"/>
      <c r="AJ22" s="11">
        <f t="shared" si="5"/>
        <v>3</v>
      </c>
      <c r="AK22" s="202">
        <f t="shared" si="6"/>
        <v>0</v>
      </c>
      <c r="AL22" s="202">
        <f t="shared" si="7"/>
        <v>0</v>
      </c>
      <c r="AM22" s="203"/>
      <c r="AN22" s="17"/>
      <c r="AO22" s="201"/>
    </row>
    <row r="23" spans="1:41" s="15" customFormat="1" ht="33">
      <c r="A23" s="23">
        <v>17</v>
      </c>
      <c r="B23" s="23"/>
      <c r="C23" s="24" t="s">
        <v>613</v>
      </c>
      <c r="D23" s="25" t="s">
        <v>574</v>
      </c>
      <c r="E23" s="188"/>
      <c r="F23" s="42"/>
      <c r="G23" s="42"/>
      <c r="H23" s="42"/>
      <c r="I23" s="42"/>
      <c r="J23" s="42"/>
      <c r="K23" s="42"/>
      <c r="L23" s="42"/>
      <c r="M23" s="42"/>
      <c r="N23" s="42"/>
      <c r="O23" s="42"/>
      <c r="P23" s="42"/>
      <c r="Q23" s="42"/>
      <c r="R23" s="42"/>
      <c r="S23" s="34"/>
      <c r="T23" s="34"/>
      <c r="U23" s="42"/>
      <c r="V23" s="42"/>
      <c r="W23" s="42"/>
      <c r="X23" s="42"/>
      <c r="Y23" s="224" t="s">
        <v>7</v>
      </c>
      <c r="Z23" s="42"/>
      <c r="AA23" s="42"/>
      <c r="AB23" s="42"/>
      <c r="AC23" s="42"/>
      <c r="AD23" s="42"/>
      <c r="AE23" s="42"/>
      <c r="AF23" s="42"/>
      <c r="AG23" s="42"/>
      <c r="AH23" s="42"/>
      <c r="AI23" s="42"/>
      <c r="AJ23" s="11">
        <f t="shared" si="5"/>
        <v>0</v>
      </c>
      <c r="AK23" s="202">
        <f t="shared" si="6"/>
        <v>1</v>
      </c>
      <c r="AL23" s="202">
        <f t="shared" si="7"/>
        <v>0</v>
      </c>
      <c r="AM23" s="203"/>
      <c r="AN23" s="17"/>
      <c r="AO23" s="201"/>
    </row>
    <row r="24" spans="1:41" s="15" customFormat="1" ht="21" customHeight="1">
      <c r="A24" s="23">
        <v>18</v>
      </c>
      <c r="B24" s="23"/>
      <c r="C24" s="24" t="s">
        <v>614</v>
      </c>
      <c r="D24" s="25" t="s">
        <v>68</v>
      </c>
      <c r="E24" s="188"/>
      <c r="F24" s="42"/>
      <c r="G24" s="42"/>
      <c r="H24" s="42"/>
      <c r="I24" s="42"/>
      <c r="J24" s="42"/>
      <c r="K24" s="42"/>
      <c r="L24" s="42"/>
      <c r="M24" s="42"/>
      <c r="N24" s="42"/>
      <c r="O24" s="42"/>
      <c r="P24" s="42"/>
      <c r="Q24" s="42"/>
      <c r="R24" s="42"/>
      <c r="S24" s="211" t="s">
        <v>6</v>
      </c>
      <c r="T24" s="211" t="s">
        <v>6</v>
      </c>
      <c r="U24" s="42"/>
      <c r="V24" s="42"/>
      <c r="W24" s="42"/>
      <c r="X24" s="42"/>
      <c r="Y24" s="224" t="s">
        <v>6</v>
      </c>
      <c r="Z24" s="42"/>
      <c r="AA24" s="42"/>
      <c r="AB24" s="42"/>
      <c r="AC24" s="42"/>
      <c r="AD24" s="42"/>
      <c r="AE24" s="42"/>
      <c r="AF24" s="42"/>
      <c r="AG24" s="42"/>
      <c r="AH24" s="42"/>
      <c r="AI24" s="42"/>
      <c r="AJ24" s="11">
        <f t="shared" si="5"/>
        <v>3</v>
      </c>
      <c r="AK24" s="202">
        <f t="shared" si="6"/>
        <v>0</v>
      </c>
      <c r="AL24" s="202">
        <f t="shared" si="7"/>
        <v>0</v>
      </c>
      <c r="AM24" s="203"/>
      <c r="AN24" s="17"/>
      <c r="AO24" s="201"/>
    </row>
    <row r="25" spans="1:41" s="15" customFormat="1" ht="21" customHeight="1">
      <c r="A25" s="23">
        <v>19</v>
      </c>
      <c r="B25" s="23"/>
      <c r="C25" s="24" t="s">
        <v>615</v>
      </c>
      <c r="D25" s="25" t="s">
        <v>68</v>
      </c>
      <c r="E25" s="188"/>
      <c r="F25" s="42"/>
      <c r="G25" s="42"/>
      <c r="H25" s="42"/>
      <c r="I25" s="42"/>
      <c r="J25" s="42"/>
      <c r="K25" s="42"/>
      <c r="L25" s="42"/>
      <c r="M25" s="42"/>
      <c r="N25" s="42"/>
      <c r="O25" s="42"/>
      <c r="P25" s="42"/>
      <c r="Q25" s="42"/>
      <c r="R25" s="42"/>
      <c r="S25" s="211" t="s">
        <v>6</v>
      </c>
      <c r="T25" s="211" t="s">
        <v>6</v>
      </c>
      <c r="U25" s="42"/>
      <c r="V25" s="42"/>
      <c r="W25" s="42"/>
      <c r="X25" s="42"/>
      <c r="Y25" s="224" t="s">
        <v>6</v>
      </c>
      <c r="Z25" s="42"/>
      <c r="AA25" s="42"/>
      <c r="AB25" s="42"/>
      <c r="AC25" s="42"/>
      <c r="AD25" s="42"/>
      <c r="AE25" s="42"/>
      <c r="AF25" s="42"/>
      <c r="AG25" s="42"/>
      <c r="AH25" s="42"/>
      <c r="AI25" s="42"/>
      <c r="AJ25" s="11">
        <f t="shared" si="5"/>
        <v>3</v>
      </c>
      <c r="AK25" s="202">
        <f t="shared" si="6"/>
        <v>0</v>
      </c>
      <c r="AL25" s="202">
        <f t="shared" si="7"/>
        <v>0</v>
      </c>
      <c r="AM25" s="203"/>
      <c r="AN25" s="17"/>
      <c r="AO25" s="201"/>
    </row>
    <row r="26" spans="1:41" s="15" customFormat="1" ht="21" customHeight="1">
      <c r="A26" s="23">
        <v>20</v>
      </c>
      <c r="B26" s="23"/>
      <c r="C26" s="24" t="s">
        <v>616</v>
      </c>
      <c r="D26" s="25" t="s">
        <v>68</v>
      </c>
      <c r="E26" s="188"/>
      <c r="F26" s="42"/>
      <c r="G26" s="42"/>
      <c r="H26" s="42"/>
      <c r="I26" s="42"/>
      <c r="J26" s="42"/>
      <c r="K26" s="42"/>
      <c r="L26" s="42"/>
      <c r="M26" s="42"/>
      <c r="N26" s="42"/>
      <c r="O26" s="42"/>
      <c r="P26" s="42"/>
      <c r="Q26" s="42"/>
      <c r="R26" s="42"/>
      <c r="S26" s="211" t="s">
        <v>6</v>
      </c>
      <c r="T26" s="211" t="s">
        <v>6</v>
      </c>
      <c r="U26" s="42"/>
      <c r="V26" s="42"/>
      <c r="W26" s="42"/>
      <c r="X26" s="42"/>
      <c r="Y26" s="224"/>
      <c r="Z26" s="42"/>
      <c r="AA26" s="42"/>
      <c r="AB26" s="42"/>
      <c r="AC26" s="42"/>
      <c r="AD26" s="42"/>
      <c r="AE26" s="42"/>
      <c r="AF26" s="42"/>
      <c r="AG26" s="42"/>
      <c r="AH26" s="42"/>
      <c r="AI26" s="42"/>
      <c r="AJ26" s="11">
        <f t="shared" si="5"/>
        <v>2</v>
      </c>
      <c r="AK26" s="202">
        <f t="shared" si="6"/>
        <v>0</v>
      </c>
      <c r="AL26" s="202">
        <f t="shared" si="7"/>
        <v>0</v>
      </c>
      <c r="AM26" s="203"/>
      <c r="AN26" s="17"/>
      <c r="AO26" s="201"/>
    </row>
    <row r="27" spans="1:41" s="15" customFormat="1" ht="21" customHeight="1">
      <c r="A27" s="23">
        <v>21</v>
      </c>
      <c r="B27" s="23"/>
      <c r="C27" s="24" t="s">
        <v>355</v>
      </c>
      <c r="D27" s="25" t="s">
        <v>68</v>
      </c>
      <c r="E27" s="188"/>
      <c r="F27" s="42"/>
      <c r="G27" s="42"/>
      <c r="H27" s="42"/>
      <c r="I27" s="42"/>
      <c r="J27" s="42"/>
      <c r="K27" s="42"/>
      <c r="L27" s="42"/>
      <c r="M27" s="42"/>
      <c r="N27" s="42"/>
      <c r="O27" s="42"/>
      <c r="P27" s="42"/>
      <c r="Q27" s="42"/>
      <c r="R27" s="42"/>
      <c r="S27" s="211" t="s">
        <v>6</v>
      </c>
      <c r="T27" s="211" t="s">
        <v>6</v>
      </c>
      <c r="U27" s="42"/>
      <c r="V27" s="42"/>
      <c r="W27" s="42"/>
      <c r="X27" s="42"/>
      <c r="Y27" s="224" t="s">
        <v>6</v>
      </c>
      <c r="Z27" s="42"/>
      <c r="AA27" s="42"/>
      <c r="AB27" s="42"/>
      <c r="AC27" s="42"/>
      <c r="AD27" s="42"/>
      <c r="AE27" s="42"/>
      <c r="AF27" s="42"/>
      <c r="AG27" s="42"/>
      <c r="AH27" s="42"/>
      <c r="AI27" s="42"/>
      <c r="AJ27" s="11">
        <f t="shared" si="5"/>
        <v>3</v>
      </c>
      <c r="AK27" s="202">
        <f t="shared" si="6"/>
        <v>0</v>
      </c>
      <c r="AL27" s="202">
        <f t="shared" si="7"/>
        <v>0</v>
      </c>
      <c r="AM27" s="203"/>
      <c r="AN27" s="17"/>
      <c r="AO27" s="201"/>
    </row>
    <row r="28" spans="1:41" s="15" customFormat="1" ht="21" customHeight="1">
      <c r="A28" s="23">
        <v>22</v>
      </c>
      <c r="B28" s="23"/>
      <c r="C28" s="24" t="s">
        <v>617</v>
      </c>
      <c r="D28" s="25" t="s">
        <v>69</v>
      </c>
      <c r="E28" s="188"/>
      <c r="F28" s="42"/>
      <c r="G28" s="42"/>
      <c r="H28" s="42"/>
      <c r="I28" s="42"/>
      <c r="J28" s="42"/>
      <c r="K28" s="42"/>
      <c r="L28" s="42"/>
      <c r="M28" s="42"/>
      <c r="N28" s="42"/>
      <c r="O28" s="42"/>
      <c r="P28" s="42"/>
      <c r="Q28" s="42"/>
      <c r="R28" s="42"/>
      <c r="S28" s="211" t="s">
        <v>6</v>
      </c>
      <c r="T28" s="211" t="s">
        <v>6</v>
      </c>
      <c r="U28" s="42"/>
      <c r="V28" s="42"/>
      <c r="W28" s="42"/>
      <c r="X28" s="42"/>
      <c r="Y28" s="224"/>
      <c r="Z28" s="42"/>
      <c r="AA28" s="42"/>
      <c r="AB28" s="42"/>
      <c r="AC28" s="42"/>
      <c r="AD28" s="42"/>
      <c r="AE28" s="42"/>
      <c r="AF28" s="42"/>
      <c r="AG28" s="42"/>
      <c r="AH28" s="42"/>
      <c r="AI28" s="42"/>
      <c r="AJ28" s="11">
        <f t="shared" si="5"/>
        <v>2</v>
      </c>
      <c r="AK28" s="202">
        <f t="shared" si="6"/>
        <v>0</v>
      </c>
      <c r="AL28" s="202">
        <f t="shared" si="7"/>
        <v>0</v>
      </c>
      <c r="AM28" s="203"/>
      <c r="AN28" s="17"/>
      <c r="AO28" s="201"/>
    </row>
    <row r="29" spans="1:41" s="15" customFormat="1" ht="21" customHeight="1">
      <c r="A29" s="23">
        <v>23</v>
      </c>
      <c r="B29" s="23"/>
      <c r="C29" s="24" t="s">
        <v>598</v>
      </c>
      <c r="D29" s="25" t="s">
        <v>70</v>
      </c>
      <c r="E29" s="188"/>
      <c r="F29" s="42"/>
      <c r="G29" s="42"/>
      <c r="H29" s="42"/>
      <c r="I29" s="42"/>
      <c r="J29" s="42"/>
      <c r="K29" s="42"/>
      <c r="L29" s="42"/>
      <c r="M29" s="42"/>
      <c r="N29" s="42"/>
      <c r="O29" s="42"/>
      <c r="P29" s="42"/>
      <c r="Q29" s="42"/>
      <c r="R29" s="42"/>
      <c r="S29" s="211" t="s">
        <v>6</v>
      </c>
      <c r="T29" s="211" t="s">
        <v>6</v>
      </c>
      <c r="U29" s="42"/>
      <c r="V29" s="42"/>
      <c r="W29" s="42"/>
      <c r="X29" s="42"/>
      <c r="Y29" s="224" t="s">
        <v>6</v>
      </c>
      <c r="Z29" s="42"/>
      <c r="AA29" s="42"/>
      <c r="AB29" s="42"/>
      <c r="AC29" s="42"/>
      <c r="AD29" s="42"/>
      <c r="AE29" s="42"/>
      <c r="AF29" s="42"/>
      <c r="AG29" s="42"/>
      <c r="AH29" s="42"/>
      <c r="AI29" s="42"/>
      <c r="AJ29" s="11">
        <f t="shared" si="5"/>
        <v>3</v>
      </c>
      <c r="AK29" s="202">
        <f t="shared" si="6"/>
        <v>0</v>
      </c>
      <c r="AL29" s="202">
        <f t="shared" si="7"/>
        <v>0</v>
      </c>
      <c r="AM29" s="203"/>
      <c r="AN29" s="17"/>
      <c r="AO29" s="201"/>
    </row>
    <row r="30" spans="1:41" s="15" customFormat="1" ht="21" customHeight="1">
      <c r="A30" s="23">
        <v>24</v>
      </c>
      <c r="B30" s="23"/>
      <c r="C30" s="24" t="s">
        <v>887</v>
      </c>
      <c r="D30" s="25" t="s">
        <v>144</v>
      </c>
      <c r="E30" s="188"/>
      <c r="F30" s="42"/>
      <c r="G30" s="42"/>
      <c r="H30" s="42"/>
      <c r="I30" s="42"/>
      <c r="J30" s="42"/>
      <c r="K30" s="42"/>
      <c r="L30" s="42"/>
      <c r="M30" s="42"/>
      <c r="N30" s="42"/>
      <c r="O30" s="42"/>
      <c r="P30" s="42"/>
      <c r="Q30" s="42"/>
      <c r="R30" s="42"/>
      <c r="S30" s="211" t="s">
        <v>6</v>
      </c>
      <c r="T30" s="211" t="s">
        <v>6</v>
      </c>
      <c r="U30" s="42"/>
      <c r="V30" s="42"/>
      <c r="W30" s="42"/>
      <c r="X30" s="42"/>
      <c r="Y30" s="224"/>
      <c r="Z30" s="42"/>
      <c r="AA30" s="42"/>
      <c r="AB30" s="42"/>
      <c r="AC30" s="42"/>
      <c r="AD30" s="42"/>
      <c r="AE30" s="42"/>
      <c r="AF30" s="42"/>
      <c r="AG30" s="42"/>
      <c r="AH30" s="42"/>
      <c r="AI30" s="42"/>
      <c r="AJ30" s="11">
        <f t="shared" si="5"/>
        <v>2</v>
      </c>
      <c r="AK30" s="202">
        <f t="shared" si="6"/>
        <v>0</v>
      </c>
      <c r="AL30" s="202">
        <f t="shared" si="7"/>
        <v>0</v>
      </c>
      <c r="AM30" s="203"/>
      <c r="AN30" s="17"/>
      <c r="AO30" s="201"/>
    </row>
    <row r="31" spans="1:41" s="15" customFormat="1" ht="21" customHeight="1">
      <c r="A31" s="23">
        <v>25</v>
      </c>
      <c r="B31" s="23"/>
      <c r="C31" s="24" t="s">
        <v>619</v>
      </c>
      <c r="D31" s="25" t="s">
        <v>117</v>
      </c>
      <c r="E31" s="188"/>
      <c r="F31" s="42"/>
      <c r="G31" s="42"/>
      <c r="H31" s="42"/>
      <c r="I31" s="42"/>
      <c r="J31" s="42"/>
      <c r="K31" s="42"/>
      <c r="L31" s="42"/>
      <c r="M31" s="42"/>
      <c r="N31" s="42"/>
      <c r="O31" s="42"/>
      <c r="P31" s="42"/>
      <c r="Q31" s="42"/>
      <c r="R31" s="42"/>
      <c r="S31" s="211" t="s">
        <v>6</v>
      </c>
      <c r="T31" s="211" t="s">
        <v>6</v>
      </c>
      <c r="U31" s="42"/>
      <c r="V31" s="42"/>
      <c r="W31" s="42"/>
      <c r="X31" s="42"/>
      <c r="Y31" s="224" t="s">
        <v>6</v>
      </c>
      <c r="Z31" s="42"/>
      <c r="AA31" s="42"/>
      <c r="AB31" s="42"/>
      <c r="AC31" s="42"/>
      <c r="AD31" s="42"/>
      <c r="AE31" s="42"/>
      <c r="AF31" s="42"/>
      <c r="AG31" s="42"/>
      <c r="AH31" s="42"/>
      <c r="AI31" s="42"/>
      <c r="AJ31" s="11">
        <f t="shared" si="5"/>
        <v>3</v>
      </c>
      <c r="AK31" s="202">
        <f t="shared" si="6"/>
        <v>0</v>
      </c>
      <c r="AL31" s="202">
        <f t="shared" si="7"/>
        <v>0</v>
      </c>
      <c r="AM31" s="203"/>
      <c r="AN31" s="17"/>
      <c r="AO31" s="201"/>
    </row>
    <row r="32" spans="1:41" s="15" customFormat="1" ht="21" customHeight="1">
      <c r="A32" s="23">
        <v>26</v>
      </c>
      <c r="B32" s="23"/>
      <c r="C32" s="24" t="s">
        <v>590</v>
      </c>
      <c r="D32" s="25" t="s">
        <v>109</v>
      </c>
      <c r="E32" s="188"/>
      <c r="F32" s="42"/>
      <c r="G32" s="42"/>
      <c r="H32" s="42"/>
      <c r="I32" s="42"/>
      <c r="J32" s="42"/>
      <c r="K32" s="42"/>
      <c r="L32" s="42"/>
      <c r="M32" s="42"/>
      <c r="N32" s="42"/>
      <c r="O32" s="42"/>
      <c r="P32" s="42"/>
      <c r="Q32" s="42"/>
      <c r="R32" s="42"/>
      <c r="S32" s="34"/>
      <c r="T32" s="34"/>
      <c r="U32" s="42"/>
      <c r="V32" s="42"/>
      <c r="W32" s="42"/>
      <c r="X32" s="42"/>
      <c r="Y32" s="224"/>
      <c r="Z32" s="42"/>
      <c r="AA32" s="42"/>
      <c r="AB32" s="42"/>
      <c r="AC32" s="42"/>
      <c r="AD32" s="42"/>
      <c r="AE32" s="42"/>
      <c r="AF32" s="42"/>
      <c r="AG32" s="42"/>
      <c r="AH32" s="42"/>
      <c r="AI32" s="42"/>
      <c r="AJ32" s="11">
        <f t="shared" si="5"/>
        <v>0</v>
      </c>
      <c r="AK32" s="202">
        <f t="shared" si="6"/>
        <v>0</v>
      </c>
      <c r="AL32" s="202">
        <f t="shared" si="7"/>
        <v>0</v>
      </c>
      <c r="AM32" s="203"/>
      <c r="AN32" s="17"/>
      <c r="AO32" s="201"/>
    </row>
    <row r="33" spans="1:41" s="15" customFormat="1" ht="21" customHeight="1">
      <c r="A33" s="23">
        <v>27</v>
      </c>
      <c r="B33" s="23"/>
      <c r="C33" s="24" t="s">
        <v>592</v>
      </c>
      <c r="D33" s="25" t="s">
        <v>136</v>
      </c>
      <c r="E33" s="188"/>
      <c r="F33" s="42"/>
      <c r="G33" s="42"/>
      <c r="H33" s="42"/>
      <c r="I33" s="42"/>
      <c r="J33" s="42"/>
      <c r="K33" s="42"/>
      <c r="L33" s="42"/>
      <c r="M33" s="42"/>
      <c r="N33" s="42"/>
      <c r="O33" s="42"/>
      <c r="P33" s="42"/>
      <c r="Q33" s="42"/>
      <c r="R33" s="42"/>
      <c r="S33" s="34"/>
      <c r="T33" s="34"/>
      <c r="U33" s="42"/>
      <c r="V33" s="42"/>
      <c r="W33" s="42"/>
      <c r="X33" s="42"/>
      <c r="Y33" s="224"/>
      <c r="Z33" s="42"/>
      <c r="AA33" s="42"/>
      <c r="AB33" s="42"/>
      <c r="AC33" s="42"/>
      <c r="AD33" s="42"/>
      <c r="AE33" s="42"/>
      <c r="AF33" s="42"/>
      <c r="AG33" s="42"/>
      <c r="AH33" s="42"/>
      <c r="AI33" s="42"/>
      <c r="AJ33" s="11">
        <f t="shared" si="5"/>
        <v>0</v>
      </c>
      <c r="AK33" s="202">
        <f t="shared" si="6"/>
        <v>0</v>
      </c>
      <c r="AL33" s="202">
        <f t="shared" si="7"/>
        <v>0</v>
      </c>
      <c r="AM33" s="203"/>
      <c r="AN33" s="17"/>
      <c r="AO33" s="201"/>
    </row>
    <row r="34" spans="1:41" s="15" customFormat="1" ht="21" customHeight="1">
      <c r="A34" s="23">
        <v>28</v>
      </c>
      <c r="B34" s="23"/>
      <c r="C34" s="24" t="s">
        <v>593</v>
      </c>
      <c r="D34" s="25" t="s">
        <v>138</v>
      </c>
      <c r="E34" s="188"/>
      <c r="F34" s="42"/>
      <c r="G34" s="42"/>
      <c r="H34" s="42"/>
      <c r="I34" s="42"/>
      <c r="J34" s="42"/>
      <c r="K34" s="42"/>
      <c r="L34" s="42"/>
      <c r="M34" s="42"/>
      <c r="N34" s="42"/>
      <c r="O34" s="42"/>
      <c r="P34" s="42"/>
      <c r="Q34" s="42"/>
      <c r="R34" s="42"/>
      <c r="S34" s="211"/>
      <c r="T34" s="211" t="s">
        <v>6</v>
      </c>
      <c r="U34" s="42"/>
      <c r="V34" s="42"/>
      <c r="W34" s="42"/>
      <c r="X34" s="42"/>
      <c r="Y34" s="224"/>
      <c r="Z34" s="42"/>
      <c r="AA34" s="42"/>
      <c r="AB34" s="42"/>
      <c r="AC34" s="42"/>
      <c r="AD34" s="42"/>
      <c r="AE34" s="42"/>
      <c r="AF34" s="42"/>
      <c r="AG34" s="42"/>
      <c r="AH34" s="42"/>
      <c r="AI34" s="42"/>
      <c r="AJ34" s="11">
        <f t="shared" si="5"/>
        <v>1</v>
      </c>
      <c r="AK34" s="202">
        <f t="shared" si="6"/>
        <v>0</v>
      </c>
      <c r="AL34" s="202">
        <f t="shared" si="7"/>
        <v>0</v>
      </c>
      <c r="AM34" s="203"/>
      <c r="AN34" s="17"/>
      <c r="AO34" s="201"/>
    </row>
    <row r="35" spans="1:41" s="15" customFormat="1" ht="21" customHeight="1">
      <c r="A35" s="23">
        <v>29</v>
      </c>
      <c r="B35" s="23"/>
      <c r="C35" s="24" t="s">
        <v>640</v>
      </c>
      <c r="D35" s="25" t="s">
        <v>138</v>
      </c>
      <c r="E35" s="188"/>
      <c r="F35" s="42"/>
      <c r="G35" s="42"/>
      <c r="H35" s="42"/>
      <c r="I35" s="42"/>
      <c r="J35" s="42"/>
      <c r="K35" s="42"/>
      <c r="L35" s="42"/>
      <c r="M35" s="42"/>
      <c r="N35" s="42"/>
      <c r="O35" s="42"/>
      <c r="P35" s="42"/>
      <c r="Q35" s="42"/>
      <c r="R35" s="42"/>
      <c r="S35" s="211" t="s">
        <v>6</v>
      </c>
      <c r="T35" s="211" t="s">
        <v>6</v>
      </c>
      <c r="U35" s="42"/>
      <c r="V35" s="42"/>
      <c r="W35" s="42"/>
      <c r="X35" s="42"/>
      <c r="Y35" s="224" t="s">
        <v>6</v>
      </c>
      <c r="Z35" s="42"/>
      <c r="AA35" s="42"/>
      <c r="AB35" s="42"/>
      <c r="AC35" s="42"/>
      <c r="AD35" s="42"/>
      <c r="AE35" s="42"/>
      <c r="AF35" s="42"/>
      <c r="AG35" s="42"/>
      <c r="AH35" s="42"/>
      <c r="AI35" s="42"/>
      <c r="AJ35" s="11">
        <f t="shared" si="5"/>
        <v>3</v>
      </c>
      <c r="AK35" s="202">
        <f t="shared" si="6"/>
        <v>0</v>
      </c>
      <c r="AL35" s="202">
        <f t="shared" si="7"/>
        <v>0</v>
      </c>
      <c r="AM35" s="203"/>
      <c r="AN35" s="17"/>
      <c r="AO35" s="201"/>
    </row>
    <row r="36" spans="1:41" s="15" customFormat="1" ht="21" customHeight="1">
      <c r="A36" s="23">
        <v>30</v>
      </c>
      <c r="B36" s="23"/>
      <c r="C36" s="24" t="s">
        <v>566</v>
      </c>
      <c r="D36" s="25" t="s">
        <v>146</v>
      </c>
      <c r="E36" s="188"/>
      <c r="F36" s="42"/>
      <c r="G36" s="42"/>
      <c r="H36" s="42"/>
      <c r="I36" s="42"/>
      <c r="J36" s="42"/>
      <c r="K36" s="42"/>
      <c r="L36" s="42"/>
      <c r="M36" s="42"/>
      <c r="N36" s="42"/>
      <c r="O36" s="42"/>
      <c r="P36" s="42"/>
      <c r="Q36" s="42"/>
      <c r="R36" s="42"/>
      <c r="S36" s="211" t="s">
        <v>6</v>
      </c>
      <c r="T36" s="211" t="s">
        <v>6</v>
      </c>
      <c r="U36" s="42"/>
      <c r="V36" s="42"/>
      <c r="W36" s="42"/>
      <c r="X36" s="42"/>
      <c r="Y36" s="224" t="s">
        <v>6</v>
      </c>
      <c r="Z36" s="42"/>
      <c r="AA36" s="42"/>
      <c r="AB36" s="42"/>
      <c r="AC36" s="42"/>
      <c r="AD36" s="42"/>
      <c r="AE36" s="42"/>
      <c r="AF36" s="42"/>
      <c r="AG36" s="42"/>
      <c r="AH36" s="42"/>
      <c r="AI36" s="42"/>
      <c r="AJ36" s="11">
        <f t="shared" si="5"/>
        <v>3</v>
      </c>
      <c r="AK36" s="202">
        <f t="shared" si="6"/>
        <v>0</v>
      </c>
      <c r="AL36" s="202">
        <f t="shared" si="7"/>
        <v>0</v>
      </c>
      <c r="AM36" s="203"/>
      <c r="AN36" s="17"/>
      <c r="AO36" s="201"/>
    </row>
    <row r="37" spans="1:41" s="15" customFormat="1" ht="21" customHeight="1">
      <c r="A37" s="23">
        <v>31</v>
      </c>
      <c r="B37" s="23"/>
      <c r="C37" s="24" t="s">
        <v>620</v>
      </c>
      <c r="D37" s="25" t="s">
        <v>146</v>
      </c>
      <c r="E37" s="188"/>
      <c r="F37" s="42"/>
      <c r="G37" s="42"/>
      <c r="H37" s="42"/>
      <c r="I37" s="42"/>
      <c r="J37" s="42"/>
      <c r="K37" s="42"/>
      <c r="L37" s="42"/>
      <c r="M37" s="42"/>
      <c r="N37" s="42"/>
      <c r="O37" s="42"/>
      <c r="P37" s="42"/>
      <c r="Q37" s="42"/>
      <c r="R37" s="42"/>
      <c r="S37" s="211" t="s">
        <v>6</v>
      </c>
      <c r="T37" s="211" t="s">
        <v>6</v>
      </c>
      <c r="U37" s="42"/>
      <c r="V37" s="42"/>
      <c r="W37" s="42"/>
      <c r="X37" s="42"/>
      <c r="Y37" s="42"/>
      <c r="Z37" s="42"/>
      <c r="AA37" s="42"/>
      <c r="AB37" s="42"/>
      <c r="AC37" s="42"/>
      <c r="AD37" s="42"/>
      <c r="AE37" s="42"/>
      <c r="AF37" s="42"/>
      <c r="AG37" s="42"/>
      <c r="AH37" s="42"/>
      <c r="AI37" s="42"/>
      <c r="AJ37" s="11">
        <f t="shared" si="5"/>
        <v>2</v>
      </c>
      <c r="AK37" s="202">
        <f t="shared" si="6"/>
        <v>0</v>
      </c>
      <c r="AL37" s="202">
        <f t="shared" si="7"/>
        <v>0</v>
      </c>
      <c r="AM37" s="203"/>
      <c r="AN37" s="17"/>
      <c r="AO37" s="201"/>
    </row>
    <row r="38" spans="1:41" s="15" customFormat="1" ht="21" customHeight="1">
      <c r="A38" s="23">
        <v>32</v>
      </c>
      <c r="B38" s="23"/>
      <c r="C38" s="24" t="s">
        <v>595</v>
      </c>
      <c r="D38" s="25" t="s">
        <v>157</v>
      </c>
      <c r="E38" s="188"/>
      <c r="F38" s="42"/>
      <c r="G38" s="42"/>
      <c r="H38" s="42"/>
      <c r="I38" s="42"/>
      <c r="J38" s="42"/>
      <c r="K38" s="42"/>
      <c r="L38" s="42"/>
      <c r="M38" s="42"/>
      <c r="N38" s="42"/>
      <c r="O38" s="42"/>
      <c r="P38" s="42"/>
      <c r="Q38" s="42"/>
      <c r="R38" s="42"/>
      <c r="S38" s="34"/>
      <c r="T38" s="34"/>
      <c r="U38" s="42"/>
      <c r="V38" s="42"/>
      <c r="W38" s="42"/>
      <c r="X38" s="42"/>
      <c r="Y38" s="42"/>
      <c r="Z38" s="42"/>
      <c r="AA38" s="42"/>
      <c r="AB38" s="42"/>
      <c r="AC38" s="42"/>
      <c r="AD38" s="42"/>
      <c r="AE38" s="42"/>
      <c r="AF38" s="42"/>
      <c r="AG38" s="42"/>
      <c r="AH38" s="42"/>
      <c r="AI38" s="42"/>
      <c r="AJ38" s="11">
        <f t="shared" si="5"/>
        <v>0</v>
      </c>
      <c r="AK38" s="202">
        <f t="shared" si="6"/>
        <v>0</v>
      </c>
      <c r="AL38" s="202">
        <f t="shared" si="7"/>
        <v>0</v>
      </c>
      <c r="AM38" s="203"/>
      <c r="AN38" s="17"/>
      <c r="AO38" s="201"/>
    </row>
    <row r="39" spans="1:41" s="15" customFormat="1" ht="21" customHeight="1">
      <c r="A39" s="23">
        <v>33</v>
      </c>
      <c r="B39" s="23"/>
      <c r="C39" s="24" t="s">
        <v>597</v>
      </c>
      <c r="D39" s="25" t="s">
        <v>73</v>
      </c>
      <c r="E39" s="188"/>
      <c r="F39" s="42"/>
      <c r="G39" s="42"/>
      <c r="H39" s="42"/>
      <c r="I39" s="42"/>
      <c r="J39" s="42"/>
      <c r="K39" s="42"/>
      <c r="L39" s="42"/>
      <c r="M39" s="42"/>
      <c r="N39" s="42"/>
      <c r="O39" s="42"/>
      <c r="P39" s="42"/>
      <c r="Q39" s="42"/>
      <c r="R39" s="42"/>
      <c r="S39" s="211"/>
      <c r="T39" s="211" t="s">
        <v>6</v>
      </c>
      <c r="U39" s="42"/>
      <c r="V39" s="42"/>
      <c r="W39" s="42"/>
      <c r="X39" s="42"/>
      <c r="Y39" s="42"/>
      <c r="Z39" s="42"/>
      <c r="AA39" s="42"/>
      <c r="AB39" s="42"/>
      <c r="AC39" s="42"/>
      <c r="AD39" s="42"/>
      <c r="AE39" s="42"/>
      <c r="AF39" s="42"/>
      <c r="AG39" s="42"/>
      <c r="AH39" s="42"/>
      <c r="AI39" s="42"/>
      <c r="AJ39" s="11">
        <f t="shared" si="5"/>
        <v>1</v>
      </c>
      <c r="AK39" s="202">
        <f t="shared" si="6"/>
        <v>0</v>
      </c>
      <c r="AL39" s="202">
        <f t="shared" si="7"/>
        <v>0</v>
      </c>
      <c r="AM39" s="203"/>
      <c r="AN39" s="17"/>
      <c r="AO39" s="201"/>
    </row>
    <row r="40" spans="1:41" s="15" customFormat="1" ht="21" customHeight="1">
      <c r="A40" s="23">
        <v>34</v>
      </c>
      <c r="B40" s="23"/>
      <c r="C40" s="24"/>
      <c r="D40" s="25"/>
      <c r="E40" s="188"/>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11">
        <f t="shared" si="5"/>
        <v>0</v>
      </c>
      <c r="AK40" s="202">
        <f t="shared" si="6"/>
        <v>0</v>
      </c>
      <c r="AL40" s="202">
        <f t="shared" si="7"/>
        <v>0</v>
      </c>
      <c r="AM40" s="203"/>
      <c r="AN40" s="17"/>
      <c r="AO40" s="201"/>
    </row>
    <row r="41" spans="1:41" s="15" customFormat="1" ht="21" customHeight="1">
      <c r="A41" s="23">
        <v>35</v>
      </c>
      <c r="B41" s="23"/>
      <c r="C41" s="24"/>
      <c r="D41" s="25"/>
      <c r="E41" s="2"/>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11">
        <f t="shared" si="2"/>
        <v>0</v>
      </c>
      <c r="AK41" s="112">
        <f t="shared" si="3"/>
        <v>0</v>
      </c>
      <c r="AL41" s="129">
        <f t="shared" si="4"/>
        <v>0</v>
      </c>
      <c r="AM41" s="60"/>
      <c r="AN41" s="60"/>
      <c r="AO41" s="60"/>
    </row>
    <row r="42" spans="1:41" s="15" customFormat="1" ht="21" customHeight="1">
      <c r="A42" s="23">
        <v>36</v>
      </c>
      <c r="B42" s="23"/>
      <c r="C42" s="24"/>
      <c r="D42" s="25"/>
      <c r="E42" s="2"/>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11">
        <f t="shared" si="2"/>
        <v>0</v>
      </c>
      <c r="AK42" s="112">
        <f t="shared" si="3"/>
        <v>0</v>
      </c>
      <c r="AL42" s="129">
        <f t="shared" si="4"/>
        <v>0</v>
      </c>
      <c r="AM42" s="60"/>
      <c r="AN42" s="60"/>
      <c r="AO42" s="60"/>
    </row>
    <row r="43" spans="1:41" s="15" customFormat="1" ht="21" customHeight="1">
      <c r="A43" s="298" t="s">
        <v>10</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300"/>
      <c r="AJ43" s="11">
        <f>SUM(AJ7:AJ42)</f>
        <v>65</v>
      </c>
      <c r="AK43" s="11">
        <f>SUM(AK7:AK42)</f>
        <v>2</v>
      </c>
      <c r="AL43" s="11">
        <f>SUM(AL7:AL42)</f>
        <v>0</v>
      </c>
    </row>
    <row r="44" spans="1:41" s="15" customFormat="1" ht="21" customHeight="1">
      <c r="A44" s="302" t="s">
        <v>255</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4"/>
      <c r="AM44" s="114"/>
      <c r="AN44" s="114"/>
    </row>
    <row r="45" spans="1:41">
      <c r="C45" s="301"/>
      <c r="D45" s="301"/>
      <c r="E45" s="301"/>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301"/>
      <c r="D46" s="301"/>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sortState ref="C7:D36">
    <sortCondition ref="D7:D36"/>
  </sortState>
  <mergeCells count="19">
    <mergeCell ref="C46:D46"/>
    <mergeCell ref="A43:AI43"/>
    <mergeCell ref="C45:E45"/>
    <mergeCell ref="A44:AL44"/>
    <mergeCell ref="AL5:AL6"/>
    <mergeCell ref="AJ5:AJ6"/>
    <mergeCell ref="AK5:AK6"/>
    <mergeCell ref="A1:P1"/>
    <mergeCell ref="Q1:AL1"/>
    <mergeCell ref="A2:P2"/>
    <mergeCell ref="Q2:AL2"/>
    <mergeCell ref="A3:AL3"/>
    <mergeCell ref="I4:L4"/>
    <mergeCell ref="M4:N4"/>
    <mergeCell ref="O4:Q4"/>
    <mergeCell ref="R4:T4"/>
    <mergeCell ref="A5:A6"/>
    <mergeCell ref="B5:B6"/>
    <mergeCell ref="C5:D6"/>
  </mergeCells>
  <conditionalFormatting sqref="E6:AI6 E40:AI42 E7:R39 U7:AI10 U37:AI39 U11:X36 Z11:AI36">
    <cfRule type="expression" dxfId="35" priority="4">
      <formula>IF(E$6="CN",1,0)</formula>
    </cfRule>
  </conditionalFormatting>
  <conditionalFormatting sqref="S7:T39">
    <cfRule type="expression" dxfId="34" priority="2">
      <formula>IF(S$6="CN",1,0)</formula>
    </cfRule>
  </conditionalFormatting>
  <conditionalFormatting sqref="Y11:Y36">
    <cfRule type="expression" dxfId="0" priority="1">
      <formula>IF(Y$6="CN",1,0)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id="{BB371700-7D52-490A-8DB8-7BA2DE277A99}">
            <xm:f>IF(BHST21.1!E$6="CN",1,0)</xm:f>
            <x14:dxf>
              <fill>
                <patternFill>
                  <bgColor theme="8" tint="0.59996337778862885"/>
                </patternFill>
              </fill>
            </x14:dxf>
          </x14:cfRule>
          <xm:sqref>E6:AI6</xm:sqref>
        </x14:conditionalFormatting>
        <x14:conditionalFormatting xmlns:xm="http://schemas.microsoft.com/office/excel/2006/main">
          <x14:cfRule type="expression" priority="5" id="{9D9384FA-6FA8-40E3-ADCA-DA07AFD6FB0E}">
            <xm:f>IF(BHST21.1!E$6="CN",1,0)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13" workbookViewId="0">
      <selection activeCell="Y35" sqref="Y35"/>
    </sheetView>
  </sheetViews>
  <sheetFormatPr defaultColWidth="9.33203125" defaultRowHeight="18"/>
  <cols>
    <col min="1" max="1" width="6.5" style="14" customWidth="1"/>
    <col min="2" max="2" width="12.1640625" style="15" customWidth="1"/>
    <col min="3" max="3" width="23" style="14" bestFit="1" customWidth="1"/>
    <col min="4" max="4" width="10.6640625" style="14" customWidth="1"/>
    <col min="5" max="35" width="4" style="14" customWidth="1"/>
    <col min="36" max="38" width="6.5" style="14" customWidth="1"/>
    <col min="39" max="39" width="10.83203125" style="14" customWidth="1"/>
    <col min="40" max="40" width="12.1640625" style="14" customWidth="1"/>
    <col min="41" max="41" width="10.83203125" style="14" customWidth="1"/>
    <col min="42" max="16384" width="9.33203125" style="14"/>
  </cols>
  <sheetData>
    <row r="1" spans="1:4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ht="33" customHeight="1">
      <c r="A3" s="307" t="s">
        <v>650</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1"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41"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41" s="55" customFormat="1" ht="21" customHeight="1">
      <c r="A7" s="23">
        <v>1</v>
      </c>
      <c r="B7" s="23"/>
      <c r="C7" s="24" t="s">
        <v>647</v>
      </c>
      <c r="D7" s="25" t="s">
        <v>164</v>
      </c>
      <c r="E7" s="166"/>
      <c r="F7" s="44"/>
      <c r="G7" s="44"/>
      <c r="H7" s="44"/>
      <c r="I7" s="44"/>
      <c r="J7" s="44"/>
      <c r="K7" s="44"/>
      <c r="L7" s="44"/>
      <c r="M7" s="44"/>
      <c r="N7" s="44"/>
      <c r="O7" s="44"/>
      <c r="P7" s="44"/>
      <c r="Q7" s="44"/>
      <c r="R7" s="44"/>
      <c r="S7" s="44"/>
      <c r="T7" s="44"/>
      <c r="U7" s="44"/>
      <c r="V7" s="44"/>
      <c r="W7" s="44"/>
      <c r="X7" s="44"/>
      <c r="Y7" s="44"/>
      <c r="Z7" s="44"/>
      <c r="AA7" s="42"/>
      <c r="AB7" s="42"/>
      <c r="AC7" s="42"/>
      <c r="AD7" s="42"/>
      <c r="AE7" s="42"/>
      <c r="AF7" s="42"/>
      <c r="AG7" s="42"/>
      <c r="AH7" s="42"/>
      <c r="AI7" s="42"/>
      <c r="AJ7" s="11">
        <f>COUNTIF(E7:AI7,"K")+2*COUNTIF(E7:AI7,"2K")+COUNTIF(E7:AI7,"TK")+COUNTIF(E7:AI7,"KT")+COUNTIF(E7:AI7,"PK")+COUNTIF(E7:AI7,"KP")+2*COUNTIF(E7:AI7,"K2")</f>
        <v>0</v>
      </c>
      <c r="AK7" s="170">
        <f>COUNTIF(F7:AJ7,"P")+2*COUNTIF(F7:AJ7,"2P")+COUNTIF(F7:AJ7,"TP")+COUNTIF(F7:AJ7,"PT")+COUNTIF(F7:AJ7,"PK")+COUNTIF(F7:AJ7,"KP")+2*COUNTIF(F7:AJ7,"P2")</f>
        <v>0</v>
      </c>
      <c r="AL7" s="170">
        <f>COUNTIF(E7:AI7,"T")+2*COUNTIF(E7:AI7,"2T")+2*COUNTIF(E7:AI7,"T2")+COUNTIF(E7:AI7,"PT")+COUNTIF(E7:AI7,"TP")+COUNTIF(E7:AI7,"TK")+COUNTIF(E7:AI7,"KT")</f>
        <v>0</v>
      </c>
      <c r="AM7" s="153"/>
      <c r="AN7" s="153"/>
      <c r="AO7" s="153"/>
    </row>
    <row r="8" spans="1:41" s="55" customFormat="1" ht="21" customHeight="1">
      <c r="A8" s="23">
        <v>2</v>
      </c>
      <c r="B8" s="23"/>
      <c r="C8" s="24" t="s">
        <v>648</v>
      </c>
      <c r="D8" s="25" t="s">
        <v>16</v>
      </c>
      <c r="E8" s="166"/>
      <c r="F8" s="44"/>
      <c r="G8" s="44"/>
      <c r="H8" s="44"/>
      <c r="I8" s="44"/>
      <c r="J8" s="44"/>
      <c r="K8" s="44"/>
      <c r="L8" s="44"/>
      <c r="M8" s="44"/>
      <c r="N8" s="44"/>
      <c r="O8" s="44"/>
      <c r="P8" s="44"/>
      <c r="Q8" s="44" t="s">
        <v>6</v>
      </c>
      <c r="R8" s="44" t="s">
        <v>6</v>
      </c>
      <c r="S8" s="44"/>
      <c r="T8" s="44" t="s">
        <v>6</v>
      </c>
      <c r="U8" s="44"/>
      <c r="V8" s="44"/>
      <c r="W8" s="44" t="s">
        <v>6</v>
      </c>
      <c r="X8" s="44"/>
      <c r="Y8" s="44"/>
      <c r="Z8" s="44"/>
      <c r="AA8" s="42"/>
      <c r="AB8" s="42"/>
      <c r="AC8" s="42"/>
      <c r="AD8" s="42"/>
      <c r="AE8" s="42"/>
      <c r="AF8" s="42"/>
      <c r="AG8" s="42"/>
      <c r="AH8" s="42"/>
      <c r="AI8" s="42"/>
      <c r="AJ8" s="11">
        <f t="shared" ref="AJ8:AJ45" si="2">COUNTIF(E8:AI8,"K")+2*COUNTIF(E8:AI8,"2K")+COUNTIF(E8:AI8,"TK")+COUNTIF(E8:AI8,"KT")+COUNTIF(E8:AI8,"PK")+COUNTIF(E8:AI8,"KP")+2*COUNTIF(E8:AI8,"K2")</f>
        <v>4</v>
      </c>
      <c r="AK8" s="202">
        <f t="shared" ref="AK8:AK45" si="3">COUNTIF(F8:AJ8,"P")+2*COUNTIF(F8:AJ8,"2P")+COUNTIF(F8:AJ8,"TP")+COUNTIF(F8:AJ8,"PT")+COUNTIF(F8:AJ8,"PK")+COUNTIF(F8:AJ8,"KP")+2*COUNTIF(F8:AJ8,"P2")</f>
        <v>0</v>
      </c>
      <c r="AL8" s="202">
        <f t="shared" ref="AL8:AL45" si="4">COUNTIF(E8:AI8,"T")+2*COUNTIF(E8:AI8,"2T")+2*COUNTIF(E8:AI8,"T2")+COUNTIF(E8:AI8,"PT")+COUNTIF(E8:AI8,"TP")+COUNTIF(E8:AI8,"TK")+COUNTIF(E8:AI8,"KT")</f>
        <v>0</v>
      </c>
      <c r="AM8" s="199"/>
      <c r="AN8" s="199"/>
      <c r="AO8" s="199"/>
    </row>
    <row r="9" spans="1:41" s="55" customFormat="1" ht="21" customHeight="1">
      <c r="A9" s="23">
        <v>3</v>
      </c>
      <c r="B9" s="23"/>
      <c r="C9" s="24" t="s">
        <v>610</v>
      </c>
      <c r="D9" s="25" t="s">
        <v>155</v>
      </c>
      <c r="E9" s="166"/>
      <c r="F9" s="44"/>
      <c r="G9" s="44"/>
      <c r="H9" s="44"/>
      <c r="I9" s="44"/>
      <c r="J9" s="44"/>
      <c r="K9" s="44"/>
      <c r="L9" s="44"/>
      <c r="M9" s="44"/>
      <c r="N9" s="44"/>
      <c r="O9" s="44"/>
      <c r="P9" s="44"/>
      <c r="Q9" s="44"/>
      <c r="R9" s="44" t="s">
        <v>6</v>
      </c>
      <c r="S9" s="44"/>
      <c r="T9" s="44"/>
      <c r="U9" s="44"/>
      <c r="V9" s="44"/>
      <c r="W9" s="44"/>
      <c r="X9" s="44"/>
      <c r="Y9" s="44"/>
      <c r="Z9" s="44"/>
      <c r="AA9" s="42"/>
      <c r="AB9" s="42"/>
      <c r="AC9" s="42"/>
      <c r="AD9" s="42"/>
      <c r="AE9" s="42"/>
      <c r="AF9" s="42"/>
      <c r="AG9" s="42"/>
      <c r="AH9" s="42"/>
      <c r="AI9" s="42"/>
      <c r="AJ9" s="11">
        <f t="shared" si="2"/>
        <v>1</v>
      </c>
      <c r="AK9" s="202">
        <f t="shared" si="3"/>
        <v>0</v>
      </c>
      <c r="AL9" s="202">
        <f t="shared" si="4"/>
        <v>0</v>
      </c>
      <c r="AM9" s="199"/>
      <c r="AN9" s="199"/>
      <c r="AO9" s="199"/>
    </row>
    <row r="10" spans="1:41" s="55" customFormat="1" ht="21" customHeight="1">
      <c r="A10" s="23">
        <v>4</v>
      </c>
      <c r="B10" s="23"/>
      <c r="C10" s="24" t="s">
        <v>621</v>
      </c>
      <c r="D10" s="25" t="s">
        <v>69</v>
      </c>
      <c r="E10" s="166"/>
      <c r="F10" s="44"/>
      <c r="G10" s="44"/>
      <c r="H10" s="44"/>
      <c r="I10" s="44"/>
      <c r="J10" s="44"/>
      <c r="K10" s="44"/>
      <c r="L10" s="44"/>
      <c r="M10" s="44"/>
      <c r="N10" s="44"/>
      <c r="O10" s="44"/>
      <c r="P10" s="44"/>
      <c r="Q10" s="44"/>
      <c r="R10" s="44"/>
      <c r="S10" s="44"/>
      <c r="T10" s="44" t="s">
        <v>6</v>
      </c>
      <c r="U10" s="44"/>
      <c r="V10" s="44"/>
      <c r="W10" s="44" t="s">
        <v>6</v>
      </c>
      <c r="X10" s="44"/>
      <c r="Y10" s="44"/>
      <c r="Z10" s="44"/>
      <c r="AA10" s="42"/>
      <c r="AB10" s="42"/>
      <c r="AC10" s="42"/>
      <c r="AD10" s="42"/>
      <c r="AE10" s="42"/>
      <c r="AF10" s="42"/>
      <c r="AG10" s="42"/>
      <c r="AH10" s="42"/>
      <c r="AI10" s="42"/>
      <c r="AJ10" s="11">
        <f t="shared" si="2"/>
        <v>2</v>
      </c>
      <c r="AK10" s="202">
        <f t="shared" si="3"/>
        <v>0</v>
      </c>
      <c r="AL10" s="202">
        <f t="shared" si="4"/>
        <v>0</v>
      </c>
      <c r="AM10" s="199"/>
      <c r="AN10" s="199"/>
      <c r="AO10" s="199"/>
    </row>
    <row r="11" spans="1:41" s="55" customFormat="1" ht="21" customHeight="1">
      <c r="A11" s="23">
        <v>5</v>
      </c>
      <c r="B11" s="23"/>
      <c r="C11" s="24" t="s">
        <v>649</v>
      </c>
      <c r="D11" s="25" t="s">
        <v>69</v>
      </c>
      <c r="E11" s="166"/>
      <c r="F11" s="44"/>
      <c r="G11" s="44"/>
      <c r="H11" s="44"/>
      <c r="I11" s="44"/>
      <c r="J11" s="44"/>
      <c r="K11" s="44"/>
      <c r="L11" s="44"/>
      <c r="M11" s="44"/>
      <c r="N11" s="44"/>
      <c r="O11" s="44"/>
      <c r="P11" s="44"/>
      <c r="Q11" s="44"/>
      <c r="R11" s="44"/>
      <c r="S11" s="44"/>
      <c r="T11" s="44" t="s">
        <v>6</v>
      </c>
      <c r="U11" s="44"/>
      <c r="V11" s="44"/>
      <c r="W11" s="44" t="s">
        <v>6</v>
      </c>
      <c r="X11" s="44"/>
      <c r="Y11" s="44"/>
      <c r="Z11" s="44"/>
      <c r="AA11" s="42"/>
      <c r="AB11" s="42"/>
      <c r="AC11" s="42"/>
      <c r="AD11" s="42"/>
      <c r="AE11" s="42"/>
      <c r="AF11" s="42"/>
      <c r="AG11" s="42"/>
      <c r="AH11" s="42"/>
      <c r="AI11" s="42"/>
      <c r="AJ11" s="11">
        <f t="shared" si="2"/>
        <v>2</v>
      </c>
      <c r="AK11" s="202">
        <f t="shared" si="3"/>
        <v>0</v>
      </c>
      <c r="AL11" s="202">
        <f t="shared" si="4"/>
        <v>0</v>
      </c>
      <c r="AM11" s="199"/>
      <c r="AN11" s="199"/>
      <c r="AO11" s="199"/>
    </row>
    <row r="12" spans="1:41" s="55" customFormat="1">
      <c r="A12" s="23">
        <v>6</v>
      </c>
      <c r="B12" s="23"/>
      <c r="C12" s="24" t="s">
        <v>622</v>
      </c>
      <c r="D12" s="25" t="s">
        <v>84</v>
      </c>
      <c r="E12" s="166"/>
      <c r="F12" s="44"/>
      <c r="G12" s="44"/>
      <c r="H12" s="44"/>
      <c r="I12" s="44"/>
      <c r="J12" s="44"/>
      <c r="K12" s="44"/>
      <c r="L12" s="44"/>
      <c r="M12" s="44"/>
      <c r="N12" s="44"/>
      <c r="O12" s="44"/>
      <c r="P12" s="44"/>
      <c r="Q12" s="44"/>
      <c r="R12" s="44"/>
      <c r="S12" s="44"/>
      <c r="T12" s="44"/>
      <c r="U12" s="44"/>
      <c r="V12" s="44"/>
      <c r="W12" s="44"/>
      <c r="X12" s="44"/>
      <c r="Y12" s="44"/>
      <c r="Z12" s="44"/>
      <c r="AA12" s="42"/>
      <c r="AB12" s="42"/>
      <c r="AC12" s="42"/>
      <c r="AD12" s="42"/>
      <c r="AE12" s="42"/>
      <c r="AF12" s="42"/>
      <c r="AG12" s="42"/>
      <c r="AH12" s="42"/>
      <c r="AI12" s="42"/>
      <c r="AJ12" s="11">
        <f t="shared" si="2"/>
        <v>0</v>
      </c>
      <c r="AK12" s="202">
        <f t="shared" si="3"/>
        <v>0</v>
      </c>
      <c r="AL12" s="202">
        <f t="shared" si="4"/>
        <v>0</v>
      </c>
      <c r="AM12" s="199"/>
      <c r="AN12" s="199"/>
      <c r="AO12" s="199"/>
    </row>
    <row r="13" spans="1:41" s="55" customFormat="1" ht="21" customHeight="1">
      <c r="A13" s="23">
        <v>7</v>
      </c>
      <c r="B13" s="23"/>
      <c r="C13" s="24" t="s">
        <v>355</v>
      </c>
      <c r="D13" s="25" t="s">
        <v>70</v>
      </c>
      <c r="E13" s="166"/>
      <c r="F13" s="44"/>
      <c r="G13" s="44"/>
      <c r="H13" s="44"/>
      <c r="I13" s="44"/>
      <c r="J13" s="44"/>
      <c r="K13" s="44"/>
      <c r="L13" s="44"/>
      <c r="M13" s="44"/>
      <c r="N13" s="44"/>
      <c r="O13" s="44" t="s">
        <v>6</v>
      </c>
      <c r="P13" s="44"/>
      <c r="Q13" s="44"/>
      <c r="R13" s="44"/>
      <c r="S13" s="44"/>
      <c r="T13" s="44" t="s">
        <v>7</v>
      </c>
      <c r="U13" s="44"/>
      <c r="V13" s="44"/>
      <c r="W13" s="44" t="s">
        <v>8</v>
      </c>
      <c r="X13" s="44"/>
      <c r="Y13" s="44"/>
      <c r="Z13" s="44"/>
      <c r="AA13" s="42"/>
      <c r="AB13" s="42"/>
      <c r="AC13" s="42"/>
      <c r="AD13" s="42"/>
      <c r="AE13" s="42"/>
      <c r="AF13" s="42"/>
      <c r="AG13" s="42"/>
      <c r="AH13" s="42"/>
      <c r="AI13" s="42"/>
      <c r="AJ13" s="11">
        <f t="shared" si="2"/>
        <v>1</v>
      </c>
      <c r="AK13" s="202">
        <f t="shared" si="3"/>
        <v>1</v>
      </c>
      <c r="AL13" s="202">
        <f t="shared" si="4"/>
        <v>1</v>
      </c>
      <c r="AM13" s="199"/>
      <c r="AN13" s="199"/>
      <c r="AO13" s="199"/>
    </row>
    <row r="14" spans="1:41" s="55" customFormat="1" ht="21" customHeight="1">
      <c r="A14" s="23">
        <v>8</v>
      </c>
      <c r="B14" s="23"/>
      <c r="C14" s="24" t="s">
        <v>623</v>
      </c>
      <c r="D14" s="25" t="s">
        <v>70</v>
      </c>
      <c r="E14" s="166"/>
      <c r="F14" s="44"/>
      <c r="G14" s="44"/>
      <c r="H14" s="44"/>
      <c r="I14" s="44"/>
      <c r="J14" s="44"/>
      <c r="K14" s="44"/>
      <c r="L14" s="44"/>
      <c r="M14" s="44"/>
      <c r="N14" s="44"/>
      <c r="O14" s="44"/>
      <c r="P14" s="44"/>
      <c r="Q14" s="44"/>
      <c r="R14" s="44" t="s">
        <v>6</v>
      </c>
      <c r="S14" s="44"/>
      <c r="T14" s="44"/>
      <c r="U14" s="44"/>
      <c r="V14" s="44"/>
      <c r="W14" s="44"/>
      <c r="X14" s="44"/>
      <c r="Y14" s="44"/>
      <c r="Z14" s="44"/>
      <c r="AA14" s="42"/>
      <c r="AB14" s="42"/>
      <c r="AC14" s="42"/>
      <c r="AD14" s="42"/>
      <c r="AE14" s="42"/>
      <c r="AF14" s="42"/>
      <c r="AG14" s="42"/>
      <c r="AH14" s="42"/>
      <c r="AI14" s="42"/>
      <c r="AJ14" s="11">
        <f t="shared" si="2"/>
        <v>1</v>
      </c>
      <c r="AK14" s="202">
        <f t="shared" si="3"/>
        <v>0</v>
      </c>
      <c r="AL14" s="202">
        <f t="shared" si="4"/>
        <v>0</v>
      </c>
      <c r="AM14" s="199"/>
      <c r="AN14" s="199"/>
      <c r="AO14" s="199"/>
    </row>
    <row r="15" spans="1:41" s="55" customFormat="1" ht="21" customHeight="1">
      <c r="A15" s="23">
        <v>9</v>
      </c>
      <c r="B15" s="23"/>
      <c r="C15" s="24" t="s">
        <v>152</v>
      </c>
      <c r="D15" s="25" t="s">
        <v>125</v>
      </c>
      <c r="E15" s="166"/>
      <c r="F15" s="44"/>
      <c r="G15" s="44"/>
      <c r="H15" s="44"/>
      <c r="I15" s="44"/>
      <c r="J15" s="44"/>
      <c r="K15" s="44"/>
      <c r="L15" s="44"/>
      <c r="M15" s="44"/>
      <c r="N15" s="44"/>
      <c r="O15" s="44"/>
      <c r="P15" s="44"/>
      <c r="Q15" s="44"/>
      <c r="R15" s="44"/>
      <c r="S15" s="44"/>
      <c r="T15" s="44"/>
      <c r="U15" s="44"/>
      <c r="V15" s="44"/>
      <c r="W15" s="44" t="s">
        <v>6</v>
      </c>
      <c r="X15" s="44"/>
      <c r="Y15" s="44"/>
      <c r="Z15" s="44"/>
      <c r="AA15" s="42"/>
      <c r="AB15" s="42"/>
      <c r="AC15" s="42"/>
      <c r="AD15" s="42"/>
      <c r="AE15" s="42"/>
      <c r="AF15" s="42"/>
      <c r="AG15" s="42"/>
      <c r="AH15" s="42"/>
      <c r="AI15" s="42"/>
      <c r="AJ15" s="11">
        <f t="shared" si="2"/>
        <v>1</v>
      </c>
      <c r="AK15" s="202">
        <f t="shared" si="3"/>
        <v>0</v>
      </c>
      <c r="AL15" s="202">
        <f t="shared" si="4"/>
        <v>0</v>
      </c>
      <c r="AM15" s="199"/>
      <c r="AN15" s="199"/>
      <c r="AO15" s="199"/>
    </row>
    <row r="16" spans="1:41" s="55" customFormat="1" ht="21" customHeight="1">
      <c r="A16" s="23">
        <v>10</v>
      </c>
      <c r="B16" s="23"/>
      <c r="C16" s="24" t="s">
        <v>624</v>
      </c>
      <c r="D16" s="25" t="s">
        <v>125</v>
      </c>
      <c r="E16" s="166"/>
      <c r="F16" s="44"/>
      <c r="G16" s="44"/>
      <c r="H16" s="44"/>
      <c r="I16" s="44"/>
      <c r="J16" s="44"/>
      <c r="K16" s="44"/>
      <c r="L16" s="44"/>
      <c r="M16" s="44"/>
      <c r="N16" s="44"/>
      <c r="O16" s="44"/>
      <c r="P16" s="44"/>
      <c r="Q16" s="44"/>
      <c r="R16" s="44"/>
      <c r="S16" s="44"/>
      <c r="T16" s="44" t="s">
        <v>6</v>
      </c>
      <c r="U16" s="44"/>
      <c r="V16" s="44"/>
      <c r="W16" s="44"/>
      <c r="X16" s="44"/>
      <c r="Y16" s="44" t="s">
        <v>6</v>
      </c>
      <c r="Z16" s="44"/>
      <c r="AA16" s="42"/>
      <c r="AB16" s="42"/>
      <c r="AC16" s="42"/>
      <c r="AD16" s="42"/>
      <c r="AE16" s="42"/>
      <c r="AF16" s="42"/>
      <c r="AG16" s="42"/>
      <c r="AH16" s="42"/>
      <c r="AI16" s="42"/>
      <c r="AJ16" s="11">
        <f t="shared" si="2"/>
        <v>2</v>
      </c>
      <c r="AK16" s="202">
        <f t="shared" si="3"/>
        <v>0</v>
      </c>
      <c r="AL16" s="202">
        <f t="shared" si="4"/>
        <v>0</v>
      </c>
      <c r="AM16" s="199"/>
      <c r="AN16" s="199"/>
      <c r="AO16" s="199"/>
    </row>
    <row r="17" spans="1:41" s="55" customFormat="1" ht="33">
      <c r="A17" s="23">
        <v>11</v>
      </c>
      <c r="B17" s="23"/>
      <c r="C17" s="24" t="s">
        <v>106</v>
      </c>
      <c r="D17" s="25" t="s">
        <v>143</v>
      </c>
      <c r="E17" s="166"/>
      <c r="F17" s="44"/>
      <c r="G17" s="44"/>
      <c r="H17" s="44"/>
      <c r="I17" s="44"/>
      <c r="J17" s="44"/>
      <c r="K17" s="44"/>
      <c r="L17" s="44"/>
      <c r="M17" s="44"/>
      <c r="N17" s="44"/>
      <c r="O17" s="44"/>
      <c r="P17" s="44"/>
      <c r="Q17" s="44"/>
      <c r="R17" s="44"/>
      <c r="S17" s="44"/>
      <c r="T17" s="44"/>
      <c r="U17" s="44"/>
      <c r="V17" s="44"/>
      <c r="W17" s="44"/>
      <c r="X17" s="44"/>
      <c r="Y17" s="44"/>
      <c r="Z17" s="44"/>
      <c r="AA17" s="42"/>
      <c r="AB17" s="42"/>
      <c r="AC17" s="42"/>
      <c r="AD17" s="42"/>
      <c r="AE17" s="42"/>
      <c r="AF17" s="42"/>
      <c r="AG17" s="42"/>
      <c r="AH17" s="42"/>
      <c r="AI17" s="42"/>
      <c r="AJ17" s="11">
        <f t="shared" si="2"/>
        <v>0</v>
      </c>
      <c r="AK17" s="202">
        <f t="shared" si="3"/>
        <v>0</v>
      </c>
      <c r="AL17" s="202">
        <f t="shared" si="4"/>
        <v>0</v>
      </c>
      <c r="AM17" s="199"/>
      <c r="AN17" s="199"/>
      <c r="AO17" s="199"/>
    </row>
    <row r="18" spans="1:41" s="55" customFormat="1" ht="21" customHeight="1">
      <c r="A18" s="23">
        <v>12</v>
      </c>
      <c r="B18" s="23"/>
      <c r="C18" s="24" t="s">
        <v>684</v>
      </c>
      <c r="D18" s="25" t="s">
        <v>26</v>
      </c>
      <c r="E18" s="166"/>
      <c r="F18" s="44"/>
      <c r="G18" s="44"/>
      <c r="H18" s="44"/>
      <c r="I18" s="44"/>
      <c r="J18" s="44"/>
      <c r="K18" s="44"/>
      <c r="L18" s="44"/>
      <c r="M18" s="44"/>
      <c r="N18" s="44"/>
      <c r="O18" s="44"/>
      <c r="P18" s="44"/>
      <c r="Q18" s="44"/>
      <c r="R18" s="44"/>
      <c r="S18" s="44"/>
      <c r="T18" s="44"/>
      <c r="U18" s="44"/>
      <c r="V18" s="44"/>
      <c r="W18" s="44"/>
      <c r="X18" s="44"/>
      <c r="Y18" s="44"/>
      <c r="Z18" s="44"/>
      <c r="AA18" s="42"/>
      <c r="AB18" s="42"/>
      <c r="AC18" s="42"/>
      <c r="AD18" s="42"/>
      <c r="AE18" s="42"/>
      <c r="AF18" s="42"/>
      <c r="AG18" s="42"/>
      <c r="AH18" s="42"/>
      <c r="AI18" s="42"/>
      <c r="AJ18" s="11">
        <f t="shared" si="2"/>
        <v>0</v>
      </c>
      <c r="AK18" s="202">
        <f t="shared" si="3"/>
        <v>0</v>
      </c>
      <c r="AL18" s="202">
        <f t="shared" si="4"/>
        <v>0</v>
      </c>
      <c r="AM18" s="199"/>
      <c r="AN18" s="199"/>
      <c r="AO18" s="199"/>
    </row>
    <row r="19" spans="1:41" s="55" customFormat="1" ht="21" customHeight="1">
      <c r="A19" s="23">
        <v>13</v>
      </c>
      <c r="B19" s="23"/>
      <c r="C19" s="24" t="s">
        <v>625</v>
      </c>
      <c r="D19" s="25" t="s">
        <v>111</v>
      </c>
      <c r="E19" s="166"/>
      <c r="F19" s="44"/>
      <c r="G19" s="44"/>
      <c r="H19" s="44"/>
      <c r="I19" s="44"/>
      <c r="J19" s="44"/>
      <c r="K19" s="44"/>
      <c r="L19" s="44"/>
      <c r="M19" s="44"/>
      <c r="N19" s="44"/>
      <c r="O19" s="44"/>
      <c r="P19" s="44"/>
      <c r="Q19" s="44"/>
      <c r="R19" s="44"/>
      <c r="S19" s="44"/>
      <c r="T19" s="44"/>
      <c r="U19" s="44"/>
      <c r="V19" s="44"/>
      <c r="W19" s="44"/>
      <c r="X19" s="44"/>
      <c r="Y19" s="44"/>
      <c r="Z19" s="44"/>
      <c r="AA19" s="42"/>
      <c r="AB19" s="42"/>
      <c r="AC19" s="42"/>
      <c r="AD19" s="42"/>
      <c r="AE19" s="42"/>
      <c r="AF19" s="42"/>
      <c r="AG19" s="42"/>
      <c r="AH19" s="42"/>
      <c r="AI19" s="42"/>
      <c r="AJ19" s="11">
        <f t="shared" si="2"/>
        <v>0</v>
      </c>
      <c r="AK19" s="202">
        <f t="shared" si="3"/>
        <v>0</v>
      </c>
      <c r="AL19" s="202">
        <f t="shared" si="4"/>
        <v>0</v>
      </c>
      <c r="AM19" s="199"/>
      <c r="AN19" s="199"/>
      <c r="AO19" s="199"/>
    </row>
    <row r="20" spans="1:41" s="55" customFormat="1" ht="21" customHeight="1">
      <c r="A20" s="23">
        <v>14</v>
      </c>
      <c r="B20" s="23"/>
      <c r="C20" s="24" t="s">
        <v>626</v>
      </c>
      <c r="D20" s="25" t="s">
        <v>627</v>
      </c>
      <c r="E20" s="166"/>
      <c r="F20" s="44"/>
      <c r="G20" s="44"/>
      <c r="H20" s="44"/>
      <c r="I20" s="44"/>
      <c r="J20" s="44"/>
      <c r="K20" s="44"/>
      <c r="L20" s="44"/>
      <c r="M20" s="44"/>
      <c r="N20" s="44"/>
      <c r="O20" s="44"/>
      <c r="P20" s="44"/>
      <c r="Q20" s="44"/>
      <c r="R20" s="44" t="s">
        <v>6</v>
      </c>
      <c r="S20" s="44"/>
      <c r="T20" s="44"/>
      <c r="U20" s="44"/>
      <c r="V20" s="44"/>
      <c r="W20" s="44" t="s">
        <v>8</v>
      </c>
      <c r="X20" s="44"/>
      <c r="Y20" s="44"/>
      <c r="Z20" s="44"/>
      <c r="AA20" s="42"/>
      <c r="AB20" s="42"/>
      <c r="AC20" s="42"/>
      <c r="AD20" s="42"/>
      <c r="AE20" s="42"/>
      <c r="AF20" s="42"/>
      <c r="AG20" s="42"/>
      <c r="AH20" s="42"/>
      <c r="AI20" s="42"/>
      <c r="AJ20" s="11">
        <f t="shared" si="2"/>
        <v>1</v>
      </c>
      <c r="AK20" s="202">
        <f t="shared" si="3"/>
        <v>0</v>
      </c>
      <c r="AL20" s="202">
        <f t="shared" si="4"/>
        <v>1</v>
      </c>
      <c r="AM20" s="199"/>
      <c r="AN20" s="199"/>
      <c r="AO20" s="199"/>
    </row>
    <row r="21" spans="1:41" s="55" customFormat="1">
      <c r="A21" s="23">
        <v>15</v>
      </c>
      <c r="B21" s="23"/>
      <c r="C21" s="24" t="s">
        <v>628</v>
      </c>
      <c r="D21" s="25" t="s">
        <v>62</v>
      </c>
      <c r="E21" s="166"/>
      <c r="F21" s="44"/>
      <c r="G21" s="44"/>
      <c r="H21" s="44"/>
      <c r="I21" s="44"/>
      <c r="J21" s="44"/>
      <c r="K21" s="44"/>
      <c r="L21" s="44"/>
      <c r="M21" s="44"/>
      <c r="N21" s="44"/>
      <c r="O21" s="44"/>
      <c r="P21" s="44"/>
      <c r="Q21" s="44"/>
      <c r="R21" s="44"/>
      <c r="S21" s="44"/>
      <c r="T21" s="44" t="s">
        <v>6</v>
      </c>
      <c r="U21" s="44"/>
      <c r="V21" s="44"/>
      <c r="W21" s="44"/>
      <c r="X21" s="44"/>
      <c r="Y21" s="44"/>
      <c r="Z21" s="44"/>
      <c r="AA21" s="42"/>
      <c r="AB21" s="42"/>
      <c r="AC21" s="42"/>
      <c r="AD21" s="42"/>
      <c r="AE21" s="42"/>
      <c r="AF21" s="42"/>
      <c r="AG21" s="42"/>
      <c r="AH21" s="42"/>
      <c r="AI21" s="42"/>
      <c r="AJ21" s="11">
        <f t="shared" si="2"/>
        <v>1</v>
      </c>
      <c r="AK21" s="202">
        <f t="shared" si="3"/>
        <v>0</v>
      </c>
      <c r="AL21" s="202">
        <f t="shared" si="4"/>
        <v>0</v>
      </c>
      <c r="AM21" s="199"/>
      <c r="AN21" s="199"/>
      <c r="AO21" s="199"/>
    </row>
    <row r="22" spans="1:41" s="55" customFormat="1" ht="21" customHeight="1">
      <c r="A22" s="23">
        <v>16</v>
      </c>
      <c r="B22" s="23"/>
      <c r="C22" s="24" t="s">
        <v>629</v>
      </c>
      <c r="D22" s="25" t="s">
        <v>148</v>
      </c>
      <c r="E22" s="166"/>
      <c r="F22" s="44"/>
      <c r="G22" s="44"/>
      <c r="H22" s="44"/>
      <c r="I22" s="44"/>
      <c r="J22" s="44"/>
      <c r="K22" s="44"/>
      <c r="L22" s="44"/>
      <c r="M22" s="44"/>
      <c r="N22" s="44"/>
      <c r="O22" s="44"/>
      <c r="P22" s="44"/>
      <c r="Q22" s="44"/>
      <c r="R22" s="44"/>
      <c r="S22" s="44"/>
      <c r="T22" s="44"/>
      <c r="U22" s="44"/>
      <c r="V22" s="44"/>
      <c r="W22" s="44" t="s">
        <v>6</v>
      </c>
      <c r="X22" s="44"/>
      <c r="Y22" s="44"/>
      <c r="Z22" s="44"/>
      <c r="AA22" s="42"/>
      <c r="AB22" s="42"/>
      <c r="AC22" s="42"/>
      <c r="AD22" s="42"/>
      <c r="AE22" s="42"/>
      <c r="AF22" s="42"/>
      <c r="AG22" s="42"/>
      <c r="AH22" s="42"/>
      <c r="AI22" s="42"/>
      <c r="AJ22" s="11">
        <f t="shared" si="2"/>
        <v>1</v>
      </c>
      <c r="AK22" s="202">
        <f t="shared" si="3"/>
        <v>0</v>
      </c>
      <c r="AL22" s="202">
        <f t="shared" si="4"/>
        <v>0</v>
      </c>
      <c r="AM22" s="199"/>
      <c r="AN22" s="199"/>
      <c r="AO22" s="199"/>
    </row>
    <row r="23" spans="1:41" s="55" customFormat="1" ht="21" customHeight="1">
      <c r="A23" s="23">
        <v>17</v>
      </c>
      <c r="B23" s="23"/>
      <c r="C23" s="24" t="s">
        <v>630</v>
      </c>
      <c r="D23" s="25" t="s">
        <v>631</v>
      </c>
      <c r="E23" s="166"/>
      <c r="F23" s="44"/>
      <c r="G23" s="44"/>
      <c r="H23" s="44"/>
      <c r="I23" s="44"/>
      <c r="J23" s="44"/>
      <c r="K23" s="44"/>
      <c r="L23" s="44"/>
      <c r="M23" s="44"/>
      <c r="N23" s="44"/>
      <c r="O23" s="44"/>
      <c r="P23" s="44"/>
      <c r="Q23" s="44"/>
      <c r="R23" s="44"/>
      <c r="S23" s="44"/>
      <c r="T23" s="44"/>
      <c r="U23" s="44"/>
      <c r="V23" s="44"/>
      <c r="W23" s="44"/>
      <c r="X23" s="44"/>
      <c r="Y23" s="44"/>
      <c r="Z23" s="44"/>
      <c r="AA23" s="42"/>
      <c r="AB23" s="42"/>
      <c r="AC23" s="42"/>
      <c r="AD23" s="42"/>
      <c r="AE23" s="42"/>
      <c r="AF23" s="42"/>
      <c r="AG23" s="42"/>
      <c r="AH23" s="42"/>
      <c r="AI23" s="42"/>
      <c r="AJ23" s="11">
        <f t="shared" si="2"/>
        <v>0</v>
      </c>
      <c r="AK23" s="202">
        <f t="shared" si="3"/>
        <v>0</v>
      </c>
      <c r="AL23" s="202">
        <f t="shared" si="4"/>
        <v>0</v>
      </c>
      <c r="AM23" s="199"/>
      <c r="AN23" s="199"/>
      <c r="AO23" s="199"/>
    </row>
    <row r="24" spans="1:41" s="55" customFormat="1" ht="33">
      <c r="A24" s="23">
        <v>18</v>
      </c>
      <c r="B24" s="23"/>
      <c r="C24" s="24" t="s">
        <v>632</v>
      </c>
      <c r="D24" s="25" t="s">
        <v>35</v>
      </c>
      <c r="E24" s="166"/>
      <c r="F24" s="44"/>
      <c r="G24" s="44"/>
      <c r="H24" s="44"/>
      <c r="I24" s="44"/>
      <c r="J24" s="44"/>
      <c r="K24" s="44"/>
      <c r="L24" s="44"/>
      <c r="M24" s="44"/>
      <c r="N24" s="44"/>
      <c r="O24" s="44"/>
      <c r="P24" s="44"/>
      <c r="Q24" s="44"/>
      <c r="R24" s="44"/>
      <c r="S24" s="44"/>
      <c r="T24" s="44" t="s">
        <v>6</v>
      </c>
      <c r="U24" s="44"/>
      <c r="V24" s="44"/>
      <c r="W24" s="44" t="s">
        <v>6</v>
      </c>
      <c r="X24" s="44"/>
      <c r="Y24" s="44"/>
      <c r="Z24" s="44"/>
      <c r="AA24" s="42"/>
      <c r="AB24" s="42"/>
      <c r="AC24" s="42"/>
      <c r="AD24" s="42"/>
      <c r="AE24" s="42"/>
      <c r="AF24" s="42"/>
      <c r="AG24" s="42"/>
      <c r="AH24" s="42"/>
      <c r="AI24" s="42"/>
      <c r="AJ24" s="11">
        <f t="shared" si="2"/>
        <v>2</v>
      </c>
      <c r="AK24" s="202">
        <f t="shared" si="3"/>
        <v>0</v>
      </c>
      <c r="AL24" s="202">
        <f t="shared" si="4"/>
        <v>0</v>
      </c>
      <c r="AM24" s="199"/>
      <c r="AN24" s="199"/>
      <c r="AO24" s="199"/>
    </row>
    <row r="25" spans="1:41" s="55" customFormat="1" ht="21" customHeight="1">
      <c r="A25" s="23">
        <v>19</v>
      </c>
      <c r="B25" s="23"/>
      <c r="C25" s="24" t="s">
        <v>633</v>
      </c>
      <c r="D25" s="25" t="s">
        <v>97</v>
      </c>
      <c r="E25" s="166"/>
      <c r="F25" s="44"/>
      <c r="G25" s="44"/>
      <c r="H25" s="44"/>
      <c r="I25" s="44"/>
      <c r="J25" s="44"/>
      <c r="K25" s="44"/>
      <c r="L25" s="44"/>
      <c r="M25" s="44"/>
      <c r="N25" s="44"/>
      <c r="O25" s="44"/>
      <c r="P25" s="44"/>
      <c r="Q25" s="44"/>
      <c r="R25" s="44"/>
      <c r="S25" s="44"/>
      <c r="T25" s="44" t="s">
        <v>6</v>
      </c>
      <c r="U25" s="44"/>
      <c r="V25" s="44"/>
      <c r="W25" s="44" t="s">
        <v>6</v>
      </c>
      <c r="X25" s="44"/>
      <c r="Y25" s="44"/>
      <c r="Z25" s="44"/>
      <c r="AA25" s="42"/>
      <c r="AB25" s="42"/>
      <c r="AC25" s="42"/>
      <c r="AD25" s="42"/>
      <c r="AE25" s="42"/>
      <c r="AF25" s="42"/>
      <c r="AG25" s="42"/>
      <c r="AH25" s="42"/>
      <c r="AI25" s="42"/>
      <c r="AJ25" s="11">
        <f t="shared" si="2"/>
        <v>2</v>
      </c>
      <c r="AK25" s="202">
        <f t="shared" si="3"/>
        <v>0</v>
      </c>
      <c r="AL25" s="202">
        <f t="shared" si="4"/>
        <v>0</v>
      </c>
      <c r="AM25" s="199"/>
      <c r="AN25" s="199"/>
      <c r="AO25" s="199"/>
    </row>
    <row r="26" spans="1:41" s="55" customFormat="1" ht="21" customHeight="1">
      <c r="A26" s="23">
        <v>20</v>
      </c>
      <c r="B26" s="23"/>
      <c r="C26" s="24" t="s">
        <v>634</v>
      </c>
      <c r="D26" s="25" t="s">
        <v>97</v>
      </c>
      <c r="E26" s="166"/>
      <c r="F26" s="44"/>
      <c r="G26" s="44"/>
      <c r="H26" s="44"/>
      <c r="I26" s="44"/>
      <c r="J26" s="44"/>
      <c r="K26" s="44"/>
      <c r="L26" s="44"/>
      <c r="M26" s="44"/>
      <c r="N26" s="44"/>
      <c r="O26" s="44"/>
      <c r="P26" s="44"/>
      <c r="Q26" s="44"/>
      <c r="R26" s="44"/>
      <c r="S26" s="44"/>
      <c r="T26" s="44" t="s">
        <v>6</v>
      </c>
      <c r="U26" s="44"/>
      <c r="V26" s="44"/>
      <c r="W26" s="44" t="s">
        <v>6</v>
      </c>
      <c r="X26" s="44"/>
      <c r="Y26" s="44"/>
      <c r="Z26" s="44"/>
      <c r="AA26" s="42"/>
      <c r="AB26" s="42"/>
      <c r="AC26" s="42"/>
      <c r="AD26" s="42"/>
      <c r="AE26" s="42"/>
      <c r="AF26" s="42"/>
      <c r="AG26" s="42"/>
      <c r="AH26" s="42"/>
      <c r="AI26" s="42"/>
      <c r="AJ26" s="11">
        <f t="shared" si="2"/>
        <v>2</v>
      </c>
      <c r="AK26" s="202">
        <f t="shared" si="3"/>
        <v>0</v>
      </c>
      <c r="AL26" s="202">
        <f t="shared" si="4"/>
        <v>0</v>
      </c>
      <c r="AM26" s="199"/>
      <c r="AN26" s="199"/>
      <c r="AO26" s="199"/>
    </row>
    <row r="27" spans="1:41" s="55" customFormat="1" ht="21" customHeight="1">
      <c r="A27" s="23">
        <v>21</v>
      </c>
      <c r="B27" s="23"/>
      <c r="C27" s="24" t="s">
        <v>635</v>
      </c>
      <c r="D27" s="25" t="s">
        <v>97</v>
      </c>
      <c r="E27" s="166"/>
      <c r="F27" s="44"/>
      <c r="G27" s="44"/>
      <c r="H27" s="44"/>
      <c r="I27" s="44"/>
      <c r="J27" s="44"/>
      <c r="K27" s="44"/>
      <c r="L27" s="44"/>
      <c r="M27" s="44"/>
      <c r="N27" s="44"/>
      <c r="O27" s="44" t="s">
        <v>6</v>
      </c>
      <c r="P27" s="44"/>
      <c r="Q27" s="44"/>
      <c r="R27" s="44" t="s">
        <v>6</v>
      </c>
      <c r="S27" s="44"/>
      <c r="T27" s="44"/>
      <c r="U27" s="44"/>
      <c r="V27" s="44"/>
      <c r="W27" s="44"/>
      <c r="X27" s="44"/>
      <c r="Y27" s="44" t="s">
        <v>6</v>
      </c>
      <c r="Z27" s="44"/>
      <c r="AA27" s="42"/>
      <c r="AB27" s="42"/>
      <c r="AC27" s="42"/>
      <c r="AD27" s="42"/>
      <c r="AE27" s="42"/>
      <c r="AF27" s="42"/>
      <c r="AG27" s="42"/>
      <c r="AH27" s="42"/>
      <c r="AI27" s="42"/>
      <c r="AJ27" s="11">
        <f t="shared" si="2"/>
        <v>3</v>
      </c>
      <c r="AK27" s="202">
        <f t="shared" si="3"/>
        <v>0</v>
      </c>
      <c r="AL27" s="202">
        <f t="shared" si="4"/>
        <v>0</v>
      </c>
      <c r="AM27" s="199"/>
      <c r="AN27" s="199"/>
      <c r="AO27" s="199"/>
    </row>
    <row r="28" spans="1:41" s="55" customFormat="1" ht="21" customHeight="1">
      <c r="A28" s="23">
        <v>22</v>
      </c>
      <c r="B28" s="23"/>
      <c r="C28" s="24" t="s">
        <v>636</v>
      </c>
      <c r="D28" s="25" t="s">
        <v>582</v>
      </c>
      <c r="E28" s="166"/>
      <c r="F28" s="44"/>
      <c r="G28" s="44"/>
      <c r="H28" s="44"/>
      <c r="I28" s="44"/>
      <c r="J28" s="44"/>
      <c r="K28" s="44"/>
      <c r="L28" s="44"/>
      <c r="M28" s="44"/>
      <c r="N28" s="44"/>
      <c r="O28" s="44"/>
      <c r="P28" s="44"/>
      <c r="Q28" s="44"/>
      <c r="R28" s="44"/>
      <c r="S28" s="44"/>
      <c r="T28" s="44" t="s">
        <v>6</v>
      </c>
      <c r="U28" s="44"/>
      <c r="V28" s="44"/>
      <c r="W28" s="44" t="s">
        <v>6</v>
      </c>
      <c r="X28" s="44"/>
      <c r="Y28" s="44"/>
      <c r="Z28" s="44"/>
      <c r="AA28" s="42"/>
      <c r="AB28" s="42"/>
      <c r="AC28" s="42"/>
      <c r="AD28" s="42"/>
      <c r="AE28" s="42"/>
      <c r="AF28" s="42"/>
      <c r="AG28" s="42"/>
      <c r="AH28" s="42"/>
      <c r="AI28" s="42"/>
      <c r="AJ28" s="11">
        <f t="shared" si="2"/>
        <v>2</v>
      </c>
      <c r="AK28" s="202">
        <f t="shared" si="3"/>
        <v>0</v>
      </c>
      <c r="AL28" s="202">
        <f t="shared" si="4"/>
        <v>0</v>
      </c>
      <c r="AM28" s="199"/>
      <c r="AN28" s="199"/>
      <c r="AO28" s="199"/>
    </row>
    <row r="29" spans="1:41" s="55" customFormat="1" ht="21" customHeight="1">
      <c r="A29" s="23">
        <v>23</v>
      </c>
      <c r="B29" s="23"/>
      <c r="C29" s="24" t="s">
        <v>76</v>
      </c>
      <c r="D29" s="25" t="s">
        <v>134</v>
      </c>
      <c r="E29" s="166"/>
      <c r="F29" s="44"/>
      <c r="G29" s="44"/>
      <c r="H29" s="44"/>
      <c r="I29" s="44"/>
      <c r="J29" s="44"/>
      <c r="K29" s="44"/>
      <c r="L29" s="44"/>
      <c r="M29" s="44"/>
      <c r="N29" s="44"/>
      <c r="O29" s="44"/>
      <c r="P29" s="44"/>
      <c r="Q29" s="44"/>
      <c r="R29" s="44"/>
      <c r="S29" s="44"/>
      <c r="T29" s="44"/>
      <c r="U29" s="44"/>
      <c r="V29" s="44"/>
      <c r="W29" s="44" t="s">
        <v>8</v>
      </c>
      <c r="X29" s="44"/>
      <c r="Y29" s="44" t="s">
        <v>6</v>
      </c>
      <c r="Z29" s="44"/>
      <c r="AA29" s="42"/>
      <c r="AB29" s="42"/>
      <c r="AC29" s="42"/>
      <c r="AD29" s="42"/>
      <c r="AE29" s="42"/>
      <c r="AF29" s="42"/>
      <c r="AG29" s="42"/>
      <c r="AH29" s="42"/>
      <c r="AI29" s="42"/>
      <c r="AJ29" s="11">
        <f t="shared" si="2"/>
        <v>1</v>
      </c>
      <c r="AK29" s="202">
        <f t="shared" si="3"/>
        <v>0</v>
      </c>
      <c r="AL29" s="202">
        <f t="shared" si="4"/>
        <v>1</v>
      </c>
      <c r="AM29" s="199"/>
      <c r="AN29" s="199"/>
      <c r="AO29" s="199"/>
    </row>
    <row r="30" spans="1:41" s="55" customFormat="1" ht="21" customHeight="1">
      <c r="A30" s="23">
        <v>24</v>
      </c>
      <c r="B30" s="23"/>
      <c r="C30" s="24" t="s">
        <v>63</v>
      </c>
      <c r="D30" s="25" t="s">
        <v>134</v>
      </c>
      <c r="E30" s="166"/>
      <c r="F30" s="44"/>
      <c r="G30" s="44"/>
      <c r="H30" s="44"/>
      <c r="I30" s="44"/>
      <c r="J30" s="44"/>
      <c r="K30" s="44"/>
      <c r="L30" s="44"/>
      <c r="M30" s="44"/>
      <c r="N30" s="44"/>
      <c r="O30" s="44"/>
      <c r="P30" s="44"/>
      <c r="Q30" s="44"/>
      <c r="R30" s="44"/>
      <c r="S30" s="44"/>
      <c r="T30" s="44" t="s">
        <v>6</v>
      </c>
      <c r="U30" s="44"/>
      <c r="V30" s="44"/>
      <c r="W30" s="44" t="s">
        <v>6</v>
      </c>
      <c r="X30" s="44"/>
      <c r="Y30" s="44"/>
      <c r="Z30" s="44"/>
      <c r="AA30" s="42"/>
      <c r="AB30" s="42"/>
      <c r="AC30" s="42"/>
      <c r="AD30" s="42"/>
      <c r="AE30" s="42"/>
      <c r="AF30" s="42"/>
      <c r="AG30" s="42"/>
      <c r="AH30" s="42"/>
      <c r="AI30" s="42"/>
      <c r="AJ30" s="11">
        <f t="shared" si="2"/>
        <v>2</v>
      </c>
      <c r="AK30" s="202">
        <f t="shared" si="3"/>
        <v>0</v>
      </c>
      <c r="AL30" s="202">
        <f t="shared" si="4"/>
        <v>0</v>
      </c>
      <c r="AM30" s="199"/>
      <c r="AN30" s="199"/>
      <c r="AO30" s="199"/>
    </row>
    <row r="31" spans="1:41" s="55" customFormat="1" ht="21" customHeight="1">
      <c r="A31" s="23">
        <v>25</v>
      </c>
      <c r="B31" s="23"/>
      <c r="C31" s="24" t="s">
        <v>637</v>
      </c>
      <c r="D31" s="25" t="s">
        <v>116</v>
      </c>
      <c r="E31" s="166"/>
      <c r="F31" s="44"/>
      <c r="G31" s="44"/>
      <c r="H31" s="44"/>
      <c r="I31" s="44"/>
      <c r="J31" s="44"/>
      <c r="K31" s="44"/>
      <c r="L31" s="44"/>
      <c r="M31" s="44"/>
      <c r="N31" s="44"/>
      <c r="O31" s="44"/>
      <c r="P31" s="44"/>
      <c r="Q31" s="44"/>
      <c r="R31" s="44" t="s">
        <v>6</v>
      </c>
      <c r="S31" s="44"/>
      <c r="T31" s="44"/>
      <c r="U31" s="44"/>
      <c r="V31" s="44"/>
      <c r="W31" s="44"/>
      <c r="X31" s="44"/>
      <c r="Y31" s="44"/>
      <c r="Z31" s="44"/>
      <c r="AA31" s="42"/>
      <c r="AB31" s="42"/>
      <c r="AC31" s="42"/>
      <c r="AD31" s="42"/>
      <c r="AE31" s="42"/>
      <c r="AF31" s="42"/>
      <c r="AG31" s="42"/>
      <c r="AH31" s="42"/>
      <c r="AI31" s="42"/>
      <c r="AJ31" s="11">
        <f t="shared" si="2"/>
        <v>1</v>
      </c>
      <c r="AK31" s="202">
        <f t="shared" si="3"/>
        <v>0</v>
      </c>
      <c r="AL31" s="202">
        <f t="shared" si="4"/>
        <v>0</v>
      </c>
      <c r="AM31" s="199"/>
      <c r="AN31" s="199"/>
      <c r="AO31" s="199"/>
    </row>
    <row r="32" spans="1:41" s="55" customFormat="1" ht="21" customHeight="1">
      <c r="A32" s="23">
        <v>26</v>
      </c>
      <c r="B32" s="23"/>
      <c r="C32" s="24" t="s">
        <v>638</v>
      </c>
      <c r="D32" s="25" t="s">
        <v>117</v>
      </c>
      <c r="E32" s="166"/>
      <c r="F32" s="44"/>
      <c r="G32" s="44"/>
      <c r="H32" s="44"/>
      <c r="I32" s="44"/>
      <c r="J32" s="44"/>
      <c r="K32" s="44"/>
      <c r="L32" s="44"/>
      <c r="M32" s="44"/>
      <c r="N32" s="44"/>
      <c r="O32" s="44"/>
      <c r="P32" s="44"/>
      <c r="Q32" s="44"/>
      <c r="R32" s="44" t="s">
        <v>6</v>
      </c>
      <c r="S32" s="44"/>
      <c r="T32" s="44"/>
      <c r="U32" s="44"/>
      <c r="V32" s="44"/>
      <c r="W32" s="44"/>
      <c r="X32" s="44"/>
      <c r="Y32" s="44" t="s">
        <v>7</v>
      </c>
      <c r="Z32" s="44"/>
      <c r="AA32" s="42"/>
      <c r="AB32" s="42"/>
      <c r="AC32" s="42"/>
      <c r="AD32" s="42"/>
      <c r="AE32" s="42"/>
      <c r="AF32" s="42"/>
      <c r="AG32" s="42"/>
      <c r="AH32" s="42"/>
      <c r="AI32" s="42"/>
      <c r="AJ32" s="11">
        <f t="shared" si="2"/>
        <v>1</v>
      </c>
      <c r="AK32" s="202">
        <f t="shared" si="3"/>
        <v>1</v>
      </c>
      <c r="AL32" s="202">
        <f t="shared" si="4"/>
        <v>0</v>
      </c>
      <c r="AM32" s="199"/>
      <c r="AN32" s="199"/>
      <c r="AO32" s="199"/>
    </row>
    <row r="33" spans="1:41" s="55" customFormat="1" ht="21" customHeight="1">
      <c r="A33" s="23">
        <v>27</v>
      </c>
      <c r="B33" s="23"/>
      <c r="C33" s="24" t="s">
        <v>639</v>
      </c>
      <c r="D33" s="25" t="s">
        <v>109</v>
      </c>
      <c r="E33" s="166"/>
      <c r="F33" s="44"/>
      <c r="G33" s="44"/>
      <c r="H33" s="44"/>
      <c r="I33" s="44"/>
      <c r="J33" s="44"/>
      <c r="K33" s="44"/>
      <c r="L33" s="44"/>
      <c r="M33" s="44"/>
      <c r="N33" s="44"/>
      <c r="O33" s="44" t="s">
        <v>6</v>
      </c>
      <c r="P33" s="44"/>
      <c r="Q33" s="44"/>
      <c r="R33" s="44" t="s">
        <v>6</v>
      </c>
      <c r="S33" s="44"/>
      <c r="T33" s="44" t="s">
        <v>6</v>
      </c>
      <c r="U33" s="44"/>
      <c r="V33" s="44"/>
      <c r="W33" s="44" t="s">
        <v>6</v>
      </c>
      <c r="X33" s="44"/>
      <c r="Y33" s="44" t="s">
        <v>6</v>
      </c>
      <c r="Z33" s="44"/>
      <c r="AA33" s="42"/>
      <c r="AB33" s="42"/>
      <c r="AC33" s="42"/>
      <c r="AD33" s="42"/>
      <c r="AE33" s="42"/>
      <c r="AF33" s="42"/>
      <c r="AG33" s="42"/>
      <c r="AH33" s="42"/>
      <c r="AI33" s="42"/>
      <c r="AJ33" s="11">
        <f t="shared" si="2"/>
        <v>5</v>
      </c>
      <c r="AK33" s="202">
        <f t="shared" si="3"/>
        <v>0</v>
      </c>
      <c r="AL33" s="202">
        <f t="shared" si="4"/>
        <v>0</v>
      </c>
      <c r="AM33" s="199"/>
      <c r="AN33" s="199"/>
      <c r="AO33" s="199"/>
    </row>
    <row r="34" spans="1:41" s="55" customFormat="1" ht="21" customHeight="1">
      <c r="A34" s="23">
        <v>28</v>
      </c>
      <c r="B34" s="23"/>
      <c r="C34" s="24" t="s">
        <v>29</v>
      </c>
      <c r="D34" s="25" t="s">
        <v>55</v>
      </c>
      <c r="E34" s="166"/>
      <c r="F34" s="44"/>
      <c r="G34" s="44"/>
      <c r="H34" s="44"/>
      <c r="I34" s="44"/>
      <c r="J34" s="44"/>
      <c r="K34" s="44"/>
      <c r="L34" s="44"/>
      <c r="M34" s="44"/>
      <c r="N34" s="44"/>
      <c r="O34" s="44"/>
      <c r="P34" s="44"/>
      <c r="Q34" s="44"/>
      <c r="R34" s="44"/>
      <c r="S34" s="44"/>
      <c r="T34" s="44"/>
      <c r="U34" s="44"/>
      <c r="V34" s="44"/>
      <c r="W34" s="44" t="s">
        <v>6</v>
      </c>
      <c r="X34" s="44"/>
      <c r="Y34" s="44"/>
      <c r="Z34" s="44"/>
      <c r="AA34" s="42"/>
      <c r="AB34" s="42"/>
      <c r="AC34" s="42"/>
      <c r="AD34" s="42"/>
      <c r="AE34" s="42"/>
      <c r="AF34" s="42"/>
      <c r="AG34" s="42"/>
      <c r="AH34" s="42"/>
      <c r="AI34" s="42"/>
      <c r="AJ34" s="11">
        <f t="shared" si="2"/>
        <v>1</v>
      </c>
      <c r="AK34" s="202">
        <f t="shared" si="3"/>
        <v>0</v>
      </c>
      <c r="AL34" s="202">
        <f t="shared" si="4"/>
        <v>0</v>
      </c>
      <c r="AM34" s="199"/>
      <c r="AN34" s="199"/>
      <c r="AO34" s="199"/>
    </row>
    <row r="35" spans="1:41" s="55" customFormat="1" ht="21" customHeight="1">
      <c r="A35" s="23">
        <v>29</v>
      </c>
      <c r="B35" s="23"/>
      <c r="C35" s="24" t="s">
        <v>641</v>
      </c>
      <c r="D35" s="25" t="s">
        <v>149</v>
      </c>
      <c r="E35" s="166"/>
      <c r="F35" s="44"/>
      <c r="G35" s="44"/>
      <c r="H35" s="44"/>
      <c r="I35" s="44"/>
      <c r="J35" s="44"/>
      <c r="K35" s="44"/>
      <c r="L35" s="44"/>
      <c r="M35" s="44"/>
      <c r="N35" s="44"/>
      <c r="O35" s="44"/>
      <c r="P35" s="44"/>
      <c r="Q35" s="44" t="s">
        <v>6</v>
      </c>
      <c r="R35" s="44"/>
      <c r="S35" s="44"/>
      <c r="T35" s="44" t="s">
        <v>6</v>
      </c>
      <c r="U35" s="44"/>
      <c r="V35" s="44"/>
      <c r="W35" s="44" t="s">
        <v>6</v>
      </c>
      <c r="X35" s="44"/>
      <c r="Y35" s="44" t="s">
        <v>6</v>
      </c>
      <c r="Z35" s="44"/>
      <c r="AA35" s="42"/>
      <c r="AB35" s="42"/>
      <c r="AC35" s="42"/>
      <c r="AD35" s="42"/>
      <c r="AE35" s="42"/>
      <c r="AF35" s="42"/>
      <c r="AG35" s="42"/>
      <c r="AH35" s="42"/>
      <c r="AI35" s="42"/>
      <c r="AJ35" s="11">
        <f t="shared" si="2"/>
        <v>4</v>
      </c>
      <c r="AK35" s="202">
        <f t="shared" si="3"/>
        <v>0</v>
      </c>
      <c r="AL35" s="202">
        <f t="shared" si="4"/>
        <v>0</v>
      </c>
      <c r="AM35" s="199"/>
      <c r="AN35" s="199"/>
      <c r="AO35" s="199"/>
    </row>
    <row r="36" spans="1:41" s="55" customFormat="1" ht="21" customHeight="1">
      <c r="A36" s="23">
        <v>30</v>
      </c>
      <c r="B36" s="23"/>
      <c r="C36" s="24" t="s">
        <v>81</v>
      </c>
      <c r="D36" s="25" t="s">
        <v>146</v>
      </c>
      <c r="E36" s="166"/>
      <c r="F36" s="44"/>
      <c r="G36" s="44"/>
      <c r="H36" s="44"/>
      <c r="I36" s="44"/>
      <c r="J36" s="44"/>
      <c r="K36" s="44"/>
      <c r="L36" s="44"/>
      <c r="M36" s="44"/>
      <c r="N36" s="44"/>
      <c r="O36" s="44"/>
      <c r="P36" s="44"/>
      <c r="Q36" s="44"/>
      <c r="R36" s="44"/>
      <c r="S36" s="44"/>
      <c r="T36" s="44" t="s">
        <v>6</v>
      </c>
      <c r="U36" s="44"/>
      <c r="V36" s="44"/>
      <c r="W36" s="44" t="s">
        <v>6</v>
      </c>
      <c r="X36" s="44"/>
      <c r="Y36" s="44"/>
      <c r="Z36" s="44"/>
      <c r="AA36" s="42"/>
      <c r="AB36" s="42"/>
      <c r="AC36" s="42"/>
      <c r="AD36" s="42"/>
      <c r="AE36" s="42"/>
      <c r="AF36" s="42"/>
      <c r="AG36" s="42"/>
      <c r="AH36" s="42"/>
      <c r="AI36" s="42"/>
      <c r="AJ36" s="11">
        <f t="shared" si="2"/>
        <v>2</v>
      </c>
      <c r="AK36" s="202">
        <f t="shared" si="3"/>
        <v>0</v>
      </c>
      <c r="AL36" s="202">
        <f t="shared" si="4"/>
        <v>0</v>
      </c>
      <c r="AM36" s="199"/>
      <c r="AN36" s="199"/>
      <c r="AO36" s="199"/>
    </row>
    <row r="37" spans="1:41" s="55" customFormat="1" ht="33">
      <c r="A37" s="23">
        <v>31</v>
      </c>
      <c r="B37" s="23"/>
      <c r="C37" s="24" t="s">
        <v>642</v>
      </c>
      <c r="D37" s="25" t="s">
        <v>157</v>
      </c>
      <c r="E37" s="166"/>
      <c r="F37" s="44"/>
      <c r="G37" s="44"/>
      <c r="H37" s="44"/>
      <c r="I37" s="44"/>
      <c r="J37" s="44"/>
      <c r="K37" s="44"/>
      <c r="L37" s="44"/>
      <c r="M37" s="44"/>
      <c r="N37" s="44"/>
      <c r="O37" s="44"/>
      <c r="P37" s="44"/>
      <c r="Q37" s="44"/>
      <c r="R37" s="44"/>
      <c r="S37" s="44"/>
      <c r="T37" s="44"/>
      <c r="U37" s="44"/>
      <c r="V37" s="44"/>
      <c r="W37" s="44" t="s">
        <v>6</v>
      </c>
      <c r="X37" s="44"/>
      <c r="Y37" s="44"/>
      <c r="Z37" s="44"/>
      <c r="AA37" s="42"/>
      <c r="AB37" s="42"/>
      <c r="AC37" s="42"/>
      <c r="AD37" s="42"/>
      <c r="AE37" s="42"/>
      <c r="AF37" s="42"/>
      <c r="AG37" s="42"/>
      <c r="AH37" s="42"/>
      <c r="AI37" s="42"/>
      <c r="AJ37" s="11">
        <f t="shared" si="2"/>
        <v>1</v>
      </c>
      <c r="AK37" s="202">
        <f t="shared" si="3"/>
        <v>0</v>
      </c>
      <c r="AL37" s="202">
        <f t="shared" si="4"/>
        <v>0</v>
      </c>
      <c r="AM37" s="199"/>
      <c r="AN37" s="199"/>
      <c r="AO37" s="199"/>
    </row>
    <row r="38" spans="1:41" s="55" customFormat="1" ht="21" customHeight="1">
      <c r="A38" s="23">
        <v>32</v>
      </c>
      <c r="B38" s="23"/>
      <c r="C38" s="24" t="s">
        <v>596</v>
      </c>
      <c r="D38" s="25" t="s">
        <v>72</v>
      </c>
      <c r="E38" s="166"/>
      <c r="F38" s="44"/>
      <c r="G38" s="44"/>
      <c r="H38" s="44"/>
      <c r="I38" s="44"/>
      <c r="J38" s="44"/>
      <c r="K38" s="44"/>
      <c r="L38" s="44"/>
      <c r="M38" s="44"/>
      <c r="N38" s="44"/>
      <c r="O38" s="44"/>
      <c r="P38" s="44"/>
      <c r="Q38" s="44" t="s">
        <v>6</v>
      </c>
      <c r="R38" s="44"/>
      <c r="S38" s="44"/>
      <c r="T38" s="44"/>
      <c r="U38" s="44"/>
      <c r="V38" s="44"/>
      <c r="W38" s="44"/>
      <c r="X38" s="44"/>
      <c r="Y38" s="44"/>
      <c r="Z38" s="44"/>
      <c r="AA38" s="42"/>
      <c r="AB38" s="42"/>
      <c r="AC38" s="42"/>
      <c r="AD38" s="42"/>
      <c r="AE38" s="42"/>
      <c r="AF38" s="42"/>
      <c r="AG38" s="42"/>
      <c r="AH38" s="42"/>
      <c r="AI38" s="42"/>
      <c r="AJ38" s="11">
        <f t="shared" si="2"/>
        <v>1</v>
      </c>
      <c r="AK38" s="202">
        <f t="shared" si="3"/>
        <v>0</v>
      </c>
      <c r="AL38" s="202">
        <f t="shared" si="4"/>
        <v>0</v>
      </c>
      <c r="AM38" s="199"/>
      <c r="AN38" s="199"/>
      <c r="AO38" s="199"/>
    </row>
    <row r="39" spans="1:41" s="55" customFormat="1" ht="21" customHeight="1">
      <c r="A39" s="23">
        <v>33</v>
      </c>
      <c r="B39" s="23"/>
      <c r="C39" s="24" t="s">
        <v>644</v>
      </c>
      <c r="D39" s="25" t="s">
        <v>645</v>
      </c>
      <c r="E39" s="166"/>
      <c r="F39" s="44"/>
      <c r="G39" s="44"/>
      <c r="H39" s="44"/>
      <c r="I39" s="44"/>
      <c r="J39" s="44"/>
      <c r="K39" s="44"/>
      <c r="L39" s="44"/>
      <c r="M39" s="44"/>
      <c r="N39" s="44"/>
      <c r="O39" s="44"/>
      <c r="P39" s="44"/>
      <c r="Q39" s="44"/>
      <c r="R39" s="44"/>
      <c r="S39" s="44"/>
      <c r="T39" s="44"/>
      <c r="U39" s="44"/>
      <c r="V39" s="44"/>
      <c r="W39" s="44"/>
      <c r="X39" s="44"/>
      <c r="Y39" s="44"/>
      <c r="Z39" s="44"/>
      <c r="AA39" s="42"/>
      <c r="AB39" s="42"/>
      <c r="AC39" s="42"/>
      <c r="AD39" s="42"/>
      <c r="AE39" s="42"/>
      <c r="AF39" s="42"/>
      <c r="AG39" s="42"/>
      <c r="AH39" s="42"/>
      <c r="AI39" s="42"/>
      <c r="AJ39" s="11">
        <f t="shared" si="2"/>
        <v>0</v>
      </c>
      <c r="AK39" s="202">
        <f t="shared" si="3"/>
        <v>0</v>
      </c>
      <c r="AL39" s="202">
        <f t="shared" si="4"/>
        <v>0</v>
      </c>
      <c r="AM39" s="199"/>
      <c r="AN39" s="199"/>
      <c r="AO39" s="199"/>
    </row>
    <row r="40" spans="1:41" s="55" customFormat="1" ht="21" customHeight="1">
      <c r="A40" s="23">
        <v>34</v>
      </c>
      <c r="B40" s="23"/>
      <c r="C40" s="24" t="s">
        <v>393</v>
      </c>
      <c r="D40" s="25" t="s">
        <v>645</v>
      </c>
      <c r="E40" s="166"/>
      <c r="F40" s="44"/>
      <c r="G40" s="44"/>
      <c r="H40" s="44"/>
      <c r="I40" s="44"/>
      <c r="J40" s="44"/>
      <c r="K40" s="44"/>
      <c r="L40" s="44"/>
      <c r="M40" s="44"/>
      <c r="N40" s="44"/>
      <c r="O40" s="44"/>
      <c r="P40" s="44"/>
      <c r="Q40" s="44" t="s">
        <v>6</v>
      </c>
      <c r="R40" s="44" t="s">
        <v>6</v>
      </c>
      <c r="S40" s="44"/>
      <c r="T40" s="44" t="s">
        <v>6</v>
      </c>
      <c r="U40" s="44"/>
      <c r="V40" s="44"/>
      <c r="W40" s="44" t="s">
        <v>6</v>
      </c>
      <c r="X40" s="44"/>
      <c r="Y40" s="44"/>
      <c r="Z40" s="44"/>
      <c r="AA40" s="42"/>
      <c r="AB40" s="42"/>
      <c r="AC40" s="42"/>
      <c r="AD40" s="42"/>
      <c r="AE40" s="42"/>
      <c r="AF40" s="42"/>
      <c r="AG40" s="42"/>
      <c r="AH40" s="42"/>
      <c r="AI40" s="42"/>
      <c r="AJ40" s="11">
        <f t="shared" si="2"/>
        <v>4</v>
      </c>
      <c r="AK40" s="202">
        <f t="shared" si="3"/>
        <v>0</v>
      </c>
      <c r="AL40" s="202">
        <f t="shared" si="4"/>
        <v>0</v>
      </c>
      <c r="AM40" s="199"/>
      <c r="AN40" s="199"/>
      <c r="AO40" s="199"/>
    </row>
    <row r="41" spans="1:41" s="55" customFormat="1" ht="33">
      <c r="A41" s="23">
        <v>35</v>
      </c>
      <c r="B41" s="23"/>
      <c r="C41" s="24" t="s">
        <v>646</v>
      </c>
      <c r="D41" s="25" t="s">
        <v>73</v>
      </c>
      <c r="E41" s="166"/>
      <c r="F41" s="44"/>
      <c r="G41" s="44"/>
      <c r="H41" s="44"/>
      <c r="I41" s="44"/>
      <c r="J41" s="44"/>
      <c r="K41" s="44"/>
      <c r="L41" s="44"/>
      <c r="M41" s="44"/>
      <c r="N41" s="44"/>
      <c r="O41" s="44"/>
      <c r="P41" s="44"/>
      <c r="Q41" s="44"/>
      <c r="R41" s="44"/>
      <c r="S41" s="44"/>
      <c r="T41" s="44"/>
      <c r="U41" s="44"/>
      <c r="V41" s="44"/>
      <c r="W41" s="44"/>
      <c r="X41" s="44"/>
      <c r="Y41" s="44"/>
      <c r="Z41" s="44"/>
      <c r="AA41" s="42"/>
      <c r="AB41" s="42"/>
      <c r="AC41" s="42"/>
      <c r="AD41" s="42"/>
      <c r="AE41" s="42"/>
      <c r="AF41" s="42"/>
      <c r="AG41" s="42"/>
      <c r="AH41" s="42"/>
      <c r="AI41" s="42"/>
      <c r="AJ41" s="11">
        <f t="shared" si="2"/>
        <v>0</v>
      </c>
      <c r="AK41" s="202">
        <f t="shared" si="3"/>
        <v>0</v>
      </c>
      <c r="AL41" s="202">
        <f t="shared" si="4"/>
        <v>0</v>
      </c>
      <c r="AM41" s="199"/>
      <c r="AN41" s="199"/>
      <c r="AO41" s="199"/>
    </row>
    <row r="42" spans="1:41" s="55" customFormat="1" ht="21" customHeight="1">
      <c r="A42" s="23">
        <v>36</v>
      </c>
      <c r="B42" s="23"/>
      <c r="C42" s="24" t="s">
        <v>640</v>
      </c>
      <c r="D42" s="25" t="s">
        <v>138</v>
      </c>
      <c r="E42" s="166"/>
      <c r="F42" s="44"/>
      <c r="G42" s="44"/>
      <c r="H42" s="44"/>
      <c r="I42" s="44"/>
      <c r="J42" s="44"/>
      <c r="K42" s="44"/>
      <c r="L42" s="44"/>
      <c r="M42" s="44"/>
      <c r="N42" s="44"/>
      <c r="O42" s="44"/>
      <c r="P42" s="44"/>
      <c r="Q42" s="44"/>
      <c r="R42" s="44" t="s">
        <v>6</v>
      </c>
      <c r="S42" s="44"/>
      <c r="T42" s="44"/>
      <c r="U42" s="44"/>
      <c r="V42" s="44"/>
      <c r="W42" s="44"/>
      <c r="X42" s="44" t="s">
        <v>6</v>
      </c>
      <c r="Y42" s="44" t="s">
        <v>6</v>
      </c>
      <c r="Z42" s="44"/>
      <c r="AA42" s="42"/>
      <c r="AB42" s="42"/>
      <c r="AC42" s="42"/>
      <c r="AD42" s="42"/>
      <c r="AE42" s="42"/>
      <c r="AF42" s="42"/>
      <c r="AG42" s="42"/>
      <c r="AH42" s="42"/>
      <c r="AI42" s="42"/>
      <c r="AJ42" s="11">
        <f t="shared" si="2"/>
        <v>3</v>
      </c>
      <c r="AK42" s="202">
        <f t="shared" si="3"/>
        <v>0</v>
      </c>
      <c r="AL42" s="202">
        <f t="shared" si="4"/>
        <v>0</v>
      </c>
      <c r="AM42" s="199"/>
      <c r="AN42" s="199"/>
      <c r="AO42" s="199"/>
    </row>
    <row r="43" spans="1:41" s="55" customFormat="1" ht="21" customHeight="1">
      <c r="A43" s="23">
        <v>37</v>
      </c>
      <c r="B43" s="23"/>
      <c r="C43" s="24"/>
      <c r="D43" s="25"/>
      <c r="E43" s="166"/>
      <c r="F43" s="44"/>
      <c r="G43" s="44"/>
      <c r="H43" s="44"/>
      <c r="I43" s="44"/>
      <c r="J43" s="44"/>
      <c r="K43" s="44"/>
      <c r="L43" s="44"/>
      <c r="M43" s="44"/>
      <c r="N43" s="44"/>
      <c r="O43" s="44"/>
      <c r="P43" s="44"/>
      <c r="Q43" s="44"/>
      <c r="R43" s="44"/>
      <c r="S43" s="44"/>
      <c r="T43" s="44"/>
      <c r="U43" s="44"/>
      <c r="V43" s="44"/>
      <c r="W43" s="44"/>
      <c r="X43" s="44"/>
      <c r="Y43" s="44"/>
      <c r="Z43" s="44"/>
      <c r="AA43" s="42"/>
      <c r="AB43" s="42"/>
      <c r="AC43" s="42"/>
      <c r="AD43" s="42"/>
      <c r="AE43" s="42"/>
      <c r="AF43" s="42"/>
      <c r="AG43" s="42"/>
      <c r="AH43" s="42"/>
      <c r="AI43" s="42"/>
      <c r="AJ43" s="11">
        <f t="shared" si="2"/>
        <v>0</v>
      </c>
      <c r="AK43" s="202">
        <f t="shared" si="3"/>
        <v>0</v>
      </c>
      <c r="AL43" s="202">
        <f t="shared" si="4"/>
        <v>0</v>
      </c>
      <c r="AM43" s="199"/>
      <c r="AN43" s="199"/>
      <c r="AO43" s="199"/>
    </row>
    <row r="44" spans="1:41" s="55" customFormat="1" ht="21" customHeight="1">
      <c r="A44" s="23">
        <v>38</v>
      </c>
      <c r="B44" s="23"/>
      <c r="C44" s="24"/>
      <c r="D44" s="25"/>
      <c r="E44" s="166"/>
      <c r="F44" s="44"/>
      <c r="G44" s="44"/>
      <c r="H44" s="44"/>
      <c r="I44" s="44"/>
      <c r="J44" s="44"/>
      <c r="K44" s="44"/>
      <c r="L44" s="44"/>
      <c r="M44" s="44"/>
      <c r="N44" s="44"/>
      <c r="O44" s="44"/>
      <c r="P44" s="44"/>
      <c r="Q44" s="44"/>
      <c r="R44" s="44"/>
      <c r="S44" s="44"/>
      <c r="T44" s="44"/>
      <c r="U44" s="44"/>
      <c r="V44" s="44"/>
      <c r="W44" s="44"/>
      <c r="X44" s="44"/>
      <c r="Y44" s="44"/>
      <c r="Z44" s="44"/>
      <c r="AA44" s="42"/>
      <c r="AB44" s="42"/>
      <c r="AC44" s="42"/>
      <c r="AD44" s="42"/>
      <c r="AE44" s="42"/>
      <c r="AF44" s="42"/>
      <c r="AG44" s="42"/>
      <c r="AH44" s="42"/>
      <c r="AI44" s="42"/>
      <c r="AJ44" s="11">
        <f t="shared" si="2"/>
        <v>0</v>
      </c>
      <c r="AK44" s="202">
        <f t="shared" si="3"/>
        <v>0</v>
      </c>
      <c r="AL44" s="202">
        <f t="shared" si="4"/>
        <v>0</v>
      </c>
      <c r="AM44" s="199"/>
      <c r="AN44" s="199"/>
      <c r="AO44" s="199"/>
    </row>
    <row r="45" spans="1:41" s="55" customFormat="1" ht="21" customHeight="1">
      <c r="A45" s="23">
        <v>39</v>
      </c>
      <c r="B45" s="23"/>
      <c r="C45" s="24"/>
      <c r="D45" s="25"/>
      <c r="E45" s="166"/>
      <c r="F45" s="44"/>
      <c r="G45" s="44"/>
      <c r="H45" s="44"/>
      <c r="I45" s="44"/>
      <c r="J45" s="44"/>
      <c r="K45" s="44"/>
      <c r="L45" s="44"/>
      <c r="M45" s="44"/>
      <c r="N45" s="44"/>
      <c r="O45" s="44"/>
      <c r="P45" s="44"/>
      <c r="Q45" s="44"/>
      <c r="R45" s="44"/>
      <c r="S45" s="44"/>
      <c r="T45" s="44"/>
      <c r="U45" s="44"/>
      <c r="V45" s="44"/>
      <c r="W45" s="44"/>
      <c r="X45" s="44"/>
      <c r="Y45" s="44"/>
      <c r="Z45" s="44"/>
      <c r="AA45" s="42"/>
      <c r="AB45" s="42"/>
      <c r="AC45" s="42"/>
      <c r="AD45" s="42"/>
      <c r="AE45" s="42"/>
      <c r="AF45" s="42"/>
      <c r="AG45" s="42"/>
      <c r="AH45" s="42"/>
      <c r="AI45" s="42"/>
      <c r="AJ45" s="11">
        <f t="shared" si="2"/>
        <v>0</v>
      </c>
      <c r="AK45" s="202">
        <f t="shared" si="3"/>
        <v>0</v>
      </c>
      <c r="AL45" s="202">
        <f t="shared" si="4"/>
        <v>0</v>
      </c>
      <c r="AM45" s="199"/>
      <c r="AN45" s="199"/>
      <c r="AO45" s="199"/>
    </row>
    <row r="46" spans="1:41" s="15" customFormat="1" ht="21" customHeight="1">
      <c r="A46" s="326" t="s">
        <v>10</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11">
        <f>SUM(AJ7:AJ45)</f>
        <v>54</v>
      </c>
      <c r="AK46" s="11">
        <f t="shared" ref="AK46:AL46" si="5">SUM(AK7:AK45)</f>
        <v>2</v>
      </c>
      <c r="AL46" s="11">
        <f t="shared" si="5"/>
        <v>3</v>
      </c>
      <c r="AM46" s="14"/>
      <c r="AN46" s="14"/>
      <c r="AO46" s="14"/>
    </row>
    <row r="47" spans="1:41" s="15" customFormat="1" ht="21" customHeight="1">
      <c r="A47" s="302" t="s">
        <v>255</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4"/>
      <c r="AM47" s="114"/>
      <c r="AN47" s="114"/>
    </row>
    <row r="48" spans="1:41">
      <c r="C48" s="301"/>
      <c r="D48" s="301"/>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2:38">
      <c r="B49" s="14"/>
      <c r="C49" s="301"/>
      <c r="D49" s="301"/>
      <c r="E49" s="301"/>
      <c r="F49" s="301"/>
      <c r="G49" s="301"/>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row r="50" spans="2:38">
      <c r="B50" s="14"/>
      <c r="C50" s="301"/>
      <c r="D50" s="301"/>
      <c r="E50" s="301"/>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2:38">
      <c r="B51" s="14"/>
      <c r="C51" s="301"/>
      <c r="D51" s="301"/>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row>
  </sheetData>
  <sortState ref="C7:D42">
    <sortCondition ref="D7:D42"/>
  </sortState>
  <mergeCells count="21">
    <mergeCell ref="A46:AI46"/>
    <mergeCell ref="A47:AL47"/>
    <mergeCell ref="C51:D51"/>
    <mergeCell ref="C48:D48"/>
    <mergeCell ref="C49:G49"/>
    <mergeCell ref="C50:E50"/>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6">
    <cfRule type="expression" dxfId="31" priority="3">
      <formula>IF(E$6="CN",1,0)</formula>
    </cfRule>
  </conditionalFormatting>
  <conditionalFormatting sqref="E7:AI45">
    <cfRule type="expression" dxfId="30"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EC39D97E-5CAC-401B-9EDF-0010D391C0A8}">
            <xm:f>IF(BHST21.1!E$6="CN",1,0)</xm:f>
            <x14:dxf>
              <fill>
                <patternFill>
                  <bgColor theme="8" tint="0.59996337778862885"/>
                </patternFill>
              </fill>
            </x14:dxf>
          </x14:cfRule>
          <xm:sqref>E6:AI6</xm:sqref>
        </x14:conditionalFormatting>
        <x14:conditionalFormatting xmlns:xm="http://schemas.microsoft.com/office/excel/2006/main">
          <x14:cfRule type="expression" priority="4" id="{3F8793BE-D0D5-4F8D-A269-62F230D549B8}">
            <xm:f>IF(BHST21.1!E$6="CN",1,0)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6"/>
  <sheetViews>
    <sheetView topLeftCell="A13" zoomScaleNormal="100" workbookViewId="0">
      <selection activeCell="Y4" sqref="Y4"/>
    </sheetView>
  </sheetViews>
  <sheetFormatPr defaultColWidth="9.33203125" defaultRowHeight="15.75"/>
  <cols>
    <col min="1" max="1" width="7" style="62" customWidth="1"/>
    <col min="2" max="2" width="12.6640625" style="62" customWidth="1"/>
    <col min="3" max="3" width="20.83203125" style="62" customWidth="1"/>
    <col min="4" max="4" width="10.33203125" style="62" customWidth="1"/>
    <col min="5" max="35" width="4" style="62" customWidth="1"/>
    <col min="36" max="38" width="7" style="62" customWidth="1"/>
    <col min="39" max="39" width="10.83203125" style="62" customWidth="1"/>
    <col min="40" max="40" width="12.1640625" style="62" customWidth="1"/>
    <col min="41" max="41" width="10.83203125" style="62" customWidth="1"/>
    <col min="42" max="16384" width="9.33203125" style="62"/>
  </cols>
  <sheetData>
    <row r="1" spans="1:42" s="14" customFormat="1" ht="18">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2" s="14" customFormat="1" ht="18">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2" s="14" customFormat="1" ht="22.5">
      <c r="A3" s="307" t="s">
        <v>677</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2" s="14" customFormat="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2"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42"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42" s="71" customFormat="1" ht="16.5">
      <c r="A7" s="23">
        <v>1</v>
      </c>
      <c r="B7" s="23"/>
      <c r="C7" s="24" t="s">
        <v>651</v>
      </c>
      <c r="D7" s="25" t="s">
        <v>27</v>
      </c>
      <c r="E7" s="58"/>
      <c r="F7" s="39"/>
      <c r="G7" s="39"/>
      <c r="H7" s="39"/>
      <c r="I7" s="39"/>
      <c r="J7" s="39"/>
      <c r="K7" s="39"/>
      <c r="L7" s="39"/>
      <c r="M7" s="39"/>
      <c r="N7" s="39"/>
      <c r="O7" s="39"/>
      <c r="P7" s="42"/>
      <c r="Q7" s="39"/>
      <c r="R7" s="39"/>
      <c r="S7" s="39"/>
      <c r="T7" s="39"/>
      <c r="U7" s="39"/>
      <c r="V7" s="39"/>
      <c r="W7" s="39"/>
      <c r="X7" s="39"/>
      <c r="Y7" s="39"/>
      <c r="Z7" s="39"/>
      <c r="AA7" s="39"/>
      <c r="AB7" s="39"/>
      <c r="AC7" s="39"/>
      <c r="AD7" s="39"/>
      <c r="AE7" s="39"/>
      <c r="AF7" s="39"/>
      <c r="AG7" s="39"/>
      <c r="AH7" s="39"/>
      <c r="AI7" s="39"/>
      <c r="AJ7" s="11">
        <f>COUNTIF(E7:AI7,"K")+2*COUNTIF(E7:AI7,"2K")+COUNTIF(E7:AI7,"TK")+COUNTIF(E7:AI7,"KT")+COUNTIF(E7:AI7,"PK")+COUNTIF(E7:AI7,"KP")+2*COUNTIF(E7:AI7,"K2")</f>
        <v>0</v>
      </c>
      <c r="AK7" s="112">
        <f>COUNTIF(F7:AJ7,"P")+2*COUNTIF(F7:AJ7,"2P")+COUNTIF(F7:AJ7,"TP")+COUNTIF(F7:AJ7,"PT")+COUNTIF(F7:AJ7,"PK")+COUNTIF(F7:AJ7,"KP")+2*COUNTIF(F7:AJ7,"P2")</f>
        <v>0</v>
      </c>
      <c r="AL7" s="129">
        <f>COUNTIF(E7:AI7,"T")+2*COUNTIF(E7:AI7,"2T")+2*COUNTIF(E7:AI7,"T2")+COUNTIF(E7:AI7,"PT")+COUNTIF(E7:AI7,"TP")+COUNTIF(E7:AI7,"TK")+COUNTIF(E7:AI7,"KT")</f>
        <v>0</v>
      </c>
      <c r="AM7" s="67"/>
      <c r="AN7" s="68"/>
      <c r="AO7" s="69"/>
      <c r="AP7" s="70"/>
    </row>
    <row r="8" spans="1:42" s="71" customFormat="1" ht="16.5">
      <c r="A8" s="23">
        <v>2</v>
      </c>
      <c r="B8" s="23"/>
      <c r="C8" s="24" t="s">
        <v>263</v>
      </c>
      <c r="D8" s="25" t="s">
        <v>652</v>
      </c>
      <c r="E8" s="41"/>
      <c r="F8" s="42"/>
      <c r="G8" s="42"/>
      <c r="H8" s="42"/>
      <c r="I8" s="42"/>
      <c r="J8" s="42"/>
      <c r="K8" s="42"/>
      <c r="L8" s="42"/>
      <c r="M8" s="42"/>
      <c r="N8" s="42"/>
      <c r="O8" s="42"/>
      <c r="P8" s="42" t="s">
        <v>6</v>
      </c>
      <c r="Q8" s="42"/>
      <c r="R8" s="42" t="s">
        <v>6</v>
      </c>
      <c r="S8" s="42" t="s">
        <v>6</v>
      </c>
      <c r="T8" s="42"/>
      <c r="U8" s="42"/>
      <c r="V8" s="42"/>
      <c r="W8" s="42"/>
      <c r="X8" s="42"/>
      <c r="Y8" s="42"/>
      <c r="Z8" s="42"/>
      <c r="AA8" s="42"/>
      <c r="AB8" s="42"/>
      <c r="AC8" s="42"/>
      <c r="AD8" s="42"/>
      <c r="AE8" s="42"/>
      <c r="AF8" s="42"/>
      <c r="AG8" s="42"/>
      <c r="AH8" s="42"/>
      <c r="AI8" s="42"/>
      <c r="AJ8" s="11">
        <f t="shared" ref="AJ8:AJ37" si="2">COUNTIF(E8:AI8,"K")+2*COUNTIF(E8:AI8,"2K")+COUNTIF(E8:AI8,"TK")+COUNTIF(E8:AI8,"KT")+COUNTIF(E8:AI8,"PK")+COUNTIF(E8:AI8,"KP")+2*COUNTIF(E8:AI8,"K2")</f>
        <v>3</v>
      </c>
      <c r="AK8" s="202">
        <f t="shared" ref="AK8:AK37" si="3">COUNTIF(F8:AJ8,"P")+2*COUNTIF(F8:AJ8,"2P")+COUNTIF(F8:AJ8,"TP")+COUNTIF(F8:AJ8,"PT")+COUNTIF(F8:AJ8,"PK")+COUNTIF(F8:AJ8,"KP")+2*COUNTIF(F8:AJ8,"P2")</f>
        <v>0</v>
      </c>
      <c r="AL8" s="202">
        <f t="shared" ref="AL8:AL37" si="4">COUNTIF(E8:AI8,"T")+2*COUNTIF(E8:AI8,"2T")+2*COUNTIF(E8:AI8,"T2")+COUNTIF(E8:AI8,"PT")+COUNTIF(E8:AI8,"TP")+COUNTIF(E8:AI8,"TK")+COUNTIF(E8:AI8,"KT")</f>
        <v>0</v>
      </c>
      <c r="AM8" s="207"/>
      <c r="AN8" s="68"/>
      <c r="AO8" s="69"/>
      <c r="AP8" s="70"/>
    </row>
    <row r="9" spans="1:42" s="71" customFormat="1" ht="16.5">
      <c r="A9" s="23">
        <v>3</v>
      </c>
      <c r="B9" s="23"/>
      <c r="C9" s="24" t="s">
        <v>299</v>
      </c>
      <c r="D9" s="25" t="s">
        <v>31</v>
      </c>
      <c r="E9" s="41"/>
      <c r="F9" s="42"/>
      <c r="G9" s="42"/>
      <c r="H9" s="42"/>
      <c r="I9" s="42"/>
      <c r="J9" s="42"/>
      <c r="K9" s="42"/>
      <c r="L9" s="42"/>
      <c r="M9" s="42"/>
      <c r="N9" s="42"/>
      <c r="O9" s="42"/>
      <c r="P9" s="42" t="s">
        <v>6</v>
      </c>
      <c r="Q9" s="42"/>
      <c r="R9" s="42" t="s">
        <v>6</v>
      </c>
      <c r="S9" s="42" t="s">
        <v>6</v>
      </c>
      <c r="T9" s="42"/>
      <c r="U9" s="42"/>
      <c r="V9" s="42"/>
      <c r="W9" s="42" t="s">
        <v>6</v>
      </c>
      <c r="X9" s="42"/>
      <c r="Y9" s="42" t="s">
        <v>6</v>
      </c>
      <c r="Z9" s="42"/>
      <c r="AA9" s="42"/>
      <c r="AB9" s="42"/>
      <c r="AC9" s="42"/>
      <c r="AD9" s="42"/>
      <c r="AE9" s="42"/>
      <c r="AF9" s="42"/>
      <c r="AG9" s="42"/>
      <c r="AH9" s="42"/>
      <c r="AI9" s="42"/>
      <c r="AJ9" s="11">
        <f t="shared" si="2"/>
        <v>5</v>
      </c>
      <c r="AK9" s="202">
        <f t="shared" si="3"/>
        <v>0</v>
      </c>
      <c r="AL9" s="202">
        <f t="shared" si="4"/>
        <v>0</v>
      </c>
      <c r="AM9" s="207"/>
      <c r="AN9" s="68"/>
      <c r="AO9" s="69"/>
      <c r="AP9" s="70"/>
    </row>
    <row r="10" spans="1:42" s="71" customFormat="1" ht="16.5">
      <c r="A10" s="23">
        <v>4</v>
      </c>
      <c r="B10" s="23"/>
      <c r="C10" s="24" t="s">
        <v>653</v>
      </c>
      <c r="D10" s="25" t="s">
        <v>57</v>
      </c>
      <c r="E10" s="41"/>
      <c r="F10" s="42"/>
      <c r="G10" s="42"/>
      <c r="H10" s="42"/>
      <c r="I10" s="42"/>
      <c r="J10" s="42"/>
      <c r="K10" s="42"/>
      <c r="L10" s="42"/>
      <c r="M10" s="42"/>
      <c r="N10" s="42"/>
      <c r="O10" s="42"/>
      <c r="P10" s="42" t="s">
        <v>6</v>
      </c>
      <c r="Q10" s="42"/>
      <c r="R10" s="42" t="s">
        <v>6</v>
      </c>
      <c r="S10" s="42" t="s">
        <v>6</v>
      </c>
      <c r="T10" s="42"/>
      <c r="U10" s="42"/>
      <c r="V10" s="42"/>
      <c r="W10" s="42"/>
      <c r="X10" s="42"/>
      <c r="Y10" s="42"/>
      <c r="Z10" s="42"/>
      <c r="AA10" s="42"/>
      <c r="AB10" s="42"/>
      <c r="AC10" s="42"/>
      <c r="AD10" s="42"/>
      <c r="AE10" s="42"/>
      <c r="AF10" s="42"/>
      <c r="AG10" s="42"/>
      <c r="AH10" s="42"/>
      <c r="AI10" s="42"/>
      <c r="AJ10" s="11">
        <f t="shared" si="2"/>
        <v>3</v>
      </c>
      <c r="AK10" s="202">
        <f t="shared" si="3"/>
        <v>0</v>
      </c>
      <c r="AL10" s="202">
        <f t="shared" si="4"/>
        <v>0</v>
      </c>
      <c r="AM10" s="207"/>
      <c r="AN10" s="68"/>
      <c r="AO10" s="69"/>
      <c r="AP10" s="70"/>
    </row>
    <row r="11" spans="1:42" s="71" customFormat="1" ht="16.5">
      <c r="A11" s="23">
        <v>5</v>
      </c>
      <c r="B11" s="23"/>
      <c r="C11" s="24" t="s">
        <v>654</v>
      </c>
      <c r="D11" s="25" t="s">
        <v>132</v>
      </c>
      <c r="E11" s="41"/>
      <c r="F11" s="42"/>
      <c r="G11" s="42"/>
      <c r="H11" s="42"/>
      <c r="I11" s="42"/>
      <c r="J11" s="42"/>
      <c r="K11" s="42"/>
      <c r="L11" s="42"/>
      <c r="M11" s="42"/>
      <c r="N11" s="42"/>
      <c r="O11" s="42"/>
      <c r="P11" s="42"/>
      <c r="Q11" s="42"/>
      <c r="R11" s="42" t="s">
        <v>8</v>
      </c>
      <c r="S11" s="42"/>
      <c r="T11" s="42"/>
      <c r="U11" s="42"/>
      <c r="V11" s="42"/>
      <c r="W11" s="42"/>
      <c r="X11" s="42"/>
      <c r="Y11" s="42"/>
      <c r="Z11" s="42"/>
      <c r="AA11" s="42"/>
      <c r="AB11" s="42"/>
      <c r="AC11" s="42"/>
      <c r="AD11" s="42"/>
      <c r="AE11" s="42"/>
      <c r="AF11" s="42"/>
      <c r="AG11" s="42"/>
      <c r="AH11" s="42"/>
      <c r="AI11" s="42"/>
      <c r="AJ11" s="11">
        <f t="shared" si="2"/>
        <v>0</v>
      </c>
      <c r="AK11" s="202">
        <f t="shared" si="3"/>
        <v>0</v>
      </c>
      <c r="AL11" s="202">
        <f t="shared" si="4"/>
        <v>1</v>
      </c>
      <c r="AM11" s="207"/>
      <c r="AN11" s="68"/>
      <c r="AO11" s="69"/>
      <c r="AP11" s="70"/>
    </row>
    <row r="12" spans="1:42" s="71" customFormat="1" ht="16.5">
      <c r="A12" s="23">
        <v>6</v>
      </c>
      <c r="B12" s="23"/>
      <c r="C12" s="24" t="s">
        <v>655</v>
      </c>
      <c r="D12" s="25" t="s">
        <v>11</v>
      </c>
      <c r="E12" s="41"/>
      <c r="F12" s="42"/>
      <c r="G12" s="42"/>
      <c r="H12" s="42"/>
      <c r="I12" s="42"/>
      <c r="J12" s="42"/>
      <c r="K12" s="42"/>
      <c r="L12" s="42"/>
      <c r="M12" s="42"/>
      <c r="N12" s="42"/>
      <c r="O12" s="42"/>
      <c r="P12" s="42"/>
      <c r="Q12" s="42"/>
      <c r="R12" s="42"/>
      <c r="S12" s="42"/>
      <c r="T12" s="224" t="s">
        <v>8</v>
      </c>
      <c r="U12" s="42"/>
      <c r="V12" s="42"/>
      <c r="W12" s="42"/>
      <c r="X12" s="42"/>
      <c r="Y12" s="42"/>
      <c r="Z12" s="42"/>
      <c r="AA12" s="42"/>
      <c r="AB12" s="42"/>
      <c r="AC12" s="42"/>
      <c r="AD12" s="42"/>
      <c r="AE12" s="42"/>
      <c r="AF12" s="42"/>
      <c r="AG12" s="42"/>
      <c r="AH12" s="42"/>
      <c r="AI12" s="42"/>
      <c r="AJ12" s="11">
        <f t="shared" si="2"/>
        <v>0</v>
      </c>
      <c r="AK12" s="202">
        <f t="shared" si="3"/>
        <v>0</v>
      </c>
      <c r="AL12" s="202">
        <f t="shared" si="4"/>
        <v>1</v>
      </c>
      <c r="AM12" s="207"/>
      <c r="AN12" s="68"/>
      <c r="AO12" s="69"/>
      <c r="AP12" s="70"/>
    </row>
    <row r="13" spans="1:42" s="71" customFormat="1" ht="16.5">
      <c r="A13" s="23">
        <v>7</v>
      </c>
      <c r="B13" s="23"/>
      <c r="C13" s="24" t="s">
        <v>599</v>
      </c>
      <c r="D13" s="25" t="s">
        <v>656</v>
      </c>
      <c r="E13" s="41"/>
      <c r="F13" s="42"/>
      <c r="G13" s="42"/>
      <c r="H13" s="42"/>
      <c r="I13" s="42"/>
      <c r="J13" s="42"/>
      <c r="K13" s="42"/>
      <c r="L13" s="42"/>
      <c r="M13" s="42"/>
      <c r="N13" s="42"/>
      <c r="O13" s="42"/>
      <c r="P13" s="42"/>
      <c r="Q13" s="42"/>
      <c r="R13" s="42"/>
      <c r="S13" s="42"/>
      <c r="T13" s="224"/>
      <c r="U13" s="42"/>
      <c r="V13" s="42"/>
      <c r="W13" s="42"/>
      <c r="X13" s="42"/>
      <c r="Y13" s="42"/>
      <c r="Z13" s="42"/>
      <c r="AA13" s="42"/>
      <c r="AB13" s="42"/>
      <c r="AC13" s="42"/>
      <c r="AD13" s="42"/>
      <c r="AE13" s="42"/>
      <c r="AF13" s="42"/>
      <c r="AG13" s="42"/>
      <c r="AH13" s="42"/>
      <c r="AI13" s="42"/>
      <c r="AJ13" s="11">
        <f t="shared" si="2"/>
        <v>0</v>
      </c>
      <c r="AK13" s="202">
        <f t="shared" si="3"/>
        <v>0</v>
      </c>
      <c r="AL13" s="202">
        <f t="shared" si="4"/>
        <v>0</v>
      </c>
      <c r="AM13" s="207"/>
      <c r="AN13" s="68"/>
      <c r="AO13" s="69"/>
      <c r="AP13" s="70"/>
    </row>
    <row r="14" spans="1:42" s="71" customFormat="1" ht="33">
      <c r="A14" s="23">
        <v>8</v>
      </c>
      <c r="B14" s="23"/>
      <c r="C14" s="24" t="s">
        <v>657</v>
      </c>
      <c r="D14" s="25" t="s">
        <v>12</v>
      </c>
      <c r="E14" s="41"/>
      <c r="F14" s="42"/>
      <c r="G14" s="42"/>
      <c r="H14" s="42"/>
      <c r="I14" s="42"/>
      <c r="J14" s="42"/>
      <c r="K14" s="42"/>
      <c r="L14" s="42"/>
      <c r="M14" s="42"/>
      <c r="N14" s="42"/>
      <c r="O14" s="42"/>
      <c r="P14" s="42" t="s">
        <v>6</v>
      </c>
      <c r="Q14" s="42"/>
      <c r="R14" s="42" t="s">
        <v>6</v>
      </c>
      <c r="S14" s="42" t="s">
        <v>6</v>
      </c>
      <c r="T14" s="224"/>
      <c r="U14" s="42"/>
      <c r="V14" s="42"/>
      <c r="W14" s="42"/>
      <c r="X14" s="42"/>
      <c r="Y14" s="42"/>
      <c r="Z14" s="42"/>
      <c r="AA14" s="42"/>
      <c r="AB14" s="42"/>
      <c r="AC14" s="42"/>
      <c r="AD14" s="42"/>
      <c r="AE14" s="42"/>
      <c r="AF14" s="42"/>
      <c r="AG14" s="42"/>
      <c r="AH14" s="42"/>
      <c r="AI14" s="42"/>
      <c r="AJ14" s="11">
        <f t="shared" si="2"/>
        <v>3</v>
      </c>
      <c r="AK14" s="202">
        <f t="shared" si="3"/>
        <v>0</v>
      </c>
      <c r="AL14" s="202">
        <f t="shared" si="4"/>
        <v>0</v>
      </c>
      <c r="AM14" s="207"/>
      <c r="AN14" s="68"/>
      <c r="AO14" s="69"/>
      <c r="AP14" s="70"/>
    </row>
    <row r="15" spans="1:42" s="71" customFormat="1" ht="16.5">
      <c r="A15" s="23">
        <v>9</v>
      </c>
      <c r="B15" s="23"/>
      <c r="C15" s="24" t="s">
        <v>658</v>
      </c>
      <c r="D15" s="25" t="s">
        <v>155</v>
      </c>
      <c r="E15" s="41"/>
      <c r="F15" s="42"/>
      <c r="G15" s="42"/>
      <c r="H15" s="42"/>
      <c r="I15" s="42"/>
      <c r="J15" s="42"/>
      <c r="K15" s="42"/>
      <c r="L15" s="42"/>
      <c r="M15" s="42"/>
      <c r="N15" s="42"/>
      <c r="O15" s="42"/>
      <c r="P15" s="42"/>
      <c r="Q15" s="42"/>
      <c r="R15" s="42" t="s">
        <v>6</v>
      </c>
      <c r="S15" s="42"/>
      <c r="T15" s="224"/>
      <c r="U15" s="42"/>
      <c r="V15" s="42"/>
      <c r="W15" s="42"/>
      <c r="X15" s="42"/>
      <c r="Y15" s="42"/>
      <c r="Z15" s="42"/>
      <c r="AA15" s="42"/>
      <c r="AB15" s="42"/>
      <c r="AC15" s="42"/>
      <c r="AD15" s="42"/>
      <c r="AE15" s="42"/>
      <c r="AF15" s="42"/>
      <c r="AG15" s="42"/>
      <c r="AH15" s="42"/>
      <c r="AI15" s="42"/>
      <c r="AJ15" s="11">
        <f t="shared" si="2"/>
        <v>1</v>
      </c>
      <c r="AK15" s="202">
        <f t="shared" si="3"/>
        <v>0</v>
      </c>
      <c r="AL15" s="202">
        <f t="shared" si="4"/>
        <v>0</v>
      </c>
      <c r="AM15" s="207"/>
      <c r="AN15" s="68"/>
      <c r="AO15" s="69"/>
      <c r="AP15" s="70"/>
    </row>
    <row r="16" spans="1:42" s="71" customFormat="1" ht="16.5">
      <c r="A16" s="23">
        <v>10</v>
      </c>
      <c r="B16" s="23"/>
      <c r="C16" s="24" t="s">
        <v>659</v>
      </c>
      <c r="D16" s="25" t="s">
        <v>91</v>
      </c>
      <c r="E16" s="41"/>
      <c r="F16" s="42"/>
      <c r="G16" s="42"/>
      <c r="H16" s="42"/>
      <c r="I16" s="42"/>
      <c r="J16" s="42"/>
      <c r="K16" s="42"/>
      <c r="L16" s="42"/>
      <c r="M16" s="42"/>
      <c r="N16" s="42"/>
      <c r="O16" s="42"/>
      <c r="P16" s="42"/>
      <c r="Q16" s="42"/>
      <c r="R16" s="42"/>
      <c r="S16" s="42"/>
      <c r="T16" s="224"/>
      <c r="U16" s="42"/>
      <c r="V16" s="42"/>
      <c r="W16" s="42"/>
      <c r="X16" s="42"/>
      <c r="Y16" s="42"/>
      <c r="Z16" s="42"/>
      <c r="AA16" s="42"/>
      <c r="AB16" s="42"/>
      <c r="AC16" s="42"/>
      <c r="AD16" s="42"/>
      <c r="AE16" s="42"/>
      <c r="AF16" s="42"/>
      <c r="AG16" s="42"/>
      <c r="AH16" s="42"/>
      <c r="AI16" s="42"/>
      <c r="AJ16" s="11">
        <f t="shared" si="2"/>
        <v>0</v>
      </c>
      <c r="AK16" s="202">
        <f t="shared" si="3"/>
        <v>0</v>
      </c>
      <c r="AL16" s="202">
        <f t="shared" si="4"/>
        <v>0</v>
      </c>
      <c r="AM16" s="207"/>
      <c r="AN16" s="68"/>
      <c r="AO16" s="69"/>
      <c r="AP16" s="70"/>
    </row>
    <row r="17" spans="1:42" s="71" customFormat="1" ht="16.5">
      <c r="A17" s="23">
        <v>11</v>
      </c>
      <c r="B17" s="23"/>
      <c r="C17" s="24" t="s">
        <v>660</v>
      </c>
      <c r="D17" s="25" t="s">
        <v>91</v>
      </c>
      <c r="E17" s="41"/>
      <c r="F17" s="42"/>
      <c r="G17" s="42"/>
      <c r="H17" s="42"/>
      <c r="I17" s="42"/>
      <c r="J17" s="42"/>
      <c r="K17" s="42"/>
      <c r="L17" s="42"/>
      <c r="M17" s="42"/>
      <c r="N17" s="42"/>
      <c r="O17" s="42"/>
      <c r="P17" s="42"/>
      <c r="Q17" s="42"/>
      <c r="R17" s="42"/>
      <c r="S17" s="42"/>
      <c r="T17" s="224"/>
      <c r="U17" s="42"/>
      <c r="V17" s="42"/>
      <c r="W17" s="42"/>
      <c r="X17" s="42"/>
      <c r="Y17" s="42"/>
      <c r="Z17" s="42"/>
      <c r="AA17" s="42"/>
      <c r="AB17" s="42"/>
      <c r="AC17" s="42"/>
      <c r="AD17" s="42"/>
      <c r="AE17" s="42"/>
      <c r="AF17" s="42"/>
      <c r="AG17" s="42"/>
      <c r="AH17" s="42"/>
      <c r="AI17" s="42"/>
      <c r="AJ17" s="11">
        <f t="shared" si="2"/>
        <v>0</v>
      </c>
      <c r="AK17" s="202">
        <f t="shared" si="3"/>
        <v>0</v>
      </c>
      <c r="AL17" s="202">
        <f t="shared" si="4"/>
        <v>0</v>
      </c>
      <c r="AM17" s="207"/>
      <c r="AN17" s="68"/>
      <c r="AO17" s="69"/>
      <c r="AP17" s="70"/>
    </row>
    <row r="18" spans="1:42" s="71" customFormat="1" ht="16.5">
      <c r="A18" s="23">
        <v>12</v>
      </c>
      <c r="B18" s="23"/>
      <c r="C18" s="24" t="s">
        <v>661</v>
      </c>
      <c r="D18" s="25" t="s">
        <v>68</v>
      </c>
      <c r="E18" s="41"/>
      <c r="F18" s="42"/>
      <c r="G18" s="42"/>
      <c r="H18" s="42"/>
      <c r="I18" s="42"/>
      <c r="J18" s="42"/>
      <c r="K18" s="42"/>
      <c r="L18" s="42"/>
      <c r="M18" s="42"/>
      <c r="N18" s="42"/>
      <c r="O18" s="42"/>
      <c r="P18" s="42"/>
      <c r="Q18" s="42"/>
      <c r="R18" s="42"/>
      <c r="S18" s="42"/>
      <c r="T18" s="224" t="s">
        <v>6</v>
      </c>
      <c r="U18" s="42"/>
      <c r="V18" s="42"/>
      <c r="W18" s="42" t="s">
        <v>6</v>
      </c>
      <c r="X18" s="42"/>
      <c r="Y18" s="42"/>
      <c r="Z18" s="42"/>
      <c r="AA18" s="42"/>
      <c r="AB18" s="42"/>
      <c r="AC18" s="42"/>
      <c r="AD18" s="42"/>
      <c r="AE18" s="42"/>
      <c r="AF18" s="42"/>
      <c r="AG18" s="42"/>
      <c r="AH18" s="42"/>
      <c r="AI18" s="42"/>
      <c r="AJ18" s="11">
        <f t="shared" si="2"/>
        <v>2</v>
      </c>
      <c r="AK18" s="202">
        <f t="shared" si="3"/>
        <v>0</v>
      </c>
      <c r="AL18" s="202">
        <f t="shared" si="4"/>
        <v>0</v>
      </c>
      <c r="AM18" s="207"/>
      <c r="AN18" s="68"/>
      <c r="AO18" s="69"/>
      <c r="AP18" s="70"/>
    </row>
    <row r="19" spans="1:42" s="71" customFormat="1" ht="33">
      <c r="A19" s="23">
        <v>13</v>
      </c>
      <c r="B19" s="23"/>
      <c r="C19" s="24" t="s">
        <v>662</v>
      </c>
      <c r="D19" s="25" t="s">
        <v>160</v>
      </c>
      <c r="E19" s="41"/>
      <c r="F19" s="42"/>
      <c r="G19" s="42"/>
      <c r="H19" s="42"/>
      <c r="I19" s="42"/>
      <c r="J19" s="42"/>
      <c r="K19" s="42"/>
      <c r="L19" s="42"/>
      <c r="M19" s="42"/>
      <c r="N19" s="42"/>
      <c r="O19" s="42"/>
      <c r="P19" s="56" t="s">
        <v>6</v>
      </c>
      <c r="Q19" s="42"/>
      <c r="R19" s="56" t="s">
        <v>6</v>
      </c>
      <c r="S19" s="42" t="s">
        <v>6</v>
      </c>
      <c r="T19" s="224"/>
      <c r="U19" s="42"/>
      <c r="V19" s="42"/>
      <c r="W19" s="42"/>
      <c r="X19" s="42"/>
      <c r="Y19" s="42"/>
      <c r="Z19" s="42"/>
      <c r="AA19" s="42"/>
      <c r="AB19" s="42"/>
      <c r="AC19" s="42"/>
      <c r="AD19" s="42"/>
      <c r="AE19" s="42"/>
      <c r="AF19" s="42"/>
      <c r="AG19" s="42"/>
      <c r="AH19" s="42"/>
      <c r="AI19" s="42"/>
      <c r="AJ19" s="11">
        <f t="shared" si="2"/>
        <v>3</v>
      </c>
      <c r="AK19" s="202">
        <f t="shared" si="3"/>
        <v>0</v>
      </c>
      <c r="AL19" s="202">
        <f t="shared" si="4"/>
        <v>0</v>
      </c>
      <c r="AM19" s="207"/>
      <c r="AN19" s="68"/>
      <c r="AO19" s="69"/>
      <c r="AP19" s="70"/>
    </row>
    <row r="20" spans="1:42" s="71" customFormat="1" ht="16.5">
      <c r="A20" s="23">
        <v>14</v>
      </c>
      <c r="B20" s="23"/>
      <c r="C20" s="24" t="s">
        <v>663</v>
      </c>
      <c r="D20" s="25" t="s">
        <v>69</v>
      </c>
      <c r="E20" s="41"/>
      <c r="F20" s="42"/>
      <c r="G20" s="42"/>
      <c r="H20" s="42"/>
      <c r="I20" s="42"/>
      <c r="J20" s="42"/>
      <c r="K20" s="42"/>
      <c r="L20" s="42"/>
      <c r="M20" s="42"/>
      <c r="N20" s="42"/>
      <c r="O20" s="42"/>
      <c r="P20" s="42" t="s">
        <v>6</v>
      </c>
      <c r="Q20" s="42"/>
      <c r="R20" s="42" t="s">
        <v>6</v>
      </c>
      <c r="S20" s="42" t="s">
        <v>6</v>
      </c>
      <c r="T20" s="224"/>
      <c r="U20" s="42"/>
      <c r="V20" s="42"/>
      <c r="W20" s="42"/>
      <c r="X20" s="42"/>
      <c r="Y20" s="42"/>
      <c r="Z20" s="42"/>
      <c r="AA20" s="42"/>
      <c r="AB20" s="42"/>
      <c r="AC20" s="42"/>
      <c r="AD20" s="42"/>
      <c r="AE20" s="42"/>
      <c r="AF20" s="42"/>
      <c r="AG20" s="42"/>
      <c r="AH20" s="42"/>
      <c r="AI20" s="42"/>
      <c r="AJ20" s="11">
        <f t="shared" si="2"/>
        <v>3</v>
      </c>
      <c r="AK20" s="202">
        <f t="shared" si="3"/>
        <v>0</v>
      </c>
      <c r="AL20" s="202">
        <f t="shared" si="4"/>
        <v>0</v>
      </c>
      <c r="AM20" s="207"/>
      <c r="AN20" s="68"/>
      <c r="AO20" s="69"/>
      <c r="AP20" s="70"/>
    </row>
    <row r="21" spans="1:42" s="71" customFormat="1" ht="16.5">
      <c r="A21" s="23">
        <v>15</v>
      </c>
      <c r="B21" s="23"/>
      <c r="C21" s="24" t="s">
        <v>664</v>
      </c>
      <c r="D21" s="25" t="s">
        <v>70</v>
      </c>
      <c r="E21" s="41"/>
      <c r="F21" s="42"/>
      <c r="G21" s="42"/>
      <c r="H21" s="42"/>
      <c r="I21" s="42"/>
      <c r="J21" s="42"/>
      <c r="K21" s="42"/>
      <c r="L21" s="42"/>
      <c r="M21" s="42"/>
      <c r="N21" s="42"/>
      <c r="O21" s="42"/>
      <c r="P21" s="42" t="s">
        <v>6</v>
      </c>
      <c r="Q21" s="42"/>
      <c r="R21" s="42" t="s">
        <v>6</v>
      </c>
      <c r="S21" s="42" t="s">
        <v>6</v>
      </c>
      <c r="T21" s="224"/>
      <c r="U21" s="42"/>
      <c r="V21" s="42"/>
      <c r="W21" s="42"/>
      <c r="X21" s="42"/>
      <c r="Y21" s="42"/>
      <c r="Z21" s="42"/>
      <c r="AA21" s="42"/>
      <c r="AB21" s="42"/>
      <c r="AC21" s="42"/>
      <c r="AD21" s="42"/>
      <c r="AE21" s="42"/>
      <c r="AF21" s="42"/>
      <c r="AG21" s="42"/>
      <c r="AH21" s="42"/>
      <c r="AI21" s="42"/>
      <c r="AJ21" s="11">
        <f t="shared" si="2"/>
        <v>3</v>
      </c>
      <c r="AK21" s="202">
        <f t="shared" si="3"/>
        <v>0</v>
      </c>
      <c r="AL21" s="202">
        <f t="shared" si="4"/>
        <v>0</v>
      </c>
      <c r="AM21" s="207"/>
      <c r="AN21" s="68"/>
      <c r="AO21" s="69"/>
      <c r="AP21" s="70"/>
    </row>
    <row r="22" spans="1:42" s="71" customFormat="1" ht="16.5">
      <c r="A22" s="23">
        <v>16</v>
      </c>
      <c r="B22" s="23"/>
      <c r="C22" s="24" t="s">
        <v>665</v>
      </c>
      <c r="D22" s="25" t="s">
        <v>62</v>
      </c>
      <c r="E22" s="41"/>
      <c r="F22" s="42"/>
      <c r="G22" s="42"/>
      <c r="H22" s="42"/>
      <c r="I22" s="42"/>
      <c r="J22" s="42"/>
      <c r="K22" s="42"/>
      <c r="L22" s="42"/>
      <c r="M22" s="42"/>
      <c r="N22" s="42"/>
      <c r="O22" s="42"/>
      <c r="P22" s="42" t="s">
        <v>6</v>
      </c>
      <c r="Q22" s="42"/>
      <c r="R22" s="42" t="s">
        <v>6</v>
      </c>
      <c r="S22" s="42" t="s">
        <v>6</v>
      </c>
      <c r="T22" s="224"/>
      <c r="U22" s="42"/>
      <c r="V22" s="42"/>
      <c r="W22" s="42"/>
      <c r="X22" s="42"/>
      <c r="Y22" s="42"/>
      <c r="Z22" s="42"/>
      <c r="AA22" s="42"/>
      <c r="AB22" s="42"/>
      <c r="AC22" s="42"/>
      <c r="AD22" s="42"/>
      <c r="AE22" s="42"/>
      <c r="AF22" s="42"/>
      <c r="AG22" s="42"/>
      <c r="AH22" s="42"/>
      <c r="AI22" s="42"/>
      <c r="AJ22" s="11">
        <f t="shared" si="2"/>
        <v>3</v>
      </c>
      <c r="AK22" s="202">
        <f t="shared" si="3"/>
        <v>0</v>
      </c>
      <c r="AL22" s="202">
        <f t="shared" si="4"/>
        <v>0</v>
      </c>
      <c r="AM22" s="207"/>
      <c r="AN22" s="68"/>
      <c r="AO22" s="69"/>
      <c r="AP22" s="70"/>
    </row>
    <row r="23" spans="1:42" s="71" customFormat="1" ht="33">
      <c r="A23" s="23">
        <v>17</v>
      </c>
      <c r="B23" s="23"/>
      <c r="C23" s="24" t="s">
        <v>666</v>
      </c>
      <c r="D23" s="25" t="s">
        <v>34</v>
      </c>
      <c r="E23" s="41"/>
      <c r="F23" s="42"/>
      <c r="G23" s="42"/>
      <c r="H23" s="42"/>
      <c r="I23" s="42"/>
      <c r="J23" s="42"/>
      <c r="K23" s="42"/>
      <c r="L23" s="42"/>
      <c r="M23" s="42"/>
      <c r="N23" s="42"/>
      <c r="O23" s="42"/>
      <c r="P23" s="42"/>
      <c r="Q23" s="42"/>
      <c r="R23" s="42" t="s">
        <v>8</v>
      </c>
      <c r="S23" s="42"/>
      <c r="T23" s="224" t="s">
        <v>8</v>
      </c>
      <c r="U23" s="42"/>
      <c r="V23" s="42"/>
      <c r="W23" s="42"/>
      <c r="X23" s="42"/>
      <c r="Y23" s="42"/>
      <c r="Z23" s="42"/>
      <c r="AA23" s="42"/>
      <c r="AB23" s="42"/>
      <c r="AC23" s="42"/>
      <c r="AD23" s="42"/>
      <c r="AE23" s="42"/>
      <c r="AF23" s="42"/>
      <c r="AG23" s="42"/>
      <c r="AH23" s="42"/>
      <c r="AI23" s="42"/>
      <c r="AJ23" s="11">
        <f t="shared" si="2"/>
        <v>0</v>
      </c>
      <c r="AK23" s="202">
        <f t="shared" si="3"/>
        <v>0</v>
      </c>
      <c r="AL23" s="202">
        <f t="shared" si="4"/>
        <v>2</v>
      </c>
      <c r="AM23" s="207"/>
      <c r="AN23" s="68"/>
      <c r="AO23" s="69"/>
      <c r="AP23" s="70"/>
    </row>
    <row r="24" spans="1:42" s="71" customFormat="1" ht="16.5">
      <c r="A24" s="23">
        <v>18</v>
      </c>
      <c r="B24" s="23"/>
      <c r="C24" s="24" t="s">
        <v>667</v>
      </c>
      <c r="D24" s="25" t="s">
        <v>668</v>
      </c>
      <c r="E24" s="41"/>
      <c r="F24" s="42"/>
      <c r="G24" s="42"/>
      <c r="H24" s="42"/>
      <c r="I24" s="42"/>
      <c r="J24" s="42"/>
      <c r="K24" s="42"/>
      <c r="L24" s="42"/>
      <c r="M24" s="42"/>
      <c r="N24" s="42"/>
      <c r="O24" s="42"/>
      <c r="P24" s="42" t="s">
        <v>6</v>
      </c>
      <c r="Q24" s="42"/>
      <c r="R24" s="42" t="s">
        <v>6</v>
      </c>
      <c r="S24" s="42"/>
      <c r="T24" s="224" t="s">
        <v>6</v>
      </c>
      <c r="U24" s="42"/>
      <c r="V24" s="42"/>
      <c r="W24" s="42" t="s">
        <v>6</v>
      </c>
      <c r="X24" s="42"/>
      <c r="Y24" s="42"/>
      <c r="Z24" s="42"/>
      <c r="AA24" s="42"/>
      <c r="AB24" s="42"/>
      <c r="AC24" s="42"/>
      <c r="AD24" s="42"/>
      <c r="AE24" s="42"/>
      <c r="AF24" s="42"/>
      <c r="AG24" s="42"/>
      <c r="AH24" s="42"/>
      <c r="AI24" s="42"/>
      <c r="AJ24" s="11">
        <f t="shared" si="2"/>
        <v>4</v>
      </c>
      <c r="AK24" s="202">
        <f t="shared" si="3"/>
        <v>0</v>
      </c>
      <c r="AL24" s="202">
        <f t="shared" si="4"/>
        <v>0</v>
      </c>
      <c r="AM24" s="207"/>
      <c r="AN24" s="68"/>
      <c r="AO24" s="69"/>
      <c r="AP24" s="70"/>
    </row>
    <row r="25" spans="1:42" s="71" customFormat="1" ht="33">
      <c r="A25" s="23">
        <v>19</v>
      </c>
      <c r="B25" s="23"/>
      <c r="C25" s="24" t="s">
        <v>669</v>
      </c>
      <c r="D25" s="25" t="s">
        <v>97</v>
      </c>
      <c r="E25" s="41"/>
      <c r="F25" s="42"/>
      <c r="G25" s="42"/>
      <c r="H25" s="42"/>
      <c r="I25" s="42"/>
      <c r="J25" s="42"/>
      <c r="K25" s="42"/>
      <c r="L25" s="42"/>
      <c r="M25" s="42"/>
      <c r="N25" s="42"/>
      <c r="O25" s="42"/>
      <c r="P25" s="42"/>
      <c r="Q25" s="42"/>
      <c r="R25" s="42"/>
      <c r="S25" s="42"/>
      <c r="T25" s="224" t="s">
        <v>6</v>
      </c>
      <c r="U25" s="42"/>
      <c r="V25" s="42"/>
      <c r="W25" s="42"/>
      <c r="X25" s="42"/>
      <c r="Y25" s="42"/>
      <c r="Z25" s="42"/>
      <c r="AA25" s="42"/>
      <c r="AB25" s="42"/>
      <c r="AC25" s="42"/>
      <c r="AD25" s="42"/>
      <c r="AE25" s="42"/>
      <c r="AF25" s="42"/>
      <c r="AG25" s="42"/>
      <c r="AH25" s="42"/>
      <c r="AI25" s="42"/>
      <c r="AJ25" s="11">
        <f t="shared" si="2"/>
        <v>1</v>
      </c>
      <c r="AK25" s="202">
        <f t="shared" si="3"/>
        <v>0</v>
      </c>
      <c r="AL25" s="202">
        <f t="shared" si="4"/>
        <v>0</v>
      </c>
      <c r="AM25" s="207"/>
      <c r="AN25" s="68"/>
      <c r="AO25" s="69"/>
      <c r="AP25" s="70"/>
    </row>
    <row r="26" spans="1:42" s="71" customFormat="1" ht="33">
      <c r="A26" s="23">
        <v>20</v>
      </c>
      <c r="B26" s="23"/>
      <c r="C26" s="24" t="s">
        <v>575</v>
      </c>
      <c r="D26" s="25" t="s">
        <v>97</v>
      </c>
      <c r="E26" s="41"/>
      <c r="F26" s="42"/>
      <c r="G26" s="42"/>
      <c r="H26" s="42"/>
      <c r="I26" s="42"/>
      <c r="J26" s="42"/>
      <c r="K26" s="42"/>
      <c r="L26" s="42"/>
      <c r="M26" s="42"/>
      <c r="N26" s="42"/>
      <c r="O26" s="42"/>
      <c r="P26" s="42"/>
      <c r="Q26" s="42"/>
      <c r="R26" s="42" t="s">
        <v>8</v>
      </c>
      <c r="S26" s="42"/>
      <c r="T26" s="224" t="s">
        <v>6</v>
      </c>
      <c r="U26" s="42"/>
      <c r="V26" s="42"/>
      <c r="W26" s="42" t="s">
        <v>6</v>
      </c>
      <c r="X26" s="42"/>
      <c r="Y26" s="42"/>
      <c r="Z26" s="42"/>
      <c r="AA26" s="42"/>
      <c r="AB26" s="42"/>
      <c r="AC26" s="42"/>
      <c r="AD26" s="42"/>
      <c r="AE26" s="42"/>
      <c r="AF26" s="42"/>
      <c r="AG26" s="42"/>
      <c r="AH26" s="42"/>
      <c r="AI26" s="42"/>
      <c r="AJ26" s="11">
        <f t="shared" si="2"/>
        <v>2</v>
      </c>
      <c r="AK26" s="202">
        <f t="shared" si="3"/>
        <v>0</v>
      </c>
      <c r="AL26" s="202">
        <f t="shared" si="4"/>
        <v>1</v>
      </c>
      <c r="AM26" s="207"/>
      <c r="AN26" s="68"/>
      <c r="AO26" s="69"/>
      <c r="AP26" s="70"/>
    </row>
    <row r="27" spans="1:42" s="71" customFormat="1" ht="16.5">
      <c r="A27" s="23">
        <v>21</v>
      </c>
      <c r="B27" s="23"/>
      <c r="C27" s="24" t="s">
        <v>271</v>
      </c>
      <c r="D27" s="25" t="s">
        <v>37</v>
      </c>
      <c r="E27" s="41"/>
      <c r="F27" s="42"/>
      <c r="G27" s="42"/>
      <c r="H27" s="42"/>
      <c r="I27" s="42"/>
      <c r="J27" s="42"/>
      <c r="K27" s="42"/>
      <c r="L27" s="42"/>
      <c r="M27" s="42"/>
      <c r="N27" s="42"/>
      <c r="O27" s="42"/>
      <c r="P27" s="42"/>
      <c r="Q27" s="42"/>
      <c r="R27" s="42" t="s">
        <v>8</v>
      </c>
      <c r="S27" s="42"/>
      <c r="T27" s="224" t="s">
        <v>8</v>
      </c>
      <c r="U27" s="42"/>
      <c r="V27" s="42"/>
      <c r="W27" s="42" t="s">
        <v>8</v>
      </c>
      <c r="X27" s="42"/>
      <c r="Y27" s="42"/>
      <c r="Z27" s="42"/>
      <c r="AA27" s="42"/>
      <c r="AB27" s="42"/>
      <c r="AC27" s="42"/>
      <c r="AD27" s="42"/>
      <c r="AE27" s="42"/>
      <c r="AF27" s="42"/>
      <c r="AG27" s="42"/>
      <c r="AH27" s="42"/>
      <c r="AI27" s="42"/>
      <c r="AJ27" s="11">
        <f t="shared" si="2"/>
        <v>0</v>
      </c>
      <c r="AK27" s="202">
        <f t="shared" si="3"/>
        <v>0</v>
      </c>
      <c r="AL27" s="202">
        <f t="shared" si="4"/>
        <v>3</v>
      </c>
      <c r="AM27" s="207"/>
      <c r="AN27" s="68"/>
      <c r="AO27" s="69"/>
      <c r="AP27" s="70"/>
    </row>
    <row r="28" spans="1:42" s="71" customFormat="1" ht="16.5">
      <c r="A28" s="23">
        <v>22</v>
      </c>
      <c r="B28" s="23"/>
      <c r="C28" s="24" t="s">
        <v>670</v>
      </c>
      <c r="D28" s="25" t="s">
        <v>671</v>
      </c>
      <c r="E28" s="41"/>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11">
        <f t="shared" si="2"/>
        <v>0</v>
      </c>
      <c r="AK28" s="202">
        <f t="shared" si="3"/>
        <v>0</v>
      </c>
      <c r="AL28" s="202">
        <f t="shared" si="4"/>
        <v>0</v>
      </c>
      <c r="AM28" s="207"/>
      <c r="AN28" s="68"/>
      <c r="AO28" s="69"/>
      <c r="AP28" s="70"/>
    </row>
    <row r="29" spans="1:42" s="71" customFormat="1" ht="16.5">
      <c r="A29" s="23">
        <v>23</v>
      </c>
      <c r="B29" s="23"/>
      <c r="C29" s="24" t="s">
        <v>672</v>
      </c>
      <c r="D29" s="25" t="s">
        <v>117</v>
      </c>
      <c r="E29" s="41"/>
      <c r="F29" s="42"/>
      <c r="G29" s="42"/>
      <c r="H29" s="42"/>
      <c r="I29" s="42"/>
      <c r="J29" s="42"/>
      <c r="K29" s="42"/>
      <c r="L29" s="42"/>
      <c r="M29" s="42"/>
      <c r="N29" s="42"/>
      <c r="O29" s="42"/>
      <c r="P29" s="42" t="s">
        <v>6</v>
      </c>
      <c r="Q29" s="42"/>
      <c r="R29" s="42" t="s">
        <v>6</v>
      </c>
      <c r="S29" s="42" t="s">
        <v>6</v>
      </c>
      <c r="T29" s="42"/>
      <c r="U29" s="42"/>
      <c r="V29" s="42"/>
      <c r="W29" s="42"/>
      <c r="X29" s="42"/>
      <c r="Y29" s="42"/>
      <c r="Z29" s="42"/>
      <c r="AA29" s="42"/>
      <c r="AB29" s="42"/>
      <c r="AC29" s="42"/>
      <c r="AD29" s="42"/>
      <c r="AE29" s="42"/>
      <c r="AF29" s="42"/>
      <c r="AG29" s="42"/>
      <c r="AH29" s="42"/>
      <c r="AI29" s="42"/>
      <c r="AJ29" s="11">
        <f t="shared" si="2"/>
        <v>3</v>
      </c>
      <c r="AK29" s="202">
        <f t="shared" si="3"/>
        <v>0</v>
      </c>
      <c r="AL29" s="202">
        <f t="shared" si="4"/>
        <v>0</v>
      </c>
      <c r="AM29" s="207"/>
      <c r="AN29" s="68"/>
      <c r="AO29" s="69"/>
      <c r="AP29" s="70"/>
    </row>
    <row r="30" spans="1:42" s="71" customFormat="1" ht="16.5">
      <c r="A30" s="23">
        <v>24</v>
      </c>
      <c r="B30" s="23"/>
      <c r="C30" s="24" t="s">
        <v>673</v>
      </c>
      <c r="D30" s="25" t="s">
        <v>117</v>
      </c>
      <c r="E30" s="41"/>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11">
        <f t="shared" si="2"/>
        <v>0</v>
      </c>
      <c r="AK30" s="202">
        <f t="shared" si="3"/>
        <v>0</v>
      </c>
      <c r="AL30" s="202">
        <f t="shared" si="4"/>
        <v>0</v>
      </c>
      <c r="AM30" s="207"/>
      <c r="AN30" s="68"/>
      <c r="AO30" s="69"/>
      <c r="AP30" s="70"/>
    </row>
    <row r="31" spans="1:42" s="71" customFormat="1" ht="16.5">
      <c r="A31" s="23">
        <v>25</v>
      </c>
      <c r="B31" s="23"/>
      <c r="C31" s="24" t="s">
        <v>674</v>
      </c>
      <c r="D31" s="25" t="s">
        <v>109</v>
      </c>
      <c r="E31" s="41"/>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11">
        <f t="shared" si="2"/>
        <v>0</v>
      </c>
      <c r="AK31" s="202">
        <f t="shared" si="3"/>
        <v>0</v>
      </c>
      <c r="AL31" s="202">
        <f t="shared" si="4"/>
        <v>0</v>
      </c>
      <c r="AM31" s="207"/>
      <c r="AN31" s="68"/>
      <c r="AO31" s="69"/>
      <c r="AP31" s="70"/>
    </row>
    <row r="32" spans="1:42" s="71" customFormat="1" ht="33">
      <c r="A32" s="23">
        <v>26</v>
      </c>
      <c r="B32" s="23"/>
      <c r="C32" s="24" t="s">
        <v>675</v>
      </c>
      <c r="D32" s="25" t="s">
        <v>136</v>
      </c>
      <c r="E32" s="41"/>
      <c r="F32" s="42"/>
      <c r="G32" s="42"/>
      <c r="H32" s="42"/>
      <c r="I32" s="42"/>
      <c r="J32" s="42"/>
      <c r="K32" s="42"/>
      <c r="L32" s="42"/>
      <c r="M32" s="42"/>
      <c r="N32" s="42"/>
      <c r="O32" s="42"/>
      <c r="P32" s="42" t="s">
        <v>6</v>
      </c>
      <c r="Q32" s="42"/>
      <c r="R32" s="42" t="s">
        <v>6</v>
      </c>
      <c r="S32" s="42" t="s">
        <v>6</v>
      </c>
      <c r="T32" s="42"/>
      <c r="U32" s="42"/>
      <c r="V32" s="42"/>
      <c r="W32" s="42"/>
      <c r="X32" s="42"/>
      <c r="Y32" s="42"/>
      <c r="Z32" s="42"/>
      <c r="AA32" s="42"/>
      <c r="AB32" s="42"/>
      <c r="AC32" s="42"/>
      <c r="AD32" s="42"/>
      <c r="AE32" s="42"/>
      <c r="AF32" s="42"/>
      <c r="AG32" s="42"/>
      <c r="AH32" s="42"/>
      <c r="AI32" s="42"/>
      <c r="AJ32" s="11">
        <f t="shared" si="2"/>
        <v>3</v>
      </c>
      <c r="AK32" s="202">
        <f t="shared" si="3"/>
        <v>0</v>
      </c>
      <c r="AL32" s="202">
        <f t="shared" si="4"/>
        <v>0</v>
      </c>
      <c r="AM32" s="207"/>
      <c r="AN32" s="68"/>
      <c r="AO32" s="69"/>
      <c r="AP32" s="70"/>
    </row>
    <row r="33" spans="1:42" s="71" customFormat="1" ht="33">
      <c r="A33" s="23">
        <v>27</v>
      </c>
      <c r="B33" s="23"/>
      <c r="C33" s="24" t="s">
        <v>676</v>
      </c>
      <c r="D33" s="25" t="s">
        <v>80</v>
      </c>
      <c r="E33" s="41"/>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11">
        <f t="shared" si="2"/>
        <v>0</v>
      </c>
      <c r="AK33" s="202">
        <f t="shared" si="3"/>
        <v>0</v>
      </c>
      <c r="AL33" s="202">
        <f t="shared" si="4"/>
        <v>0</v>
      </c>
      <c r="AM33" s="207"/>
      <c r="AN33" s="68"/>
      <c r="AO33" s="69"/>
      <c r="AP33" s="70"/>
    </row>
    <row r="34" spans="1:42" s="71" customFormat="1" ht="33">
      <c r="A34" s="23">
        <v>28</v>
      </c>
      <c r="B34" s="23"/>
      <c r="C34" s="24" t="s">
        <v>566</v>
      </c>
      <c r="D34" s="25" t="s">
        <v>73</v>
      </c>
      <c r="E34" s="41"/>
      <c r="F34" s="42"/>
      <c r="G34" s="42"/>
      <c r="H34" s="42"/>
      <c r="I34" s="42"/>
      <c r="J34" s="42"/>
      <c r="K34" s="42"/>
      <c r="L34" s="42"/>
      <c r="M34" s="42"/>
      <c r="N34" s="42"/>
      <c r="O34" s="42"/>
      <c r="P34" s="42"/>
      <c r="Q34" s="42"/>
      <c r="R34" s="42"/>
      <c r="S34" s="42"/>
      <c r="T34" s="42" t="s">
        <v>8</v>
      </c>
      <c r="U34" s="42"/>
      <c r="V34" s="42"/>
      <c r="W34" s="42" t="s">
        <v>7</v>
      </c>
      <c r="X34" s="42"/>
      <c r="Y34" s="42" t="s">
        <v>7</v>
      </c>
      <c r="Z34" s="42"/>
      <c r="AA34" s="42"/>
      <c r="AB34" s="42"/>
      <c r="AC34" s="42"/>
      <c r="AD34" s="42"/>
      <c r="AE34" s="42"/>
      <c r="AF34" s="42"/>
      <c r="AG34" s="42"/>
      <c r="AH34" s="42"/>
      <c r="AI34" s="42"/>
      <c r="AJ34" s="11">
        <f t="shared" si="2"/>
        <v>0</v>
      </c>
      <c r="AK34" s="202">
        <f t="shared" si="3"/>
        <v>2</v>
      </c>
      <c r="AL34" s="202">
        <f t="shared" si="4"/>
        <v>1</v>
      </c>
      <c r="AM34" s="207"/>
      <c r="AN34" s="68"/>
      <c r="AO34" s="69"/>
      <c r="AP34" s="70"/>
    </row>
    <row r="35" spans="1:42" s="71" customFormat="1" ht="21" customHeight="1">
      <c r="A35" s="23"/>
      <c r="B35" s="23"/>
      <c r="C35" s="24"/>
      <c r="D35" s="25"/>
      <c r="E35" s="41"/>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11">
        <f t="shared" si="2"/>
        <v>0</v>
      </c>
      <c r="AK35" s="202">
        <f t="shared" si="3"/>
        <v>0</v>
      </c>
      <c r="AL35" s="202">
        <f t="shared" si="4"/>
        <v>0</v>
      </c>
      <c r="AM35" s="207"/>
      <c r="AN35" s="68"/>
      <c r="AO35" s="69"/>
      <c r="AP35" s="70"/>
    </row>
    <row r="36" spans="1:42" s="71" customFormat="1" ht="21" customHeight="1">
      <c r="A36" s="23"/>
      <c r="B36" s="23"/>
      <c r="C36" s="24"/>
      <c r="D36" s="25"/>
      <c r="E36" s="41"/>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11">
        <f t="shared" si="2"/>
        <v>0</v>
      </c>
      <c r="AK36" s="202">
        <f t="shared" si="3"/>
        <v>0</v>
      </c>
      <c r="AL36" s="202">
        <f t="shared" si="4"/>
        <v>0</v>
      </c>
      <c r="AM36" s="207"/>
      <c r="AN36" s="68"/>
      <c r="AO36" s="69"/>
      <c r="AP36" s="70"/>
    </row>
    <row r="37" spans="1:42" s="71" customFormat="1" ht="21" customHeight="1">
      <c r="A37" s="23"/>
      <c r="B37" s="23"/>
      <c r="C37" s="24"/>
      <c r="D37" s="25"/>
      <c r="E37" s="41"/>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11">
        <f t="shared" si="2"/>
        <v>0</v>
      </c>
      <c r="AK37" s="202">
        <f t="shared" si="3"/>
        <v>0</v>
      </c>
      <c r="AL37" s="202">
        <f t="shared" si="4"/>
        <v>0</v>
      </c>
      <c r="AM37" s="207"/>
      <c r="AN37" s="68"/>
      <c r="AO37" s="69"/>
      <c r="AP37" s="70"/>
    </row>
    <row r="38" spans="1:42" s="71" customFormat="1" ht="21" customHeight="1">
      <c r="A38" s="23"/>
      <c r="B38" s="23"/>
      <c r="C38" s="24"/>
      <c r="D38" s="25"/>
      <c r="E38" s="41"/>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11">
        <f t="shared" ref="AJ38" si="5">COUNTIF(E38:AI38,"K")+2*COUNTIF(E38:AI38,"2K")+COUNTIF(E38:AI38,"TK")+COUNTIF(E38:AI38,"KT")+COUNTIF(E38:AI38,"PK")+COUNTIF(E38:AI38,"KP")+2*COUNTIF(E38:AI38,"K2")</f>
        <v>0</v>
      </c>
      <c r="AK38" s="202">
        <f t="shared" ref="AK38" si="6">COUNTIF(F38:AJ38,"P")+2*COUNTIF(F38:AJ38,"2P")+COUNTIF(F38:AJ38,"TP")+COUNTIF(F38:AJ38,"PT")+COUNTIF(F38:AJ38,"PK")+COUNTIF(F38:AJ38,"KP")+2*COUNTIF(F38:AJ38,"P2")</f>
        <v>0</v>
      </c>
      <c r="AL38" s="202">
        <f t="shared" ref="AL38" si="7">COUNTIF(E38:AI38,"T")+2*COUNTIF(E38:AI38,"2T")+2*COUNTIF(E38:AI38,"T2")+COUNTIF(E38:AI38,"PT")+COUNTIF(E38:AI38,"TP")+COUNTIF(E38:AI38,"TK")+COUNTIF(E38:AI38,"KT")</f>
        <v>0</v>
      </c>
      <c r="AM38" s="207"/>
      <c r="AN38" s="68"/>
      <c r="AO38" s="69"/>
      <c r="AP38" s="70"/>
    </row>
    <row r="39" spans="1:42" s="63" customFormat="1" ht="21" customHeight="1">
      <c r="A39" s="326" t="s">
        <v>10</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11">
        <f>SUM(AJ7:AJ38)</f>
        <v>42</v>
      </c>
      <c r="AK39" s="11">
        <f>SUM(AK7:AK38)</f>
        <v>2</v>
      </c>
      <c r="AL39" s="11">
        <f>SUM(AL7:AL38)</f>
        <v>9</v>
      </c>
      <c r="AM39" s="62"/>
      <c r="AN39" s="62"/>
    </row>
    <row r="40" spans="1:42" s="15" customFormat="1" ht="21" customHeight="1">
      <c r="A40" s="302" t="s">
        <v>255</v>
      </c>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4"/>
      <c r="AM40" s="114"/>
    </row>
    <row r="41" spans="1:42">
      <c r="C41" s="5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42">
      <c r="C42" s="5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2">
      <c r="C43" s="301"/>
      <c r="D43" s="301"/>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2">
      <c r="C44" s="301"/>
      <c r="D44" s="301"/>
      <c r="E44" s="301"/>
      <c r="F44" s="301"/>
      <c r="G44" s="301"/>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2">
      <c r="C45" s="301"/>
      <c r="D45" s="301"/>
      <c r="E45" s="301"/>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2">
      <c r="C46" s="301"/>
      <c r="D46" s="301"/>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mergeCells count="21">
    <mergeCell ref="C46:D46"/>
    <mergeCell ref="C43:D43"/>
    <mergeCell ref="C44:G44"/>
    <mergeCell ref="A39:AI39"/>
    <mergeCell ref="C45:E45"/>
    <mergeCell ref="A40:AL40"/>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6 E7:O38 Q7:AI7 Q12:S13 Q8:Q11 S8:AI11 Q16:S18 Q14:Q15 S14:S15 Q28:AI28 Q19:Q24 S19:S24 Q37:AI38 Q29:Q36 S29:AI36 Q25:S27 U12:AI27">
    <cfRule type="expression" dxfId="27" priority="7">
      <formula>IF(E$6="CN",1,0)</formula>
    </cfRule>
  </conditionalFormatting>
  <conditionalFormatting sqref="P7:P38">
    <cfRule type="expression" dxfId="26" priority="6">
      <formula>IF(P$6="CN",1,0)</formula>
    </cfRule>
  </conditionalFormatting>
  <conditionalFormatting sqref="R8:R11">
    <cfRule type="expression" dxfId="25" priority="5">
      <formula>IF(R$6="CN",1,0)</formula>
    </cfRule>
  </conditionalFormatting>
  <conditionalFormatting sqref="R14:R15">
    <cfRule type="expression" dxfId="24" priority="4">
      <formula>IF(R$6="CN",1,0)</formula>
    </cfRule>
  </conditionalFormatting>
  <conditionalFormatting sqref="R19:R24">
    <cfRule type="expression" dxfId="23" priority="3">
      <formula>IF(R$6="CN",1,0)</formula>
    </cfRule>
  </conditionalFormatting>
  <conditionalFormatting sqref="R29:R36">
    <cfRule type="expression" dxfId="22" priority="2">
      <formula>IF(R$6="CN",1,0)</formula>
    </cfRule>
  </conditionalFormatting>
  <conditionalFormatting sqref="T12:T27">
    <cfRule type="expression" dxfId="21" priority="1">
      <formula>IF(T$6="CN",1,0)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A23C104B-0C38-4528-AB8E-5B884332AC08}">
            <xm:f>IF(BHST21.1!E$6="CN",1,0)</xm:f>
            <x14:dxf>
              <fill>
                <patternFill>
                  <bgColor theme="8" tint="0.59996337778862885"/>
                </patternFill>
              </fill>
            </x14:dxf>
          </x14:cfRule>
          <xm:sqref>E6:AI6</xm:sqref>
        </x14:conditionalFormatting>
        <x14:conditionalFormatting xmlns:xm="http://schemas.microsoft.com/office/excel/2006/main">
          <x14:cfRule type="expression" priority="8" id="{4ADF3ED9-C9F1-401F-8FB0-C715ECAD7DE6}">
            <xm:f>IF(BHST21.1!E$6="CN",1,0)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opLeftCell="A16" zoomScaleNormal="100" workbookViewId="0">
      <selection activeCell="Y39" sqref="Y39"/>
    </sheetView>
  </sheetViews>
  <sheetFormatPr defaultColWidth="9.33203125" defaultRowHeight="18"/>
  <cols>
    <col min="1" max="1" width="8.6640625" style="14" customWidth="1"/>
    <col min="2" max="2" width="13.6640625" style="14" customWidth="1"/>
    <col min="3" max="3" width="24.6640625" style="14" customWidth="1"/>
    <col min="4" max="4" width="9.1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ht="2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ht="35.25" customHeight="1">
      <c r="A3" s="307" t="s">
        <v>717</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1" s="15" customFormat="1" ht="21" customHeight="1">
      <c r="A5" s="352" t="s">
        <v>3</v>
      </c>
      <c r="B5" s="352" t="s">
        <v>4</v>
      </c>
      <c r="C5" s="354" t="s">
        <v>5</v>
      </c>
      <c r="D5" s="355"/>
      <c r="E5" s="135">
        <f>DATE(R4,M4,1)</f>
        <v>44470</v>
      </c>
      <c r="F5" s="135">
        <f t="shared" ref="F5:AI5" si="0">E5+1</f>
        <v>44471</v>
      </c>
      <c r="G5" s="135">
        <f t="shared" si="0"/>
        <v>44472</v>
      </c>
      <c r="H5" s="135">
        <f t="shared" si="0"/>
        <v>44473</v>
      </c>
      <c r="I5" s="135">
        <f t="shared" si="0"/>
        <v>44474</v>
      </c>
      <c r="J5" s="135">
        <f t="shared" si="0"/>
        <v>44475</v>
      </c>
      <c r="K5" s="135">
        <f t="shared" si="0"/>
        <v>44476</v>
      </c>
      <c r="L5" s="135">
        <f t="shared" si="0"/>
        <v>44477</v>
      </c>
      <c r="M5" s="135">
        <f t="shared" si="0"/>
        <v>44478</v>
      </c>
      <c r="N5" s="135">
        <f t="shared" si="0"/>
        <v>44479</v>
      </c>
      <c r="O5" s="135">
        <f t="shared" si="0"/>
        <v>44480</v>
      </c>
      <c r="P5" s="135">
        <f t="shared" si="0"/>
        <v>44481</v>
      </c>
      <c r="Q5" s="135">
        <f t="shared" si="0"/>
        <v>44482</v>
      </c>
      <c r="R5" s="135">
        <f t="shared" si="0"/>
        <v>44483</v>
      </c>
      <c r="S5" s="135">
        <f t="shared" si="0"/>
        <v>44484</v>
      </c>
      <c r="T5" s="135">
        <f t="shared" si="0"/>
        <v>44485</v>
      </c>
      <c r="U5" s="135">
        <f t="shared" si="0"/>
        <v>44486</v>
      </c>
      <c r="V5" s="135">
        <f t="shared" si="0"/>
        <v>44487</v>
      </c>
      <c r="W5" s="135">
        <f t="shared" si="0"/>
        <v>44488</v>
      </c>
      <c r="X5" s="135">
        <f t="shared" si="0"/>
        <v>44489</v>
      </c>
      <c r="Y5" s="135">
        <f t="shared" si="0"/>
        <v>44490</v>
      </c>
      <c r="Z5" s="135">
        <f t="shared" si="0"/>
        <v>44491</v>
      </c>
      <c r="AA5" s="135">
        <f t="shared" si="0"/>
        <v>44492</v>
      </c>
      <c r="AB5" s="135">
        <f t="shared" si="0"/>
        <v>44493</v>
      </c>
      <c r="AC5" s="135">
        <f t="shared" si="0"/>
        <v>44494</v>
      </c>
      <c r="AD5" s="135">
        <f t="shared" si="0"/>
        <v>44495</v>
      </c>
      <c r="AE5" s="135">
        <f t="shared" si="0"/>
        <v>44496</v>
      </c>
      <c r="AF5" s="135">
        <f t="shared" si="0"/>
        <v>44497</v>
      </c>
      <c r="AG5" s="135">
        <f t="shared" si="0"/>
        <v>44498</v>
      </c>
      <c r="AH5" s="135">
        <f t="shared" si="0"/>
        <v>44499</v>
      </c>
      <c r="AI5" s="135">
        <f t="shared" si="0"/>
        <v>44500</v>
      </c>
      <c r="AJ5" s="350" t="s">
        <v>6</v>
      </c>
      <c r="AK5" s="350" t="s">
        <v>7</v>
      </c>
      <c r="AL5" s="350" t="s">
        <v>8</v>
      </c>
    </row>
    <row r="6" spans="1:41" s="15" customFormat="1" ht="21" customHeight="1">
      <c r="A6" s="353"/>
      <c r="B6" s="353"/>
      <c r="C6" s="356"/>
      <c r="D6" s="357"/>
      <c r="E6" s="136">
        <f t="shared" ref="E6:AI6" si="1">IF(WEEKDAY(E5)=1,"CN",WEEKDAY(E5))</f>
        <v>6</v>
      </c>
      <c r="F6" s="136">
        <f t="shared" si="1"/>
        <v>7</v>
      </c>
      <c r="G6" s="136" t="str">
        <f t="shared" si="1"/>
        <v>CN</v>
      </c>
      <c r="H6" s="136">
        <f t="shared" si="1"/>
        <v>2</v>
      </c>
      <c r="I6" s="136">
        <f t="shared" si="1"/>
        <v>3</v>
      </c>
      <c r="J6" s="136">
        <f t="shared" si="1"/>
        <v>4</v>
      </c>
      <c r="K6" s="136">
        <f t="shared" si="1"/>
        <v>5</v>
      </c>
      <c r="L6" s="136">
        <f t="shared" si="1"/>
        <v>6</v>
      </c>
      <c r="M6" s="136">
        <f t="shared" si="1"/>
        <v>7</v>
      </c>
      <c r="N6" s="136" t="str">
        <f t="shared" si="1"/>
        <v>CN</v>
      </c>
      <c r="O6" s="136">
        <f t="shared" si="1"/>
        <v>2</v>
      </c>
      <c r="P6" s="136">
        <f t="shared" si="1"/>
        <v>3</v>
      </c>
      <c r="Q6" s="136">
        <f t="shared" si="1"/>
        <v>4</v>
      </c>
      <c r="R6" s="136">
        <f t="shared" si="1"/>
        <v>5</v>
      </c>
      <c r="S6" s="136">
        <f t="shared" si="1"/>
        <v>6</v>
      </c>
      <c r="T6" s="136">
        <f t="shared" si="1"/>
        <v>7</v>
      </c>
      <c r="U6" s="136" t="str">
        <f t="shared" si="1"/>
        <v>CN</v>
      </c>
      <c r="V6" s="136">
        <f t="shared" si="1"/>
        <v>2</v>
      </c>
      <c r="W6" s="136">
        <f t="shared" si="1"/>
        <v>3</v>
      </c>
      <c r="X6" s="136">
        <f t="shared" si="1"/>
        <v>4</v>
      </c>
      <c r="Y6" s="136">
        <f t="shared" si="1"/>
        <v>5</v>
      </c>
      <c r="Z6" s="136">
        <f t="shared" si="1"/>
        <v>6</v>
      </c>
      <c r="AA6" s="136">
        <f t="shared" si="1"/>
        <v>7</v>
      </c>
      <c r="AB6" s="136" t="str">
        <f t="shared" si="1"/>
        <v>CN</v>
      </c>
      <c r="AC6" s="136">
        <f t="shared" si="1"/>
        <v>2</v>
      </c>
      <c r="AD6" s="136">
        <f t="shared" si="1"/>
        <v>3</v>
      </c>
      <c r="AE6" s="136">
        <f t="shared" si="1"/>
        <v>4</v>
      </c>
      <c r="AF6" s="136">
        <f t="shared" si="1"/>
        <v>5</v>
      </c>
      <c r="AG6" s="136">
        <f t="shared" si="1"/>
        <v>6</v>
      </c>
      <c r="AH6" s="136">
        <f t="shared" si="1"/>
        <v>7</v>
      </c>
      <c r="AI6" s="136" t="str">
        <f t="shared" si="1"/>
        <v>CN</v>
      </c>
      <c r="AJ6" s="351"/>
      <c r="AK6" s="351"/>
      <c r="AL6" s="351"/>
    </row>
    <row r="7" spans="1:41" s="15" customFormat="1" ht="21" customHeight="1">
      <c r="A7" s="141">
        <v>1</v>
      </c>
      <c r="B7" s="23"/>
      <c r="C7" s="24" t="s">
        <v>451</v>
      </c>
      <c r="D7" s="25" t="s">
        <v>38</v>
      </c>
      <c r="E7" s="136"/>
      <c r="F7" s="136"/>
      <c r="G7" s="136"/>
      <c r="H7" s="136"/>
      <c r="I7" s="136"/>
      <c r="J7" s="136"/>
      <c r="K7" s="148"/>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8">
        <f t="shared" ref="AJ7" si="2">COUNTIF(E7:AI7,"K")+2*COUNTIF(E7:AI7,"2K")+COUNTIF(E7:AI7,"TK")+COUNTIF(E7:AI7,"KT")+COUNTIF(E7:AI7,"PK")+COUNTIF(E7:AI7,"KP")+2*COUNTIF(E7:AI7,"K2")</f>
        <v>0</v>
      </c>
      <c r="AK7" s="138">
        <f t="shared" ref="AK7" si="3">COUNTIF(F7:AJ7,"P")+2*COUNTIF(F7:AJ7,"2P")+COUNTIF(F7:AJ7,"TP")+COUNTIF(F7:AJ7,"PT")+COUNTIF(F7:AJ7,"PK")+COUNTIF(F7:AJ7,"KP")+2*COUNTIF(F7:AJ7,"P2")</f>
        <v>0</v>
      </c>
      <c r="AL7" s="138">
        <f t="shared" ref="AL7" si="4">COUNTIF(E7:AI7,"T")+2*COUNTIF(E7:AI7,"2T")+2*COUNTIF(E7:AI7,"T2")+COUNTIF(E7:AI7,"PT")+COUNTIF(E7:AI7,"TP")+COUNTIF(E7:AI7,"TK")+COUNTIF(E7:AI7,"KT")</f>
        <v>0</v>
      </c>
      <c r="AM7" s="16"/>
      <c r="AN7" s="17"/>
      <c r="AO7" s="60"/>
    </row>
    <row r="8" spans="1:41" s="15" customFormat="1" ht="21" customHeight="1">
      <c r="A8" s="154">
        <v>2</v>
      </c>
      <c r="B8" s="23"/>
      <c r="C8" s="24" t="s">
        <v>702</v>
      </c>
      <c r="D8" s="25" t="s">
        <v>38</v>
      </c>
      <c r="E8" s="136"/>
      <c r="F8" s="136"/>
      <c r="G8" s="136"/>
      <c r="H8" s="136"/>
      <c r="I8" s="136"/>
      <c r="J8" s="136"/>
      <c r="K8" s="148"/>
      <c r="L8" s="136"/>
      <c r="M8" s="136"/>
      <c r="N8" s="136"/>
      <c r="O8" s="136" t="s">
        <v>6</v>
      </c>
      <c r="P8" s="136"/>
      <c r="Q8" s="136"/>
      <c r="R8" s="136" t="s">
        <v>6</v>
      </c>
      <c r="S8" s="136" t="s">
        <v>6</v>
      </c>
      <c r="T8" s="136"/>
      <c r="U8" s="136"/>
      <c r="V8" s="136" t="s">
        <v>6</v>
      </c>
      <c r="W8" s="136" t="s">
        <v>6</v>
      </c>
      <c r="X8" s="136"/>
      <c r="Y8" s="136"/>
      <c r="Z8" s="136"/>
      <c r="AA8" s="136"/>
      <c r="AB8" s="136"/>
      <c r="AC8" s="136"/>
      <c r="AD8" s="136"/>
      <c r="AE8" s="136"/>
      <c r="AF8" s="136"/>
      <c r="AG8" s="136"/>
      <c r="AH8" s="136"/>
      <c r="AI8" s="136"/>
      <c r="AJ8" s="138">
        <f t="shared" ref="AJ8:AJ39" si="5">COUNTIF(E8:AI8,"K")+2*COUNTIF(E8:AI8,"2K")+COUNTIF(E8:AI8,"TK")+COUNTIF(E8:AI8,"KT")+COUNTIF(E8:AI8,"PK")+COUNTIF(E8:AI8,"KP")+2*COUNTIF(E8:AI8,"K2")</f>
        <v>5</v>
      </c>
      <c r="AK8" s="138">
        <f t="shared" ref="AK8:AK39" si="6">COUNTIF(F8:AJ8,"P")+2*COUNTIF(F8:AJ8,"2P")+COUNTIF(F8:AJ8,"TP")+COUNTIF(F8:AJ8,"PT")+COUNTIF(F8:AJ8,"PK")+COUNTIF(F8:AJ8,"KP")+2*COUNTIF(F8:AJ8,"P2")</f>
        <v>0</v>
      </c>
      <c r="AL8" s="138">
        <f t="shared" ref="AL8:AL39" si="7">COUNTIF(E8:AI8,"T")+2*COUNTIF(E8:AI8,"2T")+2*COUNTIF(E8:AI8,"T2")+COUNTIF(E8:AI8,"PT")+COUNTIF(E8:AI8,"TP")+COUNTIF(E8:AI8,"TK")+COUNTIF(E8:AI8,"KT")</f>
        <v>0</v>
      </c>
      <c r="AM8" s="203"/>
      <c r="AN8" s="17"/>
      <c r="AO8" s="201"/>
    </row>
    <row r="9" spans="1:41" s="15" customFormat="1" ht="21" customHeight="1">
      <c r="A9" s="154">
        <v>3</v>
      </c>
      <c r="B9" s="23"/>
      <c r="C9" s="24" t="s">
        <v>703</v>
      </c>
      <c r="D9" s="25" t="s">
        <v>28</v>
      </c>
      <c r="E9" s="136"/>
      <c r="F9" s="136"/>
      <c r="G9" s="136"/>
      <c r="H9" s="136"/>
      <c r="I9" s="136"/>
      <c r="J9" s="136"/>
      <c r="K9" s="148"/>
      <c r="L9" s="136"/>
      <c r="M9" s="136"/>
      <c r="N9" s="136"/>
      <c r="O9" s="136" t="s">
        <v>6</v>
      </c>
      <c r="P9" s="136"/>
      <c r="Q9" s="136"/>
      <c r="R9" s="136"/>
      <c r="S9" s="136"/>
      <c r="T9" s="136"/>
      <c r="U9" s="136"/>
      <c r="V9" s="136"/>
      <c r="W9" s="136"/>
      <c r="X9" s="136"/>
      <c r="Y9" s="136"/>
      <c r="Z9" s="136"/>
      <c r="AA9" s="136"/>
      <c r="AB9" s="136"/>
      <c r="AC9" s="136"/>
      <c r="AD9" s="136"/>
      <c r="AE9" s="136"/>
      <c r="AF9" s="136"/>
      <c r="AG9" s="136"/>
      <c r="AH9" s="136"/>
      <c r="AI9" s="136"/>
      <c r="AJ9" s="138">
        <f t="shared" si="5"/>
        <v>1</v>
      </c>
      <c r="AK9" s="138">
        <f t="shared" si="6"/>
        <v>0</v>
      </c>
      <c r="AL9" s="138">
        <f t="shared" si="7"/>
        <v>0</v>
      </c>
      <c r="AM9" s="203"/>
      <c r="AN9" s="17"/>
      <c r="AO9" s="201"/>
    </row>
    <row r="10" spans="1:41" s="15" customFormat="1" ht="21" customHeight="1">
      <c r="A10" s="154">
        <v>4</v>
      </c>
      <c r="B10" s="23"/>
      <c r="C10" s="24" t="s">
        <v>19</v>
      </c>
      <c r="D10" s="25" t="s">
        <v>65</v>
      </c>
      <c r="E10" s="136"/>
      <c r="F10" s="136"/>
      <c r="G10" s="136"/>
      <c r="H10" s="136"/>
      <c r="I10" s="136"/>
      <c r="J10" s="136"/>
      <c r="K10" s="148"/>
      <c r="L10" s="136"/>
      <c r="M10" s="136"/>
      <c r="N10" s="136"/>
      <c r="O10" s="136" t="s">
        <v>6</v>
      </c>
      <c r="P10" s="136"/>
      <c r="Q10" s="136"/>
      <c r="R10" s="136"/>
      <c r="S10" s="136"/>
      <c r="T10" s="136"/>
      <c r="U10" s="136"/>
      <c r="V10" s="136" t="s">
        <v>6</v>
      </c>
      <c r="W10" s="136"/>
      <c r="X10" s="136"/>
      <c r="Y10" s="136"/>
      <c r="Z10" s="136"/>
      <c r="AA10" s="136"/>
      <c r="AB10" s="136"/>
      <c r="AC10" s="136"/>
      <c r="AD10" s="136"/>
      <c r="AE10" s="136"/>
      <c r="AF10" s="136"/>
      <c r="AG10" s="136"/>
      <c r="AH10" s="136"/>
      <c r="AI10" s="136"/>
      <c r="AJ10" s="138">
        <f t="shared" si="5"/>
        <v>2</v>
      </c>
      <c r="AK10" s="138">
        <f t="shared" si="6"/>
        <v>0</v>
      </c>
      <c r="AL10" s="138">
        <f t="shared" si="7"/>
        <v>0</v>
      </c>
      <c r="AM10" s="203"/>
      <c r="AN10" s="17"/>
      <c r="AO10" s="201"/>
    </row>
    <row r="11" spans="1:41" s="15" customFormat="1" ht="21" customHeight="1">
      <c r="A11" s="154">
        <v>5</v>
      </c>
      <c r="B11" s="23"/>
      <c r="C11" s="24" t="s">
        <v>697</v>
      </c>
      <c r="D11" s="25" t="s">
        <v>698</v>
      </c>
      <c r="E11" s="136"/>
      <c r="F11" s="136"/>
      <c r="G11" s="136"/>
      <c r="H11" s="136"/>
      <c r="I11" s="136"/>
      <c r="J11" s="136"/>
      <c r="K11" s="148"/>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8">
        <f t="shared" si="5"/>
        <v>0</v>
      </c>
      <c r="AK11" s="138">
        <f t="shared" si="6"/>
        <v>0</v>
      </c>
      <c r="AL11" s="138">
        <f t="shared" si="7"/>
        <v>0</v>
      </c>
      <c r="AM11" s="203"/>
      <c r="AN11" s="17"/>
      <c r="AO11" s="201"/>
    </row>
    <row r="12" spans="1:41" s="15" customFormat="1" ht="21" customHeight="1">
      <c r="A12" s="154">
        <v>6</v>
      </c>
      <c r="B12" s="23"/>
      <c r="C12" s="24" t="s">
        <v>705</v>
      </c>
      <c r="D12" s="25" t="s">
        <v>114</v>
      </c>
      <c r="E12" s="136"/>
      <c r="F12" s="136"/>
      <c r="G12" s="136"/>
      <c r="H12" s="136"/>
      <c r="I12" s="136"/>
      <c r="J12" s="136"/>
      <c r="K12" s="148"/>
      <c r="L12" s="136"/>
      <c r="M12" s="136"/>
      <c r="N12" s="136"/>
      <c r="O12" s="136" t="s">
        <v>6</v>
      </c>
      <c r="P12" s="136"/>
      <c r="Q12" s="136"/>
      <c r="R12" s="136"/>
      <c r="S12" s="136" t="s">
        <v>6</v>
      </c>
      <c r="T12" s="136"/>
      <c r="U12" s="136"/>
      <c r="V12" s="136" t="s">
        <v>6</v>
      </c>
      <c r="W12" s="136"/>
      <c r="X12" s="136"/>
      <c r="Y12" s="136"/>
      <c r="Z12" s="136"/>
      <c r="AA12" s="136"/>
      <c r="AB12" s="136"/>
      <c r="AC12" s="136"/>
      <c r="AD12" s="136"/>
      <c r="AE12" s="136"/>
      <c r="AF12" s="136"/>
      <c r="AG12" s="136"/>
      <c r="AH12" s="136"/>
      <c r="AI12" s="136"/>
      <c r="AJ12" s="138">
        <f t="shared" si="5"/>
        <v>3</v>
      </c>
      <c r="AK12" s="138">
        <f t="shared" si="6"/>
        <v>0</v>
      </c>
      <c r="AL12" s="138">
        <f t="shared" si="7"/>
        <v>0</v>
      </c>
      <c r="AM12" s="203"/>
      <c r="AN12" s="17"/>
      <c r="AO12" s="201"/>
    </row>
    <row r="13" spans="1:41" s="15" customFormat="1" ht="21" customHeight="1">
      <c r="A13" s="154">
        <v>7</v>
      </c>
      <c r="B13" s="23"/>
      <c r="C13" s="24" t="s">
        <v>695</v>
      </c>
      <c r="D13" s="25" t="s">
        <v>30</v>
      </c>
      <c r="E13" s="136"/>
      <c r="F13" s="136"/>
      <c r="G13" s="136"/>
      <c r="H13" s="136"/>
      <c r="I13" s="136"/>
      <c r="J13" s="136"/>
      <c r="K13" s="148"/>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8">
        <f t="shared" si="5"/>
        <v>0</v>
      </c>
      <c r="AK13" s="138">
        <f t="shared" si="6"/>
        <v>0</v>
      </c>
      <c r="AL13" s="138">
        <f t="shared" si="7"/>
        <v>0</v>
      </c>
      <c r="AM13" s="203"/>
      <c r="AN13" s="17"/>
      <c r="AO13" s="201"/>
    </row>
    <row r="14" spans="1:41" s="15" customFormat="1" ht="21" customHeight="1">
      <c r="A14" s="154">
        <v>8</v>
      </c>
      <c r="B14" s="23"/>
      <c r="C14" s="24" t="s">
        <v>52</v>
      </c>
      <c r="D14" s="25" t="s">
        <v>30</v>
      </c>
      <c r="E14" s="136"/>
      <c r="F14" s="136"/>
      <c r="G14" s="136"/>
      <c r="H14" s="136"/>
      <c r="I14" s="136"/>
      <c r="J14" s="136"/>
      <c r="K14" s="148"/>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8">
        <f t="shared" si="5"/>
        <v>0</v>
      </c>
      <c r="AK14" s="138">
        <f t="shared" si="6"/>
        <v>0</v>
      </c>
      <c r="AL14" s="138">
        <f t="shared" si="7"/>
        <v>0</v>
      </c>
      <c r="AM14" s="203"/>
      <c r="AN14" s="17"/>
      <c r="AO14" s="201"/>
    </row>
    <row r="15" spans="1:41" s="15" customFormat="1" ht="21" customHeight="1">
      <c r="A15" s="154">
        <v>9</v>
      </c>
      <c r="B15" s="23"/>
      <c r="C15" s="24" t="s">
        <v>315</v>
      </c>
      <c r="D15" s="25" t="s">
        <v>31</v>
      </c>
      <c r="E15" s="136"/>
      <c r="F15" s="136"/>
      <c r="G15" s="136"/>
      <c r="H15" s="136"/>
      <c r="I15" s="136"/>
      <c r="J15" s="136"/>
      <c r="K15" s="148"/>
      <c r="L15" s="136"/>
      <c r="M15" s="136"/>
      <c r="N15" s="136"/>
      <c r="O15" s="136" t="s">
        <v>6</v>
      </c>
      <c r="P15" s="136"/>
      <c r="Q15" s="136"/>
      <c r="R15" s="136"/>
      <c r="S15" s="136"/>
      <c r="T15" s="136"/>
      <c r="U15" s="136"/>
      <c r="V15" s="136"/>
      <c r="W15" s="136"/>
      <c r="X15" s="136"/>
      <c r="Y15" s="136"/>
      <c r="Z15" s="136"/>
      <c r="AA15" s="136"/>
      <c r="AB15" s="136"/>
      <c r="AC15" s="136"/>
      <c r="AD15" s="136"/>
      <c r="AE15" s="136"/>
      <c r="AF15" s="136"/>
      <c r="AG15" s="136"/>
      <c r="AH15" s="136"/>
      <c r="AI15" s="136"/>
      <c r="AJ15" s="138">
        <f t="shared" si="5"/>
        <v>1</v>
      </c>
      <c r="AK15" s="138">
        <f t="shared" si="6"/>
        <v>0</v>
      </c>
      <c r="AL15" s="138">
        <f t="shared" si="7"/>
        <v>0</v>
      </c>
      <c r="AM15" s="203"/>
      <c r="AN15" s="17"/>
      <c r="AO15" s="201"/>
    </row>
    <row r="16" spans="1:41" s="15" customFormat="1" ht="21" customHeight="1">
      <c r="A16" s="154">
        <v>10</v>
      </c>
      <c r="B16" s="23"/>
      <c r="C16" s="24" t="s">
        <v>457</v>
      </c>
      <c r="D16" s="25" t="s">
        <v>95</v>
      </c>
      <c r="E16" s="136"/>
      <c r="F16" s="136"/>
      <c r="G16" s="136"/>
      <c r="H16" s="136"/>
      <c r="I16" s="136"/>
      <c r="J16" s="136"/>
      <c r="K16" s="148"/>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8">
        <f t="shared" si="5"/>
        <v>0</v>
      </c>
      <c r="AK16" s="138">
        <f t="shared" si="6"/>
        <v>0</v>
      </c>
      <c r="AL16" s="138">
        <f t="shared" si="7"/>
        <v>0</v>
      </c>
      <c r="AM16" s="203"/>
      <c r="AN16" s="17"/>
      <c r="AO16" s="201"/>
    </row>
    <row r="17" spans="1:41" s="15" customFormat="1" ht="21" customHeight="1">
      <c r="A17" s="154">
        <v>11</v>
      </c>
      <c r="B17" s="23"/>
      <c r="C17" s="24" t="s">
        <v>63</v>
      </c>
      <c r="D17" s="25" t="s">
        <v>39</v>
      </c>
      <c r="E17" s="136"/>
      <c r="F17" s="136"/>
      <c r="G17" s="136"/>
      <c r="H17" s="136"/>
      <c r="I17" s="136"/>
      <c r="J17" s="136"/>
      <c r="K17" s="148"/>
      <c r="L17" s="136"/>
      <c r="M17" s="136"/>
      <c r="N17" s="136"/>
      <c r="O17" s="136" t="s">
        <v>6</v>
      </c>
      <c r="P17" s="136"/>
      <c r="Q17" s="136"/>
      <c r="R17" s="136"/>
      <c r="S17" s="136" t="s">
        <v>6</v>
      </c>
      <c r="T17" s="136"/>
      <c r="U17" s="136"/>
      <c r="V17" s="136" t="s">
        <v>6</v>
      </c>
      <c r="W17" s="136" t="s">
        <v>6</v>
      </c>
      <c r="X17" s="136"/>
      <c r="Y17" s="136"/>
      <c r="Z17" s="136"/>
      <c r="AA17" s="136"/>
      <c r="AB17" s="136"/>
      <c r="AC17" s="136"/>
      <c r="AD17" s="136"/>
      <c r="AE17" s="136"/>
      <c r="AF17" s="136"/>
      <c r="AG17" s="136"/>
      <c r="AH17" s="136"/>
      <c r="AI17" s="136"/>
      <c r="AJ17" s="138">
        <f t="shared" si="5"/>
        <v>4</v>
      </c>
      <c r="AK17" s="138">
        <f t="shared" si="6"/>
        <v>0</v>
      </c>
      <c r="AL17" s="138">
        <f t="shared" si="7"/>
        <v>0</v>
      </c>
      <c r="AM17" s="203"/>
      <c r="AN17" s="17"/>
      <c r="AO17" s="201"/>
    </row>
    <row r="18" spans="1:41" s="15" customFormat="1" ht="21" customHeight="1">
      <c r="A18" s="154">
        <v>12</v>
      </c>
      <c r="B18" s="23"/>
      <c r="C18" s="24" t="s">
        <v>541</v>
      </c>
      <c r="D18" s="25" t="s">
        <v>11</v>
      </c>
      <c r="E18" s="136"/>
      <c r="F18" s="136"/>
      <c r="G18" s="136"/>
      <c r="H18" s="136"/>
      <c r="I18" s="136"/>
      <c r="J18" s="136"/>
      <c r="K18" s="148"/>
      <c r="L18" s="136"/>
      <c r="M18" s="136"/>
      <c r="N18" s="136"/>
      <c r="O18" s="136"/>
      <c r="P18" s="136"/>
      <c r="Q18" s="136"/>
      <c r="R18" s="136"/>
      <c r="S18" s="136"/>
      <c r="T18" s="136"/>
      <c r="U18" s="136"/>
      <c r="V18" s="136"/>
      <c r="W18" s="136" t="s">
        <v>6</v>
      </c>
      <c r="X18" s="136"/>
      <c r="Y18" s="136" t="s">
        <v>6</v>
      </c>
      <c r="Z18" s="136"/>
      <c r="AA18" s="136"/>
      <c r="AB18" s="136"/>
      <c r="AC18" s="136"/>
      <c r="AD18" s="136"/>
      <c r="AE18" s="136"/>
      <c r="AF18" s="136"/>
      <c r="AG18" s="136"/>
      <c r="AH18" s="136"/>
      <c r="AI18" s="136"/>
      <c r="AJ18" s="138">
        <f t="shared" si="5"/>
        <v>2</v>
      </c>
      <c r="AK18" s="138">
        <f t="shared" si="6"/>
        <v>0</v>
      </c>
      <c r="AL18" s="138">
        <f t="shared" si="7"/>
        <v>0</v>
      </c>
      <c r="AM18" s="203"/>
      <c r="AN18" s="17"/>
      <c r="AO18" s="201"/>
    </row>
    <row r="19" spans="1:41" s="15" customFormat="1" ht="21" customHeight="1">
      <c r="A19" s="154">
        <v>13</v>
      </c>
      <c r="B19" s="23"/>
      <c r="C19" s="24" t="s">
        <v>99</v>
      </c>
      <c r="D19" s="25" t="s">
        <v>74</v>
      </c>
      <c r="E19" s="136"/>
      <c r="F19" s="136"/>
      <c r="G19" s="136"/>
      <c r="H19" s="136"/>
      <c r="I19" s="136"/>
      <c r="J19" s="136"/>
      <c r="K19" s="148"/>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8">
        <f t="shared" si="5"/>
        <v>0</v>
      </c>
      <c r="AK19" s="138">
        <f t="shared" si="6"/>
        <v>0</v>
      </c>
      <c r="AL19" s="138">
        <f t="shared" si="7"/>
        <v>0</v>
      </c>
      <c r="AM19" s="203"/>
      <c r="AN19" s="17"/>
      <c r="AO19" s="201"/>
    </row>
    <row r="20" spans="1:41" s="15" customFormat="1" ht="21" customHeight="1">
      <c r="A20" s="154">
        <v>14</v>
      </c>
      <c r="B20" s="23"/>
      <c r="C20" s="24" t="s">
        <v>712</v>
      </c>
      <c r="D20" s="25" t="s">
        <v>50</v>
      </c>
      <c r="E20" s="136"/>
      <c r="F20" s="136"/>
      <c r="G20" s="136"/>
      <c r="H20" s="136"/>
      <c r="I20" s="136"/>
      <c r="J20" s="136"/>
      <c r="K20" s="148"/>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8">
        <f t="shared" si="5"/>
        <v>0</v>
      </c>
      <c r="AK20" s="138">
        <f t="shared" si="6"/>
        <v>0</v>
      </c>
      <c r="AL20" s="138">
        <f t="shared" si="7"/>
        <v>0</v>
      </c>
      <c r="AM20" s="203"/>
      <c r="AN20" s="17"/>
      <c r="AO20" s="201"/>
    </row>
    <row r="21" spans="1:41" s="15" customFormat="1" ht="21" customHeight="1">
      <c r="A21" s="154">
        <v>15</v>
      </c>
      <c r="B21" s="23"/>
      <c r="C21" s="24" t="s">
        <v>102</v>
      </c>
      <c r="D21" s="25" t="s">
        <v>75</v>
      </c>
      <c r="E21" s="136"/>
      <c r="F21" s="136"/>
      <c r="G21" s="136"/>
      <c r="H21" s="136"/>
      <c r="I21" s="136"/>
      <c r="J21" s="136"/>
      <c r="K21" s="148"/>
      <c r="L21" s="136"/>
      <c r="M21" s="136"/>
      <c r="N21" s="136"/>
      <c r="O21" s="136" t="s">
        <v>6</v>
      </c>
      <c r="P21" s="136"/>
      <c r="Q21" s="136"/>
      <c r="R21" s="136"/>
      <c r="S21" s="136" t="s">
        <v>6</v>
      </c>
      <c r="T21" s="136"/>
      <c r="U21" s="136"/>
      <c r="V21" s="136" t="s">
        <v>6</v>
      </c>
      <c r="W21" s="136"/>
      <c r="X21" s="136"/>
      <c r="Y21" s="136"/>
      <c r="Z21" s="136"/>
      <c r="AA21" s="136"/>
      <c r="AB21" s="136"/>
      <c r="AC21" s="136"/>
      <c r="AD21" s="136"/>
      <c r="AE21" s="136"/>
      <c r="AF21" s="136"/>
      <c r="AG21" s="136"/>
      <c r="AH21" s="136"/>
      <c r="AI21" s="136"/>
      <c r="AJ21" s="138">
        <f t="shared" si="5"/>
        <v>3</v>
      </c>
      <c r="AK21" s="138">
        <f t="shared" si="6"/>
        <v>0</v>
      </c>
      <c r="AL21" s="138">
        <f t="shared" si="7"/>
        <v>0</v>
      </c>
      <c r="AM21" s="203"/>
      <c r="AN21" s="17"/>
      <c r="AO21" s="201"/>
    </row>
    <row r="22" spans="1:41" s="15" customFormat="1" ht="21" customHeight="1">
      <c r="A22" s="154">
        <v>16</v>
      </c>
      <c r="B22" s="23"/>
      <c r="C22" s="24" t="s">
        <v>706</v>
      </c>
      <c r="D22" s="25" t="s">
        <v>44</v>
      </c>
      <c r="E22" s="136"/>
      <c r="F22" s="136"/>
      <c r="G22" s="136"/>
      <c r="H22" s="136"/>
      <c r="I22" s="136"/>
      <c r="J22" s="136"/>
      <c r="K22" s="148"/>
      <c r="L22" s="136"/>
      <c r="M22" s="136"/>
      <c r="N22" s="136"/>
      <c r="O22" s="136" t="s">
        <v>6</v>
      </c>
      <c r="P22" s="136"/>
      <c r="Q22" s="136"/>
      <c r="R22" s="136" t="s">
        <v>6</v>
      </c>
      <c r="S22" s="136"/>
      <c r="T22" s="136"/>
      <c r="U22" s="136"/>
      <c r="V22" s="136" t="s">
        <v>6</v>
      </c>
      <c r="W22" s="136"/>
      <c r="X22" s="136"/>
      <c r="Y22" s="136"/>
      <c r="Z22" s="136"/>
      <c r="AA22" s="136"/>
      <c r="AB22" s="136"/>
      <c r="AC22" s="136"/>
      <c r="AD22" s="136"/>
      <c r="AE22" s="136"/>
      <c r="AF22" s="136"/>
      <c r="AG22" s="136"/>
      <c r="AH22" s="136"/>
      <c r="AI22" s="136"/>
      <c r="AJ22" s="138">
        <f t="shared" si="5"/>
        <v>3</v>
      </c>
      <c r="AK22" s="138">
        <f t="shared" si="6"/>
        <v>0</v>
      </c>
      <c r="AL22" s="138">
        <f t="shared" si="7"/>
        <v>0</v>
      </c>
      <c r="AM22" s="203"/>
      <c r="AN22" s="17"/>
      <c r="AO22" s="201"/>
    </row>
    <row r="23" spans="1:41" s="15" customFormat="1" ht="21" customHeight="1">
      <c r="A23" s="154">
        <v>17</v>
      </c>
      <c r="B23" s="23"/>
      <c r="C23" s="24" t="s">
        <v>707</v>
      </c>
      <c r="D23" s="25" t="s">
        <v>108</v>
      </c>
      <c r="E23" s="136"/>
      <c r="F23" s="136"/>
      <c r="G23" s="136"/>
      <c r="H23" s="136"/>
      <c r="I23" s="136"/>
      <c r="J23" s="136"/>
      <c r="K23" s="148"/>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8">
        <f t="shared" si="5"/>
        <v>0</v>
      </c>
      <c r="AK23" s="138">
        <f t="shared" si="6"/>
        <v>0</v>
      </c>
      <c r="AL23" s="138">
        <f t="shared" si="7"/>
        <v>0</v>
      </c>
      <c r="AM23" s="203"/>
      <c r="AN23" s="17"/>
      <c r="AO23" s="201"/>
    </row>
    <row r="24" spans="1:41" s="15" customFormat="1" ht="21" customHeight="1">
      <c r="A24" s="154">
        <v>18</v>
      </c>
      <c r="B24" s="23"/>
      <c r="C24" s="24" t="s">
        <v>708</v>
      </c>
      <c r="D24" s="25" t="s">
        <v>17</v>
      </c>
      <c r="E24" s="136"/>
      <c r="F24" s="136"/>
      <c r="G24" s="136"/>
      <c r="H24" s="136"/>
      <c r="I24" s="136"/>
      <c r="J24" s="136"/>
      <c r="K24" s="148"/>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8">
        <f t="shared" si="5"/>
        <v>0</v>
      </c>
      <c r="AK24" s="138">
        <f t="shared" si="6"/>
        <v>0</v>
      </c>
      <c r="AL24" s="138">
        <f t="shared" si="7"/>
        <v>0</v>
      </c>
      <c r="AM24" s="203"/>
      <c r="AN24" s="17"/>
      <c r="AO24" s="201"/>
    </row>
    <row r="25" spans="1:41" s="15" customFormat="1" ht="21" customHeight="1">
      <c r="A25" s="154">
        <v>19</v>
      </c>
      <c r="B25" s="23"/>
      <c r="C25" s="24" t="s">
        <v>699</v>
      </c>
      <c r="D25" s="25" t="s">
        <v>61</v>
      </c>
      <c r="E25" s="136"/>
      <c r="F25" s="136"/>
      <c r="G25" s="136"/>
      <c r="H25" s="136"/>
      <c r="I25" s="136"/>
      <c r="J25" s="136"/>
      <c r="K25" s="148"/>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8">
        <f t="shared" si="5"/>
        <v>0</v>
      </c>
      <c r="AK25" s="138">
        <f t="shared" si="6"/>
        <v>0</v>
      </c>
      <c r="AL25" s="138">
        <f t="shared" si="7"/>
        <v>0</v>
      </c>
      <c r="AM25" s="203"/>
      <c r="AN25" s="17"/>
      <c r="AO25" s="201"/>
    </row>
    <row r="26" spans="1:41" s="15" customFormat="1" ht="21" customHeight="1">
      <c r="A26" s="154">
        <v>20</v>
      </c>
      <c r="B26" s="23"/>
      <c r="C26" s="24" t="s">
        <v>436</v>
      </c>
      <c r="D26" s="25" t="s">
        <v>61</v>
      </c>
      <c r="E26" s="136"/>
      <c r="F26" s="136"/>
      <c r="G26" s="136"/>
      <c r="H26" s="136"/>
      <c r="I26" s="136"/>
      <c r="J26" s="136"/>
      <c r="K26" s="148"/>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8">
        <f t="shared" si="5"/>
        <v>0</v>
      </c>
      <c r="AK26" s="138">
        <f t="shared" si="6"/>
        <v>0</v>
      </c>
      <c r="AL26" s="138">
        <f t="shared" si="7"/>
        <v>0</v>
      </c>
      <c r="AM26" s="203"/>
      <c r="AN26" s="17"/>
      <c r="AO26" s="201"/>
    </row>
    <row r="27" spans="1:41" s="15" customFormat="1" ht="21" customHeight="1">
      <c r="A27" s="154">
        <v>21</v>
      </c>
      <c r="B27" s="23"/>
      <c r="C27" s="24" t="s">
        <v>715</v>
      </c>
      <c r="D27" s="25" t="s">
        <v>61</v>
      </c>
      <c r="E27" s="136"/>
      <c r="F27" s="136"/>
      <c r="G27" s="136"/>
      <c r="H27" s="136"/>
      <c r="I27" s="136"/>
      <c r="J27" s="136"/>
      <c r="K27" s="148"/>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8">
        <f t="shared" si="5"/>
        <v>0</v>
      </c>
      <c r="AK27" s="138">
        <f t="shared" si="6"/>
        <v>0</v>
      </c>
      <c r="AL27" s="138">
        <f t="shared" si="7"/>
        <v>0</v>
      </c>
      <c r="AM27" s="203"/>
      <c r="AN27" s="17"/>
      <c r="AO27" s="201"/>
    </row>
    <row r="28" spans="1:41" s="15" customFormat="1" ht="21" customHeight="1">
      <c r="A28" s="154">
        <v>22</v>
      </c>
      <c r="B28" s="23"/>
      <c r="C28" s="24" t="s">
        <v>716</v>
      </c>
      <c r="D28" s="25" t="s">
        <v>61</v>
      </c>
      <c r="E28" s="136"/>
      <c r="F28" s="136"/>
      <c r="G28" s="136"/>
      <c r="H28" s="136"/>
      <c r="I28" s="136"/>
      <c r="J28" s="136"/>
      <c r="K28" s="148"/>
      <c r="L28" s="136"/>
      <c r="M28" s="136"/>
      <c r="N28" s="136"/>
      <c r="O28" s="136"/>
      <c r="P28" s="136"/>
      <c r="Q28" s="136"/>
      <c r="R28" s="136"/>
      <c r="S28" s="136"/>
      <c r="T28" s="136"/>
      <c r="U28" s="136"/>
      <c r="V28" s="136"/>
      <c r="W28" s="136"/>
      <c r="X28" s="136"/>
      <c r="Y28" s="136" t="s">
        <v>6</v>
      </c>
      <c r="Z28" s="136"/>
      <c r="AA28" s="136"/>
      <c r="AB28" s="136"/>
      <c r="AC28" s="136"/>
      <c r="AD28" s="136"/>
      <c r="AE28" s="136"/>
      <c r="AF28" s="136"/>
      <c r="AG28" s="136"/>
      <c r="AH28" s="136"/>
      <c r="AI28" s="136"/>
      <c r="AJ28" s="138">
        <f t="shared" si="5"/>
        <v>1</v>
      </c>
      <c r="AK28" s="138">
        <f t="shared" si="6"/>
        <v>0</v>
      </c>
      <c r="AL28" s="138">
        <f t="shared" si="7"/>
        <v>0</v>
      </c>
      <c r="AM28" s="203"/>
      <c r="AN28" s="17"/>
      <c r="AO28" s="201"/>
    </row>
    <row r="29" spans="1:41" s="15" customFormat="1" ht="21" customHeight="1">
      <c r="A29" s="154">
        <v>23</v>
      </c>
      <c r="B29" s="23"/>
      <c r="C29" s="24" t="s">
        <v>709</v>
      </c>
      <c r="D29" s="25" t="s">
        <v>627</v>
      </c>
      <c r="E29" s="136"/>
      <c r="F29" s="136"/>
      <c r="G29" s="136"/>
      <c r="H29" s="136"/>
      <c r="I29" s="136"/>
      <c r="J29" s="136"/>
      <c r="K29" s="148"/>
      <c r="L29" s="136"/>
      <c r="M29" s="136"/>
      <c r="N29" s="136"/>
      <c r="O29" s="136" t="s">
        <v>6</v>
      </c>
      <c r="P29" s="136"/>
      <c r="Q29" s="136"/>
      <c r="R29" s="136" t="s">
        <v>6</v>
      </c>
      <c r="S29" s="136"/>
      <c r="T29" s="136"/>
      <c r="U29" s="136"/>
      <c r="V29" s="136" t="s">
        <v>6</v>
      </c>
      <c r="W29" s="136"/>
      <c r="X29" s="136"/>
      <c r="Y29" s="136"/>
      <c r="Z29" s="136"/>
      <c r="AA29" s="136"/>
      <c r="AB29" s="136"/>
      <c r="AC29" s="136"/>
      <c r="AD29" s="136"/>
      <c r="AE29" s="136"/>
      <c r="AF29" s="136"/>
      <c r="AG29" s="136"/>
      <c r="AH29" s="136"/>
      <c r="AI29" s="136"/>
      <c r="AJ29" s="138">
        <f t="shared" si="5"/>
        <v>3</v>
      </c>
      <c r="AK29" s="138">
        <f t="shared" si="6"/>
        <v>0</v>
      </c>
      <c r="AL29" s="138">
        <f t="shared" si="7"/>
        <v>0</v>
      </c>
      <c r="AM29" s="203"/>
      <c r="AN29" s="17"/>
      <c r="AO29" s="201"/>
    </row>
    <row r="30" spans="1:41" s="15" customFormat="1" ht="21" customHeight="1">
      <c r="A30" s="154">
        <v>24</v>
      </c>
      <c r="B30" s="23"/>
      <c r="C30" s="24" t="s">
        <v>713</v>
      </c>
      <c r="D30" s="25" t="s">
        <v>121</v>
      </c>
      <c r="E30" s="136"/>
      <c r="F30" s="136"/>
      <c r="G30" s="136"/>
      <c r="H30" s="136"/>
      <c r="I30" s="136"/>
      <c r="J30" s="136"/>
      <c r="K30" s="148"/>
      <c r="L30" s="136"/>
      <c r="M30" s="136"/>
      <c r="N30" s="136"/>
      <c r="O30" s="136"/>
      <c r="P30" s="136"/>
      <c r="Q30" s="136"/>
      <c r="R30" s="136"/>
      <c r="S30" s="136"/>
      <c r="T30" s="136"/>
      <c r="U30" s="136"/>
      <c r="V30" s="136" t="s">
        <v>6</v>
      </c>
      <c r="W30" s="136"/>
      <c r="X30" s="136"/>
      <c r="Y30" s="136"/>
      <c r="Z30" s="136"/>
      <c r="AA30" s="136"/>
      <c r="AB30" s="136"/>
      <c r="AC30" s="136"/>
      <c r="AD30" s="136"/>
      <c r="AE30" s="136"/>
      <c r="AF30" s="136"/>
      <c r="AG30" s="136"/>
      <c r="AH30" s="136"/>
      <c r="AI30" s="136"/>
      <c r="AJ30" s="138">
        <f t="shared" si="5"/>
        <v>1</v>
      </c>
      <c r="AK30" s="138">
        <f t="shared" si="6"/>
        <v>0</v>
      </c>
      <c r="AL30" s="138">
        <f t="shared" si="7"/>
        <v>0</v>
      </c>
      <c r="AM30" s="203"/>
      <c r="AN30" s="17"/>
      <c r="AO30" s="201"/>
    </row>
    <row r="31" spans="1:41" s="15" customFormat="1" ht="21" customHeight="1">
      <c r="A31" s="154">
        <v>25</v>
      </c>
      <c r="B31" s="23"/>
      <c r="C31" s="24" t="s">
        <v>710</v>
      </c>
      <c r="D31" s="25" t="s">
        <v>78</v>
      </c>
      <c r="E31" s="136"/>
      <c r="F31" s="136"/>
      <c r="G31" s="136"/>
      <c r="H31" s="136"/>
      <c r="I31" s="136"/>
      <c r="J31" s="136"/>
      <c r="K31" s="148"/>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8">
        <f t="shared" si="5"/>
        <v>0</v>
      </c>
      <c r="AK31" s="138">
        <f t="shared" si="6"/>
        <v>0</v>
      </c>
      <c r="AL31" s="138">
        <f t="shared" si="7"/>
        <v>0</v>
      </c>
      <c r="AM31" s="203"/>
      <c r="AN31" s="17"/>
      <c r="AO31" s="201"/>
    </row>
    <row r="32" spans="1:41" s="15" customFormat="1" ht="21" customHeight="1">
      <c r="A32" s="154">
        <v>26</v>
      </c>
      <c r="B32" s="23"/>
      <c r="C32" s="24" t="s">
        <v>700</v>
      </c>
      <c r="D32" s="25" t="s">
        <v>9</v>
      </c>
      <c r="E32" s="136"/>
      <c r="F32" s="136"/>
      <c r="G32" s="136"/>
      <c r="H32" s="136"/>
      <c r="I32" s="136"/>
      <c r="J32" s="136"/>
      <c r="K32" s="148"/>
      <c r="L32" s="136"/>
      <c r="M32" s="136"/>
      <c r="N32" s="136"/>
      <c r="O32" s="136"/>
      <c r="P32" s="136"/>
      <c r="Q32" s="136"/>
      <c r="R32" s="136"/>
      <c r="S32" s="136"/>
      <c r="T32" s="136"/>
      <c r="U32" s="136"/>
      <c r="V32" s="136" t="s">
        <v>6</v>
      </c>
      <c r="W32" s="136" t="s">
        <v>6</v>
      </c>
      <c r="X32" s="136"/>
      <c r="Y32" s="136"/>
      <c r="Z32" s="136"/>
      <c r="AA32" s="136"/>
      <c r="AB32" s="136"/>
      <c r="AC32" s="136"/>
      <c r="AD32" s="136"/>
      <c r="AE32" s="136"/>
      <c r="AF32" s="136"/>
      <c r="AG32" s="136"/>
      <c r="AH32" s="136"/>
      <c r="AI32" s="136"/>
      <c r="AJ32" s="138">
        <f t="shared" si="5"/>
        <v>2</v>
      </c>
      <c r="AK32" s="138">
        <f t="shared" si="6"/>
        <v>0</v>
      </c>
      <c r="AL32" s="138">
        <f t="shared" si="7"/>
        <v>0</v>
      </c>
      <c r="AM32" s="203"/>
      <c r="AN32" s="17"/>
      <c r="AO32" s="201"/>
    </row>
    <row r="33" spans="1:41" s="15" customFormat="1" ht="21" customHeight="1">
      <c r="A33" s="154">
        <v>27</v>
      </c>
      <c r="B33" s="23"/>
      <c r="C33" s="24" t="s">
        <v>63</v>
      </c>
      <c r="D33" s="25" t="s">
        <v>35</v>
      </c>
      <c r="E33" s="136"/>
      <c r="F33" s="136"/>
      <c r="G33" s="136"/>
      <c r="H33" s="136"/>
      <c r="I33" s="136"/>
      <c r="J33" s="136"/>
      <c r="K33" s="148"/>
      <c r="L33" s="136"/>
      <c r="M33" s="136"/>
      <c r="N33" s="136"/>
      <c r="O33" s="136" t="s">
        <v>6</v>
      </c>
      <c r="P33" s="136"/>
      <c r="Q33" s="136"/>
      <c r="R33" s="136"/>
      <c r="S33" s="136" t="s">
        <v>6</v>
      </c>
      <c r="T33" s="136"/>
      <c r="U33" s="136"/>
      <c r="V33" s="136" t="s">
        <v>6</v>
      </c>
      <c r="W33" s="136"/>
      <c r="X33" s="136"/>
      <c r="Y33" s="136"/>
      <c r="Z33" s="136"/>
      <c r="AA33" s="136"/>
      <c r="AB33" s="136"/>
      <c r="AC33" s="136"/>
      <c r="AD33" s="136"/>
      <c r="AE33" s="136"/>
      <c r="AF33" s="136"/>
      <c r="AG33" s="136"/>
      <c r="AH33" s="136"/>
      <c r="AI33" s="136"/>
      <c r="AJ33" s="138">
        <f t="shared" si="5"/>
        <v>3</v>
      </c>
      <c r="AK33" s="138">
        <f t="shared" si="6"/>
        <v>0</v>
      </c>
      <c r="AL33" s="138">
        <f t="shared" si="7"/>
        <v>0</v>
      </c>
      <c r="AM33" s="203"/>
      <c r="AN33" s="17"/>
      <c r="AO33" s="201"/>
    </row>
    <row r="34" spans="1:41" s="15" customFormat="1" ht="21" customHeight="1">
      <c r="A34" s="154">
        <v>28</v>
      </c>
      <c r="B34" s="23"/>
      <c r="C34" s="24" t="s">
        <v>696</v>
      </c>
      <c r="D34" s="25" t="s">
        <v>86</v>
      </c>
      <c r="E34" s="136"/>
      <c r="F34" s="136"/>
      <c r="G34" s="136"/>
      <c r="H34" s="136"/>
      <c r="I34" s="136"/>
      <c r="J34" s="136"/>
      <c r="K34" s="148"/>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8">
        <f t="shared" si="5"/>
        <v>0</v>
      </c>
      <c r="AK34" s="138">
        <f t="shared" si="6"/>
        <v>0</v>
      </c>
      <c r="AL34" s="138">
        <f t="shared" si="7"/>
        <v>0</v>
      </c>
      <c r="AM34" s="203"/>
      <c r="AN34" s="17"/>
      <c r="AO34" s="201"/>
    </row>
    <row r="35" spans="1:41" s="15" customFormat="1" ht="21" customHeight="1">
      <c r="A35" s="154">
        <v>29</v>
      </c>
      <c r="B35" s="23"/>
      <c r="C35" s="24" t="s">
        <v>711</v>
      </c>
      <c r="D35" s="25" t="s">
        <v>67</v>
      </c>
      <c r="E35" s="136"/>
      <c r="F35" s="136"/>
      <c r="G35" s="136"/>
      <c r="H35" s="136"/>
      <c r="I35" s="136"/>
      <c r="J35" s="136"/>
      <c r="K35" s="148"/>
      <c r="L35" s="136"/>
      <c r="M35" s="136"/>
      <c r="N35" s="136"/>
      <c r="O35" s="136" t="s">
        <v>6</v>
      </c>
      <c r="P35" s="136"/>
      <c r="Q35" s="136"/>
      <c r="R35" s="136"/>
      <c r="S35" s="136"/>
      <c r="T35" s="136"/>
      <c r="U35" s="136"/>
      <c r="V35" s="136" t="s">
        <v>6</v>
      </c>
      <c r="W35" s="136" t="s">
        <v>6</v>
      </c>
      <c r="X35" s="136"/>
      <c r="Y35" s="136"/>
      <c r="Z35" s="136"/>
      <c r="AA35" s="136"/>
      <c r="AB35" s="136"/>
      <c r="AC35" s="136"/>
      <c r="AD35" s="136"/>
      <c r="AE35" s="136"/>
      <c r="AF35" s="136"/>
      <c r="AG35" s="136"/>
      <c r="AH35" s="136"/>
      <c r="AI35" s="136"/>
      <c r="AJ35" s="138">
        <f t="shared" si="5"/>
        <v>3</v>
      </c>
      <c r="AK35" s="138">
        <f t="shared" si="6"/>
        <v>0</v>
      </c>
      <c r="AL35" s="138">
        <f t="shared" si="7"/>
        <v>0</v>
      </c>
      <c r="AM35" s="203"/>
      <c r="AN35" s="17"/>
      <c r="AO35" s="201"/>
    </row>
    <row r="36" spans="1:41" s="15" customFormat="1" ht="21" customHeight="1">
      <c r="A36" s="154">
        <v>30</v>
      </c>
      <c r="B36" s="23"/>
      <c r="C36" s="24" t="s">
        <v>714</v>
      </c>
      <c r="D36" s="25" t="s">
        <v>54</v>
      </c>
      <c r="E36" s="136"/>
      <c r="F36" s="136"/>
      <c r="G36" s="136"/>
      <c r="H36" s="136"/>
      <c r="I36" s="136"/>
      <c r="J36" s="136"/>
      <c r="K36" s="148"/>
      <c r="L36" s="136"/>
      <c r="M36" s="136"/>
      <c r="N36" s="136"/>
      <c r="O36" s="136"/>
      <c r="P36" s="136"/>
      <c r="Q36" s="136"/>
      <c r="R36" s="136"/>
      <c r="S36" s="136"/>
      <c r="T36" s="136"/>
      <c r="U36" s="136"/>
      <c r="V36" s="136" t="s">
        <v>6</v>
      </c>
      <c r="W36" s="136"/>
      <c r="X36" s="136"/>
      <c r="Y36" s="136"/>
      <c r="Z36" s="136"/>
      <c r="AA36" s="136"/>
      <c r="AB36" s="136"/>
      <c r="AC36" s="136"/>
      <c r="AD36" s="136"/>
      <c r="AE36" s="136"/>
      <c r="AF36" s="136"/>
      <c r="AG36" s="136"/>
      <c r="AH36" s="136"/>
      <c r="AI36" s="136"/>
      <c r="AJ36" s="138">
        <f t="shared" si="5"/>
        <v>1</v>
      </c>
      <c r="AK36" s="138">
        <f t="shared" si="6"/>
        <v>0</v>
      </c>
      <c r="AL36" s="138">
        <f t="shared" si="7"/>
        <v>0</v>
      </c>
      <c r="AM36" s="203"/>
      <c r="AN36" s="17"/>
      <c r="AO36" s="201"/>
    </row>
    <row r="37" spans="1:41" s="15" customFormat="1" ht="21" customHeight="1">
      <c r="A37" s="154">
        <v>31</v>
      </c>
      <c r="B37" s="23"/>
      <c r="C37" s="24" t="s">
        <v>107</v>
      </c>
      <c r="D37" s="25" t="s">
        <v>127</v>
      </c>
      <c r="E37" s="136"/>
      <c r="F37" s="136"/>
      <c r="G37" s="136"/>
      <c r="H37" s="136"/>
      <c r="I37" s="136"/>
      <c r="J37" s="136"/>
      <c r="K37" s="148"/>
      <c r="L37" s="136"/>
      <c r="M37" s="136"/>
      <c r="N37" s="136"/>
      <c r="O37" s="136"/>
      <c r="P37" s="136"/>
      <c r="Q37" s="136"/>
      <c r="R37" s="136"/>
      <c r="S37" s="136"/>
      <c r="T37" s="136"/>
      <c r="U37" s="136"/>
      <c r="V37" s="136" t="s">
        <v>6</v>
      </c>
      <c r="W37" s="136"/>
      <c r="X37" s="136"/>
      <c r="Y37" s="136" t="s">
        <v>6</v>
      </c>
      <c r="Z37" s="136"/>
      <c r="AA37" s="136"/>
      <c r="AB37" s="136"/>
      <c r="AC37" s="136"/>
      <c r="AD37" s="136"/>
      <c r="AE37" s="136"/>
      <c r="AF37" s="136"/>
      <c r="AG37" s="136"/>
      <c r="AH37" s="136"/>
      <c r="AI37" s="136"/>
      <c r="AJ37" s="138">
        <f t="shared" si="5"/>
        <v>2</v>
      </c>
      <c r="AK37" s="138">
        <f t="shared" si="6"/>
        <v>0</v>
      </c>
      <c r="AL37" s="138">
        <f t="shared" si="7"/>
        <v>0</v>
      </c>
      <c r="AM37" s="203"/>
      <c r="AN37" s="17"/>
      <c r="AO37" s="201"/>
    </row>
    <row r="38" spans="1:41" s="15" customFormat="1" ht="21" customHeight="1">
      <c r="A38" s="154">
        <v>32</v>
      </c>
      <c r="B38" s="23"/>
      <c r="C38" s="24" t="s">
        <v>267</v>
      </c>
      <c r="D38" s="25" t="s">
        <v>55</v>
      </c>
      <c r="E38" s="136"/>
      <c r="F38" s="136"/>
      <c r="G38" s="136"/>
      <c r="H38" s="136"/>
      <c r="I38" s="136"/>
      <c r="J38" s="136"/>
      <c r="K38" s="148"/>
      <c r="L38" s="136"/>
      <c r="M38" s="136"/>
      <c r="N38" s="136"/>
      <c r="O38" s="136" t="s">
        <v>6</v>
      </c>
      <c r="P38" s="136"/>
      <c r="Q38" s="136"/>
      <c r="R38" s="136"/>
      <c r="S38" s="136"/>
      <c r="T38" s="136"/>
      <c r="U38" s="136"/>
      <c r="V38" s="136" t="s">
        <v>6</v>
      </c>
      <c r="W38" s="136" t="s">
        <v>6</v>
      </c>
      <c r="X38" s="136"/>
      <c r="Y38" s="136" t="s">
        <v>6</v>
      </c>
      <c r="Z38" s="136"/>
      <c r="AA38" s="136"/>
      <c r="AB38" s="136"/>
      <c r="AC38" s="136"/>
      <c r="AD38" s="136"/>
      <c r="AE38" s="136"/>
      <c r="AF38" s="136"/>
      <c r="AG38" s="136"/>
      <c r="AH38" s="136"/>
      <c r="AI38" s="136"/>
      <c r="AJ38" s="138">
        <f t="shared" si="5"/>
        <v>4</v>
      </c>
      <c r="AK38" s="138">
        <f t="shared" si="6"/>
        <v>0</v>
      </c>
      <c r="AL38" s="138">
        <f t="shared" si="7"/>
        <v>0</v>
      </c>
      <c r="AM38" s="203"/>
      <c r="AN38" s="17"/>
      <c r="AO38" s="201"/>
    </row>
    <row r="39" spans="1:41" s="15" customFormat="1" ht="21" customHeight="1">
      <c r="A39" s="154">
        <v>33</v>
      </c>
      <c r="B39" s="23"/>
      <c r="C39" s="24" t="s">
        <v>701</v>
      </c>
      <c r="D39" s="25" t="s">
        <v>80</v>
      </c>
      <c r="E39" s="136"/>
      <c r="F39" s="136"/>
      <c r="G39" s="136"/>
      <c r="H39" s="136"/>
      <c r="I39" s="136"/>
      <c r="J39" s="136"/>
      <c r="K39" s="148"/>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8">
        <f t="shared" si="5"/>
        <v>0</v>
      </c>
      <c r="AK39" s="138">
        <f t="shared" si="6"/>
        <v>0</v>
      </c>
      <c r="AL39" s="138">
        <f t="shared" si="7"/>
        <v>0</v>
      </c>
      <c r="AM39" s="203"/>
      <c r="AN39" s="17"/>
      <c r="AO39" s="201"/>
    </row>
    <row r="40" spans="1:41" s="15" customFormat="1" ht="21" customHeight="1">
      <c r="A40" s="154">
        <v>34</v>
      </c>
      <c r="B40" s="23"/>
      <c r="C40" s="24"/>
      <c r="D40" s="25"/>
      <c r="E40" s="136"/>
      <c r="F40" s="136"/>
      <c r="G40" s="136"/>
      <c r="H40" s="136"/>
      <c r="I40" s="136"/>
      <c r="J40" s="136"/>
      <c r="K40" s="148"/>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59"/>
      <c r="AK40" s="159"/>
      <c r="AL40" s="159"/>
      <c r="AM40" s="203"/>
      <c r="AN40" s="17"/>
      <c r="AO40" s="201"/>
    </row>
    <row r="41" spans="1:41" s="15" customFormat="1" ht="21" customHeight="1">
      <c r="A41" s="154">
        <v>35</v>
      </c>
      <c r="B41" s="23"/>
      <c r="C41" s="24"/>
      <c r="D41" s="25"/>
      <c r="E41" s="136"/>
      <c r="F41" s="136"/>
      <c r="G41" s="136"/>
      <c r="H41" s="136"/>
      <c r="I41" s="136"/>
      <c r="J41" s="136"/>
      <c r="K41" s="148"/>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59"/>
      <c r="AK41" s="159"/>
      <c r="AL41" s="159"/>
      <c r="AM41" s="203"/>
      <c r="AN41" s="17"/>
      <c r="AO41" s="201"/>
    </row>
    <row r="42" spans="1:41" s="15" customFormat="1" ht="21" customHeight="1">
      <c r="A42" s="154">
        <v>36</v>
      </c>
      <c r="B42" s="23"/>
      <c r="C42" s="24"/>
      <c r="D42" s="25"/>
      <c r="E42" s="136"/>
      <c r="F42" s="136"/>
      <c r="G42" s="136"/>
      <c r="H42" s="136"/>
      <c r="I42" s="136"/>
      <c r="J42" s="136"/>
      <c r="K42" s="148"/>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59"/>
      <c r="AK42" s="159"/>
      <c r="AL42" s="159"/>
      <c r="AM42" s="203"/>
      <c r="AN42" s="17"/>
      <c r="AO42" s="201"/>
    </row>
    <row r="43" spans="1:41">
      <c r="A43" s="298" t="s">
        <v>10</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300"/>
      <c r="AJ43" s="11">
        <f>SUM(AJ7:AJ39)</f>
        <v>44</v>
      </c>
      <c r="AK43" s="11">
        <f>SUM(AK7:AK39)</f>
        <v>0</v>
      </c>
      <c r="AL43" s="11">
        <f>SUM(AL7:AL39)</f>
        <v>0</v>
      </c>
    </row>
    <row r="44" spans="1:41">
      <c r="A44" s="302" t="s">
        <v>255</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4"/>
    </row>
    <row r="45" spans="1:41">
      <c r="C45" s="301"/>
      <c r="D45" s="301"/>
      <c r="E45" s="301"/>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301"/>
      <c r="D46" s="301"/>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sortState ref="C7:D40">
    <sortCondition ref="D7:D40"/>
  </sortState>
  <mergeCells count="19">
    <mergeCell ref="A1:P1"/>
    <mergeCell ref="Q1:AL1"/>
    <mergeCell ref="A2:P2"/>
    <mergeCell ref="Q2:AL2"/>
    <mergeCell ref="A3:AL3"/>
    <mergeCell ref="AK5:AK6"/>
    <mergeCell ref="AL5:AL6"/>
    <mergeCell ref="A44:AL44"/>
    <mergeCell ref="C46:D46"/>
    <mergeCell ref="A43:AI43"/>
    <mergeCell ref="C45:E45"/>
    <mergeCell ref="A5:A6"/>
    <mergeCell ref="B5:B6"/>
    <mergeCell ref="C5:D6"/>
    <mergeCell ref="I4:L4"/>
    <mergeCell ref="M4:N4"/>
    <mergeCell ref="O4:Q4"/>
    <mergeCell ref="R4:T4"/>
    <mergeCell ref="AJ5:AJ6"/>
  </mergeCells>
  <conditionalFormatting sqref="E6:AI6 E7:K42 M7:AI42">
    <cfRule type="expression" dxfId="18" priority="5">
      <formula>IF(E$6="CN",1,0)</formula>
    </cfRule>
  </conditionalFormatting>
  <conditionalFormatting sqref="L7:L42">
    <cfRule type="expression" dxfId="17" priority="2">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7" id="{F42F8111-B032-422E-9BEF-B1DADA6E69C8}">
            <xm:f>IF(BHST21.1!E$6="CN",1,0)</xm:f>
            <x14:dxf>
              <fill>
                <patternFill>
                  <bgColor theme="8" tint="0.59996337778862885"/>
                </patternFill>
              </fill>
            </x14:dxf>
          </x14:cfRule>
          <xm:sqref>E7:K42 M7:AI42 E6:AI6</xm:sqref>
        </x14:conditionalFormatting>
        <x14:conditionalFormatting xmlns:xm="http://schemas.microsoft.com/office/excel/2006/main">
          <x14:cfRule type="expression" priority="6" id="{68016849-0F36-4B99-87FE-C24DAEC4045F}">
            <xm:f>IF(BHST21.1!E$6="CN",1,0)</xm:f>
            <x14:dxf>
              <fill>
                <patternFill>
                  <bgColor theme="8" tint="0.79998168889431442"/>
                </patternFill>
              </fill>
            </x14:dxf>
          </x14:cfRule>
          <xm:sqref>E7:K42 M7:AI42 E6:AI6</xm:sqref>
        </x14:conditionalFormatting>
        <x14:conditionalFormatting xmlns:xm="http://schemas.microsoft.com/office/excel/2006/main">
          <x14:cfRule type="expression" priority="4" id="{A5A7B4AB-B622-46C9-A189-982214A32507}">
            <xm:f>IF('\Users\LSTC\Documents\chưa nhập\[BẢNG-ĐIỂM-DANH-HỌC-SINH-KHÓA-20-NĂM-HỌC-2021-2022.xlsx]TQW20'!#REF!="CN",1,0)</xm:f>
            <x14:dxf>
              <fill>
                <patternFill>
                  <bgColor theme="8" tint="0.59996337778862885"/>
                </patternFill>
              </fill>
            </x14:dxf>
          </x14:cfRule>
          <xm:sqref>L7:L42</xm:sqref>
        </x14:conditionalFormatting>
        <x14:conditionalFormatting xmlns:xm="http://schemas.microsoft.com/office/excel/2006/main">
          <x14:cfRule type="expression" priority="3" id="{25C28A1C-39E3-431A-A41B-A7AE1A4EA0E5}">
            <xm:f>IF('\Users\LSTC\Documents\chưa nhập\[BẢNG-ĐIỂM-DANH-HỌC-SINH-KHÓA-20-NĂM-HỌC-2021-2022.xlsx]TQW20'!#REF!="CN",1,0)</xm:f>
            <x14:dxf>
              <fill>
                <patternFill>
                  <bgColor theme="8" tint="0.79998168889431442"/>
                </patternFill>
              </fill>
            </x14:dxf>
          </x14:cfRule>
          <xm:sqref>L7:L42</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31" zoomScaleNormal="100" workbookViewId="0">
      <selection activeCell="T36" sqref="T36"/>
    </sheetView>
  </sheetViews>
  <sheetFormatPr defaultColWidth="9.33203125" defaultRowHeight="18"/>
  <cols>
    <col min="1" max="1" width="6.83203125" style="14" customWidth="1"/>
    <col min="2" max="2" width="13.33203125" style="14"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ht="2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ht="35.25" customHeight="1">
      <c r="A3" s="307" t="s">
        <v>738</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1"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41"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41" s="15" customFormat="1" ht="21" customHeight="1">
      <c r="A7" s="21">
        <v>1</v>
      </c>
      <c r="B7" s="30"/>
      <c r="C7" s="160" t="s">
        <v>723</v>
      </c>
      <c r="D7" s="161" t="s">
        <v>38</v>
      </c>
      <c r="E7" s="61"/>
      <c r="F7" s="131"/>
      <c r="G7" s="131"/>
      <c r="H7" s="133"/>
      <c r="I7" s="131"/>
      <c r="J7" s="131"/>
      <c r="K7" s="131"/>
      <c r="L7" s="131"/>
      <c r="M7" s="131"/>
      <c r="N7" s="131"/>
      <c r="O7" s="131"/>
      <c r="P7" s="131"/>
      <c r="Q7" s="131"/>
      <c r="R7" s="131"/>
      <c r="S7" s="131" t="s">
        <v>6</v>
      </c>
      <c r="T7" s="131"/>
      <c r="U7" s="131"/>
      <c r="V7" s="29"/>
      <c r="W7" s="29"/>
      <c r="X7" s="3" t="s">
        <v>6</v>
      </c>
      <c r="Y7" s="3"/>
      <c r="Z7" s="3"/>
      <c r="AA7" s="3"/>
      <c r="AB7" s="29"/>
      <c r="AC7" s="29"/>
      <c r="AD7" s="29"/>
      <c r="AE7" s="29"/>
      <c r="AF7" s="3"/>
      <c r="AG7" s="3"/>
      <c r="AH7" s="3"/>
      <c r="AI7" s="3"/>
      <c r="AJ7" s="11">
        <f>COUNTIF(E7:AI7,"K")+2*COUNTIF(E7:AI7,"2K")+COUNTIF(E7:AI7,"TK")+COUNTIF(E7:AI7,"KT")+COUNTIF(E7:AI7,"PK")+COUNTIF(E7:AI7,"KP")+2*COUNTIF(E7:AI7,"K2")</f>
        <v>2</v>
      </c>
      <c r="AK7" s="115">
        <f>COUNTIF(F7:AJ7,"P")+2*COUNTIF(F7:AJ7,"2P")+COUNTIF(F7:AJ7,"TP")+COUNTIF(F7:AJ7,"PT")+COUNTIF(F7:AJ7,"PK")+COUNTIF(F7:AJ7,"KP")+2*COUNTIF(F7:AJ7,"P2")</f>
        <v>0</v>
      </c>
      <c r="AL7" s="129">
        <f>COUNTIF(E7:AI7,"T")+2*COUNTIF(E7:AI7,"2T")+2*COUNTIF(E7:AI7,"T2")+COUNTIF(E7:AI7,"PT")+COUNTIF(E7:AI7,"TP")+COUNTIF(E7:AI7,"TK")+COUNTIF(E7:AI7,"KT")</f>
        <v>0</v>
      </c>
      <c r="AM7" s="16"/>
      <c r="AN7" s="17"/>
      <c r="AO7" s="60"/>
    </row>
    <row r="8" spans="1:41" s="15" customFormat="1" ht="21" customHeight="1">
      <c r="A8" s="21">
        <v>2</v>
      </c>
      <c r="B8" s="30"/>
      <c r="C8" s="160" t="s">
        <v>56</v>
      </c>
      <c r="D8" s="161" t="s">
        <v>49</v>
      </c>
      <c r="E8" s="200"/>
      <c r="F8" s="200"/>
      <c r="G8" s="200"/>
      <c r="H8" s="200"/>
      <c r="I8" s="200"/>
      <c r="J8" s="200"/>
      <c r="K8" s="200"/>
      <c r="L8" s="200"/>
      <c r="M8" s="200"/>
      <c r="N8" s="200"/>
      <c r="O8" s="200"/>
      <c r="P8" s="200"/>
      <c r="Q8" s="200"/>
      <c r="R8" s="200"/>
      <c r="S8" s="200"/>
      <c r="T8" s="200"/>
      <c r="U8" s="200"/>
      <c r="V8" s="142"/>
      <c r="W8" s="142"/>
      <c r="X8" s="144"/>
      <c r="Y8" s="144"/>
      <c r="Z8" s="144"/>
      <c r="AA8" s="144"/>
      <c r="AB8" s="142"/>
      <c r="AC8" s="142"/>
      <c r="AD8" s="142"/>
      <c r="AE8" s="142"/>
      <c r="AF8" s="144"/>
      <c r="AG8" s="144"/>
      <c r="AH8" s="144"/>
      <c r="AI8" s="144"/>
      <c r="AJ8" s="11">
        <f t="shared" ref="AJ8:AJ39" si="2">COUNTIF(E8:AI8,"K")+2*COUNTIF(E8:AI8,"2K")+COUNTIF(E8:AI8,"TK")+COUNTIF(E8:AI8,"KT")+COUNTIF(E8:AI8,"PK")+COUNTIF(E8:AI8,"KP")+2*COUNTIF(E8:AI8,"K2")</f>
        <v>0</v>
      </c>
      <c r="AK8" s="202">
        <f t="shared" ref="AK8:AK39" si="3">COUNTIF(F8:AJ8,"P")+2*COUNTIF(F8:AJ8,"2P")+COUNTIF(F8:AJ8,"TP")+COUNTIF(F8:AJ8,"PT")+COUNTIF(F8:AJ8,"PK")+COUNTIF(F8:AJ8,"KP")+2*COUNTIF(F8:AJ8,"P2")</f>
        <v>0</v>
      </c>
      <c r="AL8" s="202">
        <f t="shared" ref="AL8:AL39" si="4">COUNTIF(E8:AI8,"T")+2*COUNTIF(E8:AI8,"2T")+2*COUNTIF(E8:AI8,"T2")+COUNTIF(E8:AI8,"PT")+COUNTIF(E8:AI8,"TP")+COUNTIF(E8:AI8,"TK")+COUNTIF(E8:AI8,"KT")</f>
        <v>0</v>
      </c>
      <c r="AM8" s="203"/>
      <c r="AN8" s="17"/>
      <c r="AO8" s="201"/>
    </row>
    <row r="9" spans="1:41" s="15" customFormat="1" ht="21" customHeight="1">
      <c r="A9" s="21">
        <v>3</v>
      </c>
      <c r="B9" s="30"/>
      <c r="C9" s="160" t="s">
        <v>724</v>
      </c>
      <c r="D9" s="161" t="s">
        <v>49</v>
      </c>
      <c r="E9" s="200"/>
      <c r="F9" s="200"/>
      <c r="G9" s="200"/>
      <c r="H9" s="200"/>
      <c r="I9" s="200"/>
      <c r="J9" s="200"/>
      <c r="K9" s="200"/>
      <c r="L9" s="200"/>
      <c r="M9" s="200"/>
      <c r="N9" s="200"/>
      <c r="O9" s="200" t="s">
        <v>6</v>
      </c>
      <c r="P9" s="200"/>
      <c r="Q9" s="200"/>
      <c r="R9" s="200" t="s">
        <v>6</v>
      </c>
      <c r="S9" s="200"/>
      <c r="T9" s="200"/>
      <c r="U9" s="200"/>
      <c r="V9" s="142" t="s">
        <v>6</v>
      </c>
      <c r="W9" s="142"/>
      <c r="X9" s="144"/>
      <c r="Y9" s="144"/>
      <c r="Z9" s="144"/>
      <c r="AA9" s="144"/>
      <c r="AB9" s="142"/>
      <c r="AC9" s="142"/>
      <c r="AD9" s="142"/>
      <c r="AE9" s="142"/>
      <c r="AF9" s="144"/>
      <c r="AG9" s="144"/>
      <c r="AH9" s="144"/>
      <c r="AI9" s="144"/>
      <c r="AJ9" s="11">
        <f t="shared" si="2"/>
        <v>3</v>
      </c>
      <c r="AK9" s="202">
        <f t="shared" si="3"/>
        <v>0</v>
      </c>
      <c r="AL9" s="202">
        <f t="shared" si="4"/>
        <v>0</v>
      </c>
      <c r="AM9" s="203"/>
      <c r="AN9" s="17"/>
      <c r="AO9" s="201"/>
    </row>
    <row r="10" spans="1:41" s="15" customFormat="1" ht="21" customHeight="1">
      <c r="A10" s="21">
        <v>4</v>
      </c>
      <c r="B10" s="30"/>
      <c r="C10" s="160" t="s">
        <v>513</v>
      </c>
      <c r="D10" s="161" t="s">
        <v>49</v>
      </c>
      <c r="E10" s="200"/>
      <c r="F10" s="200"/>
      <c r="G10" s="200"/>
      <c r="H10" s="200"/>
      <c r="I10" s="200"/>
      <c r="J10" s="200"/>
      <c r="K10" s="200"/>
      <c r="L10" s="200"/>
      <c r="M10" s="200"/>
      <c r="N10" s="200"/>
      <c r="O10" s="200"/>
      <c r="P10" s="200"/>
      <c r="Q10" s="200"/>
      <c r="R10" s="200"/>
      <c r="S10" s="200"/>
      <c r="T10" s="200"/>
      <c r="U10" s="200"/>
      <c r="V10" s="142"/>
      <c r="W10" s="142"/>
      <c r="X10" s="144"/>
      <c r="Y10" s="144"/>
      <c r="Z10" s="144"/>
      <c r="AA10" s="144"/>
      <c r="AB10" s="142"/>
      <c r="AC10" s="142"/>
      <c r="AD10" s="142"/>
      <c r="AE10" s="142"/>
      <c r="AF10" s="144"/>
      <c r="AG10" s="144"/>
      <c r="AH10" s="144"/>
      <c r="AI10" s="144"/>
      <c r="AJ10" s="11">
        <f t="shared" si="2"/>
        <v>0</v>
      </c>
      <c r="AK10" s="202">
        <f t="shared" si="3"/>
        <v>0</v>
      </c>
      <c r="AL10" s="202">
        <f t="shared" si="4"/>
        <v>0</v>
      </c>
      <c r="AM10" s="203"/>
      <c r="AN10" s="17"/>
      <c r="AO10" s="201"/>
    </row>
    <row r="11" spans="1:41" s="15" customFormat="1" ht="21" customHeight="1">
      <c r="A11" s="21">
        <v>5</v>
      </c>
      <c r="B11" s="30"/>
      <c r="C11" s="160" t="s">
        <v>718</v>
      </c>
      <c r="D11" s="161" t="s">
        <v>28</v>
      </c>
      <c r="E11" s="200"/>
      <c r="F11" s="200"/>
      <c r="G11" s="200"/>
      <c r="H11" s="200"/>
      <c r="I11" s="200"/>
      <c r="J11" s="200"/>
      <c r="K11" s="200"/>
      <c r="L11" s="200"/>
      <c r="M11" s="200"/>
      <c r="N11" s="200"/>
      <c r="O11" s="200"/>
      <c r="P11" s="200"/>
      <c r="Q11" s="200"/>
      <c r="R11" s="200"/>
      <c r="S11" s="200"/>
      <c r="T11" s="200"/>
      <c r="U11" s="200"/>
      <c r="V11" s="142"/>
      <c r="W11" s="142"/>
      <c r="X11" s="144"/>
      <c r="Y11" s="144"/>
      <c r="Z11" s="144"/>
      <c r="AA11" s="144"/>
      <c r="AB11" s="142"/>
      <c r="AC11" s="142"/>
      <c r="AD11" s="142"/>
      <c r="AE11" s="142"/>
      <c r="AF11" s="144"/>
      <c r="AG11" s="144"/>
      <c r="AH11" s="144"/>
      <c r="AI11" s="144"/>
      <c r="AJ11" s="11">
        <f t="shared" si="2"/>
        <v>0</v>
      </c>
      <c r="AK11" s="202">
        <f t="shared" si="3"/>
        <v>0</v>
      </c>
      <c r="AL11" s="202">
        <f t="shared" si="4"/>
        <v>0</v>
      </c>
      <c r="AM11" s="203"/>
      <c r="AN11" s="17"/>
      <c r="AO11" s="201"/>
    </row>
    <row r="12" spans="1:41" s="15" customFormat="1" ht="21" customHeight="1">
      <c r="A12" s="21">
        <v>6</v>
      </c>
      <c r="B12" s="30"/>
      <c r="C12" s="160" t="s">
        <v>725</v>
      </c>
      <c r="D12" s="161" t="s">
        <v>726</v>
      </c>
      <c r="E12" s="200"/>
      <c r="F12" s="200"/>
      <c r="G12" s="200"/>
      <c r="H12" s="200"/>
      <c r="I12" s="200"/>
      <c r="J12" s="200"/>
      <c r="K12" s="200"/>
      <c r="L12" s="200"/>
      <c r="M12" s="200"/>
      <c r="N12" s="200"/>
      <c r="O12" s="200" t="s">
        <v>6</v>
      </c>
      <c r="P12" s="200"/>
      <c r="Q12" s="200"/>
      <c r="R12" s="200" t="s">
        <v>6</v>
      </c>
      <c r="S12" s="200"/>
      <c r="T12" s="200"/>
      <c r="U12" s="200"/>
      <c r="V12" s="142" t="s">
        <v>6</v>
      </c>
      <c r="W12" s="142"/>
      <c r="X12" s="144" t="s">
        <v>6</v>
      </c>
      <c r="Y12" s="144"/>
      <c r="Z12" s="144"/>
      <c r="AA12" s="144"/>
      <c r="AB12" s="142"/>
      <c r="AC12" s="142"/>
      <c r="AD12" s="142"/>
      <c r="AE12" s="142"/>
      <c r="AF12" s="144"/>
      <c r="AG12" s="144"/>
      <c r="AH12" s="144"/>
      <c r="AI12" s="144"/>
      <c r="AJ12" s="11">
        <f t="shared" si="2"/>
        <v>4</v>
      </c>
      <c r="AK12" s="202">
        <f t="shared" si="3"/>
        <v>0</v>
      </c>
      <c r="AL12" s="202">
        <f t="shared" si="4"/>
        <v>0</v>
      </c>
      <c r="AM12" s="203"/>
      <c r="AN12" s="17"/>
      <c r="AO12" s="201"/>
    </row>
    <row r="13" spans="1:41" s="15" customFormat="1" ht="21" customHeight="1">
      <c r="A13" s="21">
        <v>7</v>
      </c>
      <c r="B13" s="30"/>
      <c r="C13" s="160" t="s">
        <v>307</v>
      </c>
      <c r="D13" s="161" t="s">
        <v>15</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2"/>
        <v>0</v>
      </c>
      <c r="AK13" s="202">
        <f t="shared" si="3"/>
        <v>0</v>
      </c>
      <c r="AL13" s="202">
        <f t="shared" si="4"/>
        <v>0</v>
      </c>
      <c r="AM13" s="203"/>
      <c r="AN13" s="17"/>
      <c r="AO13" s="201"/>
    </row>
    <row r="14" spans="1:41" s="15" customFormat="1" ht="21" customHeight="1">
      <c r="A14" s="21">
        <v>8</v>
      </c>
      <c r="B14" s="30"/>
      <c r="C14" s="160" t="s">
        <v>719</v>
      </c>
      <c r="D14" s="161" t="s">
        <v>175</v>
      </c>
      <c r="E14" s="200"/>
      <c r="F14" s="200"/>
      <c r="G14" s="200"/>
      <c r="H14" s="200"/>
      <c r="I14" s="200"/>
      <c r="J14" s="200"/>
      <c r="K14" s="200"/>
      <c r="L14" s="200"/>
      <c r="M14" s="200"/>
      <c r="N14" s="200"/>
      <c r="O14" s="200"/>
      <c r="P14" s="200"/>
      <c r="Q14" s="200"/>
      <c r="R14" s="200"/>
      <c r="S14" s="200"/>
      <c r="T14" s="200"/>
      <c r="U14" s="200"/>
      <c r="V14" s="142"/>
      <c r="W14" s="142"/>
      <c r="X14" s="144"/>
      <c r="Y14" s="144"/>
      <c r="Z14" s="144"/>
      <c r="AA14" s="144"/>
      <c r="AB14" s="142"/>
      <c r="AC14" s="142"/>
      <c r="AD14" s="142"/>
      <c r="AE14" s="142"/>
      <c r="AF14" s="144"/>
      <c r="AG14" s="144"/>
      <c r="AH14" s="144"/>
      <c r="AI14" s="144"/>
      <c r="AJ14" s="11">
        <f t="shared" si="2"/>
        <v>0</v>
      </c>
      <c r="AK14" s="202">
        <f t="shared" si="3"/>
        <v>0</v>
      </c>
      <c r="AL14" s="202">
        <f t="shared" si="4"/>
        <v>0</v>
      </c>
      <c r="AM14" s="203"/>
      <c r="AN14" s="17"/>
      <c r="AO14" s="201"/>
    </row>
    <row r="15" spans="1:41" s="15" customFormat="1" ht="21" customHeight="1">
      <c r="A15" s="21">
        <v>9</v>
      </c>
      <c r="B15" s="30"/>
      <c r="C15" s="160" t="s">
        <v>720</v>
      </c>
      <c r="D15" s="161" t="s">
        <v>30</v>
      </c>
      <c r="E15" s="200"/>
      <c r="F15" s="200"/>
      <c r="G15" s="200"/>
      <c r="H15" s="200"/>
      <c r="I15" s="200"/>
      <c r="J15" s="200"/>
      <c r="K15" s="200"/>
      <c r="L15" s="200"/>
      <c r="M15" s="200"/>
      <c r="N15" s="200"/>
      <c r="O15" s="29" t="s">
        <v>6</v>
      </c>
      <c r="P15" s="200"/>
      <c r="Q15" s="200"/>
      <c r="R15" s="200" t="s">
        <v>6</v>
      </c>
      <c r="S15" s="200"/>
      <c r="T15" s="200"/>
      <c r="U15" s="200"/>
      <c r="V15" s="142" t="s">
        <v>6</v>
      </c>
      <c r="W15" s="142"/>
      <c r="X15" s="144"/>
      <c r="Y15" s="144"/>
      <c r="Z15" s="144"/>
      <c r="AA15" s="144"/>
      <c r="AB15" s="142"/>
      <c r="AC15" s="142"/>
      <c r="AD15" s="142"/>
      <c r="AE15" s="142"/>
      <c r="AF15" s="144"/>
      <c r="AG15" s="144"/>
      <c r="AH15" s="144"/>
      <c r="AI15" s="144"/>
      <c r="AJ15" s="11">
        <f t="shared" si="2"/>
        <v>3</v>
      </c>
      <c r="AK15" s="202">
        <f t="shared" si="3"/>
        <v>0</v>
      </c>
      <c r="AL15" s="202">
        <f t="shared" si="4"/>
        <v>0</v>
      </c>
      <c r="AM15" s="203"/>
      <c r="AN15" s="17"/>
      <c r="AO15" s="201"/>
    </row>
    <row r="16" spans="1:41" s="15" customFormat="1" ht="21" customHeight="1">
      <c r="A16" s="21">
        <v>10</v>
      </c>
      <c r="B16" s="30"/>
      <c r="C16" s="160" t="s">
        <v>419</v>
      </c>
      <c r="D16" s="161" t="s">
        <v>727</v>
      </c>
      <c r="E16" s="200"/>
      <c r="F16" s="200"/>
      <c r="G16" s="200"/>
      <c r="H16" s="200"/>
      <c r="I16" s="200"/>
      <c r="J16" s="200"/>
      <c r="K16" s="200"/>
      <c r="L16" s="200"/>
      <c r="M16" s="200"/>
      <c r="N16" s="200"/>
      <c r="O16" s="142"/>
      <c r="P16" s="200"/>
      <c r="Q16" s="200"/>
      <c r="R16" s="200"/>
      <c r="S16" s="200"/>
      <c r="T16" s="200"/>
      <c r="U16" s="200"/>
      <c r="V16" s="142"/>
      <c r="W16" s="142"/>
      <c r="X16" s="144"/>
      <c r="Y16" s="144"/>
      <c r="Z16" s="144"/>
      <c r="AA16" s="144"/>
      <c r="AB16" s="142"/>
      <c r="AC16" s="142"/>
      <c r="AD16" s="142"/>
      <c r="AE16" s="142"/>
      <c r="AF16" s="144"/>
      <c r="AG16" s="144"/>
      <c r="AH16" s="144"/>
      <c r="AI16" s="144"/>
      <c r="AJ16" s="11">
        <f t="shared" si="2"/>
        <v>0</v>
      </c>
      <c r="AK16" s="202">
        <f t="shared" si="3"/>
        <v>0</v>
      </c>
      <c r="AL16" s="202">
        <f t="shared" si="4"/>
        <v>0</v>
      </c>
      <c r="AM16" s="203"/>
      <c r="AN16" s="17"/>
      <c r="AO16" s="201"/>
    </row>
    <row r="17" spans="1:41" s="15" customFormat="1" ht="21" customHeight="1">
      <c r="A17" s="21">
        <v>11</v>
      </c>
      <c r="B17" s="30"/>
      <c r="C17" s="160" t="s">
        <v>728</v>
      </c>
      <c r="D17" s="161" t="s">
        <v>31</v>
      </c>
      <c r="E17" s="200"/>
      <c r="F17" s="200"/>
      <c r="G17" s="200"/>
      <c r="H17" s="200"/>
      <c r="I17" s="200"/>
      <c r="J17" s="200"/>
      <c r="K17" s="200"/>
      <c r="L17" s="200"/>
      <c r="M17" s="200"/>
      <c r="N17" s="200"/>
      <c r="O17" s="142" t="s">
        <v>6</v>
      </c>
      <c r="P17" s="200"/>
      <c r="Q17" s="200"/>
      <c r="R17" s="200"/>
      <c r="S17" s="200" t="s">
        <v>6</v>
      </c>
      <c r="T17" s="200"/>
      <c r="U17" s="200"/>
      <c r="V17" s="142" t="s">
        <v>6</v>
      </c>
      <c r="W17" s="142"/>
      <c r="X17" s="144"/>
      <c r="Y17" s="144"/>
      <c r="Z17" s="144"/>
      <c r="AA17" s="144"/>
      <c r="AB17" s="142"/>
      <c r="AC17" s="142"/>
      <c r="AD17" s="142"/>
      <c r="AE17" s="142"/>
      <c r="AF17" s="144"/>
      <c r="AG17" s="144"/>
      <c r="AH17" s="144"/>
      <c r="AI17" s="144"/>
      <c r="AJ17" s="11">
        <f t="shared" si="2"/>
        <v>3</v>
      </c>
      <c r="AK17" s="202">
        <f t="shared" si="3"/>
        <v>0</v>
      </c>
      <c r="AL17" s="202">
        <f t="shared" si="4"/>
        <v>0</v>
      </c>
      <c r="AM17" s="203"/>
      <c r="AN17" s="17"/>
      <c r="AO17" s="201"/>
    </row>
    <row r="18" spans="1:41" s="15" customFormat="1" ht="21" customHeight="1">
      <c r="A18" s="21">
        <v>12</v>
      </c>
      <c r="B18" s="30"/>
      <c r="C18" s="160" t="s">
        <v>729</v>
      </c>
      <c r="D18" s="161" t="s">
        <v>31</v>
      </c>
      <c r="E18" s="200"/>
      <c r="F18" s="200"/>
      <c r="G18" s="200"/>
      <c r="H18" s="200"/>
      <c r="I18" s="200"/>
      <c r="J18" s="200"/>
      <c r="K18" s="200"/>
      <c r="L18" s="200"/>
      <c r="M18" s="200"/>
      <c r="N18" s="200"/>
      <c r="O18" s="142" t="s">
        <v>6</v>
      </c>
      <c r="P18" s="200"/>
      <c r="Q18" s="200"/>
      <c r="R18" s="200"/>
      <c r="S18" s="200"/>
      <c r="T18" s="200"/>
      <c r="U18" s="200"/>
      <c r="V18" s="142" t="s">
        <v>6</v>
      </c>
      <c r="W18" s="142"/>
      <c r="X18" s="144" t="s">
        <v>6</v>
      </c>
      <c r="Y18" s="144"/>
      <c r="Z18" s="144"/>
      <c r="AA18" s="144"/>
      <c r="AB18" s="142"/>
      <c r="AC18" s="142"/>
      <c r="AD18" s="142"/>
      <c r="AE18" s="142"/>
      <c r="AF18" s="144"/>
      <c r="AG18" s="144"/>
      <c r="AH18" s="144"/>
      <c r="AI18" s="144"/>
      <c r="AJ18" s="11">
        <f t="shared" si="2"/>
        <v>3</v>
      </c>
      <c r="AK18" s="202">
        <f t="shared" si="3"/>
        <v>0</v>
      </c>
      <c r="AL18" s="202">
        <f t="shared" si="4"/>
        <v>0</v>
      </c>
      <c r="AM18" s="203"/>
      <c r="AN18" s="17"/>
      <c r="AO18" s="201"/>
    </row>
    <row r="19" spans="1:41" s="15" customFormat="1" ht="21" customHeight="1">
      <c r="A19" s="21">
        <v>13</v>
      </c>
      <c r="B19" s="30"/>
      <c r="C19" s="160" t="s">
        <v>730</v>
      </c>
      <c r="D19" s="161" t="s">
        <v>130</v>
      </c>
      <c r="E19" s="200"/>
      <c r="F19" s="200"/>
      <c r="G19" s="200"/>
      <c r="H19" s="200"/>
      <c r="I19" s="200"/>
      <c r="J19" s="200"/>
      <c r="K19" s="200"/>
      <c r="L19" s="200"/>
      <c r="M19" s="200"/>
      <c r="N19" s="200"/>
      <c r="O19" s="142"/>
      <c r="P19" s="200"/>
      <c r="Q19" s="200"/>
      <c r="R19" s="200"/>
      <c r="S19" s="200"/>
      <c r="T19" s="200"/>
      <c r="U19" s="200"/>
      <c r="V19" s="142"/>
      <c r="W19" s="142"/>
      <c r="X19" s="144"/>
      <c r="Y19" s="144"/>
      <c r="Z19" s="144"/>
      <c r="AA19" s="144"/>
      <c r="AB19" s="142"/>
      <c r="AC19" s="142"/>
      <c r="AD19" s="142"/>
      <c r="AE19" s="142"/>
      <c r="AF19" s="144"/>
      <c r="AG19" s="144"/>
      <c r="AH19" s="144"/>
      <c r="AI19" s="144"/>
      <c r="AJ19" s="11">
        <f t="shared" si="2"/>
        <v>0</v>
      </c>
      <c r="AK19" s="202">
        <f t="shared" si="3"/>
        <v>0</v>
      </c>
      <c r="AL19" s="202">
        <f t="shared" si="4"/>
        <v>0</v>
      </c>
      <c r="AM19" s="203"/>
      <c r="AN19" s="17"/>
      <c r="AO19" s="201"/>
    </row>
    <row r="20" spans="1:41" s="15" customFormat="1" ht="21" customHeight="1">
      <c r="A20" s="21">
        <v>14</v>
      </c>
      <c r="B20" s="30"/>
      <c r="C20" s="160" t="s">
        <v>721</v>
      </c>
      <c r="D20" s="161" t="s">
        <v>40</v>
      </c>
      <c r="E20" s="200"/>
      <c r="F20" s="200"/>
      <c r="G20" s="200"/>
      <c r="H20" s="200"/>
      <c r="I20" s="200"/>
      <c r="J20" s="200"/>
      <c r="K20" s="200"/>
      <c r="L20" s="200"/>
      <c r="M20" s="200"/>
      <c r="N20" s="200"/>
      <c r="O20" s="142" t="s">
        <v>8</v>
      </c>
      <c r="P20" s="200"/>
      <c r="Q20" s="200"/>
      <c r="R20" s="200"/>
      <c r="S20" s="200"/>
      <c r="T20" s="200"/>
      <c r="U20" s="200"/>
      <c r="V20" s="142"/>
      <c r="W20" s="142"/>
      <c r="X20" s="144"/>
      <c r="Y20" s="144"/>
      <c r="Z20" s="144"/>
      <c r="AA20" s="144"/>
      <c r="AB20" s="142"/>
      <c r="AC20" s="142"/>
      <c r="AD20" s="142"/>
      <c r="AE20" s="142"/>
      <c r="AF20" s="144"/>
      <c r="AG20" s="144"/>
      <c r="AH20" s="144"/>
      <c r="AI20" s="144"/>
      <c r="AJ20" s="11">
        <f t="shared" si="2"/>
        <v>0</v>
      </c>
      <c r="AK20" s="202">
        <f t="shared" si="3"/>
        <v>0</v>
      </c>
      <c r="AL20" s="202">
        <f t="shared" si="4"/>
        <v>1</v>
      </c>
      <c r="AM20" s="203"/>
      <c r="AN20" s="17"/>
      <c r="AO20" s="201"/>
    </row>
    <row r="21" spans="1:41" s="15" customFormat="1" ht="21" customHeight="1">
      <c r="A21" s="21">
        <v>15</v>
      </c>
      <c r="B21" s="30"/>
      <c r="C21" s="160" t="s">
        <v>122</v>
      </c>
      <c r="D21" s="161" t="s">
        <v>722</v>
      </c>
      <c r="E21" s="200"/>
      <c r="F21" s="200"/>
      <c r="G21" s="200"/>
      <c r="H21" s="200"/>
      <c r="I21" s="200"/>
      <c r="J21" s="200"/>
      <c r="K21" s="200"/>
      <c r="L21" s="200"/>
      <c r="M21" s="200"/>
      <c r="N21" s="200"/>
      <c r="O21" s="200"/>
      <c r="P21" s="200"/>
      <c r="Q21" s="200"/>
      <c r="R21" s="200"/>
      <c r="S21" s="200"/>
      <c r="T21" s="200"/>
      <c r="U21" s="200"/>
      <c r="V21" s="142"/>
      <c r="W21" s="142"/>
      <c r="X21" s="144"/>
      <c r="Y21" s="144"/>
      <c r="Z21" s="144"/>
      <c r="AA21" s="144"/>
      <c r="AB21" s="142"/>
      <c r="AC21" s="142"/>
      <c r="AD21" s="142"/>
      <c r="AE21" s="142"/>
      <c r="AF21" s="144"/>
      <c r="AG21" s="144"/>
      <c r="AH21" s="144"/>
      <c r="AI21" s="144"/>
      <c r="AJ21" s="11">
        <f t="shared" si="2"/>
        <v>0</v>
      </c>
      <c r="AK21" s="202">
        <f t="shared" si="3"/>
        <v>0</v>
      </c>
      <c r="AL21" s="202">
        <f t="shared" si="4"/>
        <v>0</v>
      </c>
      <c r="AM21" s="203"/>
      <c r="AN21" s="17"/>
      <c r="AO21" s="201"/>
    </row>
    <row r="22" spans="1:41" s="15" customFormat="1" ht="21" customHeight="1">
      <c r="A22" s="21">
        <v>16</v>
      </c>
      <c r="B22" s="30"/>
      <c r="C22" s="160" t="s">
        <v>122</v>
      </c>
      <c r="D22" s="161" t="s">
        <v>722</v>
      </c>
      <c r="E22" s="200"/>
      <c r="F22" s="200"/>
      <c r="G22" s="200"/>
      <c r="H22" s="200"/>
      <c r="I22" s="200"/>
      <c r="J22" s="200"/>
      <c r="K22" s="200"/>
      <c r="L22" s="200"/>
      <c r="M22" s="200"/>
      <c r="N22" s="200"/>
      <c r="O22" s="200"/>
      <c r="P22" s="200"/>
      <c r="Q22" s="200"/>
      <c r="R22" s="200"/>
      <c r="S22" s="200"/>
      <c r="T22" s="200"/>
      <c r="U22" s="200"/>
      <c r="V22" s="142"/>
      <c r="W22" s="142"/>
      <c r="X22" s="144"/>
      <c r="Y22" s="144"/>
      <c r="Z22" s="144"/>
      <c r="AA22" s="144"/>
      <c r="AB22" s="142"/>
      <c r="AC22" s="142"/>
      <c r="AD22" s="142"/>
      <c r="AE22" s="142"/>
      <c r="AF22" s="144"/>
      <c r="AG22" s="144"/>
      <c r="AH22" s="144"/>
      <c r="AI22" s="144"/>
      <c r="AJ22" s="11">
        <f t="shared" si="2"/>
        <v>0</v>
      </c>
      <c r="AK22" s="202">
        <f t="shared" si="3"/>
        <v>0</v>
      </c>
      <c r="AL22" s="202">
        <f t="shared" si="4"/>
        <v>0</v>
      </c>
      <c r="AM22" s="203"/>
      <c r="AN22" s="17"/>
      <c r="AO22" s="201"/>
    </row>
    <row r="23" spans="1:41" s="15" customFormat="1" ht="21" customHeight="1">
      <c r="A23" s="21">
        <v>17</v>
      </c>
      <c r="B23" s="30"/>
      <c r="C23" s="160" t="s">
        <v>731</v>
      </c>
      <c r="D23" s="161" t="s">
        <v>11</v>
      </c>
      <c r="E23" s="200"/>
      <c r="F23" s="200"/>
      <c r="G23" s="200"/>
      <c r="H23" s="200"/>
      <c r="I23" s="200"/>
      <c r="J23" s="200"/>
      <c r="K23" s="200"/>
      <c r="L23" s="200"/>
      <c r="M23" s="200"/>
      <c r="N23" s="200"/>
      <c r="O23" s="200" t="s">
        <v>6</v>
      </c>
      <c r="P23" s="200"/>
      <c r="Q23" s="200"/>
      <c r="R23" s="200" t="s">
        <v>6</v>
      </c>
      <c r="S23" s="200"/>
      <c r="T23" s="200"/>
      <c r="U23" s="200"/>
      <c r="V23" s="142" t="s">
        <v>6</v>
      </c>
      <c r="W23" s="142"/>
      <c r="X23" s="144" t="s">
        <v>6</v>
      </c>
      <c r="Y23" s="144" t="s">
        <v>6</v>
      </c>
      <c r="Z23" s="144"/>
      <c r="AA23" s="144"/>
      <c r="AB23" s="142"/>
      <c r="AC23" s="142"/>
      <c r="AD23" s="142"/>
      <c r="AE23" s="142"/>
      <c r="AF23" s="144"/>
      <c r="AG23" s="144"/>
      <c r="AH23" s="144"/>
      <c r="AI23" s="144"/>
      <c r="AJ23" s="11">
        <f t="shared" si="2"/>
        <v>5</v>
      </c>
      <c r="AK23" s="202">
        <f t="shared" si="3"/>
        <v>0</v>
      </c>
      <c r="AL23" s="202">
        <f t="shared" si="4"/>
        <v>0</v>
      </c>
      <c r="AM23" s="203"/>
      <c r="AN23" s="17"/>
      <c r="AO23" s="201"/>
    </row>
    <row r="24" spans="1:41" s="15" customFormat="1" ht="21" customHeight="1">
      <c r="A24" s="21">
        <v>18</v>
      </c>
      <c r="B24" s="30"/>
      <c r="C24" s="160" t="s">
        <v>732</v>
      </c>
      <c r="D24" s="161" t="s">
        <v>32</v>
      </c>
      <c r="E24" s="200"/>
      <c r="F24" s="200"/>
      <c r="G24" s="200"/>
      <c r="H24" s="200"/>
      <c r="I24" s="200"/>
      <c r="J24" s="200"/>
      <c r="K24" s="200"/>
      <c r="L24" s="200"/>
      <c r="M24" s="200"/>
      <c r="N24" s="200"/>
      <c r="O24" s="200"/>
      <c r="P24" s="200"/>
      <c r="Q24" s="200"/>
      <c r="R24" s="200"/>
      <c r="S24" s="200"/>
      <c r="T24" s="200"/>
      <c r="U24" s="200"/>
      <c r="V24" s="142" t="s">
        <v>6</v>
      </c>
      <c r="W24" s="142"/>
      <c r="X24" s="144"/>
      <c r="Y24" s="144" t="s">
        <v>6</v>
      </c>
      <c r="Z24" s="144"/>
      <c r="AA24" s="144"/>
      <c r="AB24" s="142"/>
      <c r="AC24" s="142"/>
      <c r="AD24" s="142"/>
      <c r="AE24" s="142"/>
      <c r="AF24" s="144"/>
      <c r="AG24" s="144"/>
      <c r="AH24" s="144"/>
      <c r="AI24" s="144"/>
      <c r="AJ24" s="11">
        <f t="shared" si="2"/>
        <v>2</v>
      </c>
      <c r="AK24" s="202">
        <f t="shared" si="3"/>
        <v>0</v>
      </c>
      <c r="AL24" s="202">
        <f t="shared" si="4"/>
        <v>0</v>
      </c>
      <c r="AM24" s="203"/>
      <c r="AN24" s="17"/>
      <c r="AO24" s="201"/>
    </row>
    <row r="25" spans="1:41" s="15" customFormat="1" ht="21" customHeight="1">
      <c r="A25" s="21">
        <v>19</v>
      </c>
      <c r="B25" s="30"/>
      <c r="C25" s="160" t="s">
        <v>272</v>
      </c>
      <c r="D25" s="161" t="s">
        <v>32</v>
      </c>
      <c r="E25" s="200"/>
      <c r="F25" s="200"/>
      <c r="G25" s="200"/>
      <c r="H25" s="200"/>
      <c r="I25" s="200"/>
      <c r="J25" s="200"/>
      <c r="K25" s="200"/>
      <c r="L25" s="200"/>
      <c r="M25" s="200"/>
      <c r="N25" s="200"/>
      <c r="O25" s="200"/>
      <c r="P25" s="200"/>
      <c r="Q25" s="200"/>
      <c r="R25" s="200"/>
      <c r="S25" s="200"/>
      <c r="T25" s="200"/>
      <c r="U25" s="200"/>
      <c r="V25" s="142" t="s">
        <v>6</v>
      </c>
      <c r="W25" s="142"/>
      <c r="X25" s="144"/>
      <c r="Y25" s="144"/>
      <c r="Z25" s="144"/>
      <c r="AA25" s="144"/>
      <c r="AB25" s="142"/>
      <c r="AC25" s="142"/>
      <c r="AD25" s="142"/>
      <c r="AE25" s="142"/>
      <c r="AF25" s="144"/>
      <c r="AG25" s="144"/>
      <c r="AH25" s="144"/>
      <c r="AI25" s="144"/>
      <c r="AJ25" s="11">
        <f t="shared" si="2"/>
        <v>1</v>
      </c>
      <c r="AK25" s="202">
        <f t="shared" si="3"/>
        <v>0</v>
      </c>
      <c r="AL25" s="202">
        <f t="shared" si="4"/>
        <v>0</v>
      </c>
      <c r="AM25" s="203"/>
      <c r="AN25" s="17"/>
      <c r="AO25" s="201"/>
    </row>
    <row r="26" spans="1:41" s="15" customFormat="1" ht="21" customHeight="1">
      <c r="A26" s="21">
        <v>20</v>
      </c>
      <c r="B26" s="30"/>
      <c r="C26" s="160" t="s">
        <v>733</v>
      </c>
      <c r="D26" s="161" t="s">
        <v>42</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2"/>
        <v>0</v>
      </c>
      <c r="AK26" s="202">
        <f t="shared" si="3"/>
        <v>0</v>
      </c>
      <c r="AL26" s="202">
        <f t="shared" si="4"/>
        <v>0</v>
      </c>
      <c r="AM26" s="203"/>
      <c r="AN26" s="17"/>
      <c r="AO26" s="201"/>
    </row>
    <row r="27" spans="1:41" s="15" customFormat="1" ht="21" customHeight="1">
      <c r="A27" s="21">
        <v>21</v>
      </c>
      <c r="B27" s="30"/>
      <c r="C27" s="160" t="s">
        <v>181</v>
      </c>
      <c r="D27" s="161" t="s">
        <v>43</v>
      </c>
      <c r="E27" s="200"/>
      <c r="F27" s="200"/>
      <c r="G27" s="200"/>
      <c r="H27" s="200"/>
      <c r="I27" s="200"/>
      <c r="J27" s="200"/>
      <c r="K27" s="200"/>
      <c r="L27" s="200"/>
      <c r="M27" s="200"/>
      <c r="N27" s="200"/>
      <c r="O27" s="200"/>
      <c r="P27" s="200"/>
      <c r="Q27" s="200"/>
      <c r="R27" s="200" t="s">
        <v>6</v>
      </c>
      <c r="S27" s="200"/>
      <c r="T27" s="200"/>
      <c r="U27" s="200"/>
      <c r="V27" s="142"/>
      <c r="W27" s="142"/>
      <c r="X27" s="144"/>
      <c r="Y27" s="144"/>
      <c r="Z27" s="144"/>
      <c r="AA27" s="144"/>
      <c r="AB27" s="142"/>
      <c r="AC27" s="142"/>
      <c r="AD27" s="142"/>
      <c r="AE27" s="142"/>
      <c r="AF27" s="144"/>
      <c r="AG27" s="144"/>
      <c r="AH27" s="144"/>
      <c r="AI27" s="144"/>
      <c r="AJ27" s="11">
        <f t="shared" si="2"/>
        <v>1</v>
      </c>
      <c r="AK27" s="202">
        <f t="shared" si="3"/>
        <v>0</v>
      </c>
      <c r="AL27" s="202">
        <f t="shared" si="4"/>
        <v>0</v>
      </c>
      <c r="AM27" s="203"/>
      <c r="AN27" s="17"/>
      <c r="AO27" s="201"/>
    </row>
    <row r="28" spans="1:41" s="15" customFormat="1" ht="21" customHeight="1">
      <c r="A28" s="21">
        <v>22</v>
      </c>
      <c r="B28" s="30"/>
      <c r="C28" s="160" t="s">
        <v>734</v>
      </c>
      <c r="D28" s="161" t="s">
        <v>160</v>
      </c>
      <c r="E28" s="200"/>
      <c r="F28" s="200"/>
      <c r="G28" s="200"/>
      <c r="H28" s="200"/>
      <c r="I28" s="200"/>
      <c r="J28" s="200"/>
      <c r="K28" s="200"/>
      <c r="L28" s="200"/>
      <c r="M28" s="200"/>
      <c r="N28" s="200"/>
      <c r="O28" s="200"/>
      <c r="P28" s="200"/>
      <c r="Q28" s="200"/>
      <c r="R28" s="200"/>
      <c r="S28" s="200"/>
      <c r="T28" s="200"/>
      <c r="U28" s="200"/>
      <c r="V28" s="142"/>
      <c r="W28" s="142"/>
      <c r="X28" s="144"/>
      <c r="Y28" s="144"/>
      <c r="Z28" s="144"/>
      <c r="AA28" s="144"/>
      <c r="AB28" s="142"/>
      <c r="AC28" s="142"/>
      <c r="AD28" s="142"/>
      <c r="AE28" s="142"/>
      <c r="AF28" s="144"/>
      <c r="AG28" s="144"/>
      <c r="AH28" s="144"/>
      <c r="AI28" s="144"/>
      <c r="AJ28" s="11">
        <f t="shared" si="2"/>
        <v>0</v>
      </c>
      <c r="AK28" s="202">
        <f t="shared" si="3"/>
        <v>0</v>
      </c>
      <c r="AL28" s="202">
        <f t="shared" si="4"/>
        <v>0</v>
      </c>
      <c r="AM28" s="203"/>
      <c r="AN28" s="17"/>
      <c r="AO28" s="201"/>
    </row>
    <row r="29" spans="1:41" s="15" customFormat="1" ht="21" customHeight="1">
      <c r="A29" s="21">
        <v>23</v>
      </c>
      <c r="B29" s="30"/>
      <c r="C29" s="160" t="s">
        <v>93</v>
      </c>
      <c r="D29" s="161" t="s">
        <v>51</v>
      </c>
      <c r="E29" s="200"/>
      <c r="F29" s="200"/>
      <c r="G29" s="200"/>
      <c r="H29" s="200"/>
      <c r="I29" s="200"/>
      <c r="J29" s="200"/>
      <c r="K29" s="200"/>
      <c r="L29" s="200"/>
      <c r="M29" s="200"/>
      <c r="N29" s="200"/>
      <c r="O29" s="200"/>
      <c r="P29" s="200"/>
      <c r="Q29" s="200"/>
      <c r="R29" s="200" t="s">
        <v>6</v>
      </c>
      <c r="S29" s="200"/>
      <c r="T29" s="200"/>
      <c r="U29" s="200"/>
      <c r="V29" s="142" t="s">
        <v>6</v>
      </c>
      <c r="W29" s="142"/>
      <c r="X29" s="144"/>
      <c r="Y29" s="144"/>
      <c r="Z29" s="144"/>
      <c r="AA29" s="144"/>
      <c r="AB29" s="142"/>
      <c r="AC29" s="142"/>
      <c r="AD29" s="142"/>
      <c r="AE29" s="142"/>
      <c r="AF29" s="144"/>
      <c r="AG29" s="144"/>
      <c r="AH29" s="144"/>
      <c r="AI29" s="144"/>
      <c r="AJ29" s="11">
        <f t="shared" si="2"/>
        <v>2</v>
      </c>
      <c r="AK29" s="202">
        <f t="shared" si="3"/>
        <v>0</v>
      </c>
      <c r="AL29" s="202">
        <f t="shared" si="4"/>
        <v>0</v>
      </c>
      <c r="AM29" s="203"/>
      <c r="AN29" s="17"/>
      <c r="AO29" s="201"/>
    </row>
    <row r="30" spans="1:41" s="15" customFormat="1" ht="21" customHeight="1">
      <c r="A30" s="21">
        <v>24</v>
      </c>
      <c r="B30" s="30"/>
      <c r="C30" s="160" t="s">
        <v>544</v>
      </c>
      <c r="D30" s="161" t="s">
        <v>9</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2"/>
        <v>0</v>
      </c>
      <c r="AK30" s="202">
        <f t="shared" si="3"/>
        <v>0</v>
      </c>
      <c r="AL30" s="202">
        <f t="shared" si="4"/>
        <v>0</v>
      </c>
      <c r="AM30" s="203"/>
      <c r="AN30" s="17"/>
      <c r="AO30" s="201"/>
    </row>
    <row r="31" spans="1:41" s="15" customFormat="1" ht="21" customHeight="1">
      <c r="A31" s="21">
        <v>25</v>
      </c>
      <c r="B31" s="30"/>
      <c r="C31" s="160" t="s">
        <v>737</v>
      </c>
      <c r="D31" s="161" t="s">
        <v>46</v>
      </c>
      <c r="E31" s="200"/>
      <c r="F31" s="200"/>
      <c r="G31" s="200"/>
      <c r="H31" s="200"/>
      <c r="I31" s="200"/>
      <c r="J31" s="200"/>
      <c r="K31" s="200"/>
      <c r="L31" s="200"/>
      <c r="M31" s="200"/>
      <c r="N31" s="200"/>
      <c r="O31" s="200"/>
      <c r="P31" s="200"/>
      <c r="Q31" s="200"/>
      <c r="R31" s="200"/>
      <c r="S31" s="200"/>
      <c r="T31" s="200"/>
      <c r="U31" s="200"/>
      <c r="V31" s="142"/>
      <c r="W31" s="142"/>
      <c r="X31" s="144"/>
      <c r="Y31" s="144"/>
      <c r="Z31" s="144"/>
      <c r="AA31" s="144"/>
      <c r="AB31" s="142"/>
      <c r="AC31" s="142"/>
      <c r="AD31" s="142"/>
      <c r="AE31" s="142"/>
      <c r="AF31" s="144"/>
      <c r="AG31" s="144"/>
      <c r="AH31" s="144"/>
      <c r="AI31" s="144"/>
      <c r="AJ31" s="11">
        <f t="shared" si="2"/>
        <v>0</v>
      </c>
      <c r="AK31" s="202">
        <f t="shared" si="3"/>
        <v>0</v>
      </c>
      <c r="AL31" s="202">
        <f t="shared" si="4"/>
        <v>0</v>
      </c>
      <c r="AM31" s="203"/>
      <c r="AN31" s="17"/>
      <c r="AO31" s="201"/>
    </row>
    <row r="32" spans="1:41" s="15" customFormat="1" ht="21" customHeight="1">
      <c r="A32" s="21">
        <v>26</v>
      </c>
      <c r="B32" s="30"/>
      <c r="C32" s="160" t="s">
        <v>735</v>
      </c>
      <c r="D32" s="161" t="s">
        <v>86</v>
      </c>
      <c r="E32" s="200"/>
      <c r="F32" s="200"/>
      <c r="G32" s="200"/>
      <c r="H32" s="200"/>
      <c r="I32" s="200"/>
      <c r="J32" s="200"/>
      <c r="K32" s="200"/>
      <c r="L32" s="200"/>
      <c r="M32" s="200"/>
      <c r="N32" s="200"/>
      <c r="O32" s="200"/>
      <c r="P32" s="200"/>
      <c r="Q32" s="200"/>
      <c r="R32" s="200" t="s">
        <v>7</v>
      </c>
      <c r="S32" s="200"/>
      <c r="T32" s="200"/>
      <c r="U32" s="200"/>
      <c r="V32" s="142"/>
      <c r="W32" s="142"/>
      <c r="X32" s="144"/>
      <c r="Y32" s="144"/>
      <c r="Z32" s="144"/>
      <c r="AA32" s="144"/>
      <c r="AB32" s="142"/>
      <c r="AC32" s="142"/>
      <c r="AD32" s="142"/>
      <c r="AE32" s="142"/>
      <c r="AF32" s="144"/>
      <c r="AG32" s="144"/>
      <c r="AH32" s="144"/>
      <c r="AI32" s="144"/>
      <c r="AJ32" s="11">
        <f t="shared" si="2"/>
        <v>0</v>
      </c>
      <c r="AK32" s="202">
        <f t="shared" si="3"/>
        <v>1</v>
      </c>
      <c r="AL32" s="202">
        <f t="shared" si="4"/>
        <v>0</v>
      </c>
      <c r="AM32" s="203"/>
      <c r="AN32" s="17"/>
      <c r="AO32" s="201"/>
    </row>
    <row r="33" spans="1:41" s="15" customFormat="1" ht="21" customHeight="1">
      <c r="A33" s="21">
        <v>27</v>
      </c>
      <c r="B33" s="30"/>
      <c r="C33" s="160" t="s">
        <v>486</v>
      </c>
      <c r="D33" s="161" t="s">
        <v>36</v>
      </c>
      <c r="E33" s="200"/>
      <c r="F33" s="200"/>
      <c r="G33" s="200"/>
      <c r="H33" s="200"/>
      <c r="I33" s="200"/>
      <c r="J33" s="200"/>
      <c r="K33" s="200"/>
      <c r="L33" s="200"/>
      <c r="M33" s="200"/>
      <c r="N33" s="200"/>
      <c r="O33" s="200"/>
      <c r="P33" s="200"/>
      <c r="Q33" s="200"/>
      <c r="R33" s="200"/>
      <c r="S33" s="200"/>
      <c r="T33" s="200"/>
      <c r="U33" s="200"/>
      <c r="V33" s="142"/>
      <c r="W33" s="142"/>
      <c r="X33" s="144"/>
      <c r="Y33" s="144"/>
      <c r="Z33" s="144"/>
      <c r="AA33" s="144"/>
      <c r="AB33" s="142"/>
      <c r="AC33" s="142"/>
      <c r="AD33" s="142"/>
      <c r="AE33" s="142"/>
      <c r="AF33" s="144"/>
      <c r="AG33" s="144"/>
      <c r="AH33" s="144"/>
      <c r="AI33" s="144"/>
      <c r="AJ33" s="11">
        <f t="shared" si="2"/>
        <v>0</v>
      </c>
      <c r="AK33" s="202">
        <f t="shared" si="3"/>
        <v>0</v>
      </c>
      <c r="AL33" s="202">
        <f t="shared" si="4"/>
        <v>0</v>
      </c>
      <c r="AM33" s="203"/>
      <c r="AN33" s="17"/>
      <c r="AO33" s="201"/>
    </row>
    <row r="34" spans="1:41" s="15" customFormat="1" ht="21" customHeight="1">
      <c r="A34" s="21">
        <v>28</v>
      </c>
      <c r="B34" s="30"/>
      <c r="C34" s="160" t="s">
        <v>101</v>
      </c>
      <c r="D34" s="161" t="s">
        <v>736</v>
      </c>
      <c r="E34" s="200"/>
      <c r="F34" s="200"/>
      <c r="G34" s="200"/>
      <c r="H34" s="200"/>
      <c r="I34" s="200"/>
      <c r="J34" s="200"/>
      <c r="K34" s="200"/>
      <c r="L34" s="200"/>
      <c r="M34" s="200"/>
      <c r="N34" s="200"/>
      <c r="O34" s="200"/>
      <c r="P34" s="200"/>
      <c r="Q34" s="200"/>
      <c r="R34" s="200"/>
      <c r="S34" s="200"/>
      <c r="T34" s="200"/>
      <c r="U34" s="200"/>
      <c r="V34" s="142"/>
      <c r="W34" s="142"/>
      <c r="X34" s="144"/>
      <c r="Y34" s="144" t="s">
        <v>6</v>
      </c>
      <c r="Z34" s="144"/>
      <c r="AA34" s="144"/>
      <c r="AB34" s="142"/>
      <c r="AC34" s="142"/>
      <c r="AD34" s="142"/>
      <c r="AE34" s="142"/>
      <c r="AF34" s="144"/>
      <c r="AG34" s="144"/>
      <c r="AH34" s="144"/>
      <c r="AI34" s="144"/>
      <c r="AJ34" s="11">
        <f t="shared" si="2"/>
        <v>1</v>
      </c>
      <c r="AK34" s="202">
        <f t="shared" si="3"/>
        <v>0</v>
      </c>
      <c r="AL34" s="202">
        <f t="shared" si="4"/>
        <v>0</v>
      </c>
      <c r="AM34" s="203"/>
      <c r="AN34" s="17"/>
      <c r="AO34" s="201"/>
    </row>
    <row r="35" spans="1:41" s="15" customFormat="1" ht="21" customHeight="1">
      <c r="A35" s="21">
        <v>29</v>
      </c>
      <c r="B35" s="30"/>
      <c r="C35" s="160" t="s">
        <v>122</v>
      </c>
      <c r="D35" s="161" t="s">
        <v>37</v>
      </c>
      <c r="E35" s="200"/>
      <c r="F35" s="200"/>
      <c r="G35" s="200"/>
      <c r="H35" s="200"/>
      <c r="I35" s="200"/>
      <c r="J35" s="200"/>
      <c r="K35" s="200"/>
      <c r="L35" s="200"/>
      <c r="M35" s="200"/>
      <c r="N35" s="200"/>
      <c r="O35" s="200"/>
      <c r="P35" s="200"/>
      <c r="Q35" s="200"/>
      <c r="R35" s="200"/>
      <c r="S35" s="200"/>
      <c r="T35" s="200"/>
      <c r="U35" s="200"/>
      <c r="V35" s="142"/>
      <c r="W35" s="142"/>
      <c r="X35" s="144"/>
      <c r="Y35" s="144"/>
      <c r="Z35" s="144"/>
      <c r="AA35" s="144"/>
      <c r="AB35" s="142"/>
      <c r="AC35" s="142"/>
      <c r="AD35" s="142"/>
      <c r="AE35" s="142"/>
      <c r="AF35" s="144"/>
      <c r="AG35" s="144"/>
      <c r="AH35" s="144"/>
      <c r="AI35" s="144"/>
      <c r="AJ35" s="11">
        <f t="shared" si="2"/>
        <v>0</v>
      </c>
      <c r="AK35" s="202">
        <f t="shared" si="3"/>
        <v>0</v>
      </c>
      <c r="AL35" s="202">
        <f t="shared" si="4"/>
        <v>0</v>
      </c>
      <c r="AM35" s="203"/>
      <c r="AN35" s="17"/>
      <c r="AO35" s="201"/>
    </row>
    <row r="36" spans="1:41" s="15" customFormat="1" ht="21" customHeight="1">
      <c r="A36" s="21">
        <v>30</v>
      </c>
      <c r="B36" s="30"/>
      <c r="C36" s="160" t="s">
        <v>45</v>
      </c>
      <c r="D36" s="161" t="s">
        <v>54</v>
      </c>
      <c r="E36" s="200"/>
      <c r="F36" s="200"/>
      <c r="G36" s="200"/>
      <c r="H36" s="200"/>
      <c r="I36" s="200"/>
      <c r="J36" s="200"/>
      <c r="K36" s="200"/>
      <c r="L36" s="200"/>
      <c r="M36" s="200"/>
      <c r="N36" s="200"/>
      <c r="O36" s="200" t="s">
        <v>6</v>
      </c>
      <c r="P36" s="200"/>
      <c r="Q36" s="200"/>
      <c r="R36" s="200" t="s">
        <v>6</v>
      </c>
      <c r="S36" s="200"/>
      <c r="T36" s="200"/>
      <c r="U36" s="200"/>
      <c r="V36" s="142" t="s">
        <v>6</v>
      </c>
      <c r="W36" s="142"/>
      <c r="X36" s="144"/>
      <c r="Y36" s="144"/>
      <c r="Z36" s="144"/>
      <c r="AA36" s="144"/>
      <c r="AB36" s="142"/>
      <c r="AC36" s="142"/>
      <c r="AD36" s="142"/>
      <c r="AE36" s="142"/>
      <c r="AF36" s="144"/>
      <c r="AG36" s="144"/>
      <c r="AH36" s="144"/>
      <c r="AI36" s="144"/>
      <c r="AJ36" s="11">
        <f t="shared" si="2"/>
        <v>3</v>
      </c>
      <c r="AK36" s="202">
        <f t="shared" si="3"/>
        <v>0</v>
      </c>
      <c r="AL36" s="202">
        <f t="shared" si="4"/>
        <v>0</v>
      </c>
      <c r="AM36" s="203"/>
      <c r="AN36" s="17"/>
      <c r="AO36" s="201"/>
    </row>
    <row r="37" spans="1:41" s="15" customFormat="1" ht="21" customHeight="1">
      <c r="A37" s="21">
        <v>31</v>
      </c>
      <c r="B37" s="30"/>
      <c r="C37" s="160" t="s">
        <v>780</v>
      </c>
      <c r="D37" s="161" t="s">
        <v>47</v>
      </c>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2"/>
        <v>0</v>
      </c>
      <c r="AK37" s="202">
        <f t="shared" si="3"/>
        <v>0</v>
      </c>
      <c r="AL37" s="202">
        <f t="shared" si="4"/>
        <v>0</v>
      </c>
      <c r="AM37" s="203"/>
      <c r="AN37" s="17"/>
      <c r="AO37" s="201"/>
    </row>
    <row r="38" spans="1:41" s="15" customFormat="1" ht="21" customHeight="1">
      <c r="A38" s="21">
        <v>32</v>
      </c>
      <c r="B38" s="30"/>
      <c r="C38" s="160"/>
      <c r="D38" s="161"/>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2"/>
        <v>0</v>
      </c>
      <c r="AK38" s="202">
        <f t="shared" si="3"/>
        <v>0</v>
      </c>
      <c r="AL38" s="202">
        <f t="shared" si="4"/>
        <v>0</v>
      </c>
      <c r="AM38" s="203"/>
      <c r="AN38" s="17"/>
      <c r="AO38" s="201"/>
    </row>
    <row r="39" spans="1:41" s="15" customFormat="1" ht="21" customHeight="1">
      <c r="A39" s="21">
        <v>33</v>
      </c>
      <c r="B39" s="30"/>
      <c r="C39" s="160"/>
      <c r="D39" s="161"/>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2"/>
        <v>0</v>
      </c>
      <c r="AK39" s="202">
        <f t="shared" si="3"/>
        <v>0</v>
      </c>
      <c r="AL39" s="202">
        <f t="shared" si="4"/>
        <v>0</v>
      </c>
      <c r="AM39" s="203"/>
      <c r="AN39" s="17"/>
      <c r="AO39" s="201"/>
    </row>
    <row r="40" spans="1:41" s="15" customFormat="1" ht="21" customHeight="1">
      <c r="A40" s="21">
        <v>34</v>
      </c>
      <c r="B40" s="30"/>
      <c r="C40" s="160"/>
      <c r="D40" s="161"/>
      <c r="E40" s="200"/>
      <c r="F40" s="200"/>
      <c r="G40" s="200"/>
      <c r="H40" s="200"/>
      <c r="I40" s="200"/>
      <c r="J40" s="200"/>
      <c r="K40" s="200"/>
      <c r="L40" s="200"/>
      <c r="M40" s="200"/>
      <c r="N40" s="200"/>
      <c r="O40" s="200"/>
      <c r="P40" s="200"/>
      <c r="Q40" s="200"/>
      <c r="R40" s="200"/>
      <c r="S40" s="200"/>
      <c r="T40" s="200"/>
      <c r="U40" s="200"/>
      <c r="V40" s="142"/>
      <c r="W40" s="142"/>
      <c r="X40" s="144"/>
      <c r="Y40" s="144"/>
      <c r="Z40" s="144"/>
      <c r="AA40" s="144"/>
      <c r="AB40" s="142"/>
      <c r="AC40" s="142"/>
      <c r="AD40" s="142"/>
      <c r="AE40" s="142"/>
      <c r="AF40" s="144"/>
      <c r="AG40" s="144"/>
      <c r="AH40" s="144"/>
      <c r="AI40" s="144"/>
      <c r="AJ40" s="132"/>
      <c r="AK40" s="200"/>
      <c r="AL40" s="200"/>
      <c r="AM40" s="203"/>
      <c r="AN40" s="17"/>
      <c r="AO40" s="201"/>
    </row>
    <row r="41" spans="1:41">
      <c r="A41" s="298" t="s">
        <v>10</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300"/>
      <c r="AJ41" s="11">
        <f>SUM(AJ7:AJ40)</f>
        <v>33</v>
      </c>
      <c r="AK41" s="11">
        <f>SUM(AK7:AK40)</f>
        <v>1</v>
      </c>
      <c r="AL41" s="11">
        <f>SUM(AL7:AL40)</f>
        <v>1</v>
      </c>
    </row>
    <row r="42" spans="1:41">
      <c r="A42" s="302" t="s">
        <v>255</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4"/>
    </row>
    <row r="43" spans="1:41">
      <c r="C43" s="5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5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301"/>
      <c r="D45" s="301"/>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301"/>
      <c r="D46" s="301"/>
      <c r="E46" s="301"/>
      <c r="F46" s="301"/>
      <c r="G46" s="301"/>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301"/>
      <c r="D47" s="301"/>
      <c r="E47" s="301"/>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1">
      <c r="C48" s="301"/>
      <c r="D48" s="301"/>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sheetData>
  <sortState ref="C7:D36">
    <sortCondition ref="D7:D36"/>
  </sortState>
  <mergeCells count="21">
    <mergeCell ref="A1:P1"/>
    <mergeCell ref="Q1:AL1"/>
    <mergeCell ref="A2:P2"/>
    <mergeCell ref="Q2:AL2"/>
    <mergeCell ref="A3:AL3"/>
    <mergeCell ref="AK5:AK6"/>
    <mergeCell ref="AL5:AL6"/>
    <mergeCell ref="A42:AL42"/>
    <mergeCell ref="C48:D48"/>
    <mergeCell ref="A41:AI41"/>
    <mergeCell ref="C47:E47"/>
    <mergeCell ref="C45:D45"/>
    <mergeCell ref="C46:G46"/>
    <mergeCell ref="A5:A6"/>
    <mergeCell ref="B5:B6"/>
    <mergeCell ref="C5:D6"/>
    <mergeCell ref="I4:L4"/>
    <mergeCell ref="M4:N4"/>
    <mergeCell ref="O4:Q4"/>
    <mergeCell ref="R4:T4"/>
    <mergeCell ref="AJ5:AJ6"/>
  </mergeCells>
  <conditionalFormatting sqref="E6:AI6 E7:G40 I7:AI40">
    <cfRule type="expression" dxfId="12" priority="4">
      <formula>IF(E$6="CN",1,0)</formula>
    </cfRule>
  </conditionalFormatting>
  <conditionalFormatting sqref="H7:H40">
    <cfRule type="expression" dxfId="11" priority="3">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F949D4A7-7C4B-4C68-8A92-E2674D99AE4B}">
            <xm:f>IF(BHST21.1!E$6="CN",1,0)</xm:f>
            <x14:dxf>
              <fill>
                <patternFill>
                  <bgColor theme="8" tint="0.59996337778862885"/>
                </patternFill>
              </fill>
            </x14:dxf>
          </x14:cfRule>
          <xm:sqref>E6:AI6</xm:sqref>
        </x14:conditionalFormatting>
        <x14:conditionalFormatting xmlns:xm="http://schemas.microsoft.com/office/excel/2006/main">
          <x14:cfRule type="expression" priority="5" id="{53DB945B-91BB-421E-8C4B-5B7CD1537463}">
            <xm:f>IF(BHST21.1!E$6="CN",1,0)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workbookViewId="0">
      <selection activeCell="AB14" sqref="AB14"/>
    </sheetView>
  </sheetViews>
  <sheetFormatPr defaultColWidth="9.33203125" defaultRowHeight="18"/>
  <cols>
    <col min="1" max="1" width="6.83203125" style="14" customWidth="1"/>
    <col min="2" max="2" width="18.5" style="14" bestFit="1"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ht="2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ht="35.25" customHeight="1">
      <c r="A3" s="307" t="s">
        <v>739</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1"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41"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41" s="15" customFormat="1" ht="21" customHeight="1">
      <c r="A7" s="21">
        <v>1</v>
      </c>
      <c r="B7" s="30"/>
      <c r="C7" s="162" t="s">
        <v>740</v>
      </c>
      <c r="D7" s="167" t="s">
        <v>30</v>
      </c>
      <c r="E7" s="151"/>
      <c r="F7" s="151"/>
      <c r="G7" s="151"/>
      <c r="H7" s="152"/>
      <c r="I7" s="151"/>
      <c r="J7" s="151"/>
      <c r="K7" s="151"/>
      <c r="L7" s="151"/>
      <c r="M7" s="151"/>
      <c r="N7" s="151"/>
      <c r="O7" s="151"/>
      <c r="P7" s="151"/>
      <c r="Q7" s="151"/>
      <c r="R7" s="151"/>
      <c r="S7" s="151"/>
      <c r="T7" s="151"/>
      <c r="U7" s="151"/>
      <c r="V7" s="29"/>
      <c r="W7" s="29"/>
      <c r="X7" s="3"/>
      <c r="Y7" s="3"/>
      <c r="Z7" s="3"/>
      <c r="AA7" s="3"/>
      <c r="AB7" s="29"/>
      <c r="AC7" s="29"/>
      <c r="AD7" s="29"/>
      <c r="AE7" s="29"/>
      <c r="AF7" s="3"/>
      <c r="AG7" s="3"/>
      <c r="AH7" s="3"/>
      <c r="AI7" s="3"/>
      <c r="AJ7" s="11">
        <f>COUNTIF(E7:AI7,"K")+2*COUNTIF(E7:AI7,"2K")+COUNTIF(E7:AI7,"TK")+COUNTIF(E7:AI7,"KT")+COUNTIF(E7:AI7,"PK")+COUNTIF(E7:AI7,"KP")+2*COUNTIF(E7:AI7,"K2")</f>
        <v>0</v>
      </c>
      <c r="AK7" s="151">
        <f>COUNTIF(F7:AJ7,"P")+2*COUNTIF(F7:AJ7,"2P")+COUNTIF(F7:AJ7,"TP")+COUNTIF(F7:AJ7,"PT")+COUNTIF(F7:AJ7,"PK")+COUNTIF(F7:AJ7,"KP")+2*COUNTIF(F7:AJ7,"P2")</f>
        <v>0</v>
      </c>
      <c r="AL7" s="151">
        <f>COUNTIF(E7:AI7,"T")+2*COUNTIF(E7:AI7,"2T")+2*COUNTIF(E7:AI7,"T2")+COUNTIF(E7:AI7,"PT")+COUNTIF(E7:AI7,"TP")+COUNTIF(E7:AI7,"TK")+COUNTIF(E7:AI7,"KT")</f>
        <v>0</v>
      </c>
      <c r="AM7" s="16"/>
      <c r="AN7" s="17"/>
      <c r="AO7" s="150"/>
    </row>
    <row r="8" spans="1:41" s="15" customFormat="1" ht="21" customHeight="1">
      <c r="A8" s="21">
        <v>2</v>
      </c>
      <c r="B8" s="30"/>
      <c r="C8" s="162" t="s">
        <v>741</v>
      </c>
      <c r="D8" s="167" t="s">
        <v>30</v>
      </c>
      <c r="E8" s="200"/>
      <c r="F8" s="200"/>
      <c r="G8" s="200"/>
      <c r="H8" s="200"/>
      <c r="I8" s="200"/>
      <c r="J8" s="200"/>
      <c r="K8" s="200"/>
      <c r="L8" s="200"/>
      <c r="M8" s="200"/>
      <c r="N8" s="200"/>
      <c r="O8" s="200"/>
      <c r="P8" s="200"/>
      <c r="Q8" s="200"/>
      <c r="R8" s="200"/>
      <c r="S8" s="200"/>
      <c r="T8" s="200"/>
      <c r="U8" s="200"/>
      <c r="V8" s="142"/>
      <c r="W8" s="142"/>
      <c r="X8" s="144"/>
      <c r="Y8" s="144"/>
      <c r="Z8" s="144"/>
      <c r="AA8" s="144"/>
      <c r="AB8" s="142"/>
      <c r="AC8" s="142"/>
      <c r="AD8" s="142"/>
      <c r="AE8" s="142"/>
      <c r="AF8" s="144"/>
      <c r="AG8" s="144"/>
      <c r="AH8" s="144"/>
      <c r="AI8" s="144"/>
      <c r="AJ8" s="11">
        <f t="shared" ref="AJ8:AJ39" si="2">COUNTIF(E8:AI8,"K")+2*COUNTIF(E8:AI8,"2K")+COUNTIF(E8:AI8,"TK")+COUNTIF(E8:AI8,"KT")+COUNTIF(E8:AI8,"PK")+COUNTIF(E8:AI8,"KP")+2*COUNTIF(E8:AI8,"K2")</f>
        <v>0</v>
      </c>
      <c r="AK8" s="202">
        <f t="shared" ref="AK8:AK39" si="3">COUNTIF(F8:AJ8,"P")+2*COUNTIF(F8:AJ8,"2P")+COUNTIF(F8:AJ8,"TP")+COUNTIF(F8:AJ8,"PT")+COUNTIF(F8:AJ8,"PK")+COUNTIF(F8:AJ8,"KP")+2*COUNTIF(F8:AJ8,"P2")</f>
        <v>0</v>
      </c>
      <c r="AL8" s="202">
        <f t="shared" ref="AL8:AL39" si="4">COUNTIF(E8:AI8,"T")+2*COUNTIF(E8:AI8,"2T")+2*COUNTIF(E8:AI8,"T2")+COUNTIF(E8:AI8,"PT")+COUNTIF(E8:AI8,"TP")+COUNTIF(E8:AI8,"TK")+COUNTIF(E8:AI8,"KT")</f>
        <v>0</v>
      </c>
      <c r="AM8" s="203"/>
      <c r="AN8" s="17"/>
      <c r="AO8" s="201"/>
    </row>
    <row r="9" spans="1:41" s="15" customFormat="1" ht="21" customHeight="1">
      <c r="A9" s="21">
        <v>3</v>
      </c>
      <c r="B9" s="30"/>
      <c r="C9" s="162" t="s">
        <v>742</v>
      </c>
      <c r="D9" s="167" t="s">
        <v>31</v>
      </c>
      <c r="E9" s="200"/>
      <c r="F9" s="200"/>
      <c r="G9" s="200"/>
      <c r="H9" s="200"/>
      <c r="I9" s="200"/>
      <c r="J9" s="200"/>
      <c r="K9" s="200"/>
      <c r="L9" s="200"/>
      <c r="M9" s="200"/>
      <c r="N9" s="200"/>
      <c r="O9" s="200"/>
      <c r="P9" s="200"/>
      <c r="Q9" s="200"/>
      <c r="R9" s="200"/>
      <c r="S9" s="200"/>
      <c r="T9" s="200"/>
      <c r="U9" s="200"/>
      <c r="V9" s="142"/>
      <c r="W9" s="142"/>
      <c r="X9" s="144"/>
      <c r="Y9" s="144"/>
      <c r="Z9" s="144"/>
      <c r="AA9" s="144"/>
      <c r="AB9" s="142"/>
      <c r="AC9" s="142"/>
      <c r="AD9" s="142"/>
      <c r="AE9" s="142"/>
      <c r="AF9" s="144"/>
      <c r="AG9" s="144"/>
      <c r="AH9" s="144"/>
      <c r="AI9" s="144"/>
      <c r="AJ9" s="11">
        <f t="shared" si="2"/>
        <v>0</v>
      </c>
      <c r="AK9" s="202">
        <f t="shared" si="3"/>
        <v>0</v>
      </c>
      <c r="AL9" s="202">
        <f t="shared" si="4"/>
        <v>0</v>
      </c>
      <c r="AM9" s="203"/>
      <c r="AN9" s="17"/>
      <c r="AO9" s="201"/>
    </row>
    <row r="10" spans="1:41" s="15" customFormat="1" ht="21" customHeight="1">
      <c r="A10" s="21">
        <v>4</v>
      </c>
      <c r="B10" s="30"/>
      <c r="C10" s="162" t="s">
        <v>385</v>
      </c>
      <c r="D10" s="167" t="s">
        <v>40</v>
      </c>
      <c r="E10" s="200"/>
      <c r="F10" s="200"/>
      <c r="G10" s="200"/>
      <c r="H10" s="200"/>
      <c r="I10" s="200"/>
      <c r="J10" s="200"/>
      <c r="K10" s="200"/>
      <c r="L10" s="200"/>
      <c r="M10" s="200"/>
      <c r="N10" s="200"/>
      <c r="O10" s="200"/>
      <c r="P10" s="200"/>
      <c r="Q10" s="200"/>
      <c r="R10" s="200" t="s">
        <v>6</v>
      </c>
      <c r="S10" s="200"/>
      <c r="T10" s="200"/>
      <c r="U10" s="200"/>
      <c r="V10" s="142"/>
      <c r="W10" s="142"/>
      <c r="X10" s="144"/>
      <c r="Y10" s="144"/>
      <c r="Z10" s="144"/>
      <c r="AA10" s="144"/>
      <c r="AB10" s="142"/>
      <c r="AC10" s="142"/>
      <c r="AD10" s="142"/>
      <c r="AE10" s="142"/>
      <c r="AF10" s="144"/>
      <c r="AG10" s="144"/>
      <c r="AH10" s="144"/>
      <c r="AI10" s="144"/>
      <c r="AJ10" s="11">
        <f t="shared" si="2"/>
        <v>1</v>
      </c>
      <c r="AK10" s="202">
        <f t="shared" si="3"/>
        <v>0</v>
      </c>
      <c r="AL10" s="202">
        <f t="shared" si="4"/>
        <v>0</v>
      </c>
      <c r="AM10" s="203"/>
      <c r="AN10" s="17"/>
      <c r="AO10" s="201"/>
    </row>
    <row r="11" spans="1:41" s="15" customFormat="1" ht="21" customHeight="1">
      <c r="A11" s="21">
        <v>5</v>
      </c>
      <c r="B11" s="30"/>
      <c r="C11" s="162" t="s">
        <v>139</v>
      </c>
      <c r="D11" s="167" t="s">
        <v>41</v>
      </c>
      <c r="E11" s="200"/>
      <c r="F11" s="200"/>
      <c r="G11" s="200"/>
      <c r="H11" s="200"/>
      <c r="I11" s="200"/>
      <c r="J11" s="200"/>
      <c r="K11" s="200"/>
      <c r="L11" s="200"/>
      <c r="M11" s="200"/>
      <c r="N11" s="200"/>
      <c r="O11" s="200"/>
      <c r="P11" s="200"/>
      <c r="Q11" s="200"/>
      <c r="R11" s="200"/>
      <c r="S11" s="200"/>
      <c r="T11" s="200"/>
      <c r="U11" s="200"/>
      <c r="V11" s="142"/>
      <c r="W11" s="142"/>
      <c r="X11" s="144"/>
      <c r="Y11" s="144"/>
      <c r="Z11" s="144"/>
      <c r="AA11" s="144"/>
      <c r="AB11" s="142"/>
      <c r="AC11" s="142"/>
      <c r="AD11" s="142"/>
      <c r="AE11" s="142"/>
      <c r="AF11" s="144"/>
      <c r="AG11" s="144"/>
      <c r="AH11" s="144"/>
      <c r="AI11" s="144"/>
      <c r="AJ11" s="11">
        <f t="shared" si="2"/>
        <v>0</v>
      </c>
      <c r="AK11" s="202">
        <f t="shared" si="3"/>
        <v>0</v>
      </c>
      <c r="AL11" s="202">
        <f t="shared" si="4"/>
        <v>0</v>
      </c>
      <c r="AM11" s="203"/>
      <c r="AN11" s="17"/>
      <c r="AO11" s="201"/>
    </row>
    <row r="12" spans="1:41" s="15" customFormat="1" ht="21" customHeight="1">
      <c r="A12" s="21">
        <v>6</v>
      </c>
      <c r="B12" s="30"/>
      <c r="C12" s="162" t="s">
        <v>743</v>
      </c>
      <c r="D12" s="167" t="s">
        <v>554</v>
      </c>
      <c r="E12" s="200"/>
      <c r="F12" s="200"/>
      <c r="G12" s="200"/>
      <c r="H12" s="200"/>
      <c r="I12" s="200"/>
      <c r="J12" s="200"/>
      <c r="K12" s="200"/>
      <c r="L12" s="200"/>
      <c r="M12" s="200"/>
      <c r="N12" s="200"/>
      <c r="O12" s="200"/>
      <c r="P12" s="200"/>
      <c r="Q12" s="200"/>
      <c r="R12" s="200"/>
      <c r="S12" s="200"/>
      <c r="T12" s="200"/>
      <c r="U12" s="200"/>
      <c r="V12" s="142"/>
      <c r="W12" s="142"/>
      <c r="X12" s="144"/>
      <c r="Y12" s="144"/>
      <c r="Z12" s="144"/>
      <c r="AA12" s="144"/>
      <c r="AB12" s="142"/>
      <c r="AC12" s="142"/>
      <c r="AD12" s="142"/>
      <c r="AE12" s="142"/>
      <c r="AF12" s="144"/>
      <c r="AG12" s="144"/>
      <c r="AH12" s="144"/>
      <c r="AI12" s="144"/>
      <c r="AJ12" s="11">
        <f t="shared" si="2"/>
        <v>0</v>
      </c>
      <c r="AK12" s="202">
        <f t="shared" si="3"/>
        <v>0</v>
      </c>
      <c r="AL12" s="202">
        <f t="shared" si="4"/>
        <v>0</v>
      </c>
      <c r="AM12" s="203"/>
      <c r="AN12" s="17"/>
      <c r="AO12" s="201"/>
    </row>
    <row r="13" spans="1:41" s="15" customFormat="1" ht="21" customHeight="1">
      <c r="A13" s="21">
        <v>7</v>
      </c>
      <c r="B13" s="30"/>
      <c r="C13" s="162" t="s">
        <v>744</v>
      </c>
      <c r="D13" s="167" t="s">
        <v>23</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2"/>
        <v>0</v>
      </c>
      <c r="AK13" s="202">
        <f t="shared" si="3"/>
        <v>0</v>
      </c>
      <c r="AL13" s="202">
        <f t="shared" si="4"/>
        <v>0</v>
      </c>
      <c r="AM13" s="203"/>
      <c r="AN13" s="17"/>
      <c r="AO13" s="201"/>
    </row>
    <row r="14" spans="1:41" s="15" customFormat="1" ht="21" customHeight="1">
      <c r="A14" s="21">
        <v>8</v>
      </c>
      <c r="B14" s="30"/>
      <c r="C14" s="162" t="s">
        <v>13</v>
      </c>
      <c r="D14" s="167" t="s">
        <v>32</v>
      </c>
      <c r="E14" s="200"/>
      <c r="F14" s="200"/>
      <c r="G14" s="200"/>
      <c r="H14" s="200"/>
      <c r="I14" s="200"/>
      <c r="J14" s="200"/>
      <c r="K14" s="200"/>
      <c r="L14" s="200"/>
      <c r="M14" s="200"/>
      <c r="N14" s="200"/>
      <c r="O14" s="200"/>
      <c r="P14" s="200"/>
      <c r="Q14" s="200"/>
      <c r="R14" s="200"/>
      <c r="S14" s="200"/>
      <c r="T14" s="200"/>
      <c r="U14" s="200"/>
      <c r="V14" s="142"/>
      <c r="W14" s="142"/>
      <c r="X14" s="144"/>
      <c r="Y14" s="144"/>
      <c r="Z14" s="144"/>
      <c r="AA14" s="144"/>
      <c r="AB14" s="142"/>
      <c r="AC14" s="142"/>
      <c r="AD14" s="142"/>
      <c r="AE14" s="142"/>
      <c r="AF14" s="144"/>
      <c r="AG14" s="144"/>
      <c r="AH14" s="144"/>
      <c r="AI14" s="144"/>
      <c r="AJ14" s="11">
        <f t="shared" si="2"/>
        <v>0</v>
      </c>
      <c r="AK14" s="202">
        <f t="shared" si="3"/>
        <v>0</v>
      </c>
      <c r="AL14" s="202">
        <f t="shared" si="4"/>
        <v>0</v>
      </c>
      <c r="AM14" s="203"/>
      <c r="AN14" s="17"/>
      <c r="AO14" s="201"/>
    </row>
    <row r="15" spans="1:41" s="15" customFormat="1" ht="21" customHeight="1">
      <c r="A15" s="21">
        <v>9</v>
      </c>
      <c r="B15" s="30"/>
      <c r="C15" s="162" t="s">
        <v>760</v>
      </c>
      <c r="D15" s="167" t="s">
        <v>32</v>
      </c>
      <c r="E15" s="200"/>
      <c r="F15" s="200"/>
      <c r="G15" s="200"/>
      <c r="H15" s="200"/>
      <c r="I15" s="200"/>
      <c r="J15" s="200"/>
      <c r="K15" s="200"/>
      <c r="L15" s="200"/>
      <c r="M15" s="200"/>
      <c r="N15" s="200"/>
      <c r="O15" s="200"/>
      <c r="P15" s="200"/>
      <c r="Q15" s="200"/>
      <c r="R15" s="200"/>
      <c r="S15" s="200"/>
      <c r="T15" s="200"/>
      <c r="U15" s="200"/>
      <c r="V15" s="142"/>
      <c r="W15" s="142"/>
      <c r="X15" s="144"/>
      <c r="Y15" s="144"/>
      <c r="Z15" s="144"/>
      <c r="AA15" s="144"/>
      <c r="AB15" s="142"/>
      <c r="AC15" s="142"/>
      <c r="AD15" s="142"/>
      <c r="AE15" s="142"/>
      <c r="AF15" s="144"/>
      <c r="AG15" s="144"/>
      <c r="AH15" s="144"/>
      <c r="AI15" s="144"/>
      <c r="AJ15" s="11">
        <f t="shared" si="2"/>
        <v>0</v>
      </c>
      <c r="AK15" s="202">
        <f t="shared" si="3"/>
        <v>0</v>
      </c>
      <c r="AL15" s="202">
        <f t="shared" si="4"/>
        <v>0</v>
      </c>
      <c r="AM15" s="203"/>
      <c r="AN15" s="17"/>
      <c r="AO15" s="201"/>
    </row>
    <row r="16" spans="1:41" s="15" customFormat="1" ht="21" customHeight="1">
      <c r="A16" s="21">
        <v>10</v>
      </c>
      <c r="B16" s="30"/>
      <c r="C16" s="162" t="s">
        <v>745</v>
      </c>
      <c r="D16" s="167" t="s">
        <v>74</v>
      </c>
      <c r="E16" s="200"/>
      <c r="F16" s="200"/>
      <c r="G16" s="200"/>
      <c r="H16" s="200"/>
      <c r="I16" s="200"/>
      <c r="J16" s="200"/>
      <c r="K16" s="200"/>
      <c r="L16" s="200"/>
      <c r="M16" s="200"/>
      <c r="N16" s="200"/>
      <c r="O16" s="200"/>
      <c r="P16" s="200"/>
      <c r="Q16" s="200"/>
      <c r="R16" s="200"/>
      <c r="S16" s="200"/>
      <c r="T16" s="200"/>
      <c r="U16" s="200"/>
      <c r="V16" s="142"/>
      <c r="W16" s="142"/>
      <c r="X16" s="144"/>
      <c r="Y16" s="144"/>
      <c r="Z16" s="144"/>
      <c r="AA16" s="144"/>
      <c r="AB16" s="142"/>
      <c r="AC16" s="142"/>
      <c r="AD16" s="142"/>
      <c r="AE16" s="142"/>
      <c r="AF16" s="144"/>
      <c r="AG16" s="144"/>
      <c r="AH16" s="144"/>
      <c r="AI16" s="144"/>
      <c r="AJ16" s="11">
        <f t="shared" si="2"/>
        <v>0</v>
      </c>
      <c r="AK16" s="202">
        <f t="shared" si="3"/>
        <v>0</v>
      </c>
      <c r="AL16" s="202">
        <f t="shared" si="4"/>
        <v>0</v>
      </c>
      <c r="AM16" s="203"/>
      <c r="AN16" s="17"/>
      <c r="AO16" s="201"/>
    </row>
    <row r="17" spans="1:41" s="15" customFormat="1" ht="21" customHeight="1">
      <c r="A17" s="21">
        <v>11</v>
      </c>
      <c r="B17" s="30"/>
      <c r="C17" s="162" t="s">
        <v>746</v>
      </c>
      <c r="D17" s="167" t="s">
        <v>100</v>
      </c>
      <c r="E17" s="200"/>
      <c r="F17" s="200"/>
      <c r="G17" s="200"/>
      <c r="H17" s="200"/>
      <c r="I17" s="200"/>
      <c r="J17" s="200"/>
      <c r="K17" s="200"/>
      <c r="L17" s="200"/>
      <c r="M17" s="200"/>
      <c r="N17" s="200"/>
      <c r="O17" s="200"/>
      <c r="P17" s="200"/>
      <c r="Q17" s="200"/>
      <c r="R17" s="200"/>
      <c r="S17" s="200"/>
      <c r="T17" s="200"/>
      <c r="U17" s="200"/>
      <c r="V17" s="142"/>
      <c r="W17" s="142"/>
      <c r="X17" s="144"/>
      <c r="Y17" s="144"/>
      <c r="Z17" s="144"/>
      <c r="AA17" s="144"/>
      <c r="AB17" s="142"/>
      <c r="AC17" s="142"/>
      <c r="AD17" s="142"/>
      <c r="AE17" s="142"/>
      <c r="AF17" s="144"/>
      <c r="AG17" s="144"/>
      <c r="AH17" s="144"/>
      <c r="AI17" s="144"/>
      <c r="AJ17" s="11">
        <f t="shared" si="2"/>
        <v>0</v>
      </c>
      <c r="AK17" s="202">
        <f t="shared" si="3"/>
        <v>0</v>
      </c>
      <c r="AL17" s="202">
        <f t="shared" si="4"/>
        <v>0</v>
      </c>
      <c r="AM17" s="203"/>
      <c r="AN17" s="17"/>
      <c r="AO17" s="201"/>
    </row>
    <row r="18" spans="1:41" s="15" customFormat="1" ht="21" customHeight="1">
      <c r="A18" s="21">
        <v>12</v>
      </c>
      <c r="B18" s="30"/>
      <c r="C18" s="162" t="s">
        <v>747</v>
      </c>
      <c r="D18" s="167" t="s">
        <v>50</v>
      </c>
      <c r="E18" s="200"/>
      <c r="F18" s="200"/>
      <c r="G18" s="200"/>
      <c r="H18" s="200"/>
      <c r="I18" s="200"/>
      <c r="J18" s="200"/>
      <c r="K18" s="200"/>
      <c r="L18" s="200"/>
      <c r="M18" s="200"/>
      <c r="N18" s="200"/>
      <c r="O18" s="200"/>
      <c r="P18" s="200"/>
      <c r="Q18" s="200"/>
      <c r="R18" s="200"/>
      <c r="S18" s="200"/>
      <c r="T18" s="200"/>
      <c r="U18" s="200"/>
      <c r="V18" s="142"/>
      <c r="W18" s="142"/>
      <c r="X18" s="144"/>
      <c r="Y18" s="144"/>
      <c r="Z18" s="144"/>
      <c r="AA18" s="144"/>
      <c r="AB18" s="142"/>
      <c r="AC18" s="142"/>
      <c r="AD18" s="142"/>
      <c r="AE18" s="142"/>
      <c r="AF18" s="144"/>
      <c r="AG18" s="144"/>
      <c r="AH18" s="144"/>
      <c r="AI18" s="144"/>
      <c r="AJ18" s="11">
        <f t="shared" si="2"/>
        <v>0</v>
      </c>
      <c r="AK18" s="202">
        <f t="shared" si="3"/>
        <v>0</v>
      </c>
      <c r="AL18" s="202">
        <f t="shared" si="4"/>
        <v>0</v>
      </c>
      <c r="AM18" s="203"/>
      <c r="AN18" s="17"/>
      <c r="AO18" s="201"/>
    </row>
    <row r="19" spans="1:41" s="15" customFormat="1" ht="21" customHeight="1">
      <c r="A19" s="21">
        <v>13</v>
      </c>
      <c r="B19" s="30"/>
      <c r="C19" s="162" t="s">
        <v>748</v>
      </c>
      <c r="D19" s="167" t="s">
        <v>75</v>
      </c>
      <c r="E19" s="200"/>
      <c r="F19" s="200"/>
      <c r="G19" s="200"/>
      <c r="H19" s="200"/>
      <c r="I19" s="200"/>
      <c r="J19" s="200"/>
      <c r="K19" s="200"/>
      <c r="L19" s="200"/>
      <c r="M19" s="200"/>
      <c r="N19" s="200"/>
      <c r="O19" s="200"/>
      <c r="P19" s="200"/>
      <c r="Q19" s="200"/>
      <c r="R19" s="200"/>
      <c r="S19" s="200"/>
      <c r="T19" s="200"/>
      <c r="U19" s="200"/>
      <c r="V19" s="142"/>
      <c r="W19" s="142"/>
      <c r="X19" s="144"/>
      <c r="Y19" s="144"/>
      <c r="Z19" s="144"/>
      <c r="AA19" s="144"/>
      <c r="AB19" s="142"/>
      <c r="AC19" s="142"/>
      <c r="AD19" s="142"/>
      <c r="AE19" s="142"/>
      <c r="AF19" s="144"/>
      <c r="AG19" s="144"/>
      <c r="AH19" s="144"/>
      <c r="AI19" s="144"/>
      <c r="AJ19" s="11">
        <f t="shared" si="2"/>
        <v>0</v>
      </c>
      <c r="AK19" s="202">
        <f t="shared" si="3"/>
        <v>0</v>
      </c>
      <c r="AL19" s="202">
        <f t="shared" si="4"/>
        <v>0</v>
      </c>
      <c r="AM19" s="203"/>
      <c r="AN19" s="17"/>
      <c r="AO19" s="201"/>
    </row>
    <row r="20" spans="1:41" s="15" customFormat="1" ht="21" customHeight="1">
      <c r="A20" s="21">
        <v>14</v>
      </c>
      <c r="B20" s="30"/>
      <c r="C20" s="162" t="s">
        <v>733</v>
      </c>
      <c r="D20" s="167" t="s">
        <v>42</v>
      </c>
      <c r="E20" s="200"/>
      <c r="F20" s="200"/>
      <c r="G20" s="200"/>
      <c r="H20" s="200"/>
      <c r="I20" s="200"/>
      <c r="J20" s="200"/>
      <c r="K20" s="200"/>
      <c r="L20" s="200"/>
      <c r="M20" s="200"/>
      <c r="N20" s="200"/>
      <c r="O20" s="200"/>
      <c r="P20" s="200"/>
      <c r="Q20" s="200"/>
      <c r="R20" s="200"/>
      <c r="S20" s="200"/>
      <c r="T20" s="200"/>
      <c r="U20" s="200"/>
      <c r="V20" s="142"/>
      <c r="W20" s="142"/>
      <c r="X20" s="144"/>
      <c r="Y20" s="144"/>
      <c r="Z20" s="144"/>
      <c r="AA20" s="144"/>
      <c r="AB20" s="142"/>
      <c r="AC20" s="142"/>
      <c r="AD20" s="142"/>
      <c r="AE20" s="142"/>
      <c r="AF20" s="144"/>
      <c r="AG20" s="144"/>
      <c r="AH20" s="144"/>
      <c r="AI20" s="144"/>
      <c r="AJ20" s="11">
        <f t="shared" si="2"/>
        <v>0</v>
      </c>
      <c r="AK20" s="202">
        <f t="shared" si="3"/>
        <v>0</v>
      </c>
      <c r="AL20" s="202">
        <f t="shared" si="4"/>
        <v>0</v>
      </c>
      <c r="AM20" s="203"/>
      <c r="AN20" s="17"/>
      <c r="AO20" s="201"/>
    </row>
    <row r="21" spans="1:41" s="15" customFormat="1" ht="21" customHeight="1">
      <c r="A21" s="21">
        <v>15</v>
      </c>
      <c r="B21" s="30"/>
      <c r="C21" s="162" t="s">
        <v>749</v>
      </c>
      <c r="D21" s="167" t="s">
        <v>43</v>
      </c>
      <c r="E21" s="200"/>
      <c r="F21" s="200"/>
      <c r="G21" s="200"/>
      <c r="H21" s="200"/>
      <c r="I21" s="200"/>
      <c r="J21" s="200"/>
      <c r="K21" s="200"/>
      <c r="L21" s="200"/>
      <c r="M21" s="200"/>
      <c r="N21" s="200"/>
      <c r="O21" s="200"/>
      <c r="P21" s="200" t="s">
        <v>6</v>
      </c>
      <c r="Q21" s="200"/>
      <c r="R21" s="200" t="s">
        <v>6</v>
      </c>
      <c r="S21" s="200"/>
      <c r="T21" s="200"/>
      <c r="U21" s="200"/>
      <c r="V21" s="142"/>
      <c r="W21" s="142" t="s">
        <v>6</v>
      </c>
      <c r="X21" s="144" t="s">
        <v>6</v>
      </c>
      <c r="Y21" s="144"/>
      <c r="Z21" s="144"/>
      <c r="AA21" s="144"/>
      <c r="AB21" s="142"/>
      <c r="AC21" s="142"/>
      <c r="AD21" s="142"/>
      <c r="AE21" s="142"/>
      <c r="AF21" s="144"/>
      <c r="AG21" s="144"/>
      <c r="AH21" s="144"/>
      <c r="AI21" s="144"/>
      <c r="AJ21" s="11">
        <f t="shared" si="2"/>
        <v>4</v>
      </c>
      <c r="AK21" s="202">
        <f t="shared" si="3"/>
        <v>0</v>
      </c>
      <c r="AL21" s="202">
        <f t="shared" si="4"/>
        <v>0</v>
      </c>
      <c r="AM21" s="203"/>
      <c r="AN21" s="17"/>
      <c r="AO21" s="201"/>
    </row>
    <row r="22" spans="1:41" s="15" customFormat="1" ht="21" customHeight="1">
      <c r="A22" s="21">
        <v>16</v>
      </c>
      <c r="B22" s="30"/>
      <c r="C22" s="162" t="s">
        <v>750</v>
      </c>
      <c r="D22" s="167" t="s">
        <v>44</v>
      </c>
      <c r="E22" s="200"/>
      <c r="F22" s="200"/>
      <c r="G22" s="200"/>
      <c r="H22" s="200"/>
      <c r="I22" s="200"/>
      <c r="J22" s="200"/>
      <c r="K22" s="200"/>
      <c r="L22" s="200"/>
      <c r="M22" s="200"/>
      <c r="N22" s="200"/>
      <c r="O22" s="200"/>
      <c r="P22" s="200"/>
      <c r="Q22" s="200"/>
      <c r="R22" s="200" t="s">
        <v>6</v>
      </c>
      <c r="S22" s="200"/>
      <c r="T22" s="200"/>
      <c r="U22" s="200"/>
      <c r="V22" s="142"/>
      <c r="W22" s="142"/>
      <c r="X22" s="144"/>
      <c r="Y22" s="144"/>
      <c r="Z22" s="144"/>
      <c r="AA22" s="144"/>
      <c r="AB22" s="142"/>
      <c r="AC22" s="142"/>
      <c r="AD22" s="142"/>
      <c r="AE22" s="142"/>
      <c r="AF22" s="144"/>
      <c r="AG22" s="144"/>
      <c r="AH22" s="144"/>
      <c r="AI22" s="144"/>
      <c r="AJ22" s="11">
        <f t="shared" si="2"/>
        <v>1</v>
      </c>
      <c r="AK22" s="202">
        <f t="shared" si="3"/>
        <v>0</v>
      </c>
      <c r="AL22" s="202">
        <f t="shared" si="4"/>
        <v>0</v>
      </c>
      <c r="AM22" s="203"/>
      <c r="AN22" s="17"/>
      <c r="AO22" s="201"/>
    </row>
    <row r="23" spans="1:41" s="15" customFormat="1" ht="21" customHeight="1">
      <c r="A23" s="21">
        <v>17</v>
      </c>
      <c r="B23" s="30"/>
      <c r="C23" s="162" t="s">
        <v>113</v>
      </c>
      <c r="D23" s="167" t="s">
        <v>61</v>
      </c>
      <c r="E23" s="200"/>
      <c r="F23" s="200"/>
      <c r="G23" s="200"/>
      <c r="H23" s="200"/>
      <c r="I23" s="200"/>
      <c r="J23" s="200"/>
      <c r="K23" s="200"/>
      <c r="L23" s="200"/>
      <c r="M23" s="200"/>
      <c r="N23" s="200"/>
      <c r="O23" s="200"/>
      <c r="P23" s="200"/>
      <c r="Q23" s="200"/>
      <c r="R23" s="200"/>
      <c r="S23" s="200"/>
      <c r="T23" s="200"/>
      <c r="U23" s="200"/>
      <c r="V23" s="142"/>
      <c r="W23" s="142"/>
      <c r="X23" s="144"/>
      <c r="Y23" s="144"/>
      <c r="Z23" s="144"/>
      <c r="AA23" s="144"/>
      <c r="AB23" s="142"/>
      <c r="AC23" s="142"/>
      <c r="AD23" s="142"/>
      <c r="AE23" s="142"/>
      <c r="AF23" s="144"/>
      <c r="AG23" s="144"/>
      <c r="AH23" s="144"/>
      <c r="AI23" s="144"/>
      <c r="AJ23" s="11">
        <f t="shared" si="2"/>
        <v>0</v>
      </c>
      <c r="AK23" s="202">
        <f t="shared" si="3"/>
        <v>0</v>
      </c>
      <c r="AL23" s="202">
        <f t="shared" si="4"/>
        <v>0</v>
      </c>
      <c r="AM23" s="203"/>
      <c r="AN23" s="17"/>
      <c r="AO23" s="201"/>
    </row>
    <row r="24" spans="1:41" s="15" customFormat="1" ht="21" customHeight="1">
      <c r="A24" s="21">
        <v>18</v>
      </c>
      <c r="B24" s="30"/>
      <c r="C24" s="162" t="s">
        <v>751</v>
      </c>
      <c r="D24" s="167" t="s">
        <v>61</v>
      </c>
      <c r="E24" s="200"/>
      <c r="F24" s="200"/>
      <c r="G24" s="200"/>
      <c r="H24" s="200"/>
      <c r="I24" s="200"/>
      <c r="J24" s="200"/>
      <c r="K24" s="200"/>
      <c r="L24" s="200"/>
      <c r="M24" s="200"/>
      <c r="N24" s="200"/>
      <c r="O24" s="200"/>
      <c r="P24" s="200" t="s">
        <v>6</v>
      </c>
      <c r="Q24" s="200"/>
      <c r="R24" s="200"/>
      <c r="S24" s="200"/>
      <c r="T24" s="200"/>
      <c r="U24" s="200"/>
      <c r="V24" s="142"/>
      <c r="W24" s="142"/>
      <c r="X24" s="144"/>
      <c r="Y24" s="144"/>
      <c r="Z24" s="144"/>
      <c r="AA24" s="144"/>
      <c r="AB24" s="142"/>
      <c r="AC24" s="142"/>
      <c r="AD24" s="142"/>
      <c r="AE24" s="142"/>
      <c r="AF24" s="144"/>
      <c r="AG24" s="144"/>
      <c r="AH24" s="144"/>
      <c r="AI24" s="144"/>
      <c r="AJ24" s="11">
        <f t="shared" si="2"/>
        <v>1</v>
      </c>
      <c r="AK24" s="202">
        <f t="shared" si="3"/>
        <v>0</v>
      </c>
      <c r="AL24" s="202">
        <f t="shared" si="4"/>
        <v>0</v>
      </c>
      <c r="AM24" s="203"/>
      <c r="AN24" s="17"/>
      <c r="AO24" s="201"/>
    </row>
    <row r="25" spans="1:41" s="15" customFormat="1" ht="21" customHeight="1">
      <c r="A25" s="21">
        <v>19</v>
      </c>
      <c r="B25" s="30"/>
      <c r="C25" s="162" t="s">
        <v>759</v>
      </c>
      <c r="D25" s="167" t="s">
        <v>61</v>
      </c>
      <c r="E25" s="200"/>
      <c r="F25" s="200"/>
      <c r="G25" s="200"/>
      <c r="H25" s="200"/>
      <c r="I25" s="200"/>
      <c r="J25" s="200"/>
      <c r="K25" s="200"/>
      <c r="L25" s="200"/>
      <c r="M25" s="200"/>
      <c r="N25" s="200"/>
      <c r="O25" s="200"/>
      <c r="P25" s="200"/>
      <c r="Q25" s="200"/>
      <c r="R25" s="200"/>
      <c r="S25" s="200"/>
      <c r="T25" s="200"/>
      <c r="U25" s="200"/>
      <c r="V25" s="142"/>
      <c r="W25" s="142"/>
      <c r="X25" s="144"/>
      <c r="Y25" s="144"/>
      <c r="Z25" s="144"/>
      <c r="AA25" s="144"/>
      <c r="AB25" s="142"/>
      <c r="AC25" s="142"/>
      <c r="AD25" s="142"/>
      <c r="AE25" s="142"/>
      <c r="AF25" s="144"/>
      <c r="AG25" s="144"/>
      <c r="AH25" s="144"/>
      <c r="AI25" s="144"/>
      <c r="AJ25" s="11">
        <f t="shared" si="2"/>
        <v>0</v>
      </c>
      <c r="AK25" s="202">
        <f t="shared" si="3"/>
        <v>0</v>
      </c>
      <c r="AL25" s="202">
        <f t="shared" si="4"/>
        <v>0</v>
      </c>
      <c r="AM25" s="203"/>
      <c r="AN25" s="17"/>
      <c r="AO25" s="201"/>
    </row>
    <row r="26" spans="1:41" s="15" customFormat="1" ht="21" customHeight="1">
      <c r="A26" s="21">
        <v>20</v>
      </c>
      <c r="B26" s="30"/>
      <c r="C26" s="162" t="s">
        <v>753</v>
      </c>
      <c r="D26" s="167" t="s">
        <v>104</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2"/>
        <v>0</v>
      </c>
      <c r="AK26" s="202">
        <f t="shared" si="3"/>
        <v>0</v>
      </c>
      <c r="AL26" s="202">
        <f t="shared" si="4"/>
        <v>0</v>
      </c>
      <c r="AM26" s="203"/>
      <c r="AN26" s="17"/>
      <c r="AO26" s="201"/>
    </row>
    <row r="27" spans="1:41" s="15" customFormat="1" ht="21" customHeight="1">
      <c r="A27" s="21">
        <v>21</v>
      </c>
      <c r="B27" s="30"/>
      <c r="C27" s="162" t="s">
        <v>754</v>
      </c>
      <c r="D27" s="167" t="s">
        <v>79</v>
      </c>
      <c r="E27" s="200"/>
      <c r="F27" s="200"/>
      <c r="G27" s="200"/>
      <c r="H27" s="200"/>
      <c r="I27" s="200"/>
      <c r="J27" s="200"/>
      <c r="K27" s="200"/>
      <c r="L27" s="200"/>
      <c r="M27" s="200"/>
      <c r="N27" s="200"/>
      <c r="O27" s="200"/>
      <c r="P27" s="200"/>
      <c r="Q27" s="200"/>
      <c r="R27" s="200"/>
      <c r="S27" s="200"/>
      <c r="T27" s="200"/>
      <c r="U27" s="200"/>
      <c r="V27" s="142"/>
      <c r="W27" s="142"/>
      <c r="X27" s="144"/>
      <c r="Y27" s="144"/>
      <c r="Z27" s="144"/>
      <c r="AA27" s="144"/>
      <c r="AB27" s="142"/>
      <c r="AC27" s="142"/>
      <c r="AD27" s="142"/>
      <c r="AE27" s="142"/>
      <c r="AF27" s="144"/>
      <c r="AG27" s="144"/>
      <c r="AH27" s="144"/>
      <c r="AI27" s="144"/>
      <c r="AJ27" s="11">
        <f t="shared" si="2"/>
        <v>0</v>
      </c>
      <c r="AK27" s="202">
        <f t="shared" si="3"/>
        <v>0</v>
      </c>
      <c r="AL27" s="202">
        <f t="shared" si="4"/>
        <v>0</v>
      </c>
      <c r="AM27" s="203"/>
      <c r="AN27" s="17"/>
      <c r="AO27" s="201"/>
    </row>
    <row r="28" spans="1:41" s="15" customFormat="1" ht="21" customHeight="1">
      <c r="A28" s="21">
        <v>22</v>
      </c>
      <c r="B28" s="30"/>
      <c r="C28" s="162" t="s">
        <v>755</v>
      </c>
      <c r="D28" s="167" t="s">
        <v>79</v>
      </c>
      <c r="E28" s="200"/>
      <c r="F28" s="200"/>
      <c r="G28" s="200"/>
      <c r="H28" s="200"/>
      <c r="I28" s="200"/>
      <c r="J28" s="200"/>
      <c r="K28" s="200"/>
      <c r="L28" s="200"/>
      <c r="M28" s="200"/>
      <c r="N28" s="200"/>
      <c r="O28" s="200"/>
      <c r="P28" s="200" t="s">
        <v>6</v>
      </c>
      <c r="Q28" s="200"/>
      <c r="R28" s="200" t="s">
        <v>6</v>
      </c>
      <c r="S28" s="200"/>
      <c r="T28" s="200"/>
      <c r="U28" s="200"/>
      <c r="V28" s="142"/>
      <c r="W28" s="142"/>
      <c r="X28" s="144"/>
      <c r="Y28" s="144"/>
      <c r="Z28" s="144"/>
      <c r="AA28" s="144"/>
      <c r="AB28" s="142"/>
      <c r="AC28" s="142"/>
      <c r="AD28" s="142"/>
      <c r="AE28" s="142"/>
      <c r="AF28" s="144"/>
      <c r="AG28" s="144"/>
      <c r="AH28" s="144"/>
      <c r="AI28" s="144"/>
      <c r="AJ28" s="11">
        <f t="shared" si="2"/>
        <v>2</v>
      </c>
      <c r="AK28" s="202">
        <f t="shared" si="3"/>
        <v>0</v>
      </c>
      <c r="AL28" s="202">
        <f t="shared" si="4"/>
        <v>0</v>
      </c>
      <c r="AM28" s="203"/>
      <c r="AN28" s="17"/>
      <c r="AO28" s="201"/>
    </row>
    <row r="29" spans="1:41" s="15" customFormat="1" ht="21" customHeight="1">
      <c r="A29" s="21">
        <v>23</v>
      </c>
      <c r="B29" s="30"/>
      <c r="C29" s="162" t="s">
        <v>172</v>
      </c>
      <c r="D29" s="167" t="s">
        <v>37</v>
      </c>
      <c r="E29" s="200"/>
      <c r="F29" s="200"/>
      <c r="G29" s="200"/>
      <c r="H29" s="200"/>
      <c r="I29" s="200"/>
      <c r="J29" s="200"/>
      <c r="K29" s="200"/>
      <c r="L29" s="200"/>
      <c r="M29" s="200"/>
      <c r="N29" s="200"/>
      <c r="O29" s="200"/>
      <c r="P29" s="200"/>
      <c r="Q29" s="200"/>
      <c r="R29" s="200"/>
      <c r="S29" s="200"/>
      <c r="T29" s="200"/>
      <c r="U29" s="200"/>
      <c r="V29" s="142"/>
      <c r="W29" s="142"/>
      <c r="X29" s="144"/>
      <c r="Y29" s="144"/>
      <c r="Z29" s="144"/>
      <c r="AA29" s="144"/>
      <c r="AB29" s="142"/>
      <c r="AC29" s="142"/>
      <c r="AD29" s="142"/>
      <c r="AE29" s="142"/>
      <c r="AF29" s="144"/>
      <c r="AG29" s="144"/>
      <c r="AH29" s="144"/>
      <c r="AI29" s="144"/>
      <c r="AJ29" s="11">
        <f t="shared" si="2"/>
        <v>0</v>
      </c>
      <c r="AK29" s="202">
        <f t="shared" si="3"/>
        <v>0</v>
      </c>
      <c r="AL29" s="202">
        <f t="shared" si="4"/>
        <v>0</v>
      </c>
      <c r="AM29" s="203"/>
      <c r="AN29" s="17"/>
      <c r="AO29" s="201"/>
    </row>
    <row r="30" spans="1:41" s="15" customFormat="1" ht="21" customHeight="1">
      <c r="A30" s="21">
        <v>24</v>
      </c>
      <c r="B30" s="30"/>
      <c r="C30" s="162" t="s">
        <v>267</v>
      </c>
      <c r="D30" s="167" t="s">
        <v>14</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2"/>
        <v>0</v>
      </c>
      <c r="AK30" s="202">
        <f t="shared" si="3"/>
        <v>0</v>
      </c>
      <c r="AL30" s="202">
        <f t="shared" si="4"/>
        <v>0</v>
      </c>
      <c r="AM30" s="203"/>
      <c r="AN30" s="17"/>
      <c r="AO30" s="201"/>
    </row>
    <row r="31" spans="1:41" s="15" customFormat="1" ht="21" customHeight="1">
      <c r="A31" s="21">
        <v>25</v>
      </c>
      <c r="B31" s="30"/>
      <c r="C31" s="162" t="s">
        <v>756</v>
      </c>
      <c r="D31" s="167" t="s">
        <v>64</v>
      </c>
      <c r="E31" s="200"/>
      <c r="F31" s="200"/>
      <c r="G31" s="200"/>
      <c r="H31" s="200"/>
      <c r="I31" s="200"/>
      <c r="J31" s="200"/>
      <c r="K31" s="200"/>
      <c r="L31" s="200"/>
      <c r="M31" s="200"/>
      <c r="N31" s="200"/>
      <c r="O31" s="200"/>
      <c r="P31" s="200"/>
      <c r="Q31" s="200"/>
      <c r="R31" s="200"/>
      <c r="S31" s="200"/>
      <c r="T31" s="200"/>
      <c r="U31" s="200"/>
      <c r="V31" s="142"/>
      <c r="W31" s="142"/>
      <c r="X31" s="144"/>
      <c r="Y31" s="144"/>
      <c r="Z31" s="144"/>
      <c r="AA31" s="144"/>
      <c r="AB31" s="142"/>
      <c r="AC31" s="142"/>
      <c r="AD31" s="142"/>
      <c r="AE31" s="142"/>
      <c r="AF31" s="144"/>
      <c r="AG31" s="144"/>
      <c r="AH31" s="144"/>
      <c r="AI31" s="144"/>
      <c r="AJ31" s="11">
        <f t="shared" si="2"/>
        <v>0</v>
      </c>
      <c r="AK31" s="202">
        <f t="shared" si="3"/>
        <v>0</v>
      </c>
      <c r="AL31" s="202">
        <f t="shared" si="4"/>
        <v>0</v>
      </c>
      <c r="AM31" s="203"/>
      <c r="AN31" s="17"/>
      <c r="AO31" s="201"/>
    </row>
    <row r="32" spans="1:41" s="15" customFormat="1" ht="21" customHeight="1">
      <c r="A32" s="21">
        <v>26</v>
      </c>
      <c r="B32" s="30"/>
      <c r="C32" s="162" t="s">
        <v>716</v>
      </c>
      <c r="D32" s="167" t="s">
        <v>64</v>
      </c>
      <c r="E32" s="200"/>
      <c r="F32" s="200"/>
      <c r="G32" s="200"/>
      <c r="H32" s="200"/>
      <c r="I32" s="200"/>
      <c r="J32" s="200"/>
      <c r="K32" s="200"/>
      <c r="L32" s="200"/>
      <c r="M32" s="200"/>
      <c r="N32" s="200"/>
      <c r="O32" s="200"/>
      <c r="P32" s="200"/>
      <c r="Q32" s="200"/>
      <c r="R32" s="200"/>
      <c r="S32" s="200"/>
      <c r="T32" s="200"/>
      <c r="U32" s="200"/>
      <c r="V32" s="142"/>
      <c r="W32" s="142"/>
      <c r="X32" s="144"/>
      <c r="Y32" s="144"/>
      <c r="Z32" s="144"/>
      <c r="AA32" s="144"/>
      <c r="AB32" s="142"/>
      <c r="AC32" s="142"/>
      <c r="AD32" s="142"/>
      <c r="AE32" s="142"/>
      <c r="AF32" s="144"/>
      <c r="AG32" s="144"/>
      <c r="AH32" s="144"/>
      <c r="AI32" s="144"/>
      <c r="AJ32" s="11">
        <f t="shared" si="2"/>
        <v>0</v>
      </c>
      <c r="AK32" s="202">
        <f t="shared" si="3"/>
        <v>0</v>
      </c>
      <c r="AL32" s="202">
        <f t="shared" si="4"/>
        <v>0</v>
      </c>
      <c r="AM32" s="203"/>
      <c r="AN32" s="17"/>
      <c r="AO32" s="201"/>
    </row>
    <row r="33" spans="1:41" s="15" customFormat="1" ht="21" customHeight="1">
      <c r="A33" s="21">
        <v>27</v>
      </c>
      <c r="B33" s="30"/>
      <c r="C33" s="162" t="s">
        <v>757</v>
      </c>
      <c r="D33" s="167" t="s">
        <v>58</v>
      </c>
      <c r="E33" s="200"/>
      <c r="F33" s="200"/>
      <c r="G33" s="200"/>
      <c r="H33" s="200"/>
      <c r="I33" s="200"/>
      <c r="J33" s="200"/>
      <c r="K33" s="200"/>
      <c r="L33" s="200"/>
      <c r="M33" s="200"/>
      <c r="N33" s="200"/>
      <c r="O33" s="200"/>
      <c r="P33" s="200"/>
      <c r="Q33" s="200"/>
      <c r="R33" s="200"/>
      <c r="S33" s="200"/>
      <c r="T33" s="200"/>
      <c r="U33" s="200"/>
      <c r="V33" s="142"/>
      <c r="W33" s="142"/>
      <c r="X33" s="144"/>
      <c r="Y33" s="144"/>
      <c r="Z33" s="144"/>
      <c r="AA33" s="144"/>
      <c r="AB33" s="142"/>
      <c r="AC33" s="142"/>
      <c r="AD33" s="142"/>
      <c r="AE33" s="142"/>
      <c r="AF33" s="144"/>
      <c r="AG33" s="144"/>
      <c r="AH33" s="144"/>
      <c r="AI33" s="144"/>
      <c r="AJ33" s="11">
        <f t="shared" si="2"/>
        <v>0</v>
      </c>
      <c r="AK33" s="202">
        <f t="shared" si="3"/>
        <v>0</v>
      </c>
      <c r="AL33" s="202">
        <f t="shared" si="4"/>
        <v>0</v>
      </c>
      <c r="AM33" s="203"/>
      <c r="AN33" s="17"/>
      <c r="AO33" s="201"/>
    </row>
    <row r="34" spans="1:41" s="15" customFormat="1" ht="21" customHeight="1">
      <c r="A34" s="21">
        <v>28</v>
      </c>
      <c r="B34" s="30"/>
      <c r="C34" s="162" t="s">
        <v>752</v>
      </c>
      <c r="D34" s="167" t="s">
        <v>47</v>
      </c>
      <c r="E34" s="200"/>
      <c r="F34" s="200"/>
      <c r="G34" s="200"/>
      <c r="H34" s="200"/>
      <c r="I34" s="200"/>
      <c r="J34" s="200"/>
      <c r="K34" s="200"/>
      <c r="L34" s="200"/>
      <c r="M34" s="200"/>
      <c r="N34" s="200"/>
      <c r="O34" s="200"/>
      <c r="P34" s="200"/>
      <c r="Q34" s="200"/>
      <c r="R34" s="200"/>
      <c r="S34" s="200"/>
      <c r="T34" s="200"/>
      <c r="U34" s="200"/>
      <c r="V34" s="142"/>
      <c r="W34" s="142"/>
      <c r="X34" s="144"/>
      <c r="Y34" s="144"/>
      <c r="Z34" s="144"/>
      <c r="AA34" s="144"/>
      <c r="AB34" s="142"/>
      <c r="AC34" s="142"/>
      <c r="AD34" s="142"/>
      <c r="AE34" s="142"/>
      <c r="AF34" s="144"/>
      <c r="AG34" s="144"/>
      <c r="AH34" s="144"/>
      <c r="AI34" s="144"/>
      <c r="AJ34" s="11">
        <f t="shared" si="2"/>
        <v>0</v>
      </c>
      <c r="AK34" s="202">
        <f t="shared" si="3"/>
        <v>0</v>
      </c>
      <c r="AL34" s="202">
        <f t="shared" si="4"/>
        <v>0</v>
      </c>
      <c r="AM34" s="203"/>
      <c r="AN34" s="17"/>
      <c r="AO34" s="201"/>
    </row>
    <row r="35" spans="1:41" s="15" customFormat="1" ht="21" customHeight="1">
      <c r="A35" s="21">
        <v>29</v>
      </c>
      <c r="B35" s="30"/>
      <c r="C35" s="162" t="s">
        <v>292</v>
      </c>
      <c r="D35" s="167" t="s">
        <v>55</v>
      </c>
      <c r="E35" s="200"/>
      <c r="F35" s="200"/>
      <c r="G35" s="200"/>
      <c r="H35" s="200"/>
      <c r="I35" s="200"/>
      <c r="J35" s="200"/>
      <c r="K35" s="200"/>
      <c r="L35" s="200"/>
      <c r="M35" s="200"/>
      <c r="N35" s="200"/>
      <c r="O35" s="200"/>
      <c r="P35" s="200"/>
      <c r="Q35" s="200"/>
      <c r="R35" s="200" t="s">
        <v>6</v>
      </c>
      <c r="S35" s="200"/>
      <c r="T35" s="200"/>
      <c r="U35" s="200"/>
      <c r="V35" s="142"/>
      <c r="W35" s="142"/>
      <c r="X35" s="144"/>
      <c r="Y35" s="144"/>
      <c r="Z35" s="144"/>
      <c r="AA35" s="144"/>
      <c r="AB35" s="142"/>
      <c r="AC35" s="142"/>
      <c r="AD35" s="142"/>
      <c r="AE35" s="142"/>
      <c r="AF35" s="144"/>
      <c r="AG35" s="144"/>
      <c r="AH35" s="144"/>
      <c r="AI35" s="144"/>
      <c r="AJ35" s="11">
        <f t="shared" si="2"/>
        <v>1</v>
      </c>
      <c r="AK35" s="202">
        <f t="shared" si="3"/>
        <v>0</v>
      </c>
      <c r="AL35" s="202">
        <f t="shared" si="4"/>
        <v>0</v>
      </c>
      <c r="AM35" s="203"/>
      <c r="AN35" s="17"/>
      <c r="AO35" s="201"/>
    </row>
    <row r="36" spans="1:41" s="15" customFormat="1" ht="21" customHeight="1">
      <c r="A36" s="21">
        <v>30</v>
      </c>
      <c r="B36" s="30"/>
      <c r="C36" s="162" t="s">
        <v>758</v>
      </c>
      <c r="D36" s="167" t="s">
        <v>92</v>
      </c>
      <c r="E36" s="200"/>
      <c r="F36" s="200"/>
      <c r="G36" s="200"/>
      <c r="H36" s="200"/>
      <c r="I36" s="200"/>
      <c r="J36" s="200"/>
      <c r="K36" s="200"/>
      <c r="L36" s="200"/>
      <c r="M36" s="200"/>
      <c r="N36" s="200"/>
      <c r="O36" s="200"/>
      <c r="P36" s="200"/>
      <c r="Q36" s="200"/>
      <c r="R36" s="200"/>
      <c r="S36" s="200"/>
      <c r="T36" s="200"/>
      <c r="U36" s="200"/>
      <c r="V36" s="142"/>
      <c r="W36" s="142"/>
      <c r="X36" s="144"/>
      <c r="Y36" s="144"/>
      <c r="Z36" s="144"/>
      <c r="AA36" s="144"/>
      <c r="AB36" s="142"/>
      <c r="AC36" s="142"/>
      <c r="AD36" s="142"/>
      <c r="AE36" s="142"/>
      <c r="AF36" s="144"/>
      <c r="AG36" s="144"/>
      <c r="AH36" s="144"/>
      <c r="AI36" s="144"/>
      <c r="AJ36" s="11">
        <f t="shared" si="2"/>
        <v>0</v>
      </c>
      <c r="AK36" s="202">
        <f t="shared" si="3"/>
        <v>0</v>
      </c>
      <c r="AL36" s="202">
        <f t="shared" si="4"/>
        <v>0</v>
      </c>
      <c r="AM36" s="203"/>
      <c r="AN36" s="17"/>
      <c r="AO36" s="201"/>
    </row>
    <row r="37" spans="1:41" s="15" customFormat="1" ht="21" customHeight="1">
      <c r="A37" s="21">
        <v>31</v>
      </c>
      <c r="B37" s="30"/>
      <c r="C37" s="162"/>
      <c r="D37" s="167"/>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2"/>
        <v>0</v>
      </c>
      <c r="AK37" s="202">
        <f t="shared" si="3"/>
        <v>0</v>
      </c>
      <c r="AL37" s="202">
        <f t="shared" si="4"/>
        <v>0</v>
      </c>
      <c r="AM37" s="203"/>
      <c r="AN37" s="17"/>
      <c r="AO37" s="201"/>
    </row>
    <row r="38" spans="1:41" s="15" customFormat="1" ht="21" customHeight="1">
      <c r="A38" s="21">
        <v>32</v>
      </c>
      <c r="B38" s="30"/>
      <c r="C38" s="162"/>
      <c r="D38" s="167"/>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2"/>
        <v>0</v>
      </c>
      <c r="AK38" s="202">
        <f t="shared" si="3"/>
        <v>0</v>
      </c>
      <c r="AL38" s="202">
        <f t="shared" si="4"/>
        <v>0</v>
      </c>
      <c r="AM38" s="203"/>
      <c r="AN38" s="17"/>
      <c r="AO38" s="201"/>
    </row>
    <row r="39" spans="1:41" s="15" customFormat="1" ht="21" customHeight="1">
      <c r="A39" s="21">
        <v>33</v>
      </c>
      <c r="B39" s="30"/>
      <c r="C39" s="162"/>
      <c r="D39" s="167"/>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2"/>
        <v>0</v>
      </c>
      <c r="AK39" s="202">
        <f t="shared" si="3"/>
        <v>0</v>
      </c>
      <c r="AL39" s="202">
        <f t="shared" si="4"/>
        <v>0</v>
      </c>
      <c r="AM39" s="203"/>
      <c r="AN39" s="17"/>
      <c r="AO39" s="201"/>
    </row>
    <row r="40" spans="1:41">
      <c r="A40" s="298" t="s">
        <v>10</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300"/>
      <c r="AJ40" s="11">
        <f>SUM(AJ7:AJ39)</f>
        <v>10</v>
      </c>
      <c r="AK40" s="11">
        <f>SUM(AK7:AK39)</f>
        <v>0</v>
      </c>
      <c r="AL40" s="11">
        <f>SUM(AL7:AL39)</f>
        <v>0</v>
      </c>
    </row>
    <row r="41" spans="1:41">
      <c r="A41" s="302" t="s">
        <v>255</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4"/>
    </row>
    <row r="42" spans="1:41">
      <c r="C42" s="14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1">
      <c r="C43" s="14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301"/>
      <c r="D44" s="301"/>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301"/>
      <c r="D45" s="301"/>
      <c r="E45" s="301"/>
      <c r="F45" s="301"/>
      <c r="G45" s="301"/>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301"/>
      <c r="D46" s="301"/>
      <c r="E46" s="301"/>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301"/>
      <c r="D47" s="301"/>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C47:D47"/>
    <mergeCell ref="A40:AI40"/>
    <mergeCell ref="A41:AL41"/>
    <mergeCell ref="C44:D44"/>
    <mergeCell ref="C45:G45"/>
    <mergeCell ref="C46:E46"/>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9 I7:AI39">
    <cfRule type="expression" dxfId="8" priority="2">
      <formula>IF(E$6="CN",1,0)</formula>
    </cfRule>
  </conditionalFormatting>
  <conditionalFormatting sqref="H7:H39">
    <cfRule type="expression" dxfId="7" priority="1">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A34CE5D1-FBA1-41E1-A451-7F31ADA7139C}">
            <xm:f>IF(BHST21.1!E$6="CN",1,0)</xm:f>
            <x14:dxf>
              <fill>
                <patternFill>
                  <bgColor theme="8" tint="0.59996337778862885"/>
                </patternFill>
              </fill>
            </x14:dxf>
          </x14:cfRule>
          <xm:sqref>E6:AI6</xm:sqref>
        </x14:conditionalFormatting>
        <x14:conditionalFormatting xmlns:xm="http://schemas.microsoft.com/office/excel/2006/main">
          <x14:cfRule type="expression" priority="3" id="{D1C5F634-D6B2-4652-A447-84C50813B7AE}">
            <xm:f>IF(BHST21.1!E$6="CN",1,0)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workbookViewId="0">
      <selection activeCell="Y12" sqref="Y12"/>
    </sheetView>
  </sheetViews>
  <sheetFormatPr defaultColWidth="9.33203125" defaultRowHeight="18"/>
  <cols>
    <col min="1" max="1" width="6.83203125" style="14" customWidth="1"/>
    <col min="2" max="2" width="13" style="14"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ht="2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ht="35.25" customHeight="1">
      <c r="A3" s="307" t="s">
        <v>761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1" s="15" customFormat="1" ht="21" customHeight="1">
      <c r="A5" s="320" t="s">
        <v>3</v>
      </c>
      <c r="B5" s="320" t="s">
        <v>4</v>
      </c>
      <c r="C5" s="322" t="s">
        <v>5</v>
      </c>
      <c r="D5" s="323"/>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41" s="15" customFormat="1" ht="21" customHeight="1">
      <c r="A6" s="321"/>
      <c r="B6" s="321"/>
      <c r="C6" s="324"/>
      <c r="D6" s="325"/>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41" s="15" customFormat="1" ht="21" customHeight="1">
      <c r="A7" s="21">
        <v>1</v>
      </c>
      <c r="B7" s="30"/>
      <c r="C7" s="162" t="s">
        <v>762</v>
      </c>
      <c r="D7" s="167" t="s">
        <v>49</v>
      </c>
      <c r="E7" s="151"/>
      <c r="F7" s="151"/>
      <c r="G7" s="151"/>
      <c r="H7" s="152"/>
      <c r="I7" s="151"/>
      <c r="J7" s="151"/>
      <c r="K7" s="151"/>
      <c r="L7" s="151"/>
      <c r="M7" s="151"/>
      <c r="N7" s="151"/>
      <c r="O7" s="151"/>
      <c r="P7" s="151"/>
      <c r="Q7" s="151"/>
      <c r="R7" s="151"/>
      <c r="S7" s="151"/>
      <c r="T7" s="151"/>
      <c r="U7" s="151"/>
      <c r="V7" s="29"/>
      <c r="W7" s="29"/>
      <c r="X7" s="3"/>
      <c r="Y7" s="3"/>
      <c r="Z7" s="3"/>
      <c r="AA7" s="3"/>
      <c r="AB7" s="29"/>
      <c r="AC7" s="29"/>
      <c r="AD7" s="29"/>
      <c r="AE7" s="29"/>
      <c r="AF7" s="3"/>
      <c r="AG7" s="3"/>
      <c r="AH7" s="3"/>
      <c r="AI7" s="3"/>
      <c r="AJ7" s="11">
        <f t="shared" ref="AJ7" si="2">COUNTIF(E7:AI7,"K")+2*COUNTIF(E7:AI7,"2K")+COUNTIF(E7:AI7,"TK")+COUNTIF(E7:AI7,"KT")+COUNTIF(E7:AI7,"PK")+COUNTIF(E7:AI7,"KP")+2*COUNTIF(E7:AI7,"K2")</f>
        <v>0</v>
      </c>
      <c r="AK7" s="151">
        <f t="shared" ref="AK7" si="3">COUNTIF(F7:AJ7,"P")+2*COUNTIF(F7:AJ7,"2P")+COUNTIF(F7:AJ7,"TP")+COUNTIF(F7:AJ7,"PT")+COUNTIF(F7:AJ7,"PK")+COUNTIF(F7:AJ7,"KP")+2*COUNTIF(F7:AJ7,"P2")</f>
        <v>0</v>
      </c>
      <c r="AL7" s="151">
        <f t="shared" ref="AL7" si="4">COUNTIF(E7:AI7,"T")+2*COUNTIF(E7:AI7,"2T")+2*COUNTIF(E7:AI7,"T2")+COUNTIF(E7:AI7,"PT")+COUNTIF(E7:AI7,"TP")+COUNTIF(E7:AI7,"TK")+COUNTIF(E7:AI7,"KT")</f>
        <v>0</v>
      </c>
      <c r="AM7" s="16"/>
      <c r="AN7" s="17"/>
      <c r="AO7" s="150"/>
    </row>
    <row r="8" spans="1:41" s="15" customFormat="1" ht="21" customHeight="1">
      <c r="A8" s="208">
        <v>2</v>
      </c>
      <c r="B8" s="30"/>
      <c r="C8" s="162" t="s">
        <v>763</v>
      </c>
      <c r="D8" s="167" t="s">
        <v>28</v>
      </c>
      <c r="E8" s="200"/>
      <c r="F8" s="200"/>
      <c r="G8" s="200"/>
      <c r="H8" s="200"/>
      <c r="I8" s="200"/>
      <c r="J8" s="200"/>
      <c r="K8" s="200"/>
      <c r="L8" s="200"/>
      <c r="M8" s="200"/>
      <c r="N8" s="200"/>
      <c r="O8" s="200"/>
      <c r="P8" s="200"/>
      <c r="Q8" s="200"/>
      <c r="R8" s="200"/>
      <c r="S8" s="200"/>
      <c r="T8" s="200"/>
      <c r="U8" s="200"/>
      <c r="V8" s="142" t="s">
        <v>7</v>
      </c>
      <c r="W8" s="142" t="s">
        <v>6</v>
      </c>
      <c r="X8" s="144"/>
      <c r="Y8" s="144"/>
      <c r="Z8" s="144"/>
      <c r="AA8" s="144"/>
      <c r="AB8" s="142"/>
      <c r="AC8" s="142"/>
      <c r="AD8" s="142"/>
      <c r="AE8" s="142"/>
      <c r="AF8" s="144"/>
      <c r="AG8" s="144"/>
      <c r="AH8" s="144"/>
      <c r="AI8" s="144"/>
      <c r="AJ8" s="11">
        <f t="shared" ref="AJ8:AJ35" si="5">COUNTIF(E8:AI8,"K")+2*COUNTIF(E8:AI8,"2K")+COUNTIF(E8:AI8,"TK")+COUNTIF(E8:AI8,"KT")+COUNTIF(E8:AI8,"PK")+COUNTIF(E8:AI8,"KP")+2*COUNTIF(E8:AI8,"K2")</f>
        <v>1</v>
      </c>
      <c r="AK8" s="202">
        <f t="shared" ref="AK8:AK35" si="6">COUNTIF(F8:AJ8,"P")+2*COUNTIF(F8:AJ8,"2P")+COUNTIF(F8:AJ8,"TP")+COUNTIF(F8:AJ8,"PT")+COUNTIF(F8:AJ8,"PK")+COUNTIF(F8:AJ8,"KP")+2*COUNTIF(F8:AJ8,"P2")</f>
        <v>1</v>
      </c>
      <c r="AL8" s="202">
        <f t="shared" ref="AL8:AL35" si="7">COUNTIF(E8:AI8,"T")+2*COUNTIF(E8:AI8,"2T")+2*COUNTIF(E8:AI8,"T2")+COUNTIF(E8:AI8,"PT")+COUNTIF(E8:AI8,"TP")+COUNTIF(E8:AI8,"TK")+COUNTIF(E8:AI8,"KT")</f>
        <v>0</v>
      </c>
      <c r="AM8" s="203"/>
      <c r="AN8" s="17"/>
      <c r="AO8" s="201"/>
    </row>
    <row r="9" spans="1:41" s="15" customFormat="1" ht="21" customHeight="1">
      <c r="A9" s="21">
        <v>3</v>
      </c>
      <c r="B9" s="30"/>
      <c r="C9" s="162" t="s">
        <v>764</v>
      </c>
      <c r="D9" s="167" t="s">
        <v>28</v>
      </c>
      <c r="E9" s="200"/>
      <c r="F9" s="200"/>
      <c r="G9" s="200"/>
      <c r="H9" s="200"/>
      <c r="I9" s="200"/>
      <c r="J9" s="200"/>
      <c r="K9" s="200"/>
      <c r="L9" s="200"/>
      <c r="M9" s="200"/>
      <c r="N9" s="200"/>
      <c r="O9" s="200"/>
      <c r="P9" s="200"/>
      <c r="Q9" s="200"/>
      <c r="R9" s="200" t="s">
        <v>6</v>
      </c>
      <c r="S9" s="200"/>
      <c r="T9" s="200"/>
      <c r="U9" s="200"/>
      <c r="V9" s="142"/>
      <c r="W9" s="142"/>
      <c r="X9" s="144"/>
      <c r="Y9" s="144" t="s">
        <v>6</v>
      </c>
      <c r="Z9" s="144"/>
      <c r="AA9" s="144"/>
      <c r="AB9" s="142"/>
      <c r="AC9" s="142"/>
      <c r="AD9" s="142"/>
      <c r="AE9" s="142"/>
      <c r="AF9" s="144"/>
      <c r="AG9" s="144"/>
      <c r="AH9" s="144"/>
      <c r="AI9" s="144"/>
      <c r="AJ9" s="11">
        <f t="shared" si="5"/>
        <v>2</v>
      </c>
      <c r="AK9" s="202">
        <f t="shared" si="6"/>
        <v>0</v>
      </c>
      <c r="AL9" s="202">
        <f t="shared" si="7"/>
        <v>0</v>
      </c>
      <c r="AM9" s="203"/>
      <c r="AN9" s="17"/>
      <c r="AO9" s="201"/>
    </row>
    <row r="10" spans="1:41" s="15" customFormat="1" ht="21" customHeight="1">
      <c r="A10" s="208">
        <v>4</v>
      </c>
      <c r="B10" s="30"/>
      <c r="C10" s="162" t="s">
        <v>784</v>
      </c>
      <c r="D10" s="167" t="s">
        <v>87</v>
      </c>
      <c r="E10" s="200"/>
      <c r="F10" s="200"/>
      <c r="G10" s="200"/>
      <c r="H10" s="200"/>
      <c r="I10" s="200"/>
      <c r="J10" s="200"/>
      <c r="K10" s="200"/>
      <c r="L10" s="200"/>
      <c r="M10" s="200"/>
      <c r="N10" s="200"/>
      <c r="O10" s="200"/>
      <c r="P10" s="200"/>
      <c r="Q10" s="200"/>
      <c r="R10" s="200"/>
      <c r="S10" s="200"/>
      <c r="T10" s="200"/>
      <c r="U10" s="200"/>
      <c r="V10" s="142"/>
      <c r="W10" s="142"/>
      <c r="X10" s="144"/>
      <c r="Y10" s="144"/>
      <c r="Z10" s="144"/>
      <c r="AA10" s="144"/>
      <c r="AB10" s="142"/>
      <c r="AC10" s="142"/>
      <c r="AD10" s="142"/>
      <c r="AE10" s="142"/>
      <c r="AF10" s="144"/>
      <c r="AG10" s="144"/>
      <c r="AH10" s="144"/>
      <c r="AI10" s="144"/>
      <c r="AJ10" s="11">
        <f t="shared" si="5"/>
        <v>0</v>
      </c>
      <c r="AK10" s="202">
        <f t="shared" si="6"/>
        <v>0</v>
      </c>
      <c r="AL10" s="202">
        <f t="shared" si="7"/>
        <v>0</v>
      </c>
      <c r="AM10" s="203"/>
      <c r="AN10" s="17"/>
      <c r="AO10" s="201"/>
    </row>
    <row r="11" spans="1:41" s="15" customFormat="1" ht="21" customHeight="1">
      <c r="A11" s="21">
        <v>5</v>
      </c>
      <c r="B11" s="30"/>
      <c r="C11" s="162" t="s">
        <v>765</v>
      </c>
      <c r="D11" s="167" t="s">
        <v>66</v>
      </c>
      <c r="E11" s="200"/>
      <c r="F11" s="200"/>
      <c r="G11" s="200"/>
      <c r="H11" s="200"/>
      <c r="I11" s="200"/>
      <c r="J11" s="200"/>
      <c r="K11" s="200"/>
      <c r="L11" s="200"/>
      <c r="M11" s="200"/>
      <c r="N11" s="200"/>
      <c r="O11" s="200" t="s">
        <v>6</v>
      </c>
      <c r="P11" s="200"/>
      <c r="Q11" s="200" t="s">
        <v>6</v>
      </c>
      <c r="R11" s="200" t="s">
        <v>6</v>
      </c>
      <c r="S11" s="200"/>
      <c r="T11" s="200"/>
      <c r="U11" s="200"/>
      <c r="V11" s="142" t="s">
        <v>6</v>
      </c>
      <c r="W11" s="142" t="s">
        <v>6</v>
      </c>
      <c r="X11" s="144"/>
      <c r="Y11" s="144" t="s">
        <v>6</v>
      </c>
      <c r="Z11" s="144"/>
      <c r="AA11" s="144"/>
      <c r="AB11" s="142"/>
      <c r="AC11" s="142"/>
      <c r="AD11" s="142"/>
      <c r="AE11" s="142"/>
      <c r="AF11" s="144"/>
      <c r="AG11" s="144"/>
      <c r="AH11" s="144"/>
      <c r="AI11" s="144"/>
      <c r="AJ11" s="11">
        <f t="shared" si="5"/>
        <v>6</v>
      </c>
      <c r="AK11" s="202">
        <f t="shared" si="6"/>
        <v>0</v>
      </c>
      <c r="AL11" s="202">
        <f t="shared" si="7"/>
        <v>0</v>
      </c>
      <c r="AM11" s="203"/>
      <c r="AN11" s="17"/>
      <c r="AO11" s="201"/>
    </row>
    <row r="12" spans="1:41" s="15" customFormat="1" ht="21" customHeight="1">
      <c r="A12" s="208">
        <v>6</v>
      </c>
      <c r="B12" s="30"/>
      <c r="C12" s="162" t="s">
        <v>265</v>
      </c>
      <c r="D12" s="167" t="s">
        <v>31</v>
      </c>
      <c r="E12" s="200"/>
      <c r="F12" s="200"/>
      <c r="G12" s="200"/>
      <c r="H12" s="200"/>
      <c r="I12" s="200"/>
      <c r="J12" s="200"/>
      <c r="K12" s="200"/>
      <c r="L12" s="200"/>
      <c r="M12" s="200"/>
      <c r="N12" s="200"/>
      <c r="O12" s="200" t="s">
        <v>6</v>
      </c>
      <c r="P12" s="200"/>
      <c r="Q12" s="200" t="s">
        <v>6</v>
      </c>
      <c r="R12" s="200" t="s">
        <v>6</v>
      </c>
      <c r="S12" s="200"/>
      <c r="T12" s="200"/>
      <c r="U12" s="200"/>
      <c r="V12" s="142" t="s">
        <v>6</v>
      </c>
      <c r="W12" s="142"/>
      <c r="X12" s="144" t="s">
        <v>6</v>
      </c>
      <c r="Y12" s="144" t="s">
        <v>6</v>
      </c>
      <c r="Z12" s="144"/>
      <c r="AA12" s="144"/>
      <c r="AB12" s="142"/>
      <c r="AC12" s="142"/>
      <c r="AD12" s="142"/>
      <c r="AE12" s="142"/>
      <c r="AF12" s="144"/>
      <c r="AG12" s="144"/>
      <c r="AH12" s="144"/>
      <c r="AI12" s="144"/>
      <c r="AJ12" s="11">
        <f t="shared" si="5"/>
        <v>6</v>
      </c>
      <c r="AK12" s="202">
        <f t="shared" si="6"/>
        <v>0</v>
      </c>
      <c r="AL12" s="202">
        <f t="shared" si="7"/>
        <v>0</v>
      </c>
      <c r="AM12" s="203"/>
      <c r="AN12" s="17"/>
      <c r="AO12" s="201"/>
    </row>
    <row r="13" spans="1:41" s="15" customFormat="1" ht="21" customHeight="1">
      <c r="A13" s="21">
        <v>7</v>
      </c>
      <c r="B13" s="30"/>
      <c r="C13" s="162" t="s">
        <v>766</v>
      </c>
      <c r="D13" s="167" t="s">
        <v>21</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5"/>
        <v>0</v>
      </c>
      <c r="AK13" s="202">
        <f t="shared" si="6"/>
        <v>0</v>
      </c>
      <c r="AL13" s="202">
        <f t="shared" si="7"/>
        <v>0</v>
      </c>
      <c r="AM13" s="203"/>
      <c r="AN13" s="17"/>
      <c r="AO13" s="201"/>
    </row>
    <row r="14" spans="1:41" s="15" customFormat="1" ht="21" customHeight="1">
      <c r="A14" s="208">
        <v>8</v>
      </c>
      <c r="B14" s="30"/>
      <c r="C14" s="162" t="s">
        <v>767</v>
      </c>
      <c r="D14" s="167" t="s">
        <v>95</v>
      </c>
      <c r="E14" s="200"/>
      <c r="F14" s="200"/>
      <c r="G14" s="200"/>
      <c r="H14" s="200"/>
      <c r="I14" s="200"/>
      <c r="J14" s="200"/>
      <c r="K14" s="200"/>
      <c r="L14" s="200"/>
      <c r="M14" s="200"/>
      <c r="N14" s="200"/>
      <c r="O14" s="200"/>
      <c r="P14" s="200"/>
      <c r="Q14" s="200" t="s">
        <v>6</v>
      </c>
      <c r="R14" s="200" t="s">
        <v>6</v>
      </c>
      <c r="S14" s="200"/>
      <c r="T14" s="200"/>
      <c r="U14" s="200"/>
      <c r="V14" s="142" t="s">
        <v>6</v>
      </c>
      <c r="W14" s="142" t="s">
        <v>6</v>
      </c>
      <c r="X14" s="144"/>
      <c r="Y14" s="144" t="s">
        <v>6</v>
      </c>
      <c r="Z14" s="144"/>
      <c r="AA14" s="144"/>
      <c r="AB14" s="142"/>
      <c r="AC14" s="142"/>
      <c r="AD14" s="142"/>
      <c r="AE14" s="142"/>
      <c r="AF14" s="144"/>
      <c r="AG14" s="144"/>
      <c r="AH14" s="144"/>
      <c r="AI14" s="144"/>
      <c r="AJ14" s="11">
        <f t="shared" si="5"/>
        <v>5</v>
      </c>
      <c r="AK14" s="202">
        <f t="shared" si="6"/>
        <v>0</v>
      </c>
      <c r="AL14" s="202">
        <f t="shared" si="7"/>
        <v>0</v>
      </c>
      <c r="AM14" s="203"/>
      <c r="AN14" s="17"/>
      <c r="AO14" s="201"/>
    </row>
    <row r="15" spans="1:41" s="15" customFormat="1" ht="21" customHeight="1">
      <c r="A15" s="21">
        <v>9</v>
      </c>
      <c r="B15" s="30"/>
      <c r="C15" s="162" t="s">
        <v>768</v>
      </c>
      <c r="D15" s="167" t="s">
        <v>39</v>
      </c>
      <c r="E15" s="200"/>
      <c r="F15" s="200"/>
      <c r="G15" s="200"/>
      <c r="H15" s="200"/>
      <c r="I15" s="200"/>
      <c r="J15" s="200"/>
      <c r="K15" s="200"/>
      <c r="L15" s="200"/>
      <c r="M15" s="200"/>
      <c r="N15" s="200"/>
      <c r="O15" s="200"/>
      <c r="P15" s="200"/>
      <c r="Q15" s="200"/>
      <c r="R15" s="200"/>
      <c r="S15" s="200"/>
      <c r="T15" s="200"/>
      <c r="U15" s="200"/>
      <c r="V15" s="142"/>
      <c r="W15" s="142"/>
      <c r="X15" s="144"/>
      <c r="Y15" s="144"/>
      <c r="Z15" s="144"/>
      <c r="AA15" s="144"/>
      <c r="AB15" s="142"/>
      <c r="AC15" s="142"/>
      <c r="AD15" s="142"/>
      <c r="AE15" s="142"/>
      <c r="AF15" s="144"/>
      <c r="AG15" s="144"/>
      <c r="AH15" s="144"/>
      <c r="AI15" s="144"/>
      <c r="AJ15" s="11">
        <f t="shared" si="5"/>
        <v>0</v>
      </c>
      <c r="AK15" s="202">
        <f t="shared" si="6"/>
        <v>0</v>
      </c>
      <c r="AL15" s="202">
        <f t="shared" si="7"/>
        <v>0</v>
      </c>
      <c r="AM15" s="203"/>
      <c r="AN15" s="17"/>
      <c r="AO15" s="201"/>
    </row>
    <row r="16" spans="1:41" s="15" customFormat="1" ht="21" customHeight="1">
      <c r="A16" s="208">
        <v>10</v>
      </c>
      <c r="B16" s="30"/>
      <c r="C16" s="162" t="s">
        <v>769</v>
      </c>
      <c r="D16" s="167" t="s">
        <v>41</v>
      </c>
      <c r="E16" s="200"/>
      <c r="F16" s="200"/>
      <c r="G16" s="200"/>
      <c r="H16" s="200"/>
      <c r="I16" s="200"/>
      <c r="J16" s="200"/>
      <c r="K16" s="200"/>
      <c r="L16" s="200"/>
      <c r="M16" s="200"/>
      <c r="N16" s="200"/>
      <c r="O16" s="200"/>
      <c r="P16" s="200"/>
      <c r="Q16" s="200"/>
      <c r="R16" s="200"/>
      <c r="S16" s="200"/>
      <c r="T16" s="200"/>
      <c r="U16" s="200"/>
      <c r="V16" s="142"/>
      <c r="W16" s="142"/>
      <c r="X16" s="144"/>
      <c r="Y16" s="144"/>
      <c r="Z16" s="144"/>
      <c r="AA16" s="144"/>
      <c r="AB16" s="142"/>
      <c r="AC16" s="142"/>
      <c r="AD16" s="142"/>
      <c r="AE16" s="142"/>
      <c r="AF16" s="144"/>
      <c r="AG16" s="144"/>
      <c r="AH16" s="144"/>
      <c r="AI16" s="144"/>
      <c r="AJ16" s="11">
        <f t="shared" si="5"/>
        <v>0</v>
      </c>
      <c r="AK16" s="202">
        <f t="shared" si="6"/>
        <v>0</v>
      </c>
      <c r="AL16" s="202">
        <f t="shared" si="7"/>
        <v>0</v>
      </c>
      <c r="AM16" s="203"/>
      <c r="AN16" s="17"/>
      <c r="AO16" s="201"/>
    </row>
    <row r="17" spans="1:41" s="15" customFormat="1" ht="21" customHeight="1">
      <c r="A17" s="21">
        <v>11</v>
      </c>
      <c r="B17" s="30"/>
      <c r="C17" s="162" t="s">
        <v>770</v>
      </c>
      <c r="D17" s="167" t="s">
        <v>59</v>
      </c>
      <c r="E17" s="200"/>
      <c r="F17" s="200"/>
      <c r="G17" s="200"/>
      <c r="H17" s="200"/>
      <c r="I17" s="200"/>
      <c r="J17" s="200"/>
      <c r="K17" s="200"/>
      <c r="L17" s="200"/>
      <c r="M17" s="200"/>
      <c r="N17" s="200"/>
      <c r="O17" s="200"/>
      <c r="P17" s="200"/>
      <c r="Q17" s="200"/>
      <c r="R17" s="200"/>
      <c r="S17" s="200"/>
      <c r="T17" s="200"/>
      <c r="U17" s="200"/>
      <c r="V17" s="142" t="s">
        <v>6</v>
      </c>
      <c r="W17" s="142"/>
      <c r="X17" s="144"/>
      <c r="Y17" s="144"/>
      <c r="Z17" s="144"/>
      <c r="AA17" s="144"/>
      <c r="AB17" s="142"/>
      <c r="AC17" s="142"/>
      <c r="AD17" s="142"/>
      <c r="AE17" s="142"/>
      <c r="AF17" s="144"/>
      <c r="AG17" s="144"/>
      <c r="AH17" s="144"/>
      <c r="AI17" s="144"/>
      <c r="AJ17" s="11">
        <f t="shared" si="5"/>
        <v>1</v>
      </c>
      <c r="AK17" s="202">
        <f t="shared" si="6"/>
        <v>0</v>
      </c>
      <c r="AL17" s="202">
        <f t="shared" si="7"/>
        <v>0</v>
      </c>
      <c r="AM17" s="203"/>
      <c r="AN17" s="17"/>
      <c r="AO17" s="201"/>
    </row>
    <row r="18" spans="1:41" s="15" customFormat="1" ht="21" customHeight="1">
      <c r="A18" s="208">
        <v>12</v>
      </c>
      <c r="B18" s="30"/>
      <c r="C18" s="162" t="s">
        <v>771</v>
      </c>
      <c r="D18" s="167" t="s">
        <v>59</v>
      </c>
      <c r="E18" s="200"/>
      <c r="F18" s="200"/>
      <c r="G18" s="200"/>
      <c r="H18" s="200"/>
      <c r="I18" s="200"/>
      <c r="J18" s="200"/>
      <c r="K18" s="200"/>
      <c r="L18" s="200"/>
      <c r="M18" s="200"/>
      <c r="N18" s="200"/>
      <c r="O18" s="200"/>
      <c r="P18" s="200"/>
      <c r="Q18" s="200"/>
      <c r="R18" s="200"/>
      <c r="S18" s="200"/>
      <c r="T18" s="200"/>
      <c r="U18" s="200"/>
      <c r="V18" s="142"/>
      <c r="W18" s="142"/>
      <c r="X18" s="144"/>
      <c r="Y18" s="144"/>
      <c r="Z18" s="144"/>
      <c r="AA18" s="144"/>
      <c r="AB18" s="142"/>
      <c r="AC18" s="142"/>
      <c r="AD18" s="142"/>
      <c r="AE18" s="142"/>
      <c r="AF18" s="144"/>
      <c r="AG18" s="144"/>
      <c r="AH18" s="144"/>
      <c r="AI18" s="144"/>
      <c r="AJ18" s="11">
        <f t="shared" si="5"/>
        <v>0</v>
      </c>
      <c r="AK18" s="202">
        <f t="shared" si="6"/>
        <v>0</v>
      </c>
      <c r="AL18" s="202">
        <f t="shared" si="7"/>
        <v>0</v>
      </c>
      <c r="AM18" s="203"/>
      <c r="AN18" s="17"/>
      <c r="AO18" s="201"/>
    </row>
    <row r="19" spans="1:41" s="15" customFormat="1" ht="21" customHeight="1">
      <c r="A19" s="21">
        <v>13</v>
      </c>
      <c r="B19" s="30"/>
      <c r="C19" s="162" t="s">
        <v>772</v>
      </c>
      <c r="D19" s="167" t="s">
        <v>11</v>
      </c>
      <c r="E19" s="200"/>
      <c r="F19" s="200"/>
      <c r="G19" s="200"/>
      <c r="H19" s="200"/>
      <c r="I19" s="200"/>
      <c r="J19" s="200"/>
      <c r="K19" s="200"/>
      <c r="L19" s="200"/>
      <c r="M19" s="200"/>
      <c r="N19" s="200"/>
      <c r="O19" s="200"/>
      <c r="P19" s="200"/>
      <c r="Q19" s="200"/>
      <c r="R19" s="200" t="s">
        <v>6</v>
      </c>
      <c r="S19" s="200"/>
      <c r="T19" s="200"/>
      <c r="U19" s="200"/>
      <c r="V19" s="142"/>
      <c r="W19" s="142" t="s">
        <v>6</v>
      </c>
      <c r="X19" s="144"/>
      <c r="Y19" s="144" t="s">
        <v>6</v>
      </c>
      <c r="Z19" s="144"/>
      <c r="AA19" s="144"/>
      <c r="AB19" s="142"/>
      <c r="AC19" s="142"/>
      <c r="AD19" s="142"/>
      <c r="AE19" s="142"/>
      <c r="AF19" s="144"/>
      <c r="AG19" s="144"/>
      <c r="AH19" s="144"/>
      <c r="AI19" s="144"/>
      <c r="AJ19" s="11">
        <f t="shared" si="5"/>
        <v>3</v>
      </c>
      <c r="AK19" s="202">
        <f t="shared" si="6"/>
        <v>0</v>
      </c>
      <c r="AL19" s="202">
        <f t="shared" si="7"/>
        <v>0</v>
      </c>
      <c r="AM19" s="203"/>
      <c r="AN19" s="17"/>
      <c r="AO19" s="201"/>
    </row>
    <row r="20" spans="1:41" s="15" customFormat="1" ht="21" customHeight="1">
      <c r="A20" s="208">
        <v>14</v>
      </c>
      <c r="B20" s="30"/>
      <c r="C20" s="162" t="s">
        <v>773</v>
      </c>
      <c r="D20" s="167" t="s">
        <v>75</v>
      </c>
      <c r="E20" s="200"/>
      <c r="F20" s="200"/>
      <c r="G20" s="200"/>
      <c r="H20" s="200"/>
      <c r="I20" s="200"/>
      <c r="J20" s="200"/>
      <c r="K20" s="200"/>
      <c r="L20" s="200"/>
      <c r="M20" s="200"/>
      <c r="N20" s="200"/>
      <c r="O20" s="200" t="s">
        <v>7</v>
      </c>
      <c r="P20" s="200"/>
      <c r="Q20" s="200" t="s">
        <v>6</v>
      </c>
      <c r="R20" s="200" t="s">
        <v>6</v>
      </c>
      <c r="S20" s="200"/>
      <c r="T20" s="200"/>
      <c r="U20" s="200"/>
      <c r="V20" s="142" t="s">
        <v>6</v>
      </c>
      <c r="W20" s="142" t="s">
        <v>6</v>
      </c>
      <c r="X20" s="144"/>
      <c r="Y20" s="144" t="s">
        <v>6</v>
      </c>
      <c r="Z20" s="144"/>
      <c r="AA20" s="144"/>
      <c r="AB20" s="142"/>
      <c r="AC20" s="142"/>
      <c r="AD20" s="142"/>
      <c r="AE20" s="142"/>
      <c r="AF20" s="144"/>
      <c r="AG20" s="144"/>
      <c r="AH20" s="144"/>
      <c r="AI20" s="144"/>
      <c r="AJ20" s="11">
        <f t="shared" si="5"/>
        <v>5</v>
      </c>
      <c r="AK20" s="202">
        <f t="shared" si="6"/>
        <v>1</v>
      </c>
      <c r="AL20" s="202">
        <f t="shared" si="7"/>
        <v>0</v>
      </c>
      <c r="AM20" s="203"/>
      <c r="AN20" s="17"/>
      <c r="AO20" s="201"/>
    </row>
    <row r="21" spans="1:41" s="15" customFormat="1" ht="21" customHeight="1">
      <c r="A21" s="21">
        <v>15</v>
      </c>
      <c r="B21" s="30"/>
      <c r="C21" s="162" t="s">
        <v>60</v>
      </c>
      <c r="D21" s="167" t="s">
        <v>75</v>
      </c>
      <c r="E21" s="200"/>
      <c r="F21" s="200"/>
      <c r="G21" s="200"/>
      <c r="H21" s="200"/>
      <c r="I21" s="200"/>
      <c r="J21" s="200"/>
      <c r="K21" s="200"/>
      <c r="L21" s="200"/>
      <c r="M21" s="200"/>
      <c r="N21" s="200"/>
      <c r="O21" s="200"/>
      <c r="P21" s="200"/>
      <c r="Q21" s="200" t="s">
        <v>6</v>
      </c>
      <c r="R21" s="200" t="s">
        <v>6</v>
      </c>
      <c r="S21" s="200"/>
      <c r="T21" s="200"/>
      <c r="U21" s="200"/>
      <c r="V21" s="142"/>
      <c r="W21" s="142" t="s">
        <v>6</v>
      </c>
      <c r="X21" s="144"/>
      <c r="Y21" s="144" t="s">
        <v>6</v>
      </c>
      <c r="Z21" s="144"/>
      <c r="AA21" s="144"/>
      <c r="AB21" s="142"/>
      <c r="AC21" s="142"/>
      <c r="AD21" s="142"/>
      <c r="AE21" s="142"/>
      <c r="AF21" s="144"/>
      <c r="AG21" s="144"/>
      <c r="AH21" s="144"/>
      <c r="AI21" s="144"/>
      <c r="AJ21" s="11">
        <f t="shared" si="5"/>
        <v>4</v>
      </c>
      <c r="AK21" s="202">
        <f t="shared" si="6"/>
        <v>0</v>
      </c>
      <c r="AL21" s="202">
        <f t="shared" si="7"/>
        <v>0</v>
      </c>
      <c r="AM21" s="203"/>
      <c r="AN21" s="17"/>
      <c r="AO21" s="201"/>
    </row>
    <row r="22" spans="1:41" s="15" customFormat="1" ht="21" customHeight="1">
      <c r="A22" s="208">
        <v>16</v>
      </c>
      <c r="B22" s="30"/>
      <c r="C22" s="162" t="s">
        <v>126</v>
      </c>
      <c r="D22" s="167" t="s">
        <v>42</v>
      </c>
      <c r="E22" s="200"/>
      <c r="F22" s="200"/>
      <c r="G22" s="200"/>
      <c r="H22" s="200"/>
      <c r="I22" s="200"/>
      <c r="J22" s="200"/>
      <c r="K22" s="200"/>
      <c r="L22" s="200"/>
      <c r="M22" s="200"/>
      <c r="N22" s="200"/>
      <c r="O22" s="200"/>
      <c r="P22" s="200"/>
      <c r="Q22" s="200"/>
      <c r="R22" s="200"/>
      <c r="S22" s="200"/>
      <c r="T22" s="200"/>
      <c r="U22" s="200"/>
      <c r="V22" s="142"/>
      <c r="W22" s="142"/>
      <c r="X22" s="144"/>
      <c r="Y22" s="144"/>
      <c r="Z22" s="144"/>
      <c r="AA22" s="144"/>
      <c r="AB22" s="142"/>
      <c r="AC22" s="142"/>
      <c r="AD22" s="142"/>
      <c r="AE22" s="142"/>
      <c r="AF22" s="144"/>
      <c r="AG22" s="144"/>
      <c r="AH22" s="144"/>
      <c r="AI22" s="144"/>
      <c r="AJ22" s="11">
        <f t="shared" si="5"/>
        <v>0</v>
      </c>
      <c r="AK22" s="202">
        <f t="shared" si="6"/>
        <v>0</v>
      </c>
      <c r="AL22" s="202">
        <f t="shared" si="7"/>
        <v>0</v>
      </c>
      <c r="AM22" s="203"/>
      <c r="AN22" s="17"/>
      <c r="AO22" s="201"/>
    </row>
    <row r="23" spans="1:41" s="15" customFormat="1" ht="21" customHeight="1">
      <c r="A23" s="21">
        <v>17</v>
      </c>
      <c r="B23" s="30"/>
      <c r="C23" s="162" t="s">
        <v>774</v>
      </c>
      <c r="D23" s="167" t="s">
        <v>43</v>
      </c>
      <c r="E23" s="200"/>
      <c r="F23" s="200"/>
      <c r="G23" s="200"/>
      <c r="H23" s="200"/>
      <c r="I23" s="200"/>
      <c r="J23" s="200"/>
      <c r="K23" s="200"/>
      <c r="L23" s="200"/>
      <c r="M23" s="200"/>
      <c r="N23" s="200"/>
      <c r="O23" s="200"/>
      <c r="P23" s="200"/>
      <c r="Q23" s="200"/>
      <c r="R23" s="200" t="s">
        <v>6</v>
      </c>
      <c r="S23" s="200"/>
      <c r="T23" s="200"/>
      <c r="U23" s="200"/>
      <c r="V23" s="142"/>
      <c r="W23" s="142"/>
      <c r="X23" s="144"/>
      <c r="Y23" s="144"/>
      <c r="Z23" s="144"/>
      <c r="AA23" s="144"/>
      <c r="AB23" s="142"/>
      <c r="AC23" s="142"/>
      <c r="AD23" s="142"/>
      <c r="AE23" s="142"/>
      <c r="AF23" s="144"/>
      <c r="AG23" s="144"/>
      <c r="AH23" s="144"/>
      <c r="AI23" s="144"/>
      <c r="AJ23" s="11">
        <f t="shared" si="5"/>
        <v>1</v>
      </c>
      <c r="AK23" s="202">
        <f t="shared" si="6"/>
        <v>0</v>
      </c>
      <c r="AL23" s="202">
        <f t="shared" si="7"/>
        <v>0</v>
      </c>
      <c r="AM23" s="203"/>
      <c r="AN23" s="17"/>
      <c r="AO23" s="201"/>
    </row>
    <row r="24" spans="1:41" s="15" customFormat="1" ht="21" customHeight="1">
      <c r="A24" s="208">
        <v>18</v>
      </c>
      <c r="B24" s="30"/>
      <c r="C24" s="162" t="s">
        <v>783</v>
      </c>
      <c r="D24" s="167" t="s">
        <v>33</v>
      </c>
      <c r="E24" s="200"/>
      <c r="F24" s="200"/>
      <c r="G24" s="200"/>
      <c r="H24" s="200"/>
      <c r="I24" s="200"/>
      <c r="J24" s="200"/>
      <c r="K24" s="200"/>
      <c r="L24" s="200"/>
      <c r="M24" s="200"/>
      <c r="N24" s="200"/>
      <c r="O24" s="200"/>
      <c r="P24" s="200"/>
      <c r="Q24" s="200"/>
      <c r="R24" s="200"/>
      <c r="S24" s="200"/>
      <c r="T24" s="200"/>
      <c r="U24" s="200"/>
      <c r="V24" s="142"/>
      <c r="W24" s="142"/>
      <c r="X24" s="144"/>
      <c r="Y24" s="144"/>
      <c r="Z24" s="144"/>
      <c r="AA24" s="144"/>
      <c r="AB24" s="142"/>
      <c r="AC24" s="142"/>
      <c r="AD24" s="142"/>
      <c r="AE24" s="142"/>
      <c r="AF24" s="144"/>
      <c r="AG24" s="144"/>
      <c r="AH24" s="144"/>
      <c r="AI24" s="144"/>
      <c r="AJ24" s="11">
        <f t="shared" si="5"/>
        <v>0</v>
      </c>
      <c r="AK24" s="202">
        <f t="shared" si="6"/>
        <v>0</v>
      </c>
      <c r="AL24" s="202">
        <f t="shared" si="7"/>
        <v>0</v>
      </c>
      <c r="AM24" s="203"/>
      <c r="AN24" s="17"/>
      <c r="AO24" s="201"/>
    </row>
    <row r="25" spans="1:41" s="15" customFormat="1" ht="21" customHeight="1">
      <c r="A25" s="21">
        <v>19</v>
      </c>
      <c r="B25" s="30"/>
      <c r="C25" s="162" t="s">
        <v>178</v>
      </c>
      <c r="D25" s="167" t="s">
        <v>84</v>
      </c>
      <c r="E25" s="200"/>
      <c r="F25" s="200"/>
      <c r="G25" s="200"/>
      <c r="H25" s="200"/>
      <c r="I25" s="200"/>
      <c r="J25" s="200"/>
      <c r="K25" s="200"/>
      <c r="L25" s="200"/>
      <c r="M25" s="200"/>
      <c r="N25" s="200"/>
      <c r="O25" s="200"/>
      <c r="P25" s="200"/>
      <c r="Q25" s="200"/>
      <c r="R25" s="200" t="s">
        <v>6</v>
      </c>
      <c r="S25" s="200"/>
      <c r="T25" s="200"/>
      <c r="U25" s="200"/>
      <c r="V25" s="142"/>
      <c r="W25" s="142" t="s">
        <v>6</v>
      </c>
      <c r="X25" s="144"/>
      <c r="Y25" s="144" t="s">
        <v>895</v>
      </c>
      <c r="Z25" s="144"/>
      <c r="AA25" s="144"/>
      <c r="AB25" s="142"/>
      <c r="AC25" s="142"/>
      <c r="AD25" s="142"/>
      <c r="AE25" s="142"/>
      <c r="AF25" s="144"/>
      <c r="AG25" s="144"/>
      <c r="AH25" s="144"/>
      <c r="AI25" s="144"/>
      <c r="AJ25" s="11">
        <f t="shared" si="5"/>
        <v>2</v>
      </c>
      <c r="AK25" s="202">
        <f t="shared" si="6"/>
        <v>0</v>
      </c>
      <c r="AL25" s="202">
        <f t="shared" si="7"/>
        <v>0</v>
      </c>
      <c r="AM25" s="203"/>
      <c r="AN25" s="17"/>
      <c r="AO25" s="201"/>
    </row>
    <row r="26" spans="1:41" s="15" customFormat="1" ht="21" customHeight="1">
      <c r="A26" s="208">
        <v>20</v>
      </c>
      <c r="B26" s="30"/>
      <c r="C26" s="162" t="s">
        <v>101</v>
      </c>
      <c r="D26" s="167" t="s">
        <v>775</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5"/>
        <v>0</v>
      </c>
      <c r="AK26" s="202">
        <f t="shared" si="6"/>
        <v>0</v>
      </c>
      <c r="AL26" s="202">
        <f t="shared" si="7"/>
        <v>0</v>
      </c>
      <c r="AM26" s="203"/>
      <c r="AN26" s="17"/>
      <c r="AO26" s="201"/>
    </row>
    <row r="27" spans="1:41" s="15" customFormat="1" ht="21" customHeight="1">
      <c r="A27" s="21">
        <v>21</v>
      </c>
      <c r="B27" s="30"/>
      <c r="C27" s="162" t="s">
        <v>776</v>
      </c>
      <c r="D27" s="167" t="s">
        <v>108</v>
      </c>
      <c r="E27" s="200"/>
      <c r="F27" s="200"/>
      <c r="G27" s="200"/>
      <c r="H27" s="200"/>
      <c r="I27" s="200"/>
      <c r="J27" s="200"/>
      <c r="K27" s="200"/>
      <c r="L27" s="200"/>
      <c r="M27" s="200"/>
      <c r="N27" s="200"/>
      <c r="O27" s="200"/>
      <c r="P27" s="200"/>
      <c r="Q27" s="200"/>
      <c r="R27" s="200"/>
      <c r="S27" s="200"/>
      <c r="T27" s="200"/>
      <c r="U27" s="200"/>
      <c r="V27" s="142"/>
      <c r="W27" s="142" t="s">
        <v>7</v>
      </c>
      <c r="X27" s="144"/>
      <c r="Y27" s="144"/>
      <c r="Z27" s="144"/>
      <c r="AA27" s="144"/>
      <c r="AB27" s="142"/>
      <c r="AC27" s="142"/>
      <c r="AD27" s="142"/>
      <c r="AE27" s="142"/>
      <c r="AF27" s="144"/>
      <c r="AG27" s="144"/>
      <c r="AH27" s="144"/>
      <c r="AI27" s="144"/>
      <c r="AJ27" s="11">
        <f t="shared" si="5"/>
        <v>0</v>
      </c>
      <c r="AK27" s="202">
        <f t="shared" si="6"/>
        <v>1</v>
      </c>
      <c r="AL27" s="202">
        <f t="shared" si="7"/>
        <v>0</v>
      </c>
      <c r="AM27" s="203"/>
      <c r="AN27" s="17"/>
      <c r="AO27" s="201"/>
    </row>
    <row r="28" spans="1:41" s="15" customFormat="1" ht="21" customHeight="1">
      <c r="A28" s="208">
        <v>22</v>
      </c>
      <c r="B28" s="30"/>
      <c r="C28" s="162" t="s">
        <v>777</v>
      </c>
      <c r="D28" s="167" t="s">
        <v>61</v>
      </c>
      <c r="E28" s="200"/>
      <c r="F28" s="200"/>
      <c r="G28" s="200"/>
      <c r="H28" s="200"/>
      <c r="I28" s="200"/>
      <c r="J28" s="200"/>
      <c r="K28" s="200"/>
      <c r="L28" s="200"/>
      <c r="M28" s="200"/>
      <c r="N28" s="200"/>
      <c r="O28" s="200"/>
      <c r="P28" s="200"/>
      <c r="Q28" s="200"/>
      <c r="R28" s="200"/>
      <c r="S28" s="200"/>
      <c r="T28" s="200"/>
      <c r="U28" s="200"/>
      <c r="V28" s="142"/>
      <c r="W28" s="142"/>
      <c r="X28" s="144"/>
      <c r="Y28" s="144"/>
      <c r="Z28" s="144"/>
      <c r="AA28" s="144"/>
      <c r="AB28" s="142"/>
      <c r="AC28" s="142"/>
      <c r="AD28" s="142"/>
      <c r="AE28" s="142"/>
      <c r="AF28" s="144"/>
      <c r="AG28" s="144"/>
      <c r="AH28" s="144"/>
      <c r="AI28" s="144"/>
      <c r="AJ28" s="11">
        <f t="shared" si="5"/>
        <v>0</v>
      </c>
      <c r="AK28" s="202">
        <f t="shared" si="6"/>
        <v>0</v>
      </c>
      <c r="AL28" s="202">
        <f t="shared" si="7"/>
        <v>0</v>
      </c>
      <c r="AM28" s="203"/>
      <c r="AN28" s="17"/>
      <c r="AO28" s="201"/>
    </row>
    <row r="29" spans="1:41" s="15" customFormat="1" ht="21" customHeight="1">
      <c r="A29" s="21">
        <v>23</v>
      </c>
      <c r="B29" s="30"/>
      <c r="C29" s="162" t="s">
        <v>778</v>
      </c>
      <c r="D29" s="167" t="s">
        <v>61</v>
      </c>
      <c r="E29" s="200"/>
      <c r="F29" s="200"/>
      <c r="G29" s="200"/>
      <c r="H29" s="200"/>
      <c r="I29" s="200"/>
      <c r="J29" s="200"/>
      <c r="K29" s="200"/>
      <c r="L29" s="200"/>
      <c r="M29" s="200"/>
      <c r="N29" s="200"/>
      <c r="O29" s="200"/>
      <c r="P29" s="200"/>
      <c r="Q29" s="200" t="s">
        <v>6</v>
      </c>
      <c r="R29" s="200" t="s">
        <v>6</v>
      </c>
      <c r="S29" s="200"/>
      <c r="T29" s="200"/>
      <c r="U29" s="200"/>
      <c r="V29" s="142"/>
      <c r="W29" s="142"/>
      <c r="X29" s="144"/>
      <c r="Y29" s="144" t="s">
        <v>6</v>
      </c>
      <c r="Z29" s="144"/>
      <c r="AA29" s="144"/>
      <c r="AB29" s="142"/>
      <c r="AC29" s="142"/>
      <c r="AD29" s="142"/>
      <c r="AE29" s="142"/>
      <c r="AF29" s="144"/>
      <c r="AG29" s="144"/>
      <c r="AH29" s="144"/>
      <c r="AI29" s="144"/>
      <c r="AJ29" s="11">
        <f t="shared" si="5"/>
        <v>3</v>
      </c>
      <c r="AK29" s="202">
        <f t="shared" si="6"/>
        <v>0</v>
      </c>
      <c r="AL29" s="202">
        <f t="shared" si="7"/>
        <v>0</v>
      </c>
      <c r="AM29" s="203"/>
      <c r="AN29" s="17"/>
      <c r="AO29" s="201"/>
    </row>
    <row r="30" spans="1:41" s="15" customFormat="1" ht="21" customHeight="1">
      <c r="A30" s="208">
        <v>24</v>
      </c>
      <c r="B30" s="30"/>
      <c r="C30" s="162" t="s">
        <v>265</v>
      </c>
      <c r="D30" s="167" t="s">
        <v>78</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5"/>
        <v>0</v>
      </c>
      <c r="AK30" s="202">
        <f t="shared" si="6"/>
        <v>0</v>
      </c>
      <c r="AL30" s="202">
        <f t="shared" si="7"/>
        <v>0</v>
      </c>
      <c r="AM30" s="203"/>
      <c r="AN30" s="17"/>
      <c r="AO30" s="201"/>
    </row>
    <row r="31" spans="1:41" s="15" customFormat="1" ht="21" customHeight="1">
      <c r="A31" s="21">
        <v>25</v>
      </c>
      <c r="B31" s="30"/>
      <c r="C31" s="162" t="s">
        <v>264</v>
      </c>
      <c r="D31" s="167" t="s">
        <v>64</v>
      </c>
      <c r="E31" s="200"/>
      <c r="F31" s="200"/>
      <c r="G31" s="200"/>
      <c r="H31" s="200"/>
      <c r="I31" s="200"/>
      <c r="J31" s="200"/>
      <c r="K31" s="200"/>
      <c r="L31" s="200"/>
      <c r="M31" s="200"/>
      <c r="N31" s="200"/>
      <c r="O31" s="200" t="s">
        <v>6</v>
      </c>
      <c r="P31" s="200"/>
      <c r="Q31" s="200"/>
      <c r="R31" s="200" t="s">
        <v>6</v>
      </c>
      <c r="S31" s="200"/>
      <c r="T31" s="200"/>
      <c r="U31" s="200"/>
      <c r="V31" s="142" t="s">
        <v>6</v>
      </c>
      <c r="W31" s="142" t="s">
        <v>6</v>
      </c>
      <c r="X31" s="144"/>
      <c r="Y31" s="144"/>
      <c r="Z31" s="144"/>
      <c r="AA31" s="144"/>
      <c r="AB31" s="142"/>
      <c r="AC31" s="142"/>
      <c r="AD31" s="142"/>
      <c r="AE31" s="142"/>
      <c r="AF31" s="144"/>
      <c r="AG31" s="144"/>
      <c r="AH31" s="144"/>
      <c r="AI31" s="144"/>
      <c r="AJ31" s="11">
        <f t="shared" si="5"/>
        <v>4</v>
      </c>
      <c r="AK31" s="202">
        <f t="shared" si="6"/>
        <v>0</v>
      </c>
      <c r="AL31" s="202">
        <f t="shared" si="7"/>
        <v>0</v>
      </c>
      <c r="AM31" s="203"/>
      <c r="AN31" s="17"/>
      <c r="AO31" s="201"/>
    </row>
    <row r="32" spans="1:41" s="15" customFormat="1" ht="21" customHeight="1">
      <c r="A32" s="208">
        <v>26</v>
      </c>
      <c r="B32" s="30"/>
      <c r="C32" s="162" t="s">
        <v>888</v>
      </c>
      <c r="D32" s="167" t="s">
        <v>58</v>
      </c>
      <c r="E32" s="200"/>
      <c r="F32" s="200"/>
      <c r="G32" s="200"/>
      <c r="H32" s="200"/>
      <c r="I32" s="200"/>
      <c r="J32" s="200"/>
      <c r="K32" s="200"/>
      <c r="L32" s="200"/>
      <c r="M32" s="200"/>
      <c r="N32" s="200"/>
      <c r="O32" s="200"/>
      <c r="P32" s="200"/>
      <c r="Q32" s="200"/>
      <c r="R32" s="200"/>
      <c r="S32" s="200"/>
      <c r="T32" s="200"/>
      <c r="U32" s="200"/>
      <c r="V32" s="142"/>
      <c r="W32" s="142"/>
      <c r="X32" s="144"/>
      <c r="Y32" s="144"/>
      <c r="Z32" s="144"/>
      <c r="AA32" s="144"/>
      <c r="AB32" s="142"/>
      <c r="AC32" s="142"/>
      <c r="AD32" s="142"/>
      <c r="AE32" s="142"/>
      <c r="AF32" s="144"/>
      <c r="AG32" s="144"/>
      <c r="AH32" s="144"/>
      <c r="AI32" s="144"/>
      <c r="AJ32" s="11">
        <f t="shared" si="5"/>
        <v>0</v>
      </c>
      <c r="AK32" s="202">
        <f t="shared" si="6"/>
        <v>0</v>
      </c>
      <c r="AL32" s="202">
        <f t="shared" si="7"/>
        <v>0</v>
      </c>
      <c r="AM32" s="203"/>
      <c r="AN32" s="17"/>
      <c r="AO32" s="201"/>
    </row>
    <row r="33" spans="1:41" s="15" customFormat="1" ht="21" customHeight="1">
      <c r="A33" s="21">
        <v>27</v>
      </c>
      <c r="B33" s="30"/>
      <c r="C33" s="162" t="s">
        <v>779</v>
      </c>
      <c r="D33" s="167" t="s">
        <v>47</v>
      </c>
      <c r="E33" s="200"/>
      <c r="F33" s="200"/>
      <c r="G33" s="200"/>
      <c r="H33" s="200"/>
      <c r="I33" s="200"/>
      <c r="J33" s="200"/>
      <c r="K33" s="200"/>
      <c r="L33" s="200"/>
      <c r="M33" s="200"/>
      <c r="N33" s="200"/>
      <c r="O33" s="200"/>
      <c r="P33" s="200"/>
      <c r="Q33" s="200"/>
      <c r="R33" s="200"/>
      <c r="S33" s="200"/>
      <c r="T33" s="200"/>
      <c r="U33" s="200"/>
      <c r="V33" s="142" t="s">
        <v>6</v>
      </c>
      <c r="W33" s="142" t="s">
        <v>7</v>
      </c>
      <c r="X33" s="144"/>
      <c r="Y33" s="144"/>
      <c r="Z33" s="144"/>
      <c r="AA33" s="144"/>
      <c r="AB33" s="142"/>
      <c r="AC33" s="142"/>
      <c r="AD33" s="142"/>
      <c r="AE33" s="142"/>
      <c r="AF33" s="144"/>
      <c r="AG33" s="144"/>
      <c r="AH33" s="144"/>
      <c r="AI33" s="144"/>
      <c r="AJ33" s="11">
        <f t="shared" si="5"/>
        <v>1</v>
      </c>
      <c r="AK33" s="202">
        <f t="shared" si="6"/>
        <v>1</v>
      </c>
      <c r="AL33" s="202">
        <f t="shared" si="7"/>
        <v>0</v>
      </c>
      <c r="AM33" s="203"/>
      <c r="AN33" s="17"/>
      <c r="AO33" s="201"/>
    </row>
    <row r="34" spans="1:41" s="15" customFormat="1" ht="21" customHeight="1">
      <c r="A34" s="208">
        <v>28</v>
      </c>
      <c r="B34" s="30"/>
      <c r="C34" s="162" t="s">
        <v>781</v>
      </c>
      <c r="D34" s="167" t="s">
        <v>48</v>
      </c>
      <c r="E34" s="200"/>
      <c r="F34" s="200"/>
      <c r="G34" s="200"/>
      <c r="H34" s="200"/>
      <c r="I34" s="200"/>
      <c r="J34" s="200"/>
      <c r="K34" s="200"/>
      <c r="L34" s="200"/>
      <c r="M34" s="200"/>
      <c r="N34" s="200"/>
      <c r="O34" s="200" t="s">
        <v>6</v>
      </c>
      <c r="P34" s="200"/>
      <c r="Q34" s="200"/>
      <c r="R34" s="200"/>
      <c r="S34" s="200"/>
      <c r="T34" s="200"/>
      <c r="U34" s="200"/>
      <c r="V34" s="142"/>
      <c r="W34" s="142"/>
      <c r="X34" s="144"/>
      <c r="Y34" s="144"/>
      <c r="Z34" s="144"/>
      <c r="AA34" s="144"/>
      <c r="AB34" s="142"/>
      <c r="AC34" s="142"/>
      <c r="AD34" s="142"/>
      <c r="AE34" s="142"/>
      <c r="AF34" s="144"/>
      <c r="AG34" s="144"/>
      <c r="AH34" s="144"/>
      <c r="AI34" s="144"/>
      <c r="AJ34" s="11">
        <f t="shared" si="5"/>
        <v>1</v>
      </c>
      <c r="AK34" s="202">
        <f t="shared" si="6"/>
        <v>0</v>
      </c>
      <c r="AL34" s="202">
        <f t="shared" si="7"/>
        <v>0</v>
      </c>
      <c r="AM34" s="203"/>
      <c r="AN34" s="17"/>
      <c r="AO34" s="201"/>
    </row>
    <row r="35" spans="1:41" s="15" customFormat="1" ht="21" customHeight="1">
      <c r="A35" s="21">
        <v>29</v>
      </c>
      <c r="B35" s="30"/>
      <c r="C35" s="162" t="s">
        <v>782</v>
      </c>
      <c r="D35" s="167" t="s">
        <v>48</v>
      </c>
      <c r="E35" s="200"/>
      <c r="F35" s="200"/>
      <c r="G35" s="200"/>
      <c r="H35" s="200"/>
      <c r="I35" s="200"/>
      <c r="J35" s="200"/>
      <c r="K35" s="200"/>
      <c r="L35" s="200"/>
      <c r="M35" s="200"/>
      <c r="N35" s="200"/>
      <c r="O35" s="200"/>
      <c r="P35" s="200"/>
      <c r="Q35" s="200" t="s">
        <v>6</v>
      </c>
      <c r="R35" s="200" t="s">
        <v>6</v>
      </c>
      <c r="S35" s="200"/>
      <c r="T35" s="200"/>
      <c r="U35" s="200"/>
      <c r="V35" s="142" t="s">
        <v>6</v>
      </c>
      <c r="W35" s="142" t="s">
        <v>6</v>
      </c>
      <c r="X35" s="144"/>
      <c r="Y35" s="144" t="s">
        <v>6</v>
      </c>
      <c r="Z35" s="144"/>
      <c r="AA35" s="144"/>
      <c r="AB35" s="142"/>
      <c r="AC35" s="142"/>
      <c r="AD35" s="142"/>
      <c r="AE35" s="142"/>
      <c r="AF35" s="144"/>
      <c r="AG35" s="144"/>
      <c r="AH35" s="144"/>
      <c r="AI35" s="144"/>
      <c r="AJ35" s="11">
        <f t="shared" si="5"/>
        <v>5</v>
      </c>
      <c r="AK35" s="202">
        <f t="shared" si="6"/>
        <v>0</v>
      </c>
      <c r="AL35" s="202">
        <f t="shared" si="7"/>
        <v>0</v>
      </c>
      <c r="AM35" s="203"/>
      <c r="AN35" s="17"/>
      <c r="AO35" s="201"/>
    </row>
    <row r="36" spans="1:41" s="15" customFormat="1" ht="21" customHeight="1">
      <c r="A36" s="208">
        <v>30</v>
      </c>
      <c r="B36" s="30"/>
      <c r="C36" s="162"/>
      <c r="D36" s="167"/>
      <c r="E36" s="200"/>
      <c r="F36" s="200"/>
      <c r="G36" s="200"/>
      <c r="H36" s="200"/>
      <c r="I36" s="200"/>
      <c r="J36" s="200"/>
      <c r="K36" s="200"/>
      <c r="L36" s="200"/>
      <c r="M36" s="200"/>
      <c r="N36" s="200"/>
      <c r="O36" s="200"/>
      <c r="P36" s="200"/>
      <c r="Q36" s="200"/>
      <c r="R36" s="200"/>
      <c r="S36" s="200"/>
      <c r="T36" s="200"/>
      <c r="U36" s="200"/>
      <c r="V36" s="142"/>
      <c r="W36" s="142"/>
      <c r="X36" s="144"/>
      <c r="Y36" s="144"/>
      <c r="Z36" s="144"/>
      <c r="AA36" s="144"/>
      <c r="AB36" s="142"/>
      <c r="AC36" s="142"/>
      <c r="AD36" s="142"/>
      <c r="AE36" s="142"/>
      <c r="AF36" s="144"/>
      <c r="AG36" s="144"/>
      <c r="AH36" s="144"/>
      <c r="AI36" s="144"/>
      <c r="AJ36" s="11">
        <f t="shared" ref="AJ36:AJ39" si="8">COUNTIF(E36:AI36,"K")+2*COUNTIF(E36:AI36,"2K")+COUNTIF(E36:AI36,"TK")+COUNTIF(E36:AI36,"KT")+COUNTIF(E36:AI36,"PK")+COUNTIF(E36:AI36,"KP")+2*COUNTIF(E36:AI36,"K2")</f>
        <v>0</v>
      </c>
      <c r="AK36" s="202">
        <f t="shared" ref="AK36:AK39" si="9">COUNTIF(F36:AJ36,"P")+2*COUNTIF(F36:AJ36,"2P")+COUNTIF(F36:AJ36,"TP")+COUNTIF(F36:AJ36,"PT")+COUNTIF(F36:AJ36,"PK")+COUNTIF(F36:AJ36,"KP")+2*COUNTIF(F36:AJ36,"P2")</f>
        <v>0</v>
      </c>
      <c r="AL36" s="202">
        <f t="shared" ref="AL36:AL39" si="10">COUNTIF(E36:AI36,"T")+2*COUNTIF(E36:AI36,"2T")+2*COUNTIF(E36:AI36,"T2")+COUNTIF(E36:AI36,"PT")+COUNTIF(E36:AI36,"TP")+COUNTIF(E36:AI36,"TK")+COUNTIF(E36:AI36,"KT")</f>
        <v>0</v>
      </c>
      <c r="AM36" s="203"/>
      <c r="AN36" s="17"/>
      <c r="AO36" s="201"/>
    </row>
    <row r="37" spans="1:41" s="15" customFormat="1" ht="21" customHeight="1">
      <c r="A37" s="21">
        <v>31</v>
      </c>
      <c r="B37" s="30"/>
      <c r="C37" s="162"/>
      <c r="D37" s="167"/>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8"/>
        <v>0</v>
      </c>
      <c r="AK37" s="202">
        <f t="shared" si="9"/>
        <v>0</v>
      </c>
      <c r="AL37" s="202">
        <f t="shared" si="10"/>
        <v>0</v>
      </c>
      <c r="AM37" s="203"/>
      <c r="AN37" s="17"/>
      <c r="AO37" s="201"/>
    </row>
    <row r="38" spans="1:41" s="15" customFormat="1" ht="21" customHeight="1">
      <c r="A38" s="208">
        <v>32</v>
      </c>
      <c r="B38" s="30"/>
      <c r="C38" s="162"/>
      <c r="D38" s="167"/>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8"/>
        <v>0</v>
      </c>
      <c r="AK38" s="202">
        <f t="shared" si="9"/>
        <v>0</v>
      </c>
      <c r="AL38" s="202">
        <f t="shared" si="10"/>
        <v>0</v>
      </c>
      <c r="AM38" s="203"/>
      <c r="AN38" s="17"/>
      <c r="AO38" s="201"/>
    </row>
    <row r="39" spans="1:41" s="15" customFormat="1" ht="21" customHeight="1">
      <c r="A39" s="21">
        <v>33</v>
      </c>
      <c r="B39" s="30"/>
      <c r="C39" s="162"/>
      <c r="D39" s="167"/>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8"/>
        <v>0</v>
      </c>
      <c r="AK39" s="202">
        <f t="shared" si="9"/>
        <v>0</v>
      </c>
      <c r="AL39" s="202">
        <f t="shared" si="10"/>
        <v>0</v>
      </c>
      <c r="AM39" s="203"/>
      <c r="AN39" s="17"/>
      <c r="AO39" s="201"/>
    </row>
    <row r="40" spans="1:41">
      <c r="A40" s="298" t="s">
        <v>10</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300"/>
      <c r="AJ40" s="11">
        <f>SUM(AJ7:AJ39)</f>
        <v>50</v>
      </c>
      <c r="AK40" s="11">
        <f>SUM(AK7:AK39)</f>
        <v>4</v>
      </c>
      <c r="AL40" s="11">
        <f>SUM(AL7:AL39)</f>
        <v>0</v>
      </c>
    </row>
    <row r="41" spans="1:41">
      <c r="A41" s="302" t="s">
        <v>255</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4"/>
    </row>
    <row r="42" spans="1:41">
      <c r="C42" s="14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1">
      <c r="C43" s="14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301"/>
      <c r="D44" s="301"/>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301"/>
      <c r="D45" s="301"/>
      <c r="E45" s="301"/>
      <c r="F45" s="301"/>
      <c r="G45" s="301"/>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301"/>
      <c r="D46" s="301"/>
      <c r="E46" s="301"/>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301"/>
      <c r="D47" s="301"/>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C47:D47"/>
    <mergeCell ref="A40:AI40"/>
    <mergeCell ref="A41:AL41"/>
    <mergeCell ref="C44:D44"/>
    <mergeCell ref="C45:G45"/>
    <mergeCell ref="C46:E46"/>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9 I7:AI39">
    <cfRule type="expression" dxfId="4" priority="2">
      <formula>IF(E$6="CN",1,0)</formula>
    </cfRule>
  </conditionalFormatting>
  <conditionalFormatting sqref="H7:H39">
    <cfRule type="expression" dxfId="3"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95836244-335C-49F5-B239-D34E9DE26DF1}">
            <xm:f>IF(BHST21.1!E$6="CN",1,0)</xm:f>
            <x14:dxf>
              <fill>
                <patternFill>
                  <bgColor theme="8" tint="0.59996337778862885"/>
                </patternFill>
              </fill>
            </x14:dxf>
          </x14:cfRule>
          <xm:sqref>E6:AI6</xm:sqref>
        </x14:conditionalFormatting>
        <x14:conditionalFormatting xmlns:xm="http://schemas.microsoft.com/office/excel/2006/main">
          <x14:cfRule type="expression" priority="3" id="{CE4363FF-3150-46A2-9089-FF72B8C1F05C}">
            <xm:f>IF(BHST21.1!E$6="CN",1,0)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38" t="s">
        <v>182</v>
      </c>
      <c r="C1" s="238"/>
      <c r="D1" s="238"/>
      <c r="E1" s="238"/>
      <c r="F1" s="238"/>
      <c r="G1" s="238"/>
      <c r="H1" s="238"/>
      <c r="I1" s="238"/>
      <c r="J1" s="238"/>
      <c r="K1" s="121"/>
      <c r="L1" s="121"/>
      <c r="M1" s="121"/>
      <c r="N1" s="239" t="s">
        <v>183</v>
      </c>
      <c r="O1" s="239"/>
      <c r="P1" s="239"/>
      <c r="Q1" s="239"/>
      <c r="R1" s="239"/>
      <c r="S1" s="239"/>
      <c r="T1" s="239"/>
      <c r="U1" s="239"/>
      <c r="V1" s="239"/>
      <c r="W1" s="239"/>
      <c r="X1" s="239"/>
      <c r="Y1" s="239"/>
    </row>
    <row r="2" spans="2:25" ht="24" customHeight="1">
      <c r="B2" s="240" t="s">
        <v>253</v>
      </c>
      <c r="C2" s="240"/>
      <c r="D2" s="240"/>
      <c r="E2" s="240"/>
      <c r="F2" s="240"/>
      <c r="G2" s="240"/>
      <c r="H2" s="240"/>
      <c r="I2" s="240"/>
      <c r="J2" s="240"/>
      <c r="K2" s="240"/>
      <c r="L2" s="240"/>
      <c r="M2" s="240"/>
      <c r="N2" s="240"/>
      <c r="O2" s="240"/>
      <c r="P2" s="240"/>
      <c r="Q2" s="240"/>
      <c r="R2" s="240"/>
      <c r="S2" s="240"/>
      <c r="T2" s="240"/>
      <c r="U2" s="240"/>
      <c r="V2" s="240"/>
      <c r="W2" s="240"/>
      <c r="X2" s="240"/>
      <c r="Y2" s="240"/>
    </row>
    <row r="3" spans="2:25" ht="33" customHeight="1">
      <c r="B3" s="241" t="s">
        <v>254</v>
      </c>
      <c r="C3" s="241"/>
      <c r="D3" s="241"/>
      <c r="E3" s="241"/>
      <c r="F3" s="241"/>
      <c r="G3" s="241"/>
      <c r="H3" s="241"/>
      <c r="I3" s="241"/>
      <c r="J3" s="241"/>
      <c r="K3" s="241"/>
      <c r="L3" s="241"/>
      <c r="M3" s="241"/>
      <c r="N3" s="241"/>
      <c r="O3" s="241"/>
      <c r="P3" s="241"/>
      <c r="Q3" s="241"/>
      <c r="R3" s="241"/>
      <c r="S3" s="241"/>
      <c r="T3" s="241"/>
      <c r="U3" s="241"/>
      <c r="V3" s="241"/>
      <c r="W3" s="241"/>
      <c r="X3" s="241"/>
      <c r="Y3" s="241"/>
    </row>
    <row r="4" spans="2:25" s="78" customFormat="1" ht="21" customHeight="1">
      <c r="B4" s="249" t="s">
        <v>256</v>
      </c>
      <c r="C4" s="250"/>
      <c r="D4" s="250"/>
      <c r="E4" s="250"/>
      <c r="F4" s="250"/>
      <c r="G4" s="250"/>
      <c r="H4" s="250"/>
      <c r="I4" s="250"/>
      <c r="J4" s="250"/>
      <c r="K4" s="250"/>
      <c r="L4" s="250"/>
      <c r="M4" s="250"/>
      <c r="N4" s="250"/>
      <c r="O4" s="250"/>
      <c r="P4" s="250"/>
      <c r="Q4" s="250"/>
      <c r="R4" s="250"/>
      <c r="S4" s="250"/>
      <c r="T4" s="250"/>
      <c r="U4" s="250"/>
      <c r="V4" s="250"/>
      <c r="W4" s="250"/>
      <c r="X4" s="250"/>
      <c r="Y4" s="251"/>
    </row>
    <row r="5" spans="2:25" s="79" customFormat="1" ht="33" customHeight="1">
      <c r="B5" s="91" t="s">
        <v>186</v>
      </c>
      <c r="C5" s="73" t="s">
        <v>187</v>
      </c>
      <c r="D5" s="91" t="s">
        <v>188</v>
      </c>
      <c r="E5" s="92" t="s">
        <v>245</v>
      </c>
      <c r="F5" s="92" t="s">
        <v>246</v>
      </c>
      <c r="G5" s="92" t="s">
        <v>244</v>
      </c>
      <c r="H5" s="91" t="s">
        <v>186</v>
      </c>
      <c r="I5" s="73" t="s">
        <v>187</v>
      </c>
      <c r="J5" s="91" t="s">
        <v>188</v>
      </c>
      <c r="K5" s="92" t="s">
        <v>245</v>
      </c>
      <c r="L5" s="92" t="s">
        <v>246</v>
      </c>
      <c r="M5" s="124" t="s">
        <v>244</v>
      </c>
      <c r="N5" s="91" t="s">
        <v>186</v>
      </c>
      <c r="O5" s="73" t="s">
        <v>187</v>
      </c>
      <c r="P5" s="91" t="s">
        <v>188</v>
      </c>
      <c r="Q5" s="92" t="s">
        <v>245</v>
      </c>
      <c r="R5" s="92" t="s">
        <v>246</v>
      </c>
      <c r="S5" s="92" t="s">
        <v>244</v>
      </c>
      <c r="T5" s="91" t="s">
        <v>186</v>
      </c>
      <c r="U5" s="73" t="s">
        <v>187</v>
      </c>
      <c r="V5" s="91" t="s">
        <v>188</v>
      </c>
      <c r="W5" s="92" t="s">
        <v>245</v>
      </c>
      <c r="X5" s="92" t="s">
        <v>246</v>
      </c>
      <c r="Y5" s="92" t="s">
        <v>244</v>
      </c>
    </row>
    <row r="6" spans="2:25" s="83" customFormat="1" ht="21" customHeight="1">
      <c r="B6" s="80">
        <v>1</v>
      </c>
      <c r="C6" s="81" t="s">
        <v>189</v>
      </c>
      <c r="D6" s="84">
        <v>26</v>
      </c>
      <c r="E6" s="93">
        <f>KTDN21!AJ45</f>
        <v>150</v>
      </c>
      <c r="F6" s="97" t="e">
        <f>#REF!</f>
        <v>#REF!</v>
      </c>
      <c r="G6" s="101" t="e">
        <f>#REF!</f>
        <v>#REF!</v>
      </c>
      <c r="H6" s="90">
        <v>1</v>
      </c>
      <c r="I6" s="88" t="s">
        <v>190</v>
      </c>
      <c r="J6" s="66">
        <v>35</v>
      </c>
      <c r="K6" s="93" t="e">
        <f>#REF!</f>
        <v>#REF!</v>
      </c>
      <c r="L6" s="97" t="e">
        <f>#REF!</f>
        <v>#REF!</v>
      </c>
      <c r="M6" s="101" t="e">
        <f>#REF!</f>
        <v>#REF!</v>
      </c>
      <c r="N6" s="90">
        <v>1</v>
      </c>
      <c r="O6" s="125" t="s">
        <v>215</v>
      </c>
      <c r="P6" s="66">
        <v>24</v>
      </c>
      <c r="Q6" s="93" t="e">
        <f>#REF!</f>
        <v>#REF!</v>
      </c>
      <c r="R6" s="97" t="e">
        <f>#REF!</f>
        <v>#REF!</v>
      </c>
      <c r="S6" s="101" t="e">
        <f>#REF!</f>
        <v>#REF!</v>
      </c>
      <c r="T6" s="90">
        <v>1</v>
      </c>
      <c r="U6" s="88" t="s">
        <v>208</v>
      </c>
      <c r="V6" s="66">
        <v>27</v>
      </c>
      <c r="W6" s="93" t="e">
        <f>#REF!</f>
        <v>#REF!</v>
      </c>
      <c r="X6" s="97" t="e">
        <f>#REF!</f>
        <v>#REF!</v>
      </c>
      <c r="Y6" s="101" t="e">
        <f>#REF!</f>
        <v>#REF!</v>
      </c>
    </row>
    <row r="7" spans="2:25" s="83" customFormat="1" ht="21" customHeight="1">
      <c r="B7" s="80">
        <v>2</v>
      </c>
      <c r="C7" s="81" t="s">
        <v>194</v>
      </c>
      <c r="D7" s="84">
        <v>28</v>
      </c>
      <c r="E7" s="93" t="e">
        <f>#REF!</f>
        <v>#REF!</v>
      </c>
      <c r="F7" s="97" t="e">
        <f>#REF!</f>
        <v>#REF!</v>
      </c>
      <c r="G7" s="101" t="e">
        <f>#REF!</f>
        <v>#REF!</v>
      </c>
      <c r="H7" s="90">
        <v>2</v>
      </c>
      <c r="I7" s="88" t="s">
        <v>195</v>
      </c>
      <c r="J7" s="66">
        <v>34</v>
      </c>
      <c r="K7" s="93" t="e">
        <f>#REF!</f>
        <v>#REF!</v>
      </c>
      <c r="L7" s="97" t="e">
        <f>#REF!</f>
        <v>#REF!</v>
      </c>
      <c r="M7" s="101" t="e">
        <f>#REF!</f>
        <v>#REF!</v>
      </c>
      <c r="N7" s="90">
        <v>2</v>
      </c>
      <c r="O7" s="125" t="s">
        <v>219</v>
      </c>
      <c r="P7" s="66">
        <v>22</v>
      </c>
      <c r="Q7" s="93" t="e">
        <f>#REF!</f>
        <v>#REF!</v>
      </c>
      <c r="R7" s="97" t="e">
        <f>#REF!</f>
        <v>#REF!</v>
      </c>
      <c r="S7" s="101" t="e">
        <f>#REF!</f>
        <v>#REF!</v>
      </c>
      <c r="T7" s="90">
        <v>2</v>
      </c>
      <c r="U7" s="88" t="s">
        <v>212</v>
      </c>
      <c r="V7" s="90">
        <v>25</v>
      </c>
      <c r="W7" s="93" t="e">
        <f>#REF!</f>
        <v>#REF!</v>
      </c>
      <c r="X7" s="97" t="e">
        <f>#REF!</f>
        <v>#REF!</v>
      </c>
      <c r="Y7" s="101" t="e">
        <f>#REF!</f>
        <v>#REF!</v>
      </c>
    </row>
    <row r="8" spans="2:25" s="83" customFormat="1" ht="21" customHeight="1">
      <c r="B8" s="80">
        <v>3</v>
      </c>
      <c r="C8" s="81" t="s">
        <v>198</v>
      </c>
      <c r="D8" s="84">
        <v>29</v>
      </c>
      <c r="E8" s="93" t="e">
        <f>#REF!</f>
        <v>#REF!</v>
      </c>
      <c r="F8" s="97" t="e">
        <f>#REF!</f>
        <v>#REF!</v>
      </c>
      <c r="G8" s="101" t="e">
        <f>#REF!</f>
        <v>#REF!</v>
      </c>
      <c r="H8" s="90">
        <v>3</v>
      </c>
      <c r="I8" s="88" t="s">
        <v>199</v>
      </c>
      <c r="J8" s="66">
        <v>28</v>
      </c>
      <c r="K8" s="93" t="e">
        <f>#REF!</f>
        <v>#REF!</v>
      </c>
      <c r="L8" s="97" t="e">
        <f>#REF!</f>
        <v>#REF!</v>
      </c>
      <c r="M8" s="101" t="e">
        <f>#REF!</f>
        <v>#REF!</v>
      </c>
      <c r="N8" s="90">
        <v>3</v>
      </c>
      <c r="O8" s="125" t="s">
        <v>222</v>
      </c>
      <c r="P8" s="66">
        <v>25</v>
      </c>
      <c r="Q8" s="93" t="e">
        <f>#REF!</f>
        <v>#REF!</v>
      </c>
      <c r="R8" s="97" t="e">
        <f>#REF!</f>
        <v>#REF!</v>
      </c>
      <c r="S8" s="101" t="e">
        <f>#REF!</f>
        <v>#REF!</v>
      </c>
      <c r="T8" s="90">
        <v>3</v>
      </c>
      <c r="U8" s="88" t="s">
        <v>216</v>
      </c>
      <c r="V8" s="66">
        <v>27</v>
      </c>
      <c r="W8" s="94" t="e">
        <f>#REF!</f>
        <v>#REF!</v>
      </c>
      <c r="X8" s="98" t="e">
        <f>#REF!</f>
        <v>#REF!</v>
      </c>
      <c r="Y8" s="102" t="e">
        <f>#REF!</f>
        <v>#REF!</v>
      </c>
    </row>
    <row r="9" spans="2:25" s="83" customFormat="1" ht="21" customHeight="1">
      <c r="B9" s="80">
        <v>4</v>
      </c>
      <c r="C9" s="81" t="s">
        <v>202</v>
      </c>
      <c r="D9" s="84">
        <v>28</v>
      </c>
      <c r="E9" s="93" t="e">
        <f>#REF!</f>
        <v>#REF!</v>
      </c>
      <c r="F9" s="97" t="e">
        <f>#REF!</f>
        <v>#REF!</v>
      </c>
      <c r="G9" s="101" t="e">
        <f>#REF!</f>
        <v>#REF!</v>
      </c>
      <c r="H9" s="90">
        <v>4</v>
      </c>
      <c r="I9" s="88" t="s">
        <v>203</v>
      </c>
      <c r="J9" s="66">
        <v>21</v>
      </c>
      <c r="K9" s="93" t="e">
        <f>#REF!</f>
        <v>#REF!</v>
      </c>
      <c r="L9" s="97" t="e">
        <f>#REF!</f>
        <v>#REF!</v>
      </c>
      <c r="M9" s="101" t="e">
        <f>#REF!</f>
        <v>#REF!</v>
      </c>
      <c r="N9" s="90">
        <v>4</v>
      </c>
      <c r="O9" s="125" t="s">
        <v>226</v>
      </c>
      <c r="P9" s="66">
        <v>25</v>
      </c>
      <c r="Q9" s="93" t="e">
        <f>#REF!</f>
        <v>#REF!</v>
      </c>
      <c r="R9" s="97" t="e">
        <f>#REF!</f>
        <v>#REF!</v>
      </c>
      <c r="S9" s="101" t="e">
        <f>#REF!</f>
        <v>#REF!</v>
      </c>
      <c r="T9" s="90">
        <v>4</v>
      </c>
      <c r="U9" s="88" t="s">
        <v>223</v>
      </c>
      <c r="V9" s="66">
        <v>17</v>
      </c>
      <c r="W9" s="93" t="e">
        <f>#REF!</f>
        <v>#REF!</v>
      </c>
      <c r="X9" s="97" t="e">
        <f>#REF!</f>
        <v>#REF!</v>
      </c>
      <c r="Y9" s="101" t="e">
        <f>#REF!</f>
        <v>#REF!</v>
      </c>
    </row>
    <row r="10" spans="2:25" s="83" customFormat="1" ht="21" customHeight="1">
      <c r="B10" s="80">
        <v>5</v>
      </c>
      <c r="C10" s="81" t="s">
        <v>207</v>
      </c>
      <c r="D10" s="84">
        <v>25</v>
      </c>
      <c r="E10" s="93" t="e">
        <f>#REF!</f>
        <v>#REF!</v>
      </c>
      <c r="F10" s="97" t="e">
        <f>#REF!</f>
        <v>#REF!</v>
      </c>
      <c r="G10" s="101" t="e">
        <f>#REF!</f>
        <v>#REF!</v>
      </c>
      <c r="H10" s="90">
        <v>5</v>
      </c>
      <c r="I10" s="122" t="s">
        <v>229</v>
      </c>
      <c r="J10" s="90">
        <v>26</v>
      </c>
      <c r="K10" s="96">
        <f>CSSĐ21.1!AJ46</f>
        <v>34</v>
      </c>
      <c r="L10" s="100">
        <f>CSSĐ21.1!AK46</f>
        <v>4</v>
      </c>
      <c r="M10" s="104" t="e">
        <f>CSSĐ21.1!AL46</f>
        <v>#REF!</v>
      </c>
      <c r="N10" s="90">
        <v>5</v>
      </c>
      <c r="O10" s="125" t="s">
        <v>230</v>
      </c>
      <c r="P10" s="66">
        <v>18</v>
      </c>
      <c r="Q10" s="93" t="e">
        <f>#REF!</f>
        <v>#REF!</v>
      </c>
      <c r="R10" s="97" t="e">
        <f>#REF!</f>
        <v>#REF!</v>
      </c>
      <c r="S10" s="101" t="e">
        <f>#REF!</f>
        <v>#REF!</v>
      </c>
      <c r="T10" s="90">
        <v>5</v>
      </c>
      <c r="U10" s="88" t="s">
        <v>227</v>
      </c>
      <c r="V10" s="66">
        <v>27</v>
      </c>
      <c r="W10" s="93" t="e">
        <f>#REF!</f>
        <v>#REF!</v>
      </c>
      <c r="X10" s="97" t="e">
        <f>#REF!</f>
        <v>#REF!</v>
      </c>
      <c r="Y10" s="101" t="e">
        <f>#REF!</f>
        <v>#REF!</v>
      </c>
    </row>
    <row r="11" spans="2:25" s="83" customFormat="1" ht="21" customHeight="1">
      <c r="B11" s="80">
        <v>6</v>
      </c>
      <c r="C11" s="81" t="s">
        <v>211</v>
      </c>
      <c r="D11" s="84">
        <v>23</v>
      </c>
      <c r="E11" s="93" t="e">
        <f>#REF!</f>
        <v>#REF!</v>
      </c>
      <c r="F11" s="97" t="e">
        <f>#REF!</f>
        <v>#REF!</v>
      </c>
      <c r="G11" s="101" t="e">
        <f>#REF!</f>
        <v>#REF!</v>
      </c>
      <c r="H11" s="90">
        <v>6</v>
      </c>
      <c r="I11" s="122" t="s">
        <v>233</v>
      </c>
      <c r="J11" s="90">
        <v>24</v>
      </c>
      <c r="K11" s="96" t="e">
        <f>#REF!</f>
        <v>#REF!</v>
      </c>
      <c r="L11" s="100" t="e">
        <f>#REF!</f>
        <v>#REF!</v>
      </c>
      <c r="M11" s="104" t="e">
        <f>#REF!</f>
        <v>#REF!</v>
      </c>
      <c r="N11" s="90">
        <v>6</v>
      </c>
      <c r="O11" s="125" t="s">
        <v>234</v>
      </c>
      <c r="P11" s="66">
        <v>26</v>
      </c>
      <c r="Q11" s="93" t="e">
        <f>#REF!</f>
        <v>#REF!</v>
      </c>
      <c r="R11" s="97" t="e">
        <f>#REF!</f>
        <v>#REF!</v>
      </c>
      <c r="S11" s="101" t="e">
        <f>#REF!</f>
        <v>#REF!</v>
      </c>
      <c r="T11" s="90">
        <v>6</v>
      </c>
      <c r="U11" s="88" t="s">
        <v>231</v>
      </c>
      <c r="V11" s="66">
        <v>22</v>
      </c>
      <c r="W11" s="93" t="e">
        <f>#REF!</f>
        <v>#REF!</v>
      </c>
      <c r="X11" s="97" t="e">
        <f>#REF!</f>
        <v>#REF!</v>
      </c>
      <c r="Y11" s="101" t="e">
        <f>#REF!</f>
        <v>#REF!</v>
      </c>
    </row>
    <row r="12" spans="2:25" s="83" customFormat="1" ht="21" customHeight="1">
      <c r="B12" s="80">
        <v>7</v>
      </c>
      <c r="C12" s="82" t="s">
        <v>191</v>
      </c>
      <c r="D12" s="80">
        <v>21</v>
      </c>
      <c r="E12" s="94">
        <f>TC21.1!AJ49</f>
        <v>34</v>
      </c>
      <c r="F12" s="98">
        <f>TC21.1!AK49</f>
        <v>0</v>
      </c>
      <c r="G12" s="123">
        <f>TC21.1!AL49</f>
        <v>0</v>
      </c>
      <c r="H12" s="90">
        <v>7</v>
      </c>
      <c r="I12" s="122" t="s">
        <v>237</v>
      </c>
      <c r="J12" s="90">
        <v>20</v>
      </c>
      <c r="K12" s="96" t="e">
        <f>#REF!</f>
        <v>#REF!</v>
      </c>
      <c r="L12" s="100" t="e">
        <f>#REF!</f>
        <v>#REF!</v>
      </c>
      <c r="M12" s="104" t="e">
        <f>#REF!</f>
        <v>#REF!</v>
      </c>
      <c r="N12" s="90">
        <v>7</v>
      </c>
      <c r="O12" s="125" t="s">
        <v>238</v>
      </c>
      <c r="P12" s="66">
        <v>19</v>
      </c>
      <c r="Q12" s="93" t="e">
        <f>#REF!</f>
        <v>#REF!</v>
      </c>
      <c r="R12" s="97" t="e">
        <f>#REF!</f>
        <v>#REF!</v>
      </c>
      <c r="S12" s="101" t="e">
        <f>#REF!</f>
        <v>#REF!</v>
      </c>
      <c r="T12" s="90">
        <v>7</v>
      </c>
      <c r="U12" s="89" t="s">
        <v>235</v>
      </c>
      <c r="V12" s="66">
        <v>10</v>
      </c>
      <c r="W12" s="93" t="e">
        <f>#REF!</f>
        <v>#REF!</v>
      </c>
      <c r="X12" s="97" t="e">
        <f>#REF!</f>
        <v>#REF!</v>
      </c>
      <c r="Y12" s="101" t="e">
        <f>#REF!</f>
        <v>#REF!</v>
      </c>
    </row>
    <row r="13" spans="2:25" s="83" customFormat="1" ht="21" customHeight="1">
      <c r="B13" s="80">
        <v>8</v>
      </c>
      <c r="C13" s="82" t="s">
        <v>196</v>
      </c>
      <c r="D13" s="80">
        <v>24</v>
      </c>
      <c r="E13" s="94" t="e">
        <f>#REF!</f>
        <v>#REF!</v>
      </c>
      <c r="F13" s="98" t="e">
        <f>#REF!</f>
        <v>#REF!</v>
      </c>
      <c r="G13" s="123" t="e">
        <f>#REF!</f>
        <v>#REF!</v>
      </c>
      <c r="H13" s="90">
        <v>8</v>
      </c>
      <c r="I13" s="122" t="s">
        <v>240</v>
      </c>
      <c r="J13" s="90">
        <v>33</v>
      </c>
      <c r="K13" s="96">
        <f>CSSĐ21.2!AJ43</f>
        <v>65</v>
      </c>
      <c r="L13" s="100">
        <f>CSSĐ21.2!AK43</f>
        <v>2</v>
      </c>
      <c r="M13" s="104">
        <f>CSSĐ21.2!AL43</f>
        <v>0</v>
      </c>
      <c r="N13" s="90">
        <v>8</v>
      </c>
      <c r="O13" s="125" t="s">
        <v>241</v>
      </c>
      <c r="P13" s="66">
        <v>19</v>
      </c>
      <c r="Q13" s="93" t="e">
        <f>#REF!</f>
        <v>#REF!</v>
      </c>
      <c r="R13" s="97" t="e">
        <f>#REF!</f>
        <v>#REF!</v>
      </c>
      <c r="S13" s="101" t="e">
        <f>#REF!</f>
        <v>#REF!</v>
      </c>
      <c r="T13" s="90">
        <v>8</v>
      </c>
      <c r="U13" s="88" t="s">
        <v>239</v>
      </c>
      <c r="V13" s="66">
        <v>25</v>
      </c>
      <c r="W13" s="93" t="e">
        <f>#REF!</f>
        <v>#REF!</v>
      </c>
      <c r="X13" s="97" t="e">
        <f>#REF!</f>
        <v>#REF!</v>
      </c>
      <c r="Y13" s="101" t="e">
        <f>#REF!</f>
        <v>#REF!</v>
      </c>
    </row>
    <row r="14" spans="2:25" s="83" customFormat="1" ht="21" customHeight="1">
      <c r="B14" s="80">
        <v>9</v>
      </c>
      <c r="C14" s="82" t="s">
        <v>200</v>
      </c>
      <c r="D14" s="80">
        <v>35</v>
      </c>
      <c r="E14" s="94">
        <f>TC21.3!AJ30</f>
        <v>30</v>
      </c>
      <c r="F14" s="98">
        <f>TC21.3!AK30</f>
        <v>2</v>
      </c>
      <c r="G14" s="123">
        <f>TC21.3!AL30</f>
        <v>5</v>
      </c>
      <c r="H14" s="90">
        <v>9</v>
      </c>
      <c r="I14" s="122" t="s">
        <v>243</v>
      </c>
      <c r="J14" s="90">
        <v>33</v>
      </c>
      <c r="K14" s="96">
        <f>CSSĐ21.3!AJ46</f>
        <v>54</v>
      </c>
      <c r="L14" s="100">
        <f>CSSĐ21.3!AK46</f>
        <v>2</v>
      </c>
      <c r="M14" s="104">
        <f>CSSĐ21.3!AL46</f>
        <v>3</v>
      </c>
      <c r="N14" s="90">
        <v>9</v>
      </c>
      <c r="O14" s="122" t="s">
        <v>217</v>
      </c>
      <c r="P14" s="90">
        <v>36</v>
      </c>
      <c r="Q14" s="94" t="e">
        <f>#REF!</f>
        <v>#REF!</v>
      </c>
      <c r="R14" s="98" t="e">
        <f>#REF!</f>
        <v>#REF!</v>
      </c>
      <c r="S14" s="102" t="e">
        <f>#REF!</f>
        <v>#REF!</v>
      </c>
      <c r="T14" s="90">
        <v>9</v>
      </c>
      <c r="U14" s="122" t="s">
        <v>242</v>
      </c>
      <c r="V14" s="90">
        <v>36</v>
      </c>
      <c r="W14" s="94">
        <f>KTDN21!AJ45</f>
        <v>150</v>
      </c>
      <c r="X14" s="98">
        <f>KTDN21!AK45</f>
        <v>6</v>
      </c>
      <c r="Y14" s="102">
        <f>KTDN21!AL45</f>
        <v>1</v>
      </c>
    </row>
    <row r="15" spans="2:25" s="83" customFormat="1" ht="21" customHeight="1">
      <c r="B15" s="80">
        <v>10</v>
      </c>
      <c r="C15" s="82" t="s">
        <v>204</v>
      </c>
      <c r="D15" s="80">
        <v>33</v>
      </c>
      <c r="E15" s="94">
        <f>CKCT21!AJ43</f>
        <v>44</v>
      </c>
      <c r="F15" s="98">
        <f>CKCT21!AK43</f>
        <v>0</v>
      </c>
      <c r="G15" s="123">
        <f>CKCT21!AL43</f>
        <v>0</v>
      </c>
      <c r="H15" s="90">
        <v>10</v>
      </c>
      <c r="I15" s="122" t="s">
        <v>193</v>
      </c>
      <c r="J15" s="90">
        <v>36</v>
      </c>
      <c r="K15" s="96">
        <f>TKTT21!AJ39</f>
        <v>42</v>
      </c>
      <c r="L15" s="100">
        <f>TKTT21!AK39</f>
        <v>2</v>
      </c>
      <c r="M15" s="104">
        <f>TKTT21!AL39</f>
        <v>9</v>
      </c>
      <c r="N15" s="90">
        <v>10</v>
      </c>
      <c r="O15" s="122" t="s">
        <v>220</v>
      </c>
      <c r="P15" s="90">
        <v>39</v>
      </c>
      <c r="Q15" s="94">
        <f>ĐCN21.2!AJ41</f>
        <v>76</v>
      </c>
      <c r="R15" s="98">
        <f>ĐCN21.2!AK41</f>
        <v>1</v>
      </c>
      <c r="S15" s="102">
        <f>ĐCN21.2!AL41</f>
        <v>7</v>
      </c>
      <c r="T15" s="90">
        <v>10</v>
      </c>
      <c r="U15" s="122" t="s">
        <v>192</v>
      </c>
      <c r="V15" s="90">
        <v>37</v>
      </c>
      <c r="W15" s="94">
        <f>LGT21.1!AJ40</f>
        <v>58</v>
      </c>
      <c r="X15" s="98">
        <f>LGT21.1!AK40</f>
        <v>2</v>
      </c>
      <c r="Y15" s="102">
        <f>LGT21.1!AL40</f>
        <v>0</v>
      </c>
    </row>
    <row r="16" spans="2:25" s="83" customFormat="1" ht="21" customHeight="1">
      <c r="B16" s="80">
        <v>11</v>
      </c>
      <c r="C16" s="82" t="s">
        <v>209</v>
      </c>
      <c r="D16" s="80">
        <v>28</v>
      </c>
      <c r="E16" s="94">
        <f>CKĐL21.1!AJ41</f>
        <v>33</v>
      </c>
      <c r="F16" s="98">
        <f>CKĐL21.1!AK41</f>
        <v>1</v>
      </c>
      <c r="G16" s="123">
        <f>CKĐL21.1!AL41</f>
        <v>1</v>
      </c>
      <c r="H16" s="90">
        <v>11</v>
      </c>
      <c r="I16" s="122" t="s">
        <v>197</v>
      </c>
      <c r="J16" s="90">
        <v>25</v>
      </c>
      <c r="K16" s="96" t="e">
        <f>#REF!</f>
        <v>#REF!</v>
      </c>
      <c r="L16" s="100" t="e">
        <f>#REF!</f>
        <v>#REF!</v>
      </c>
      <c r="M16" s="104" t="e">
        <f>#REF!</f>
        <v>#REF!</v>
      </c>
      <c r="N16" s="90">
        <v>11</v>
      </c>
      <c r="O16" s="122" t="s">
        <v>224</v>
      </c>
      <c r="P16" s="90">
        <v>24</v>
      </c>
      <c r="Q16" s="94">
        <f>TKĐH21.1!AJ37</f>
        <v>12</v>
      </c>
      <c r="R16" s="98">
        <f>TKĐH21.1!AK37</f>
        <v>0</v>
      </c>
      <c r="S16" s="102">
        <f>TKĐH21.1!AL37</f>
        <v>0</v>
      </c>
      <c r="T16" s="90">
        <v>11</v>
      </c>
      <c r="U16" s="122" t="s">
        <v>205</v>
      </c>
      <c r="V16" s="90">
        <v>23</v>
      </c>
      <c r="W16" s="94">
        <f>THUD21.1!AJ19</f>
        <v>0</v>
      </c>
      <c r="X16" s="98">
        <f>THUD21.1!AK19</f>
        <v>0</v>
      </c>
      <c r="Y16" s="102">
        <f>THUD21.1!AL19</f>
        <v>0</v>
      </c>
    </row>
    <row r="17" spans="1:25" s="83" customFormat="1" ht="21" customHeight="1">
      <c r="B17" s="80">
        <v>12</v>
      </c>
      <c r="C17" s="82" t="s">
        <v>213</v>
      </c>
      <c r="D17" s="80">
        <v>34</v>
      </c>
      <c r="E17" s="94" t="e">
        <f>#REF!</f>
        <v>#REF!</v>
      </c>
      <c r="F17" s="98" t="e">
        <f>#REF!</f>
        <v>#REF!</v>
      </c>
      <c r="G17" s="123" t="e">
        <f>#REF!</f>
        <v>#REF!</v>
      </c>
      <c r="H17" s="90">
        <v>12</v>
      </c>
      <c r="I17" s="122" t="s">
        <v>201</v>
      </c>
      <c r="J17" s="90">
        <v>29</v>
      </c>
      <c r="K17" s="96">
        <f>TBN21.1!AJ37</f>
        <v>39</v>
      </c>
      <c r="L17" s="100">
        <f>TBN21.1!AK37</f>
        <v>4</v>
      </c>
      <c r="M17" s="104">
        <f>TBN21.1!AL37</f>
        <v>8</v>
      </c>
      <c r="N17" s="90">
        <v>12</v>
      </c>
      <c r="O17" s="122" t="s">
        <v>228</v>
      </c>
      <c r="P17" s="90">
        <v>24</v>
      </c>
      <c r="Q17" s="94" t="e">
        <f>#REF!</f>
        <v>#REF!</v>
      </c>
      <c r="R17" s="98" t="e">
        <f>#REF!</f>
        <v>#REF!</v>
      </c>
      <c r="S17" s="102" t="e">
        <f>#REF!</f>
        <v>#REF!</v>
      </c>
      <c r="T17" s="90">
        <v>12</v>
      </c>
      <c r="U17" s="122" t="s">
        <v>210</v>
      </c>
      <c r="V17" s="90">
        <v>32</v>
      </c>
      <c r="W17" s="94">
        <f>BHST21.1!AJ33</f>
        <v>25</v>
      </c>
      <c r="X17" s="98">
        <f>BHST21.1!AK33</f>
        <v>0</v>
      </c>
      <c r="Y17" s="102">
        <f>BHST21.1!AL33</f>
        <v>3</v>
      </c>
    </row>
    <row r="18" spans="1:25" s="83" customFormat="1" ht="21" customHeight="1">
      <c r="B18" s="264" t="s">
        <v>247</v>
      </c>
      <c r="C18" s="264"/>
      <c r="D18" s="264"/>
      <c r="E18" s="264"/>
      <c r="F18" s="264"/>
      <c r="G18" s="264"/>
      <c r="H18" s="90">
        <v>13</v>
      </c>
      <c r="I18" s="122" t="s">
        <v>206</v>
      </c>
      <c r="J18" s="90">
        <v>26</v>
      </c>
      <c r="K18" s="96" t="e">
        <f>#REF!</f>
        <v>#REF!</v>
      </c>
      <c r="L18" s="100" t="e">
        <f>#REF!</f>
        <v>#REF!</v>
      </c>
      <c r="M18" s="104" t="e">
        <f>#REF!</f>
        <v>#REF!</v>
      </c>
      <c r="N18" s="90">
        <v>13</v>
      </c>
      <c r="O18" s="122" t="s">
        <v>232</v>
      </c>
      <c r="P18" s="90">
        <v>26</v>
      </c>
      <c r="Q18" s="94">
        <f>TKĐH21.2!AJ35</f>
        <v>25</v>
      </c>
      <c r="R18" s="98">
        <f>TKĐH21.2!AK35</f>
        <v>1</v>
      </c>
      <c r="S18" s="102">
        <f>TKĐH21.2!AL35</f>
        <v>0</v>
      </c>
      <c r="T18" s="90">
        <v>13</v>
      </c>
      <c r="U18" s="122" t="s">
        <v>214</v>
      </c>
      <c r="V18" s="90">
        <v>19</v>
      </c>
      <c r="W18" s="94">
        <f>BHST21.2!AJ34</f>
        <v>52</v>
      </c>
      <c r="X18" s="98">
        <f>BHST21.2!AK34</f>
        <v>0</v>
      </c>
      <c r="Y18" s="102">
        <f>BHST21.2!AL34</f>
        <v>2</v>
      </c>
    </row>
    <row r="19" spans="1:25" s="83" customFormat="1" ht="21" customHeight="1">
      <c r="B19" s="232" t="e">
        <f>"Tổng HS vắng không phép "&amp;SUM(E6:E17)+SUM(E12:E17)</f>
        <v>#REF!</v>
      </c>
      <c r="C19" s="233"/>
      <c r="D19" s="233"/>
      <c r="E19" s="233"/>
      <c r="F19" s="233"/>
      <c r="G19" s="234"/>
      <c r="H19" s="289" t="s">
        <v>250</v>
      </c>
      <c r="I19" s="289"/>
      <c r="J19" s="289"/>
      <c r="K19" s="289"/>
      <c r="L19" s="289"/>
      <c r="M19" s="289"/>
      <c r="N19" s="90">
        <v>14</v>
      </c>
      <c r="O19" s="122" t="s">
        <v>236</v>
      </c>
      <c r="P19" s="90">
        <v>39</v>
      </c>
      <c r="Q19" s="94">
        <f>TC21.2!AJ29</f>
        <v>24</v>
      </c>
      <c r="R19" s="98">
        <f>TC21.2!AK29</f>
        <v>0</v>
      </c>
      <c r="S19" s="102">
        <f>TC21.2!AL29</f>
        <v>0</v>
      </c>
      <c r="T19" s="90">
        <v>14</v>
      </c>
      <c r="U19" s="122" t="s">
        <v>218</v>
      </c>
      <c r="V19" s="90">
        <v>33</v>
      </c>
      <c r="W19" s="94">
        <f>THUD21.2!AJ41</f>
        <v>65</v>
      </c>
      <c r="X19" s="98">
        <f>THUD21.2!AK41</f>
        <v>1</v>
      </c>
      <c r="Y19" s="102">
        <f>THUD21.2!AL41</f>
        <v>2</v>
      </c>
    </row>
    <row r="20" spans="1:25" s="83" customFormat="1" ht="21" customHeight="1">
      <c r="B20" s="235" t="e">
        <f>"Tổng HS vắng có phép "&amp;SUM(F6:F17)+SUM(F12:F17)</f>
        <v>#REF!</v>
      </c>
      <c r="C20" s="236"/>
      <c r="D20" s="236"/>
      <c r="E20" s="236"/>
      <c r="F20" s="236"/>
      <c r="G20" s="237"/>
      <c r="H20" s="232" t="e">
        <f>"Tổng HS vắng không phép " &amp;SUM(K6:K18)</f>
        <v>#REF!</v>
      </c>
      <c r="I20" s="233"/>
      <c r="J20" s="233"/>
      <c r="K20" s="233"/>
      <c r="L20" s="233"/>
      <c r="M20" s="234"/>
      <c r="N20" s="264" t="s">
        <v>248</v>
      </c>
      <c r="O20" s="264"/>
      <c r="P20" s="264"/>
      <c r="Q20" s="264"/>
      <c r="R20" s="264"/>
      <c r="S20" s="264"/>
      <c r="T20" s="90">
        <v>15</v>
      </c>
      <c r="U20" s="122" t="s">
        <v>221</v>
      </c>
      <c r="V20" s="90">
        <v>27</v>
      </c>
      <c r="W20" s="94">
        <f>THUD21.3!AJ44</f>
        <v>122</v>
      </c>
      <c r="X20" s="98">
        <f>THUD21.3!AK44</f>
        <v>0</v>
      </c>
      <c r="Y20" s="102">
        <f>THUD21.3!AL44</f>
        <v>1</v>
      </c>
    </row>
    <row r="21" spans="1:25" s="83" customFormat="1" ht="21" customHeight="1">
      <c r="B21" s="271" t="e">
        <f>"Tổng HS đi học trễ "&amp;SUM(G6:G11)+SUM(G6:G17)</f>
        <v>#REF!</v>
      </c>
      <c r="C21" s="272"/>
      <c r="D21" s="272"/>
      <c r="E21" s="272"/>
      <c r="F21" s="272"/>
      <c r="G21" s="273"/>
      <c r="H21" s="235" t="e">
        <f>"Tổng HS vắng có phép " &amp;SUM(L6:L18)</f>
        <v>#REF!</v>
      </c>
      <c r="I21" s="236"/>
      <c r="J21" s="236"/>
      <c r="K21" s="236"/>
      <c r="L21" s="236"/>
      <c r="M21" s="237"/>
      <c r="N21" s="280" t="s">
        <v>257</v>
      </c>
      <c r="O21" s="281"/>
      <c r="P21" s="281"/>
      <c r="Q21" s="281"/>
      <c r="R21" s="282" t="e">
        <f>SUM(Q6:Q19)</f>
        <v>#REF!</v>
      </c>
      <c r="S21" s="283"/>
      <c r="T21" s="90">
        <v>16</v>
      </c>
      <c r="U21" s="122" t="s">
        <v>225</v>
      </c>
      <c r="V21" s="90">
        <v>30</v>
      </c>
      <c r="W21" s="96" t="e">
        <f>#REF!</f>
        <v>#REF!</v>
      </c>
      <c r="X21" s="100" t="e">
        <f>#REF!</f>
        <v>#REF!</v>
      </c>
      <c r="Y21" s="104" t="e">
        <f>#REF!</f>
        <v>#REF!</v>
      </c>
    </row>
    <row r="22" spans="1:25" s="85" customFormat="1" ht="19.5">
      <c r="H22" s="290" t="e">
        <f>"Tổng HS đi học trễ " &amp;SUM(M6:M18)</f>
        <v>#REF!</v>
      </c>
      <c r="I22" s="291"/>
      <c r="J22" s="291"/>
      <c r="K22" s="291"/>
      <c r="L22" s="291"/>
      <c r="M22" s="363"/>
      <c r="N22" s="269" t="e">
        <f>"Tổng HS vắng có phép "&amp;SUM(R6:R19)</f>
        <v>#REF!</v>
      </c>
      <c r="O22" s="269"/>
      <c r="P22" s="269"/>
      <c r="Q22" s="269"/>
      <c r="R22" s="269"/>
      <c r="S22" s="269"/>
      <c r="T22" s="289" t="s">
        <v>249</v>
      </c>
      <c r="U22" s="289"/>
      <c r="V22" s="289"/>
      <c r="W22" s="289"/>
      <c r="X22" s="289"/>
      <c r="Y22" s="289"/>
    </row>
    <row r="23" spans="1:25" s="105" customFormat="1" ht="23.25">
      <c r="A23" s="126"/>
      <c r="B23" s="360" t="e">
        <f>"Tổng số buổi học sinh vắng học không phép trong tháng 01: " &amp;SUM(E6:E17)+SUM(K6:K18)+SUM(Q6:Q19)+SUM(W6:W21)</f>
        <v>#REF!</v>
      </c>
      <c r="C23" s="360"/>
      <c r="D23" s="360"/>
      <c r="E23" s="360"/>
      <c r="F23" s="360"/>
      <c r="G23" s="360"/>
      <c r="H23" s="360"/>
      <c r="I23" s="360"/>
      <c r="J23" s="360"/>
      <c r="K23" s="360"/>
      <c r="L23" s="360"/>
      <c r="M23" s="360"/>
      <c r="N23" s="273" t="e">
        <f>"Tổng HS đi học trễ "&amp;SUM(S6:S19)</f>
        <v>#REF!</v>
      </c>
      <c r="O23" s="270"/>
      <c r="P23" s="270"/>
      <c r="Q23" s="270"/>
      <c r="R23" s="270"/>
      <c r="S23" s="270"/>
      <c r="T23" s="232" t="e">
        <f>"Tổng HS vắng không phép "&amp; SUM(W6:W21)</f>
        <v>#REF!</v>
      </c>
      <c r="U23" s="233"/>
      <c r="V23" s="233"/>
      <c r="W23" s="233"/>
      <c r="X23" s="233"/>
      <c r="Y23" s="234"/>
    </row>
    <row r="24" spans="1:25" ht="20.25">
      <c r="D24" s="358" t="e">
        <f>"Tổng số buổi học sinh vắng học có phép trong tháng 01: " &amp;SUM(F6:F17)+SUM(L6:L18)+SUM(R6:R19)+SUM(X6:X21)</f>
        <v>#REF!</v>
      </c>
      <c r="E24" s="359"/>
      <c r="F24" s="359"/>
      <c r="G24" s="359"/>
      <c r="H24" s="359"/>
      <c r="I24" s="359"/>
      <c r="J24" s="359"/>
      <c r="K24" s="359"/>
      <c r="L24" s="359"/>
      <c r="M24" s="359"/>
      <c r="N24" s="359"/>
      <c r="O24" s="359"/>
      <c r="T24" s="235" t="e">
        <f>"Tổng HS vắng có phép "&amp; SUM(X6:X21)</f>
        <v>#REF!</v>
      </c>
      <c r="U24" s="236"/>
      <c r="V24" s="236"/>
      <c r="W24" s="236"/>
      <c r="X24" s="236"/>
      <c r="Y24" s="237"/>
    </row>
    <row r="25" spans="1:25" ht="20.25">
      <c r="G25" s="361" t="e">
        <f>"Tổng số buổi học sinh đi học trễ trong tháng 01: " &amp;SUM(G6:G17)+SUM(L6:M18)+SUM(S6:S19)+SUM(Y6:Y21)</f>
        <v>#REF!</v>
      </c>
      <c r="H25" s="362"/>
      <c r="I25" s="362"/>
      <c r="J25" s="362"/>
      <c r="K25" s="362"/>
      <c r="L25" s="362"/>
      <c r="M25" s="362"/>
      <c r="N25" s="362"/>
      <c r="O25" s="362"/>
      <c r="P25" s="362"/>
      <c r="Q25" s="362"/>
      <c r="R25" s="362"/>
      <c r="T25" s="271" t="e">
        <f>"Tổng HS đi học trễ "&amp; SUM(Y6:Y21)</f>
        <v>#REF!</v>
      </c>
      <c r="U25" s="272"/>
      <c r="V25" s="272"/>
      <c r="W25" s="272"/>
      <c r="X25" s="272"/>
      <c r="Y25" s="273"/>
    </row>
    <row r="27" spans="1:25">
      <c r="C27" s="77"/>
      <c r="D27" s="77"/>
      <c r="E27" s="77"/>
      <c r="F27" s="77"/>
      <c r="G27" s="7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3"/>
  <sheetViews>
    <sheetView topLeftCell="A6" zoomScaleNormal="100" workbookViewId="0">
      <selection activeCell="X9" sqref="X9"/>
    </sheetView>
  </sheetViews>
  <sheetFormatPr defaultColWidth="9.33203125" defaultRowHeight="18"/>
  <cols>
    <col min="1" max="1" width="7" style="140" customWidth="1"/>
    <col min="2" max="2" width="11.83203125" style="14" customWidth="1"/>
    <col min="3" max="3" width="21.5" style="14" customWidth="1"/>
    <col min="4" max="4" width="10.5" style="14" customWidth="1"/>
    <col min="5" max="35" width="4" style="14" customWidth="1"/>
    <col min="36" max="37" width="6.5" style="14" customWidth="1"/>
    <col min="38" max="38" width="9.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ht="2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ht="35.25" customHeight="1">
      <c r="A3" s="307" t="s">
        <v>273</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1" s="15" customFormat="1" ht="21" customHeight="1">
      <c r="A5" s="309" t="s">
        <v>3</v>
      </c>
      <c r="B5" s="311" t="s">
        <v>4</v>
      </c>
      <c r="C5" s="313" t="s">
        <v>5</v>
      </c>
      <c r="D5" s="314"/>
      <c r="E5" s="168">
        <f>DATE(R4,M4,1)</f>
        <v>44470</v>
      </c>
      <c r="F5" s="168">
        <f t="shared" ref="F5:AI5" si="0">E5+1</f>
        <v>44471</v>
      </c>
      <c r="G5" s="168">
        <f t="shared" si="0"/>
        <v>44472</v>
      </c>
      <c r="H5" s="168">
        <f t="shared" si="0"/>
        <v>44473</v>
      </c>
      <c r="I5" s="168">
        <f t="shared" si="0"/>
        <v>44474</v>
      </c>
      <c r="J5" s="168">
        <f t="shared" si="0"/>
        <v>44475</v>
      </c>
      <c r="K5" s="168">
        <f t="shared" si="0"/>
        <v>44476</v>
      </c>
      <c r="L5" s="168">
        <f t="shared" si="0"/>
        <v>44477</v>
      </c>
      <c r="M5" s="168">
        <f t="shared" si="0"/>
        <v>44478</v>
      </c>
      <c r="N5" s="168">
        <f t="shared" si="0"/>
        <v>44479</v>
      </c>
      <c r="O5" s="168">
        <f t="shared" si="0"/>
        <v>44480</v>
      </c>
      <c r="P5" s="168">
        <f t="shared" si="0"/>
        <v>44481</v>
      </c>
      <c r="Q5" s="168">
        <f t="shared" si="0"/>
        <v>44482</v>
      </c>
      <c r="R5" s="168">
        <f t="shared" si="0"/>
        <v>44483</v>
      </c>
      <c r="S5" s="168">
        <f t="shared" si="0"/>
        <v>44484</v>
      </c>
      <c r="T5" s="168">
        <f t="shared" si="0"/>
        <v>44485</v>
      </c>
      <c r="U5" s="168">
        <f t="shared" si="0"/>
        <v>44486</v>
      </c>
      <c r="V5" s="168">
        <f t="shared" si="0"/>
        <v>44487</v>
      </c>
      <c r="W5" s="168">
        <f t="shared" si="0"/>
        <v>44488</v>
      </c>
      <c r="X5" s="168">
        <f t="shared" si="0"/>
        <v>44489</v>
      </c>
      <c r="Y5" s="168">
        <f t="shared" si="0"/>
        <v>44490</v>
      </c>
      <c r="Z5" s="168">
        <f t="shared" si="0"/>
        <v>44491</v>
      </c>
      <c r="AA5" s="168">
        <f t="shared" si="0"/>
        <v>44492</v>
      </c>
      <c r="AB5" s="168">
        <f t="shared" si="0"/>
        <v>44493</v>
      </c>
      <c r="AC5" s="168">
        <f t="shared" si="0"/>
        <v>44494</v>
      </c>
      <c r="AD5" s="168">
        <f t="shared" si="0"/>
        <v>44495</v>
      </c>
      <c r="AE5" s="168">
        <f t="shared" si="0"/>
        <v>44496</v>
      </c>
      <c r="AF5" s="168">
        <f t="shared" si="0"/>
        <v>44497</v>
      </c>
      <c r="AG5" s="168">
        <f t="shared" si="0"/>
        <v>44498</v>
      </c>
      <c r="AH5" s="168">
        <f t="shared" si="0"/>
        <v>44499</v>
      </c>
      <c r="AI5" s="168">
        <f t="shared" si="0"/>
        <v>44500</v>
      </c>
      <c r="AJ5" s="294" t="s">
        <v>6</v>
      </c>
      <c r="AK5" s="294" t="s">
        <v>7</v>
      </c>
      <c r="AL5" s="294" t="s">
        <v>8</v>
      </c>
    </row>
    <row r="6" spans="1:41" s="15" customFormat="1" ht="21" customHeight="1">
      <c r="A6" s="310"/>
      <c r="B6" s="312"/>
      <c r="C6" s="315"/>
      <c r="D6" s="316"/>
      <c r="E6" s="169">
        <f t="shared" ref="E6:AI6" si="1">IF(WEEKDAY(E5)=1,"CN",WEEKDAY(E5))</f>
        <v>6</v>
      </c>
      <c r="F6" s="169">
        <f t="shared" si="1"/>
        <v>7</v>
      </c>
      <c r="G6" s="169" t="str">
        <f t="shared" si="1"/>
        <v>CN</v>
      </c>
      <c r="H6" s="169">
        <f t="shared" si="1"/>
        <v>2</v>
      </c>
      <c r="I6" s="169">
        <f t="shared" si="1"/>
        <v>3</v>
      </c>
      <c r="J6" s="169">
        <f t="shared" si="1"/>
        <v>4</v>
      </c>
      <c r="K6" s="169">
        <f t="shared" si="1"/>
        <v>5</v>
      </c>
      <c r="L6" s="169">
        <f t="shared" si="1"/>
        <v>6</v>
      </c>
      <c r="M6" s="169">
        <f t="shared" si="1"/>
        <v>7</v>
      </c>
      <c r="N6" s="169" t="str">
        <f t="shared" si="1"/>
        <v>CN</v>
      </c>
      <c r="O6" s="169">
        <f t="shared" si="1"/>
        <v>2</v>
      </c>
      <c r="P6" s="169">
        <f t="shared" si="1"/>
        <v>3</v>
      </c>
      <c r="Q6" s="169">
        <f t="shared" si="1"/>
        <v>4</v>
      </c>
      <c r="R6" s="169">
        <f t="shared" si="1"/>
        <v>5</v>
      </c>
      <c r="S6" s="169">
        <f t="shared" si="1"/>
        <v>6</v>
      </c>
      <c r="T6" s="169">
        <f t="shared" si="1"/>
        <v>7</v>
      </c>
      <c r="U6" s="169" t="str">
        <f t="shared" si="1"/>
        <v>CN</v>
      </c>
      <c r="V6" s="169">
        <f t="shared" si="1"/>
        <v>2</v>
      </c>
      <c r="W6" s="169">
        <f t="shared" si="1"/>
        <v>3</v>
      </c>
      <c r="X6" s="169">
        <f t="shared" si="1"/>
        <v>4</v>
      </c>
      <c r="Y6" s="169">
        <f t="shared" si="1"/>
        <v>5</v>
      </c>
      <c r="Z6" s="169">
        <f t="shared" si="1"/>
        <v>6</v>
      </c>
      <c r="AA6" s="169">
        <f t="shared" si="1"/>
        <v>7</v>
      </c>
      <c r="AB6" s="169" t="str">
        <f t="shared" si="1"/>
        <v>CN</v>
      </c>
      <c r="AC6" s="169">
        <f t="shared" si="1"/>
        <v>2</v>
      </c>
      <c r="AD6" s="169">
        <f t="shared" si="1"/>
        <v>3</v>
      </c>
      <c r="AE6" s="169">
        <f t="shared" si="1"/>
        <v>4</v>
      </c>
      <c r="AF6" s="169">
        <f t="shared" si="1"/>
        <v>5</v>
      </c>
      <c r="AG6" s="169">
        <f t="shared" si="1"/>
        <v>6</v>
      </c>
      <c r="AH6" s="169">
        <f t="shared" si="1"/>
        <v>7</v>
      </c>
      <c r="AI6" s="169" t="str">
        <f t="shared" si="1"/>
        <v>CN</v>
      </c>
      <c r="AJ6" s="295"/>
      <c r="AK6" s="295"/>
      <c r="AL6" s="295"/>
    </row>
    <row r="7" spans="1:41" s="15" customFormat="1" ht="21.95" customHeight="1">
      <c r="A7" s="141">
        <v>1</v>
      </c>
      <c r="B7" s="139"/>
      <c r="C7" s="163" t="s">
        <v>45</v>
      </c>
      <c r="D7" s="28" t="s">
        <v>65</v>
      </c>
      <c r="E7" s="136"/>
      <c r="F7" s="136"/>
      <c r="G7" s="136"/>
      <c r="H7" s="136"/>
      <c r="I7" s="136"/>
      <c r="J7" s="136"/>
      <c r="K7" s="136"/>
      <c r="L7" s="136"/>
      <c r="M7" s="136"/>
      <c r="N7" s="136"/>
      <c r="O7" s="136"/>
      <c r="P7" s="136"/>
      <c r="Q7" s="136"/>
      <c r="R7" s="136"/>
      <c r="S7" s="136" t="s">
        <v>6</v>
      </c>
      <c r="T7" s="136"/>
      <c r="U7" s="136"/>
      <c r="V7" s="136" t="s">
        <v>6</v>
      </c>
      <c r="W7" s="136"/>
      <c r="X7" s="136" t="s">
        <v>6</v>
      </c>
      <c r="Y7" s="136"/>
      <c r="Z7" s="136"/>
      <c r="AA7" s="136"/>
      <c r="AB7" s="136"/>
      <c r="AC7" s="136"/>
      <c r="AD7" s="136"/>
      <c r="AE7" s="136"/>
      <c r="AF7" s="136"/>
      <c r="AG7" s="136"/>
      <c r="AH7" s="136"/>
      <c r="AI7" s="136"/>
      <c r="AJ7" s="138">
        <f t="shared" ref="AJ7:AJ35" si="2">COUNTIF(E7:AI7,"K")+2*COUNTIF(E7:AI7,"2K")+COUNTIF(E7:AI7,"TK")+COUNTIF(E7:AI7,"KT")+COUNTIF(E7:AI7,"PK")+COUNTIF(E7:AI7,"KP")+2*COUNTIF(E7:AI7,"K2")</f>
        <v>3</v>
      </c>
      <c r="AK7" s="138">
        <f t="shared" ref="AK7:AK35" si="3">COUNTIF(F7:AJ7,"P")+2*COUNTIF(F7:AJ7,"2P")+COUNTIF(F7:AJ7,"TP")+COUNTIF(F7:AJ7,"PT")+COUNTIF(F7:AJ7,"PK")+COUNTIF(F7:AJ7,"KP")+2*COUNTIF(F7:AJ7,"P2")</f>
        <v>0</v>
      </c>
      <c r="AL7" s="138">
        <f t="shared" ref="AL7:AL35" si="4">COUNTIF(E7:AI7,"T")+2*COUNTIF(E7:AI7,"2T")+2*COUNTIF(E7:AI7,"T2")+COUNTIF(E7:AI7,"PT")+COUNTIF(E7:AI7,"TP")+COUNTIF(E7:AI7,"TK")+COUNTIF(E7:AI7,"KT")</f>
        <v>0</v>
      </c>
      <c r="AM7" s="16"/>
      <c r="AN7" s="17"/>
      <c r="AO7" s="60"/>
    </row>
    <row r="8" spans="1:41" s="15" customFormat="1" ht="37.5">
      <c r="A8" s="141">
        <v>2</v>
      </c>
      <c r="B8" s="66"/>
      <c r="C8" s="164" t="s">
        <v>792</v>
      </c>
      <c r="D8" s="110" t="s">
        <v>793</v>
      </c>
      <c r="E8" s="136"/>
      <c r="F8" s="136"/>
      <c r="G8" s="136"/>
      <c r="H8" s="136"/>
      <c r="I8" s="136"/>
      <c r="J8" s="136"/>
      <c r="K8" s="136"/>
      <c r="L8" s="136"/>
      <c r="M8" s="136"/>
      <c r="N8" s="136"/>
      <c r="O8" s="136"/>
      <c r="P8" s="136"/>
      <c r="Q8" s="136"/>
      <c r="R8" s="136"/>
      <c r="S8" s="136" t="s">
        <v>6</v>
      </c>
      <c r="T8" s="136"/>
      <c r="U8" s="136"/>
      <c r="V8" s="136" t="s">
        <v>6</v>
      </c>
      <c r="W8" s="136"/>
      <c r="X8" s="136" t="s">
        <v>6</v>
      </c>
      <c r="Y8" s="136"/>
      <c r="Z8" s="136"/>
      <c r="AA8" s="136"/>
      <c r="AB8" s="136"/>
      <c r="AC8" s="136"/>
      <c r="AD8" s="136"/>
      <c r="AE8" s="136"/>
      <c r="AF8" s="136"/>
      <c r="AG8" s="136"/>
      <c r="AH8" s="136"/>
      <c r="AI8" s="136"/>
      <c r="AJ8" s="138">
        <f t="shared" si="2"/>
        <v>3</v>
      </c>
      <c r="AK8" s="138">
        <f t="shared" si="3"/>
        <v>0</v>
      </c>
      <c r="AL8" s="138">
        <f t="shared" si="4"/>
        <v>0</v>
      </c>
      <c r="AM8" s="60"/>
      <c r="AN8" s="60"/>
      <c r="AO8" s="60"/>
    </row>
    <row r="9" spans="1:41" s="15" customFormat="1" ht="21.95" customHeight="1">
      <c r="A9" s="141">
        <v>3</v>
      </c>
      <c r="B9" s="139"/>
      <c r="C9" s="163" t="s">
        <v>266</v>
      </c>
      <c r="D9" s="28" t="s">
        <v>794</v>
      </c>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8">
        <f t="shared" si="2"/>
        <v>0</v>
      </c>
      <c r="AK9" s="138">
        <f t="shared" si="3"/>
        <v>0</v>
      </c>
      <c r="AL9" s="138">
        <f t="shared" si="4"/>
        <v>0</v>
      </c>
      <c r="AM9" s="60"/>
      <c r="AN9" s="60"/>
      <c r="AO9" s="60"/>
    </row>
    <row r="10" spans="1:41" s="15" customFormat="1" ht="21.95" customHeight="1">
      <c r="A10" s="141">
        <v>4</v>
      </c>
      <c r="B10" s="139"/>
      <c r="C10" s="164" t="s">
        <v>795</v>
      </c>
      <c r="D10" s="110" t="s">
        <v>40</v>
      </c>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8">
        <f t="shared" si="2"/>
        <v>0</v>
      </c>
      <c r="AK10" s="138">
        <f t="shared" si="3"/>
        <v>0</v>
      </c>
      <c r="AL10" s="138">
        <f t="shared" si="4"/>
        <v>0</v>
      </c>
      <c r="AM10" s="60"/>
      <c r="AN10" s="60"/>
      <c r="AO10" s="60"/>
    </row>
    <row r="11" spans="1:41" s="15" customFormat="1" ht="21.95" customHeight="1">
      <c r="A11" s="141">
        <v>5</v>
      </c>
      <c r="B11" s="139"/>
      <c r="C11" s="163" t="s">
        <v>268</v>
      </c>
      <c r="D11" s="110" t="s">
        <v>61</v>
      </c>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8">
        <f t="shared" si="2"/>
        <v>0</v>
      </c>
      <c r="AK11" s="138">
        <f t="shared" si="3"/>
        <v>0</v>
      </c>
      <c r="AL11" s="138">
        <f t="shared" si="4"/>
        <v>0</v>
      </c>
      <c r="AM11" s="60"/>
      <c r="AN11" s="60"/>
      <c r="AO11" s="60"/>
    </row>
    <row r="12" spans="1:41" s="15" customFormat="1" ht="21.95" customHeight="1">
      <c r="A12" s="141">
        <v>6</v>
      </c>
      <c r="B12" s="139"/>
      <c r="C12" s="163" t="s">
        <v>101</v>
      </c>
      <c r="D12" s="28" t="s">
        <v>89</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8">
        <f t="shared" si="2"/>
        <v>0</v>
      </c>
      <c r="AK12" s="138">
        <f t="shared" si="3"/>
        <v>0</v>
      </c>
      <c r="AL12" s="138">
        <f t="shared" si="4"/>
        <v>0</v>
      </c>
      <c r="AM12" s="60"/>
      <c r="AN12" s="60"/>
      <c r="AO12" s="60"/>
    </row>
    <row r="13" spans="1:41" s="15" customFormat="1" ht="21.95" customHeight="1">
      <c r="A13" s="141">
        <v>7</v>
      </c>
      <c r="B13" s="139"/>
      <c r="C13" s="163" t="s">
        <v>271</v>
      </c>
      <c r="D13" s="28" t="s">
        <v>37</v>
      </c>
      <c r="E13" s="136"/>
      <c r="F13" s="136"/>
      <c r="G13" s="136"/>
      <c r="H13" s="136"/>
      <c r="I13" s="136"/>
      <c r="J13" s="136"/>
      <c r="K13" s="136"/>
      <c r="L13" s="136"/>
      <c r="M13" s="136"/>
      <c r="N13" s="136"/>
      <c r="O13" s="136"/>
      <c r="P13" s="136"/>
      <c r="Q13" s="136"/>
      <c r="R13" s="136"/>
      <c r="S13" s="136"/>
      <c r="T13" s="136"/>
      <c r="U13" s="136"/>
      <c r="V13" s="136" t="s">
        <v>6</v>
      </c>
      <c r="W13" s="136"/>
      <c r="X13" s="136"/>
      <c r="Y13" s="136"/>
      <c r="Z13" s="136"/>
      <c r="AA13" s="136"/>
      <c r="AB13" s="136"/>
      <c r="AC13" s="136"/>
      <c r="AD13" s="136"/>
      <c r="AE13" s="136"/>
      <c r="AF13" s="136"/>
      <c r="AG13" s="136"/>
      <c r="AH13" s="136"/>
      <c r="AI13" s="136"/>
      <c r="AJ13" s="138">
        <f t="shared" si="2"/>
        <v>1</v>
      </c>
      <c r="AK13" s="138">
        <f t="shared" si="3"/>
        <v>0</v>
      </c>
      <c r="AL13" s="138">
        <f t="shared" si="4"/>
        <v>0</v>
      </c>
      <c r="AM13" s="60"/>
      <c r="AN13" s="60"/>
      <c r="AO13" s="60"/>
    </row>
    <row r="14" spans="1:41" s="15" customFormat="1" ht="21.95" customHeight="1">
      <c r="A14" s="141">
        <v>8</v>
      </c>
      <c r="B14" s="139"/>
      <c r="C14" s="164" t="s">
        <v>796</v>
      </c>
      <c r="D14" s="110" t="s">
        <v>116</v>
      </c>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8">
        <f t="shared" si="2"/>
        <v>0</v>
      </c>
      <c r="AK14" s="138">
        <f t="shared" si="3"/>
        <v>0</v>
      </c>
      <c r="AL14" s="138">
        <f t="shared" si="4"/>
        <v>0</v>
      </c>
      <c r="AM14" s="60"/>
      <c r="AN14" s="60"/>
      <c r="AO14" s="60"/>
    </row>
    <row r="15" spans="1:41" s="15" customFormat="1" ht="37.5">
      <c r="A15" s="154">
        <v>9</v>
      </c>
      <c r="B15" s="139"/>
      <c r="C15" s="163" t="s">
        <v>797</v>
      </c>
      <c r="D15" s="28" t="s">
        <v>15</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8">
        <f t="shared" si="2"/>
        <v>0</v>
      </c>
      <c r="AK15" s="138">
        <f t="shared" si="3"/>
        <v>0</v>
      </c>
      <c r="AL15" s="138">
        <f t="shared" si="4"/>
        <v>0</v>
      </c>
      <c r="AM15" s="60"/>
      <c r="AN15" s="60"/>
      <c r="AO15" s="60"/>
    </row>
    <row r="16" spans="1:41" s="15" customFormat="1" ht="21.95" customHeight="1">
      <c r="A16" s="154">
        <v>10</v>
      </c>
      <c r="B16" s="139"/>
      <c r="C16" s="163" t="s">
        <v>101</v>
      </c>
      <c r="D16" s="28" t="s">
        <v>86</v>
      </c>
      <c r="E16" s="136"/>
      <c r="F16" s="136"/>
      <c r="G16" s="136"/>
      <c r="H16" s="136"/>
      <c r="I16" s="136"/>
      <c r="J16" s="136"/>
      <c r="K16" s="136"/>
      <c r="L16" s="136"/>
      <c r="M16" s="136"/>
      <c r="N16" s="136"/>
      <c r="O16" s="136"/>
      <c r="P16" s="136"/>
      <c r="Q16" s="136"/>
      <c r="R16" s="136"/>
      <c r="S16" s="136"/>
      <c r="T16" s="136"/>
      <c r="U16" s="136"/>
      <c r="V16" s="136" t="s">
        <v>6</v>
      </c>
      <c r="W16" s="136"/>
      <c r="X16" s="136"/>
      <c r="Y16" s="136"/>
      <c r="Z16" s="136"/>
      <c r="AA16" s="136"/>
      <c r="AB16" s="136"/>
      <c r="AC16" s="136"/>
      <c r="AD16" s="136"/>
      <c r="AE16" s="136"/>
      <c r="AF16" s="136"/>
      <c r="AG16" s="136"/>
      <c r="AH16" s="136"/>
      <c r="AI16" s="136"/>
      <c r="AJ16" s="138">
        <f t="shared" si="2"/>
        <v>1</v>
      </c>
      <c r="AK16" s="138">
        <f t="shared" si="3"/>
        <v>0</v>
      </c>
      <c r="AL16" s="138">
        <f t="shared" si="4"/>
        <v>0</v>
      </c>
      <c r="AM16" s="60"/>
      <c r="AN16" s="60"/>
      <c r="AO16" s="60"/>
    </row>
    <row r="17" spans="1:44" s="15" customFormat="1" ht="21.95" customHeight="1">
      <c r="A17" s="154">
        <v>11</v>
      </c>
      <c r="B17" s="139"/>
      <c r="C17" s="163" t="s">
        <v>263</v>
      </c>
      <c r="D17" s="28" t="s">
        <v>65</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8">
        <f t="shared" si="2"/>
        <v>0</v>
      </c>
      <c r="AK17" s="138">
        <f t="shared" si="3"/>
        <v>0</v>
      </c>
      <c r="AL17" s="138">
        <f t="shared" si="4"/>
        <v>0</v>
      </c>
      <c r="AM17" s="60"/>
      <c r="AN17" s="60"/>
      <c r="AO17" s="60"/>
    </row>
    <row r="18" spans="1:44" s="55" customFormat="1" ht="21.95" customHeight="1">
      <c r="A18" s="154">
        <v>12</v>
      </c>
      <c r="B18" s="139"/>
      <c r="C18" s="163" t="s">
        <v>798</v>
      </c>
      <c r="D18" s="28" t="s">
        <v>799</v>
      </c>
      <c r="E18" s="136"/>
      <c r="F18" s="136"/>
      <c r="G18" s="136"/>
      <c r="H18" s="136"/>
      <c r="I18" s="136"/>
      <c r="J18" s="136"/>
      <c r="K18" s="136"/>
      <c r="L18" s="136"/>
      <c r="M18" s="136"/>
      <c r="N18" s="136"/>
      <c r="O18" s="136"/>
      <c r="P18" s="136"/>
      <c r="Q18" s="136"/>
      <c r="R18" s="136"/>
      <c r="S18" s="136" t="s">
        <v>6</v>
      </c>
      <c r="T18" s="136"/>
      <c r="U18" s="136"/>
      <c r="V18" s="136"/>
      <c r="W18" s="136"/>
      <c r="X18" s="136" t="s">
        <v>6</v>
      </c>
      <c r="Y18" s="136"/>
      <c r="Z18" s="136"/>
      <c r="AA18" s="136"/>
      <c r="AB18" s="136"/>
      <c r="AC18" s="136"/>
      <c r="AD18" s="136"/>
      <c r="AE18" s="136"/>
      <c r="AF18" s="136"/>
      <c r="AG18" s="136"/>
      <c r="AH18" s="136"/>
      <c r="AI18" s="136"/>
      <c r="AJ18" s="138">
        <f t="shared" si="2"/>
        <v>2</v>
      </c>
      <c r="AK18" s="138">
        <f t="shared" si="3"/>
        <v>0</v>
      </c>
      <c r="AL18" s="138">
        <f t="shared" si="4"/>
        <v>0</v>
      </c>
      <c r="AM18" s="64"/>
      <c r="AN18" s="64"/>
      <c r="AO18" s="64"/>
    </row>
    <row r="19" spans="1:44" s="55" customFormat="1" ht="21.95" customHeight="1">
      <c r="A19" s="154">
        <v>13</v>
      </c>
      <c r="B19" s="139"/>
      <c r="C19" s="163" t="s">
        <v>264</v>
      </c>
      <c r="D19" s="28" t="s">
        <v>167</v>
      </c>
      <c r="E19" s="136"/>
      <c r="F19" s="136"/>
      <c r="G19" s="136"/>
      <c r="H19" s="136"/>
      <c r="I19" s="136"/>
      <c r="J19" s="136"/>
      <c r="K19" s="136"/>
      <c r="L19" s="136"/>
      <c r="M19" s="136"/>
      <c r="N19" s="136"/>
      <c r="O19" s="136"/>
      <c r="P19" s="136"/>
      <c r="Q19" s="136"/>
      <c r="R19" s="136"/>
      <c r="S19" s="136" t="s">
        <v>6</v>
      </c>
      <c r="T19" s="136"/>
      <c r="U19" s="136"/>
      <c r="V19" s="136" t="s">
        <v>6</v>
      </c>
      <c r="W19" s="136"/>
      <c r="X19" s="136" t="s">
        <v>6</v>
      </c>
      <c r="Y19" s="136"/>
      <c r="Z19" s="136"/>
      <c r="AA19" s="136"/>
      <c r="AB19" s="136"/>
      <c r="AC19" s="136"/>
      <c r="AD19" s="136"/>
      <c r="AE19" s="136"/>
      <c r="AF19" s="136"/>
      <c r="AG19" s="136"/>
      <c r="AH19" s="136"/>
      <c r="AI19" s="136"/>
      <c r="AJ19" s="138">
        <f t="shared" si="2"/>
        <v>3</v>
      </c>
      <c r="AK19" s="138">
        <f t="shared" si="3"/>
        <v>0</v>
      </c>
      <c r="AL19" s="138">
        <f t="shared" si="4"/>
        <v>0</v>
      </c>
      <c r="AM19" s="64"/>
      <c r="AN19" s="64"/>
      <c r="AO19" s="64"/>
    </row>
    <row r="20" spans="1:44" s="55" customFormat="1" ht="21.95" customHeight="1">
      <c r="A20" s="154">
        <v>14</v>
      </c>
      <c r="B20" s="139"/>
      <c r="C20" s="163" t="s">
        <v>800</v>
      </c>
      <c r="D20" s="28" t="s">
        <v>11</v>
      </c>
      <c r="E20" s="136"/>
      <c r="F20" s="136"/>
      <c r="G20" s="136"/>
      <c r="H20" s="136"/>
      <c r="I20" s="136"/>
      <c r="J20" s="136"/>
      <c r="K20" s="136"/>
      <c r="L20" s="136"/>
      <c r="M20" s="136"/>
      <c r="N20" s="136"/>
      <c r="O20" s="136"/>
      <c r="P20" s="136"/>
      <c r="Q20" s="136"/>
      <c r="R20" s="136"/>
      <c r="S20" s="136" t="s">
        <v>6</v>
      </c>
      <c r="T20" s="136"/>
      <c r="U20" s="136"/>
      <c r="V20" s="136" t="s">
        <v>6</v>
      </c>
      <c r="W20" s="136"/>
      <c r="X20" s="136" t="s">
        <v>6</v>
      </c>
      <c r="Y20" s="136"/>
      <c r="Z20" s="136"/>
      <c r="AA20" s="136"/>
      <c r="AB20" s="136"/>
      <c r="AC20" s="136"/>
      <c r="AD20" s="136"/>
      <c r="AE20" s="136"/>
      <c r="AF20" s="136"/>
      <c r="AG20" s="136"/>
      <c r="AH20" s="136"/>
      <c r="AI20" s="136"/>
      <c r="AJ20" s="138">
        <f t="shared" si="2"/>
        <v>3</v>
      </c>
      <c r="AK20" s="138">
        <f t="shared" si="3"/>
        <v>0</v>
      </c>
      <c r="AL20" s="138">
        <f t="shared" si="4"/>
        <v>0</v>
      </c>
      <c r="AM20" s="296"/>
      <c r="AN20" s="297"/>
      <c r="AO20" s="64"/>
    </row>
    <row r="21" spans="1:44" s="55" customFormat="1" ht="21.95" customHeight="1">
      <c r="A21" s="154">
        <v>15</v>
      </c>
      <c r="B21" s="139"/>
      <c r="C21" s="163" t="s">
        <v>801</v>
      </c>
      <c r="D21" s="28" t="s">
        <v>11</v>
      </c>
      <c r="E21" s="136"/>
      <c r="F21" s="136"/>
      <c r="G21" s="136"/>
      <c r="H21" s="136"/>
      <c r="I21" s="136"/>
      <c r="J21" s="136"/>
      <c r="K21" s="136"/>
      <c r="L21" s="136"/>
      <c r="M21" s="136"/>
      <c r="N21" s="136"/>
      <c r="O21" s="136"/>
      <c r="P21" s="136"/>
      <c r="Q21" s="136"/>
      <c r="R21" s="136"/>
      <c r="S21" s="136" t="s">
        <v>6</v>
      </c>
      <c r="T21" s="136"/>
      <c r="U21" s="136"/>
      <c r="V21" s="136" t="s">
        <v>6</v>
      </c>
      <c r="W21" s="136"/>
      <c r="X21" s="136" t="s">
        <v>6</v>
      </c>
      <c r="Y21" s="136"/>
      <c r="Z21" s="136"/>
      <c r="AA21" s="136"/>
      <c r="AB21" s="136"/>
      <c r="AC21" s="136"/>
      <c r="AD21" s="136"/>
      <c r="AE21" s="136"/>
      <c r="AF21" s="136"/>
      <c r="AG21" s="136"/>
      <c r="AH21" s="136"/>
      <c r="AI21" s="136"/>
      <c r="AJ21" s="138">
        <f t="shared" si="2"/>
        <v>3</v>
      </c>
      <c r="AK21" s="138">
        <f t="shared" si="3"/>
        <v>0</v>
      </c>
      <c r="AL21" s="138">
        <f t="shared" si="4"/>
        <v>0</v>
      </c>
      <c r="AM21" s="64"/>
      <c r="AN21" s="64"/>
      <c r="AO21" s="64"/>
    </row>
    <row r="22" spans="1:44" s="55" customFormat="1" ht="21.95" customHeight="1">
      <c r="A22" s="154">
        <v>16</v>
      </c>
      <c r="B22" s="139"/>
      <c r="C22" s="163" t="s">
        <v>802</v>
      </c>
      <c r="D22" s="28" t="s">
        <v>32</v>
      </c>
      <c r="E22" s="136"/>
      <c r="F22" s="136"/>
      <c r="G22" s="136"/>
      <c r="H22" s="136"/>
      <c r="I22" s="136"/>
      <c r="J22" s="136"/>
      <c r="K22" s="136"/>
      <c r="L22" s="136"/>
      <c r="M22" s="136"/>
      <c r="N22" s="136"/>
      <c r="O22" s="136"/>
      <c r="P22" s="136"/>
      <c r="Q22" s="136"/>
      <c r="R22" s="136"/>
      <c r="S22" s="136" t="s">
        <v>6</v>
      </c>
      <c r="T22" s="136"/>
      <c r="U22" s="136"/>
      <c r="V22" s="136"/>
      <c r="W22" s="136"/>
      <c r="X22" s="136"/>
      <c r="Y22" s="136"/>
      <c r="Z22" s="136"/>
      <c r="AA22" s="136"/>
      <c r="AB22" s="136"/>
      <c r="AC22" s="136"/>
      <c r="AD22" s="136"/>
      <c r="AE22" s="136"/>
      <c r="AF22" s="136"/>
      <c r="AG22" s="136"/>
      <c r="AH22" s="136"/>
      <c r="AI22" s="136"/>
      <c r="AJ22" s="138">
        <f t="shared" si="2"/>
        <v>1</v>
      </c>
      <c r="AK22" s="138">
        <f t="shared" si="3"/>
        <v>0</v>
      </c>
      <c r="AL22" s="138">
        <f t="shared" si="4"/>
        <v>0</v>
      </c>
      <c r="AM22" s="64"/>
      <c r="AN22" s="64"/>
      <c r="AO22" s="64"/>
    </row>
    <row r="23" spans="1:44" s="55" customFormat="1" ht="21.95" customHeight="1">
      <c r="A23" s="154">
        <v>17</v>
      </c>
      <c r="B23" s="139"/>
      <c r="C23" s="155" t="s">
        <v>803</v>
      </c>
      <c r="D23" s="25" t="s">
        <v>68</v>
      </c>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8">
        <f t="shared" si="2"/>
        <v>0</v>
      </c>
      <c r="AK23" s="138">
        <f t="shared" si="3"/>
        <v>0</v>
      </c>
      <c r="AL23" s="138">
        <f t="shared" si="4"/>
        <v>0</v>
      </c>
      <c r="AM23" s="64"/>
      <c r="AN23" s="64"/>
      <c r="AO23" s="64"/>
    </row>
    <row r="24" spans="1:44" s="55" customFormat="1" ht="21.95" customHeight="1">
      <c r="A24" s="154">
        <v>18</v>
      </c>
      <c r="B24" s="139"/>
      <c r="C24" s="163" t="s">
        <v>267</v>
      </c>
      <c r="D24" s="28" t="s">
        <v>33</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8">
        <f t="shared" si="2"/>
        <v>0</v>
      </c>
      <c r="AK24" s="138">
        <f t="shared" si="3"/>
        <v>0</v>
      </c>
      <c r="AL24" s="138">
        <f t="shared" si="4"/>
        <v>0</v>
      </c>
      <c r="AM24" s="64"/>
      <c r="AN24" s="64"/>
      <c r="AO24" s="64"/>
    </row>
    <row r="25" spans="1:44" s="15" customFormat="1" ht="21.95" customHeight="1">
      <c r="A25" s="154">
        <v>19</v>
      </c>
      <c r="B25" s="66"/>
      <c r="C25" s="164" t="s">
        <v>804</v>
      </c>
      <c r="D25" s="110" t="s">
        <v>69</v>
      </c>
      <c r="E25" s="137"/>
      <c r="F25" s="72"/>
      <c r="G25" s="72"/>
      <c r="H25" s="72"/>
      <c r="I25" s="72"/>
      <c r="J25" s="72"/>
      <c r="K25" s="72"/>
      <c r="L25" s="72"/>
      <c r="M25" s="72"/>
      <c r="N25" s="72"/>
      <c r="O25" s="72"/>
      <c r="P25" s="72"/>
      <c r="Q25" s="72"/>
      <c r="R25" s="72"/>
      <c r="S25" s="72" t="s">
        <v>6</v>
      </c>
      <c r="T25" s="72"/>
      <c r="U25" s="72"/>
      <c r="V25" s="72" t="s">
        <v>6</v>
      </c>
      <c r="W25" s="72"/>
      <c r="X25" s="72" t="s">
        <v>6</v>
      </c>
      <c r="Y25" s="72"/>
      <c r="Z25" s="72"/>
      <c r="AA25" s="72"/>
      <c r="AB25" s="72"/>
      <c r="AC25" s="72"/>
      <c r="AD25" s="72"/>
      <c r="AE25" s="72"/>
      <c r="AF25" s="72"/>
      <c r="AG25" s="72"/>
      <c r="AH25" s="72"/>
      <c r="AI25" s="72"/>
      <c r="AJ25" s="138">
        <f t="shared" si="2"/>
        <v>3</v>
      </c>
      <c r="AK25" s="138">
        <f t="shared" si="3"/>
        <v>0</v>
      </c>
      <c r="AL25" s="138">
        <f t="shared" si="4"/>
        <v>0</v>
      </c>
    </row>
    <row r="26" spans="1:44" s="15" customFormat="1" ht="21" customHeight="1">
      <c r="A26" s="154">
        <v>20</v>
      </c>
      <c r="B26" s="66"/>
      <c r="C26" s="164" t="s">
        <v>93</v>
      </c>
      <c r="D26" s="110" t="s">
        <v>805</v>
      </c>
      <c r="E26" s="137"/>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138">
        <f t="shared" si="2"/>
        <v>0</v>
      </c>
      <c r="AK26" s="138">
        <f t="shared" si="3"/>
        <v>0</v>
      </c>
      <c r="AL26" s="138">
        <f t="shared" si="4"/>
        <v>0</v>
      </c>
      <c r="AM26" s="114"/>
      <c r="AN26" s="114"/>
    </row>
    <row r="27" spans="1:44" ht="18.75">
      <c r="A27" s="154">
        <v>21</v>
      </c>
      <c r="B27" s="66"/>
      <c r="C27" s="164" t="s">
        <v>806</v>
      </c>
      <c r="D27" s="110" t="s">
        <v>51</v>
      </c>
      <c r="E27" s="137"/>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138">
        <f t="shared" si="2"/>
        <v>0</v>
      </c>
      <c r="AK27" s="138">
        <f t="shared" si="3"/>
        <v>0</v>
      </c>
      <c r="AL27" s="138">
        <f t="shared" si="4"/>
        <v>0</v>
      </c>
    </row>
    <row r="28" spans="1:44" ht="18.75">
      <c r="A28" s="154">
        <v>22</v>
      </c>
      <c r="B28" s="66"/>
      <c r="C28" s="164" t="s">
        <v>269</v>
      </c>
      <c r="D28" s="110" t="s">
        <v>86</v>
      </c>
      <c r="E28" s="137"/>
      <c r="F28" s="72"/>
      <c r="G28" s="72"/>
      <c r="H28" s="72"/>
      <c r="I28" s="72"/>
      <c r="J28" s="72"/>
      <c r="K28" s="72"/>
      <c r="L28" s="72"/>
      <c r="M28" s="72"/>
      <c r="N28" s="72"/>
      <c r="O28" s="72"/>
      <c r="P28" s="72"/>
      <c r="Q28" s="72"/>
      <c r="R28" s="72"/>
      <c r="S28" s="72"/>
      <c r="T28" s="72"/>
      <c r="U28" s="72"/>
      <c r="V28" s="72"/>
      <c r="W28" s="72"/>
      <c r="X28" s="72" t="s">
        <v>8</v>
      </c>
      <c r="Y28" s="72"/>
      <c r="Z28" s="72"/>
      <c r="AA28" s="72"/>
      <c r="AB28" s="72"/>
      <c r="AC28" s="72"/>
      <c r="AD28" s="72"/>
      <c r="AE28" s="72"/>
      <c r="AF28" s="72"/>
      <c r="AG28" s="72"/>
      <c r="AH28" s="72"/>
      <c r="AI28" s="72"/>
      <c r="AJ28" s="138">
        <f t="shared" si="2"/>
        <v>0</v>
      </c>
      <c r="AK28" s="138">
        <f t="shared" si="3"/>
        <v>0</v>
      </c>
      <c r="AL28" s="138">
        <f t="shared" si="4"/>
        <v>1</v>
      </c>
    </row>
    <row r="29" spans="1:44" ht="18.75">
      <c r="A29" s="154">
        <v>23</v>
      </c>
      <c r="B29" s="66"/>
      <c r="C29" s="164" t="s">
        <v>807</v>
      </c>
      <c r="D29" s="110" t="s">
        <v>79</v>
      </c>
      <c r="E29" s="137"/>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138">
        <f t="shared" si="2"/>
        <v>0</v>
      </c>
      <c r="AK29" s="138">
        <f t="shared" si="3"/>
        <v>0</v>
      </c>
      <c r="AL29" s="138">
        <f t="shared" si="4"/>
        <v>0</v>
      </c>
    </row>
    <row r="30" spans="1:44" ht="18.75">
      <c r="A30" s="154">
        <v>24</v>
      </c>
      <c r="B30" s="66"/>
      <c r="C30" s="164" t="s">
        <v>808</v>
      </c>
      <c r="D30" s="110" t="s">
        <v>37</v>
      </c>
      <c r="E30" s="137"/>
      <c r="F30" s="72"/>
      <c r="G30" s="72"/>
      <c r="H30" s="72"/>
      <c r="I30" s="72"/>
      <c r="J30" s="72"/>
      <c r="K30" s="72"/>
      <c r="L30" s="72"/>
      <c r="M30" s="72"/>
      <c r="N30" s="72"/>
      <c r="O30" s="72"/>
      <c r="P30" s="72"/>
      <c r="Q30" s="72"/>
      <c r="R30" s="72"/>
      <c r="S30" s="72" t="s">
        <v>6</v>
      </c>
      <c r="T30" s="72"/>
      <c r="U30" s="72"/>
      <c r="V30" s="72" t="s">
        <v>6</v>
      </c>
      <c r="W30" s="72"/>
      <c r="X30" s="72" t="s">
        <v>6</v>
      </c>
      <c r="Y30" s="72"/>
      <c r="Z30" s="72"/>
      <c r="AA30" s="72"/>
      <c r="AB30" s="72"/>
      <c r="AC30" s="72"/>
      <c r="AD30" s="72"/>
      <c r="AE30" s="72"/>
      <c r="AF30" s="72"/>
      <c r="AG30" s="72"/>
      <c r="AH30" s="72"/>
      <c r="AI30" s="72"/>
      <c r="AJ30" s="138">
        <f t="shared" si="2"/>
        <v>3</v>
      </c>
      <c r="AK30" s="138">
        <f t="shared" si="3"/>
        <v>0</v>
      </c>
      <c r="AL30" s="138">
        <f t="shared" si="4"/>
        <v>0</v>
      </c>
    </row>
    <row r="31" spans="1:44" s="15" customFormat="1" ht="21" customHeight="1">
      <c r="A31" s="154">
        <v>25</v>
      </c>
      <c r="B31" s="23"/>
      <c r="C31" s="109" t="s">
        <v>809</v>
      </c>
      <c r="D31" s="110" t="s">
        <v>14</v>
      </c>
      <c r="E31" s="40"/>
      <c r="F31" s="39"/>
      <c r="G31" s="39"/>
      <c r="H31" s="39"/>
      <c r="I31" s="39"/>
      <c r="J31" s="39"/>
      <c r="K31" s="148"/>
      <c r="L31" s="42"/>
      <c r="M31" s="39"/>
      <c r="N31" s="39"/>
      <c r="O31" s="38"/>
      <c r="P31" s="39"/>
      <c r="Q31" s="39"/>
      <c r="R31" s="39"/>
      <c r="S31" s="39"/>
      <c r="T31" s="39"/>
      <c r="U31" s="39"/>
      <c r="V31" s="39"/>
      <c r="W31" s="39"/>
      <c r="X31" s="39"/>
      <c r="Y31" s="39"/>
      <c r="Z31" s="39"/>
      <c r="AA31" s="39"/>
      <c r="AB31" s="39"/>
      <c r="AC31" s="39"/>
      <c r="AD31" s="39"/>
      <c r="AE31" s="38"/>
      <c r="AF31" s="39"/>
      <c r="AG31" s="39"/>
      <c r="AH31" s="39"/>
      <c r="AI31" s="39"/>
      <c r="AJ31" s="11">
        <f t="shared" si="2"/>
        <v>0</v>
      </c>
      <c r="AK31" s="115">
        <f t="shared" si="3"/>
        <v>0</v>
      </c>
      <c r="AL31" s="129">
        <f t="shared" si="4"/>
        <v>0</v>
      </c>
      <c r="AM31" s="60"/>
      <c r="AN31" s="7"/>
      <c r="AO31" s="7"/>
      <c r="AP31" s="14"/>
      <c r="AQ31" s="14"/>
      <c r="AR31" s="14"/>
    </row>
    <row r="32" spans="1:44" ht="18.75">
      <c r="A32" s="154">
        <v>26</v>
      </c>
      <c r="B32" s="66"/>
      <c r="C32" s="164" t="s">
        <v>810</v>
      </c>
      <c r="D32" s="110" t="s">
        <v>14</v>
      </c>
      <c r="E32" s="137"/>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138">
        <f t="shared" si="2"/>
        <v>0</v>
      </c>
      <c r="AK32" s="138">
        <f t="shared" si="3"/>
        <v>0</v>
      </c>
      <c r="AL32" s="138">
        <f t="shared" si="4"/>
        <v>0</v>
      </c>
    </row>
    <row r="33" spans="1:38" ht="18.75">
      <c r="A33" s="154">
        <v>27</v>
      </c>
      <c r="B33" s="66"/>
      <c r="C33" s="165" t="s">
        <v>811</v>
      </c>
      <c r="D33" s="110" t="s">
        <v>30</v>
      </c>
      <c r="E33" s="137"/>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138">
        <f t="shared" si="2"/>
        <v>0</v>
      </c>
      <c r="AK33" s="138">
        <f t="shared" si="3"/>
        <v>0</v>
      </c>
      <c r="AL33" s="138">
        <f t="shared" si="4"/>
        <v>0</v>
      </c>
    </row>
    <row r="34" spans="1:38" ht="18.75">
      <c r="A34" s="154">
        <v>28</v>
      </c>
      <c r="B34" s="66"/>
      <c r="C34" s="155" t="s">
        <v>812</v>
      </c>
      <c r="D34" s="25" t="s">
        <v>58</v>
      </c>
      <c r="E34" s="137"/>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138">
        <f t="shared" si="2"/>
        <v>0</v>
      </c>
      <c r="AK34" s="138">
        <f t="shared" si="3"/>
        <v>0</v>
      </c>
      <c r="AL34" s="138">
        <f t="shared" si="4"/>
        <v>0</v>
      </c>
    </row>
    <row r="35" spans="1:38" ht="18.75">
      <c r="A35" s="154">
        <v>29</v>
      </c>
      <c r="B35" s="66"/>
      <c r="C35" s="164" t="s">
        <v>813</v>
      </c>
      <c r="D35" s="110" t="s">
        <v>814</v>
      </c>
      <c r="E35" s="137"/>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138">
        <f t="shared" si="2"/>
        <v>0</v>
      </c>
      <c r="AK35" s="138">
        <f t="shared" si="3"/>
        <v>0</v>
      </c>
      <c r="AL35" s="138">
        <f t="shared" si="4"/>
        <v>0</v>
      </c>
    </row>
    <row r="36" spans="1:38" ht="37.5">
      <c r="A36" s="154">
        <v>30</v>
      </c>
      <c r="B36" s="139"/>
      <c r="C36" s="164" t="s">
        <v>815</v>
      </c>
      <c r="D36" s="110" t="s">
        <v>37</v>
      </c>
      <c r="E36" s="137"/>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138">
        <f t="shared" ref="AJ36:AJ42" si="5">COUNTIF(E36:AI36,"K")+2*COUNTIF(E36:AI36,"2K")+COUNTIF(E36:AI36,"TK")+COUNTIF(E36:AI36,"KT")+COUNTIF(E36:AI36,"PK")+COUNTIF(E36:AI36,"KP")+2*COUNTIF(E36:AI36,"K2")</f>
        <v>0</v>
      </c>
      <c r="AK36" s="138">
        <f t="shared" ref="AK36:AK42" si="6">COUNTIF(F36:AJ36,"P")+2*COUNTIF(F36:AJ36,"2P")+COUNTIF(F36:AJ36,"TP")+COUNTIF(F36:AJ36,"PT")+COUNTIF(F36:AJ36,"PK")+COUNTIF(F36:AJ36,"KP")+2*COUNTIF(F36:AJ36,"P2")</f>
        <v>0</v>
      </c>
      <c r="AL36" s="138">
        <f t="shared" ref="AL36:AL42" si="7">COUNTIF(E36:AI36,"T")+2*COUNTIF(E36:AI36,"2T")+2*COUNTIF(E36:AI36,"T2")+COUNTIF(E36:AI36,"PT")+COUNTIF(E36:AI36,"TP")+COUNTIF(E36:AI36,"TK")+COUNTIF(E36:AI36,"KT")</f>
        <v>0</v>
      </c>
    </row>
    <row r="37" spans="1:38" ht="18.75">
      <c r="A37" s="154">
        <v>31</v>
      </c>
      <c r="B37" s="66"/>
      <c r="C37" s="164" t="s">
        <v>272</v>
      </c>
      <c r="D37" s="110" t="s">
        <v>42</v>
      </c>
      <c r="E37" s="137"/>
      <c r="F37" s="72"/>
      <c r="G37" s="72"/>
      <c r="H37" s="72"/>
      <c r="I37" s="72"/>
      <c r="J37" s="72"/>
      <c r="K37" s="72"/>
      <c r="L37" s="72"/>
      <c r="M37" s="72"/>
      <c r="N37" s="72"/>
      <c r="O37" s="72"/>
      <c r="P37" s="72"/>
      <c r="Q37" s="72"/>
      <c r="R37" s="72"/>
      <c r="S37" s="72"/>
      <c r="T37" s="72"/>
      <c r="U37" s="72"/>
      <c r="V37" s="72" t="s">
        <v>6</v>
      </c>
      <c r="W37" s="72"/>
      <c r="X37" s="72"/>
      <c r="Y37" s="72"/>
      <c r="Z37" s="72"/>
      <c r="AA37" s="72"/>
      <c r="AB37" s="72"/>
      <c r="AC37" s="72"/>
      <c r="AD37" s="72"/>
      <c r="AE37" s="72"/>
      <c r="AF37" s="72"/>
      <c r="AG37" s="72"/>
      <c r="AH37" s="72"/>
      <c r="AI37" s="72"/>
      <c r="AJ37" s="138">
        <f t="shared" si="5"/>
        <v>1</v>
      </c>
      <c r="AK37" s="138">
        <f t="shared" si="6"/>
        <v>0</v>
      </c>
      <c r="AL37" s="138">
        <f t="shared" si="7"/>
        <v>0</v>
      </c>
    </row>
    <row r="38" spans="1:38" ht="18.75">
      <c r="A38" s="154">
        <v>32</v>
      </c>
      <c r="B38" s="66"/>
      <c r="C38" s="164" t="s">
        <v>816</v>
      </c>
      <c r="D38" s="110" t="s">
        <v>817</v>
      </c>
      <c r="E38" s="137"/>
      <c r="F38" s="72"/>
      <c r="G38" s="72"/>
      <c r="H38" s="72"/>
      <c r="I38" s="72"/>
      <c r="J38" s="72"/>
      <c r="K38" s="72"/>
      <c r="L38" s="72"/>
      <c r="M38" s="72"/>
      <c r="N38" s="72"/>
      <c r="O38" s="72"/>
      <c r="P38" s="72"/>
      <c r="Q38" s="72"/>
      <c r="R38" s="72"/>
      <c r="S38" s="72"/>
      <c r="T38" s="72"/>
      <c r="U38" s="72"/>
      <c r="V38" s="72" t="s">
        <v>6</v>
      </c>
      <c r="W38" s="72"/>
      <c r="X38" s="72"/>
      <c r="Y38" s="72"/>
      <c r="Z38" s="72"/>
      <c r="AA38" s="72"/>
      <c r="AB38" s="72"/>
      <c r="AC38" s="72"/>
      <c r="AD38" s="72"/>
      <c r="AE38" s="72"/>
      <c r="AF38" s="72"/>
      <c r="AG38" s="72"/>
      <c r="AH38" s="72"/>
      <c r="AI38" s="72"/>
      <c r="AJ38" s="138">
        <f t="shared" si="5"/>
        <v>1</v>
      </c>
      <c r="AK38" s="138">
        <f t="shared" si="6"/>
        <v>0</v>
      </c>
      <c r="AL38" s="138">
        <f t="shared" si="7"/>
        <v>0</v>
      </c>
    </row>
    <row r="39" spans="1:38" ht="18.75">
      <c r="A39" s="154">
        <v>33</v>
      </c>
      <c r="B39" s="66"/>
      <c r="C39" s="155" t="s">
        <v>818</v>
      </c>
      <c r="D39" s="25" t="s">
        <v>17</v>
      </c>
      <c r="E39" s="137"/>
      <c r="F39" s="72"/>
      <c r="G39" s="72"/>
      <c r="H39" s="72"/>
      <c r="I39" s="72"/>
      <c r="J39" s="72"/>
      <c r="K39" s="72"/>
      <c r="L39" s="72"/>
      <c r="M39" s="72"/>
      <c r="N39" s="72"/>
      <c r="O39" s="72"/>
      <c r="P39" s="72"/>
      <c r="Q39" s="72"/>
      <c r="R39" s="72"/>
      <c r="S39" s="72"/>
      <c r="T39" s="72"/>
      <c r="U39" s="72"/>
      <c r="V39" s="72"/>
      <c r="W39" s="72"/>
      <c r="X39" s="72" t="s">
        <v>6</v>
      </c>
      <c r="Y39" s="72"/>
      <c r="Z39" s="72"/>
      <c r="AA39" s="72"/>
      <c r="AB39" s="72"/>
      <c r="AC39" s="72"/>
      <c r="AD39" s="72"/>
      <c r="AE39" s="72"/>
      <c r="AF39" s="72"/>
      <c r="AG39" s="72"/>
      <c r="AH39" s="72"/>
      <c r="AI39" s="72"/>
      <c r="AJ39" s="138">
        <f t="shared" si="5"/>
        <v>1</v>
      </c>
      <c r="AK39" s="138">
        <f t="shared" si="6"/>
        <v>0</v>
      </c>
      <c r="AL39" s="138">
        <f t="shared" si="7"/>
        <v>0</v>
      </c>
    </row>
    <row r="40" spans="1:38" ht="18.75">
      <c r="A40" s="154">
        <v>34</v>
      </c>
      <c r="B40" s="66"/>
      <c r="C40" s="164" t="s">
        <v>265</v>
      </c>
      <c r="D40" s="110" t="s">
        <v>31</v>
      </c>
      <c r="E40" s="137"/>
      <c r="F40" s="72"/>
      <c r="G40" s="72"/>
      <c r="H40" s="72"/>
      <c r="I40" s="72"/>
      <c r="J40" s="72"/>
      <c r="K40" s="72"/>
      <c r="L40" s="72"/>
      <c r="M40" s="72"/>
      <c r="N40" s="72"/>
      <c r="O40" s="72"/>
      <c r="P40" s="72"/>
      <c r="Q40" s="72"/>
      <c r="R40" s="72"/>
      <c r="S40" s="72" t="s">
        <v>6</v>
      </c>
      <c r="T40" s="72"/>
      <c r="U40" s="72"/>
      <c r="V40" s="72" t="s">
        <v>6</v>
      </c>
      <c r="W40" s="72"/>
      <c r="X40" s="72" t="s">
        <v>6</v>
      </c>
      <c r="Y40" s="72"/>
      <c r="Z40" s="72"/>
      <c r="AA40" s="72"/>
      <c r="AB40" s="72"/>
      <c r="AC40" s="72"/>
      <c r="AD40" s="72"/>
      <c r="AE40" s="72"/>
      <c r="AF40" s="72"/>
      <c r="AG40" s="72"/>
      <c r="AH40" s="72"/>
      <c r="AI40" s="72"/>
      <c r="AJ40" s="138">
        <f t="shared" si="5"/>
        <v>3</v>
      </c>
      <c r="AK40" s="138">
        <f t="shared" si="6"/>
        <v>0</v>
      </c>
      <c r="AL40" s="138">
        <f t="shared" si="7"/>
        <v>0</v>
      </c>
    </row>
    <row r="41" spans="1:38" ht="18.75">
      <c r="A41" s="154">
        <v>35</v>
      </c>
      <c r="B41" s="66"/>
      <c r="C41" s="164" t="s">
        <v>819</v>
      </c>
      <c r="D41" s="110" t="s">
        <v>32</v>
      </c>
      <c r="E41" s="137"/>
      <c r="F41" s="72"/>
      <c r="G41" s="72"/>
      <c r="H41" s="72"/>
      <c r="I41" s="72"/>
      <c r="J41" s="72"/>
      <c r="K41" s="72"/>
      <c r="L41" s="72"/>
      <c r="M41" s="72"/>
      <c r="N41" s="72"/>
      <c r="O41" s="72"/>
      <c r="P41" s="72"/>
      <c r="Q41" s="72"/>
      <c r="R41" s="72"/>
      <c r="S41" s="72" t="s">
        <v>6</v>
      </c>
      <c r="T41" s="72"/>
      <c r="U41" s="72"/>
      <c r="V41" s="72"/>
      <c r="W41" s="72"/>
      <c r="X41" s="72" t="s">
        <v>6</v>
      </c>
      <c r="Y41" s="72"/>
      <c r="Z41" s="72"/>
      <c r="AA41" s="72"/>
      <c r="AB41" s="72"/>
      <c r="AC41" s="72"/>
      <c r="AD41" s="72"/>
      <c r="AE41" s="72"/>
      <c r="AF41" s="72"/>
      <c r="AG41" s="72"/>
      <c r="AH41" s="72"/>
      <c r="AI41" s="72"/>
      <c r="AJ41" s="138">
        <f t="shared" si="5"/>
        <v>2</v>
      </c>
      <c r="AK41" s="138">
        <f t="shared" si="6"/>
        <v>0</v>
      </c>
      <c r="AL41" s="138">
        <f t="shared" si="7"/>
        <v>0</v>
      </c>
    </row>
    <row r="42" spans="1:38" ht="18.75">
      <c r="A42" s="154">
        <v>36</v>
      </c>
      <c r="B42" s="66"/>
      <c r="C42" s="163" t="s">
        <v>820</v>
      </c>
      <c r="D42" s="28" t="s">
        <v>78</v>
      </c>
      <c r="E42" s="137"/>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138">
        <f t="shared" si="5"/>
        <v>0</v>
      </c>
      <c r="AK42" s="138">
        <f t="shared" si="6"/>
        <v>0</v>
      </c>
      <c r="AL42" s="138">
        <f t="shared" si="7"/>
        <v>0</v>
      </c>
    </row>
    <row r="43" spans="1:38" ht="18.75">
      <c r="A43" s="154">
        <v>37</v>
      </c>
      <c r="B43" s="66"/>
      <c r="C43" s="164" t="s">
        <v>821</v>
      </c>
      <c r="D43" s="110" t="s">
        <v>53</v>
      </c>
      <c r="E43" s="137"/>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138">
        <f>COUNTIF(E43:AI43,"K")+2*COUNTIF(E43:AI43,"2K")+COUNTIF(E43:AI43,"TK")+COUNTIF(E43:AI43,"KT")+COUNTIF(E43:AI43,"PK")+COUNTIF(E43:AI43,"KP")+2*COUNTIF(E43:AI43,"K2")</f>
        <v>0</v>
      </c>
      <c r="AK43" s="138">
        <f>COUNTIF(F43:AJ43,"P")+2*COUNTIF(F43:AJ43,"2P")+COUNTIF(F43:AJ43,"TP")+COUNTIF(F43:AJ43,"PT")+COUNTIF(F43:AJ43,"PK")+COUNTIF(F43:AJ43,"KP")+2*COUNTIF(F43:AJ43,"P2")</f>
        <v>0</v>
      </c>
      <c r="AL43" s="138">
        <f>COUNTIF(E43:AI43,"T")+2*COUNTIF(E43:AI43,"2T")+2*COUNTIF(E43:AI43,"T2")+COUNTIF(E43:AI43,"PT")+COUNTIF(E43:AI43,"TP")+COUNTIF(E43:AI43,"TK")+COUNTIF(E43:AI43,"KT")</f>
        <v>0</v>
      </c>
    </row>
    <row r="44" spans="1:38" ht="18.75">
      <c r="A44" s="154">
        <v>38</v>
      </c>
      <c r="B44" s="66"/>
      <c r="C44" s="164" t="s">
        <v>822</v>
      </c>
      <c r="D44" s="110" t="s">
        <v>58</v>
      </c>
      <c r="E44" s="137"/>
      <c r="F44" s="72"/>
      <c r="G44" s="72"/>
      <c r="H44" s="72"/>
      <c r="I44" s="72"/>
      <c r="J44" s="72"/>
      <c r="K44" s="72"/>
      <c r="L44" s="72"/>
      <c r="M44" s="72"/>
      <c r="N44" s="72"/>
      <c r="O44" s="72"/>
      <c r="P44" s="72"/>
      <c r="Q44" s="72"/>
      <c r="R44" s="72"/>
      <c r="S44" s="72" t="s">
        <v>6</v>
      </c>
      <c r="T44" s="72"/>
      <c r="U44" s="72"/>
      <c r="V44" s="72"/>
      <c r="W44" s="72"/>
      <c r="X44" s="72"/>
      <c r="Y44" s="72"/>
      <c r="Z44" s="72"/>
      <c r="AA44" s="72"/>
      <c r="AB44" s="72"/>
      <c r="AC44" s="72"/>
      <c r="AD44" s="72"/>
      <c r="AE44" s="72"/>
      <c r="AF44" s="72"/>
      <c r="AG44" s="72"/>
      <c r="AH44" s="72"/>
      <c r="AI44" s="72"/>
      <c r="AJ44" s="159"/>
      <c r="AK44" s="159"/>
      <c r="AL44" s="159"/>
    </row>
    <row r="45" spans="1:38" ht="37.5">
      <c r="A45" s="154">
        <v>39</v>
      </c>
      <c r="B45" s="66"/>
      <c r="C45" s="164" t="s">
        <v>823</v>
      </c>
      <c r="D45" s="110" t="s">
        <v>824</v>
      </c>
      <c r="E45" s="137"/>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159"/>
      <c r="AK45" s="159"/>
      <c r="AL45" s="159"/>
    </row>
    <row r="46" spans="1:38" ht="37.5">
      <c r="A46" s="154">
        <v>40</v>
      </c>
      <c r="B46" s="66"/>
      <c r="C46" s="164" t="s">
        <v>796</v>
      </c>
      <c r="D46" s="110" t="s">
        <v>116</v>
      </c>
      <c r="E46" s="137"/>
      <c r="F46" s="137"/>
      <c r="G46" s="137"/>
      <c r="H46" s="137"/>
      <c r="I46" s="72"/>
      <c r="J46" s="137"/>
      <c r="K46" s="137"/>
      <c r="L46" s="137"/>
      <c r="M46" s="137"/>
      <c r="N46" s="137"/>
      <c r="O46" s="137"/>
      <c r="P46" s="72"/>
      <c r="Q46" s="137"/>
      <c r="R46" s="72"/>
      <c r="S46" s="137"/>
      <c r="T46" s="137"/>
      <c r="U46" s="137"/>
      <c r="V46" s="72"/>
      <c r="W46" s="72"/>
      <c r="X46" s="137"/>
      <c r="Y46" s="137"/>
      <c r="Z46" s="137"/>
      <c r="AA46" s="137"/>
      <c r="AB46" s="137"/>
      <c r="AC46" s="137"/>
      <c r="AD46" s="72"/>
      <c r="AE46" s="137"/>
      <c r="AF46" s="137"/>
      <c r="AG46" s="137"/>
      <c r="AH46" s="137"/>
      <c r="AI46" s="137"/>
      <c r="AJ46" s="138">
        <f>COUNTIF(E46:AI46,"K")+2*COUNTIF(E46:AI46,"2K")+COUNTIF(E46:AI46,"TK")+COUNTIF(E46:AI46,"KT")+COUNTIF(E46:AI46,"PK")+COUNTIF(E46:AI46,"KP")+2*COUNTIF(E46:AI46,"K2")</f>
        <v>0</v>
      </c>
      <c r="AK46" s="138">
        <f>COUNTIF(F46:AJ46,"P")+2*COUNTIF(F46:AJ46,"2P")+COUNTIF(F46:AJ46,"TP")+COUNTIF(F46:AJ46,"PT")+COUNTIF(F46:AJ46,"PK")+COUNTIF(F46:AJ46,"KP")+2*COUNTIF(F46:AJ46,"P2")</f>
        <v>0</v>
      </c>
      <c r="AL46" s="138">
        <f>COUNTIF(E46:AI46,"T")+2*COUNTIF(E46:AI46,"2T")+2*COUNTIF(E46:AI46,"T2")+COUNTIF(E46:AI46,"PT")+COUNTIF(E46:AI46,"TP")+COUNTIF(E46:AI46,"TK")+COUNTIF(E46:AI46,"KT")</f>
        <v>0</v>
      </c>
    </row>
    <row r="47" spans="1:38" ht="18.75">
      <c r="A47" s="154">
        <v>41</v>
      </c>
      <c r="B47" s="23"/>
      <c r="C47" s="164" t="s">
        <v>825</v>
      </c>
      <c r="D47" s="110" t="s">
        <v>826</v>
      </c>
      <c r="E47" s="137"/>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138">
        <f>COUNTIF(E47:AI47,"K")+2*COUNTIF(E47:AI47,"2K")+COUNTIF(E47:AI47,"TK")+COUNTIF(E47:AI47,"KT")+COUNTIF(E47:AI47,"PK")+COUNTIF(E47:AI47,"KP")+2*COUNTIF(E47:AI47,"K2")</f>
        <v>0</v>
      </c>
      <c r="AK47" s="138">
        <f>COUNTIF(F47:AJ47,"P")+2*COUNTIF(F47:AJ47,"2P")+COUNTIF(F47:AJ47,"TP")+COUNTIF(F47:AJ47,"PT")+COUNTIF(F47:AJ47,"PK")+COUNTIF(F47:AJ47,"KP")+2*COUNTIF(F47:AJ47,"P2")</f>
        <v>0</v>
      </c>
      <c r="AL47" s="138">
        <f>COUNTIF(E47:AI47,"T")+2*COUNTIF(E47:AI47,"2T")+2*COUNTIF(E47:AI47,"T2")+COUNTIF(E47:AI47,"PT")+COUNTIF(E47:AI47,"TP")+COUNTIF(E47:AI47,"TK")+COUNTIF(E47:AI47,"KT")</f>
        <v>0</v>
      </c>
    </row>
    <row r="48" spans="1:38" ht="18.75">
      <c r="A48" s="154">
        <v>42</v>
      </c>
      <c r="B48" s="23"/>
      <c r="C48" s="164" t="s">
        <v>827</v>
      </c>
      <c r="D48" s="164" t="s">
        <v>148</v>
      </c>
      <c r="E48" s="156"/>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8"/>
      <c r="AJ48" s="159"/>
      <c r="AK48" s="159"/>
      <c r="AL48" s="159"/>
    </row>
    <row r="49" spans="1:38">
      <c r="A49" s="298" t="s">
        <v>10</v>
      </c>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300"/>
      <c r="AJ49" s="116">
        <f>SUM(AJ7:AJ47)</f>
        <v>34</v>
      </c>
      <c r="AK49" s="57">
        <f>SUM(AK7:AK47)</f>
        <v>0</v>
      </c>
      <c r="AL49" s="57">
        <v>0</v>
      </c>
    </row>
    <row r="50" spans="1:38">
      <c r="A50" s="302" t="s">
        <v>255</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4"/>
    </row>
    <row r="51" spans="1:38">
      <c r="C51" s="301"/>
      <c r="D51" s="301"/>
    </row>
    <row r="53" spans="1:38">
      <c r="C53" s="14" t="s">
        <v>171</v>
      </c>
    </row>
  </sheetData>
  <sortState ref="C8:D46">
    <sortCondition ref="D8:D46"/>
  </sortState>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49:AI49"/>
    <mergeCell ref="C51:D51"/>
    <mergeCell ref="A50:AL50"/>
    <mergeCell ref="AJ5:AJ6"/>
  </mergeCells>
  <conditionalFormatting sqref="E6:AI6 E7:K30 M7:AI30 M32:AI48 E32:K48">
    <cfRule type="expression" dxfId="174" priority="6">
      <formula>IF(E$6="CN",1,0)</formula>
    </cfRule>
  </conditionalFormatting>
  <conditionalFormatting sqref="L7:L30 L32:L48">
    <cfRule type="expression" dxfId="173" priority="3">
      <formula>IF(L$6="CN",1,0)</formula>
    </cfRule>
  </conditionalFormatting>
  <conditionalFormatting sqref="M31:AI31 E31:K31">
    <cfRule type="expression" dxfId="172" priority="2">
      <formula>IF(E$6="CN",1,0)</formula>
    </cfRule>
  </conditionalFormatting>
  <conditionalFormatting sqref="L31">
    <cfRule type="expression" dxfId="171" priority="1">
      <formula>IF(L$6="CN",1,0)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8E9C6BB4-A03B-43F1-933C-470A8D523B0B}">
            <xm:f>IF(BHST21.1!E$6="CN",1,0)</xm:f>
            <x14:dxf>
              <fill>
                <patternFill>
                  <bgColor theme="8" tint="0.59996337778862885"/>
                </patternFill>
              </fill>
            </x14:dxf>
          </x14:cfRule>
          <xm:sqref>E6:AI6 E7:K24 M7:AI24</xm:sqref>
        </x14:conditionalFormatting>
        <x14:conditionalFormatting xmlns:xm="http://schemas.microsoft.com/office/excel/2006/main">
          <x14:cfRule type="expression" priority="7" id="{8487D404-6F57-426F-9F3B-7A8216620198}">
            <xm:f>IF(BHST21.1!E$6="CN",1,0)</xm:f>
            <x14:dxf>
              <fill>
                <patternFill>
                  <bgColor theme="8" tint="0.79998168889431442"/>
                </patternFill>
              </fill>
            </x14:dxf>
          </x14:cfRule>
          <xm:sqref>E6:AI6 E7:K24 M7:AI24</xm:sqref>
        </x14:conditionalFormatting>
        <x14:conditionalFormatting xmlns:xm="http://schemas.microsoft.com/office/excel/2006/main">
          <x14:cfRule type="expression" priority="5" id="{97341826-429B-49DB-8BA7-BAE56581488E}">
            <xm:f>IF('\Users\LSTC\Documents\chưa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4" id="{8CEB5492-DFE8-41BB-8443-D38FD43A09CB}">
            <xm:f>IF('\Users\LSTC\Documents\chưa nhập\[BẢNG-ĐIỂM-DANH-HỌC-SINH-KHÓA-20-NĂM-HỌC-2021-2022.xlsx]TQW20'!#REF!="CN",1,0)</xm:f>
            <x14:dxf>
              <fill>
                <patternFill>
                  <bgColor theme="8" tint="0.79998168889431442"/>
                </patternFill>
              </fill>
            </x14:dxf>
          </x14:cfRule>
          <xm:sqref>L7:L24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zoomScaleNormal="100" workbookViewId="0">
      <selection activeCell="U15" sqref="U15"/>
    </sheetView>
  </sheetViews>
  <sheetFormatPr defaultColWidth="9.33203125" defaultRowHeight="18"/>
  <cols>
    <col min="1" max="1" width="6.6640625" style="14" customWidth="1"/>
    <col min="2" max="2" width="12.6640625" style="14" customWidth="1"/>
    <col min="3" max="3" width="23.5" style="14" customWidth="1"/>
    <col min="4" max="4" width="9.5" style="14" customWidth="1"/>
    <col min="5" max="8" width="4" style="14" customWidth="1"/>
    <col min="9" max="9" width="4" style="15" customWidth="1"/>
    <col min="10" max="35" width="4" style="14" customWidth="1"/>
    <col min="36" max="38" width="6.6640625" style="14" customWidth="1"/>
    <col min="39" max="16384" width="9.33203125" style="14"/>
  </cols>
  <sheetData>
    <row r="1" spans="1:38">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ht="18.75">
      <c r="A3" s="307" t="s">
        <v>464</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20" customFormat="1" ht="23.1" customHeight="1">
      <c r="A7" s="23">
        <v>1</v>
      </c>
      <c r="B7" s="23"/>
      <c r="C7" s="24" t="s">
        <v>453</v>
      </c>
      <c r="D7" s="25" t="s">
        <v>413</v>
      </c>
      <c r="E7" s="41"/>
      <c r="F7" s="42"/>
      <c r="G7" s="42"/>
      <c r="H7" s="42"/>
      <c r="I7" s="143"/>
      <c r="J7" s="42"/>
      <c r="K7" s="42"/>
      <c r="L7" s="42"/>
      <c r="M7" s="42"/>
      <c r="N7" s="42"/>
      <c r="O7" s="42"/>
      <c r="P7" s="42"/>
      <c r="Q7" s="42"/>
      <c r="R7" s="42"/>
      <c r="S7" s="42"/>
      <c r="T7" s="42"/>
      <c r="U7" s="42"/>
      <c r="V7" s="42"/>
      <c r="W7" s="42"/>
      <c r="X7" s="42"/>
      <c r="Y7" s="42"/>
      <c r="Z7" s="42"/>
      <c r="AA7" s="42"/>
      <c r="AB7" s="42"/>
      <c r="AC7" s="42"/>
      <c r="AD7" s="42"/>
      <c r="AE7" s="42"/>
      <c r="AF7" s="42"/>
      <c r="AG7" s="42"/>
      <c r="AH7" s="42"/>
      <c r="AI7" s="42"/>
      <c r="AJ7" s="138">
        <f t="shared" ref="AJ7" si="2">COUNTIF(E7:AI7,"K")+2*COUNTIF(E7:AI7,"2K")+COUNTIF(E7:AI7,"TK")+COUNTIF(E7:AI7,"KT")+COUNTIF(E7:AI7,"PK")+COUNTIF(E7:AI7,"KP")+2*COUNTIF(E7:AI7,"K2")</f>
        <v>0</v>
      </c>
      <c r="AK7" s="138">
        <f t="shared" ref="AK7" si="3">COUNTIF(F7:AJ7,"P")+2*COUNTIF(F7:AJ7,"2P")+COUNTIF(F7:AJ7,"TP")+COUNTIF(F7:AJ7,"PT")+COUNTIF(F7:AJ7,"PK")+COUNTIF(F7:AJ7,"KP")+2*COUNTIF(F7:AJ7,"P2")</f>
        <v>0</v>
      </c>
      <c r="AL7" s="138">
        <f t="shared" ref="AL7" si="4">COUNTIF(E7:AI7,"T")+2*COUNTIF(E7:AI7,"2T")+2*COUNTIF(E7:AI7,"T2")+COUNTIF(E7:AI7,"PT")+COUNTIF(E7:AI7,"TP")+COUNTIF(E7:AI7,"TK")+COUNTIF(E7:AI7,"KT")</f>
        <v>0</v>
      </c>
    </row>
    <row r="8" spans="1:38" s="20" customFormat="1" ht="23.1" customHeight="1">
      <c r="A8" s="23">
        <v>2</v>
      </c>
      <c r="B8" s="23"/>
      <c r="C8" s="24" t="s">
        <v>178</v>
      </c>
      <c r="D8" s="25" t="s">
        <v>11</v>
      </c>
      <c r="E8" s="41"/>
      <c r="F8" s="42"/>
      <c r="G8" s="42"/>
      <c r="H8" s="42"/>
      <c r="I8" s="143"/>
      <c r="J8" s="42"/>
      <c r="K8" s="42"/>
      <c r="L8" s="42"/>
      <c r="M8" s="42"/>
      <c r="N8" s="42"/>
      <c r="O8" s="42"/>
      <c r="P8" s="42"/>
      <c r="Q8" s="42"/>
      <c r="R8" s="42"/>
      <c r="S8" s="42"/>
      <c r="T8" s="42"/>
      <c r="U8" s="42"/>
      <c r="V8" s="42"/>
      <c r="W8" s="42"/>
      <c r="X8" s="42"/>
      <c r="Y8" s="42"/>
      <c r="Z8" s="42"/>
      <c r="AA8" s="42"/>
      <c r="AB8" s="42"/>
      <c r="AC8" s="42"/>
      <c r="AD8" s="42"/>
      <c r="AE8" s="42"/>
      <c r="AF8" s="42"/>
      <c r="AG8" s="42"/>
      <c r="AH8" s="42"/>
      <c r="AI8" s="42"/>
      <c r="AJ8" s="138">
        <f t="shared" ref="AJ8:AJ28" si="5">COUNTIF(E8:AI8,"K")+2*COUNTIF(E8:AI8,"2K")+COUNTIF(E8:AI8,"TK")+COUNTIF(E8:AI8,"KT")+COUNTIF(E8:AI8,"PK")+COUNTIF(E8:AI8,"KP")+2*COUNTIF(E8:AI8,"K2")</f>
        <v>0</v>
      </c>
      <c r="AK8" s="138">
        <f t="shared" ref="AK8:AK28" si="6">COUNTIF(F8:AJ8,"P")+2*COUNTIF(F8:AJ8,"2P")+COUNTIF(F8:AJ8,"TP")+COUNTIF(F8:AJ8,"PT")+COUNTIF(F8:AJ8,"PK")+COUNTIF(F8:AJ8,"KP")+2*COUNTIF(F8:AJ8,"P2")</f>
        <v>0</v>
      </c>
      <c r="AL8" s="138">
        <f t="shared" ref="AL8:AL28" si="7">COUNTIF(E8:AI8,"T")+2*COUNTIF(E8:AI8,"2T")+2*COUNTIF(E8:AI8,"T2")+COUNTIF(E8:AI8,"PT")+COUNTIF(E8:AI8,"TP")+COUNTIF(E8:AI8,"TK")+COUNTIF(E8:AI8,"KT")</f>
        <v>0</v>
      </c>
    </row>
    <row r="9" spans="1:38" s="20" customFormat="1" ht="23.1" customHeight="1">
      <c r="A9" s="23">
        <v>3</v>
      </c>
      <c r="B9" s="23"/>
      <c r="C9" s="24" t="s">
        <v>455</v>
      </c>
      <c r="D9" s="25" t="s">
        <v>151</v>
      </c>
      <c r="E9" s="41"/>
      <c r="F9" s="42"/>
      <c r="G9" s="42"/>
      <c r="H9" s="42"/>
      <c r="I9" s="143"/>
      <c r="J9" s="42"/>
      <c r="K9" s="42"/>
      <c r="L9" s="42"/>
      <c r="M9" s="42"/>
      <c r="N9" s="42"/>
      <c r="O9" s="42"/>
      <c r="P9" s="42"/>
      <c r="Q9" s="42"/>
      <c r="R9" s="42"/>
      <c r="S9" s="42"/>
      <c r="T9" s="42"/>
      <c r="U9" s="42"/>
      <c r="V9" s="42"/>
      <c r="W9" s="42"/>
      <c r="X9" s="42"/>
      <c r="Y9" s="42"/>
      <c r="Z9" s="42"/>
      <c r="AA9" s="42"/>
      <c r="AB9" s="42"/>
      <c r="AC9" s="42"/>
      <c r="AD9" s="42"/>
      <c r="AE9" s="42"/>
      <c r="AF9" s="42"/>
      <c r="AG9" s="42"/>
      <c r="AH9" s="42"/>
      <c r="AI9" s="42"/>
      <c r="AJ9" s="138">
        <f t="shared" si="5"/>
        <v>0</v>
      </c>
      <c r="AK9" s="138">
        <f t="shared" si="6"/>
        <v>0</v>
      </c>
      <c r="AL9" s="138">
        <f t="shared" si="7"/>
        <v>0</v>
      </c>
    </row>
    <row r="10" spans="1:38" s="20" customFormat="1" ht="23.1" customHeight="1">
      <c r="A10" s="23">
        <v>4</v>
      </c>
      <c r="B10" s="23"/>
      <c r="C10" s="24" t="s">
        <v>310</v>
      </c>
      <c r="D10" s="25" t="s">
        <v>18</v>
      </c>
      <c r="E10" s="41"/>
      <c r="F10" s="42"/>
      <c r="G10" s="42"/>
      <c r="H10" s="42"/>
      <c r="I10" s="143"/>
      <c r="J10" s="42"/>
      <c r="K10" s="42"/>
      <c r="L10" s="42"/>
      <c r="M10" s="42"/>
      <c r="N10" s="42"/>
      <c r="O10" s="43" t="s">
        <v>6</v>
      </c>
      <c r="P10" s="43" t="s">
        <v>6</v>
      </c>
      <c r="Q10" s="43" t="s">
        <v>6</v>
      </c>
      <c r="R10" s="42"/>
      <c r="S10" s="42"/>
      <c r="T10" s="42"/>
      <c r="U10" s="42"/>
      <c r="V10" s="42"/>
      <c r="W10" s="42"/>
      <c r="X10" s="42" t="s">
        <v>6</v>
      </c>
      <c r="Y10" s="42"/>
      <c r="Z10" s="42"/>
      <c r="AA10" s="42"/>
      <c r="AB10" s="42"/>
      <c r="AC10" s="42"/>
      <c r="AD10" s="42"/>
      <c r="AE10" s="42"/>
      <c r="AF10" s="42"/>
      <c r="AG10" s="42"/>
      <c r="AH10" s="42"/>
      <c r="AI10" s="42"/>
      <c r="AJ10" s="138">
        <f t="shared" si="5"/>
        <v>4</v>
      </c>
      <c r="AK10" s="138">
        <f t="shared" si="6"/>
        <v>0</v>
      </c>
      <c r="AL10" s="138">
        <f t="shared" si="7"/>
        <v>0</v>
      </c>
    </row>
    <row r="11" spans="1:38" s="20" customFormat="1" ht="23.1" customHeight="1">
      <c r="A11" s="23">
        <v>5</v>
      </c>
      <c r="B11" s="23"/>
      <c r="C11" s="24" t="s">
        <v>112</v>
      </c>
      <c r="D11" s="25" t="s">
        <v>55</v>
      </c>
      <c r="E11" s="41"/>
      <c r="F11" s="42"/>
      <c r="G11" s="42"/>
      <c r="H11" s="42"/>
      <c r="I11" s="143"/>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138">
        <f t="shared" si="5"/>
        <v>0</v>
      </c>
      <c r="AK11" s="138">
        <f t="shared" si="6"/>
        <v>0</v>
      </c>
      <c r="AL11" s="138">
        <f t="shared" si="7"/>
        <v>0</v>
      </c>
    </row>
    <row r="12" spans="1:38" s="20" customFormat="1" ht="23.1" customHeight="1">
      <c r="A12" s="23">
        <v>6</v>
      </c>
      <c r="B12" s="23"/>
      <c r="C12" s="24" t="s">
        <v>119</v>
      </c>
      <c r="D12" s="25" t="s">
        <v>43</v>
      </c>
      <c r="E12" s="41"/>
      <c r="F12" s="42"/>
      <c r="G12" s="42"/>
      <c r="H12" s="42"/>
      <c r="I12" s="143"/>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138">
        <f t="shared" si="5"/>
        <v>0</v>
      </c>
      <c r="AK12" s="138">
        <f t="shared" si="6"/>
        <v>0</v>
      </c>
      <c r="AL12" s="138">
        <f t="shared" si="7"/>
        <v>0</v>
      </c>
    </row>
    <row r="13" spans="1:38" s="20" customFormat="1" ht="23.1" customHeight="1">
      <c r="A13" s="23">
        <v>7</v>
      </c>
      <c r="B13" s="23"/>
      <c r="C13" s="24" t="s">
        <v>451</v>
      </c>
      <c r="D13" s="25" t="s">
        <v>38</v>
      </c>
      <c r="E13" s="41"/>
      <c r="F13" s="42"/>
      <c r="G13" s="42"/>
      <c r="H13" s="42"/>
      <c r="I13" s="143"/>
      <c r="J13" s="42"/>
      <c r="K13" s="42"/>
      <c r="L13" s="42"/>
      <c r="M13" s="42"/>
      <c r="N13" s="42"/>
      <c r="O13" s="42" t="s">
        <v>6</v>
      </c>
      <c r="P13" s="42" t="s">
        <v>6</v>
      </c>
      <c r="Q13" s="42" t="s">
        <v>6</v>
      </c>
      <c r="R13" s="42"/>
      <c r="S13" s="42"/>
      <c r="T13" s="42"/>
      <c r="U13" s="42"/>
      <c r="V13" s="42" t="s">
        <v>6</v>
      </c>
      <c r="W13" s="42"/>
      <c r="X13" s="42" t="s">
        <v>6</v>
      </c>
      <c r="Y13" s="42"/>
      <c r="Z13" s="42"/>
      <c r="AA13" s="42"/>
      <c r="AB13" s="42"/>
      <c r="AC13" s="42"/>
      <c r="AD13" s="42"/>
      <c r="AE13" s="42"/>
      <c r="AF13" s="42"/>
      <c r="AG13" s="42"/>
      <c r="AH13" s="42"/>
      <c r="AI13" s="42"/>
      <c r="AJ13" s="138">
        <f t="shared" si="5"/>
        <v>5</v>
      </c>
      <c r="AK13" s="138">
        <f t="shared" si="6"/>
        <v>0</v>
      </c>
      <c r="AL13" s="138">
        <f t="shared" si="7"/>
        <v>0</v>
      </c>
    </row>
    <row r="14" spans="1:38" s="20" customFormat="1" ht="23.1" customHeight="1">
      <c r="A14" s="23">
        <v>8</v>
      </c>
      <c r="B14" s="23"/>
      <c r="C14" s="24" t="s">
        <v>452</v>
      </c>
      <c r="D14" s="25" t="s">
        <v>28</v>
      </c>
      <c r="E14" s="41"/>
      <c r="F14" s="42"/>
      <c r="G14" s="42"/>
      <c r="H14" s="42"/>
      <c r="I14" s="143"/>
      <c r="J14" s="42"/>
      <c r="K14" s="42"/>
      <c r="L14" s="42"/>
      <c r="M14" s="42"/>
      <c r="N14" s="42"/>
      <c r="O14" s="42" t="s">
        <v>6</v>
      </c>
      <c r="P14" s="42" t="s">
        <v>6</v>
      </c>
      <c r="Q14" s="42" t="s">
        <v>6</v>
      </c>
      <c r="R14" s="42"/>
      <c r="S14" s="42"/>
      <c r="T14" s="42"/>
      <c r="U14" s="42"/>
      <c r="V14" s="42"/>
      <c r="W14" s="42"/>
      <c r="X14" s="42" t="s">
        <v>6</v>
      </c>
      <c r="Y14" s="42"/>
      <c r="Z14" s="42"/>
      <c r="AA14" s="42"/>
      <c r="AB14" s="42"/>
      <c r="AC14" s="42"/>
      <c r="AD14" s="42"/>
      <c r="AE14" s="42"/>
      <c r="AF14" s="42"/>
      <c r="AG14" s="42"/>
      <c r="AH14" s="42"/>
      <c r="AI14" s="42"/>
      <c r="AJ14" s="138">
        <f t="shared" si="5"/>
        <v>4</v>
      </c>
      <c r="AK14" s="138">
        <f t="shared" si="6"/>
        <v>0</v>
      </c>
      <c r="AL14" s="138">
        <f t="shared" si="7"/>
        <v>0</v>
      </c>
    </row>
    <row r="15" spans="1:38" s="20" customFormat="1" ht="23.1" customHeight="1">
      <c r="A15" s="23">
        <v>9</v>
      </c>
      <c r="B15" s="23"/>
      <c r="C15" s="24" t="s">
        <v>13</v>
      </c>
      <c r="D15" s="25" t="s">
        <v>21</v>
      </c>
      <c r="E15" s="41"/>
      <c r="F15" s="42"/>
      <c r="G15" s="42"/>
      <c r="H15" s="42"/>
      <c r="I15" s="143"/>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138">
        <f t="shared" si="5"/>
        <v>0</v>
      </c>
      <c r="AK15" s="138">
        <f t="shared" si="6"/>
        <v>0</v>
      </c>
      <c r="AL15" s="138">
        <f t="shared" si="7"/>
        <v>0</v>
      </c>
    </row>
    <row r="16" spans="1:38" s="20" customFormat="1" ht="23.1" customHeight="1">
      <c r="A16" s="23">
        <v>10</v>
      </c>
      <c r="B16" s="23"/>
      <c r="C16" s="24" t="s">
        <v>454</v>
      </c>
      <c r="D16" s="25" t="s">
        <v>59</v>
      </c>
      <c r="E16" s="41"/>
      <c r="F16" s="42"/>
      <c r="G16" s="42"/>
      <c r="H16" s="42"/>
      <c r="I16" s="143"/>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138">
        <f t="shared" si="5"/>
        <v>0</v>
      </c>
      <c r="AK16" s="138">
        <f t="shared" si="6"/>
        <v>0</v>
      </c>
      <c r="AL16" s="138">
        <f t="shared" si="7"/>
        <v>0</v>
      </c>
    </row>
    <row r="17" spans="1:41" s="20" customFormat="1" ht="23.1" customHeight="1">
      <c r="A17" s="23">
        <v>11</v>
      </c>
      <c r="B17" s="23"/>
      <c r="C17" s="24" t="s">
        <v>456</v>
      </c>
      <c r="D17" s="25" t="s">
        <v>154</v>
      </c>
      <c r="E17" s="41"/>
      <c r="F17" s="42"/>
      <c r="G17" s="42"/>
      <c r="H17" s="42"/>
      <c r="I17" s="143"/>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138">
        <f t="shared" si="5"/>
        <v>0</v>
      </c>
      <c r="AK17" s="138">
        <f t="shared" si="6"/>
        <v>0</v>
      </c>
      <c r="AL17" s="138">
        <f t="shared" si="7"/>
        <v>0</v>
      </c>
    </row>
    <row r="18" spans="1:41" s="20" customFormat="1" ht="33">
      <c r="A18" s="23">
        <v>12</v>
      </c>
      <c r="B18" s="23"/>
      <c r="C18" s="24" t="s">
        <v>457</v>
      </c>
      <c r="D18" s="25" t="s">
        <v>458</v>
      </c>
      <c r="E18" s="41"/>
      <c r="F18" s="42"/>
      <c r="G18" s="42"/>
      <c r="H18" s="42"/>
      <c r="I18" s="143"/>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138">
        <f t="shared" si="5"/>
        <v>0</v>
      </c>
      <c r="AK18" s="138">
        <f t="shared" si="6"/>
        <v>0</v>
      </c>
      <c r="AL18" s="138">
        <f t="shared" si="7"/>
        <v>0</v>
      </c>
    </row>
    <row r="19" spans="1:41" s="20" customFormat="1" ht="23.1" customHeight="1">
      <c r="A19" s="23">
        <v>13</v>
      </c>
      <c r="B19" s="23"/>
      <c r="C19" s="24" t="s">
        <v>459</v>
      </c>
      <c r="D19" s="25" t="s">
        <v>22</v>
      </c>
      <c r="E19" s="41"/>
      <c r="F19" s="42"/>
      <c r="G19" s="42"/>
      <c r="H19" s="42"/>
      <c r="I19" s="143"/>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138">
        <f t="shared" si="5"/>
        <v>0</v>
      </c>
      <c r="AK19" s="138">
        <f t="shared" si="6"/>
        <v>0</v>
      </c>
      <c r="AL19" s="138">
        <f t="shared" si="7"/>
        <v>0</v>
      </c>
    </row>
    <row r="20" spans="1:41" s="20" customFormat="1" ht="23.1" customHeight="1">
      <c r="A20" s="23">
        <v>14</v>
      </c>
      <c r="B20" s="23"/>
      <c r="C20" s="24" t="s">
        <v>101</v>
      </c>
      <c r="D20" s="25" t="s">
        <v>38</v>
      </c>
      <c r="E20" s="41"/>
      <c r="F20" s="42"/>
      <c r="G20" s="42"/>
      <c r="H20" s="42"/>
      <c r="I20" s="143"/>
      <c r="J20" s="42"/>
      <c r="K20" s="42"/>
      <c r="L20" s="42"/>
      <c r="M20" s="42"/>
      <c r="N20" s="42"/>
      <c r="O20" s="42" t="s">
        <v>6</v>
      </c>
      <c r="P20" s="42" t="s">
        <v>6</v>
      </c>
      <c r="Q20" s="42" t="s">
        <v>6</v>
      </c>
      <c r="R20" s="42"/>
      <c r="S20" s="42" t="s">
        <v>6</v>
      </c>
      <c r="T20" s="42"/>
      <c r="U20" s="42"/>
      <c r="V20" s="42"/>
      <c r="W20" s="42"/>
      <c r="X20" s="42" t="s">
        <v>6</v>
      </c>
      <c r="Y20" s="42"/>
      <c r="Z20" s="42"/>
      <c r="AA20" s="42"/>
      <c r="AB20" s="42"/>
      <c r="AC20" s="42"/>
      <c r="AD20" s="42"/>
      <c r="AE20" s="42"/>
      <c r="AF20" s="42"/>
      <c r="AG20" s="42"/>
      <c r="AH20" s="42"/>
      <c r="AI20" s="42"/>
      <c r="AJ20" s="138">
        <f t="shared" si="5"/>
        <v>5</v>
      </c>
      <c r="AK20" s="138">
        <f t="shared" si="6"/>
        <v>0</v>
      </c>
      <c r="AL20" s="138">
        <f t="shared" si="7"/>
        <v>0</v>
      </c>
    </row>
    <row r="21" spans="1:41" s="20" customFormat="1" ht="23.1" customHeight="1">
      <c r="A21" s="23">
        <v>15</v>
      </c>
      <c r="B21" s="23"/>
      <c r="C21" s="24" t="s">
        <v>99</v>
      </c>
      <c r="D21" s="25" t="s">
        <v>173</v>
      </c>
      <c r="E21" s="41"/>
      <c r="F21" s="42"/>
      <c r="G21" s="42"/>
      <c r="H21" s="42"/>
      <c r="I21" s="143"/>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138">
        <f t="shared" si="5"/>
        <v>0</v>
      </c>
      <c r="AK21" s="138">
        <f t="shared" si="6"/>
        <v>0</v>
      </c>
      <c r="AL21" s="138">
        <f t="shared" si="7"/>
        <v>0</v>
      </c>
    </row>
    <row r="22" spans="1:41" s="20" customFormat="1" ht="23.1" customHeight="1">
      <c r="A22" s="23">
        <v>16</v>
      </c>
      <c r="B22" s="23"/>
      <c r="C22" s="24" t="s">
        <v>460</v>
      </c>
      <c r="D22" s="25" t="s">
        <v>17</v>
      </c>
      <c r="E22" s="41"/>
      <c r="F22" s="42"/>
      <c r="G22" s="42"/>
      <c r="H22" s="42"/>
      <c r="I22" s="143"/>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138">
        <f t="shared" si="5"/>
        <v>0</v>
      </c>
      <c r="AK22" s="138">
        <f t="shared" si="6"/>
        <v>0</v>
      </c>
      <c r="AL22" s="138">
        <f t="shared" si="7"/>
        <v>0</v>
      </c>
    </row>
    <row r="23" spans="1:41" s="20" customFormat="1" ht="23.1" customHeight="1">
      <c r="A23" s="23">
        <v>17</v>
      </c>
      <c r="B23" s="23"/>
      <c r="C23" s="24" t="s">
        <v>461</v>
      </c>
      <c r="D23" s="25" t="s">
        <v>61</v>
      </c>
      <c r="E23" s="41"/>
      <c r="F23" s="42"/>
      <c r="G23" s="42"/>
      <c r="H23" s="42"/>
      <c r="I23" s="143"/>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138">
        <f t="shared" si="5"/>
        <v>0</v>
      </c>
      <c r="AK23" s="138">
        <f t="shared" si="6"/>
        <v>0</v>
      </c>
      <c r="AL23" s="138">
        <f t="shared" si="7"/>
        <v>0</v>
      </c>
    </row>
    <row r="24" spans="1:41" s="20" customFormat="1" ht="23.1" customHeight="1">
      <c r="A24" s="23">
        <v>18</v>
      </c>
      <c r="B24" s="23"/>
      <c r="C24" s="24" t="s">
        <v>161</v>
      </c>
      <c r="D24" s="25" t="s">
        <v>86</v>
      </c>
      <c r="E24" s="41"/>
      <c r="F24" s="42"/>
      <c r="G24" s="42"/>
      <c r="H24" s="42"/>
      <c r="I24" s="143"/>
      <c r="J24" s="42"/>
      <c r="K24" s="42"/>
      <c r="L24" s="42"/>
      <c r="M24" s="42"/>
      <c r="N24" s="42"/>
      <c r="O24" s="42" t="s">
        <v>6</v>
      </c>
      <c r="P24" s="42"/>
      <c r="Q24" s="42"/>
      <c r="R24" s="42"/>
      <c r="S24" s="42"/>
      <c r="T24" s="42"/>
      <c r="U24" s="42"/>
      <c r="V24" s="42"/>
      <c r="W24" s="42"/>
      <c r="X24" s="42" t="s">
        <v>6</v>
      </c>
      <c r="Y24" s="42"/>
      <c r="Z24" s="42"/>
      <c r="AA24" s="42"/>
      <c r="AB24" s="42"/>
      <c r="AC24" s="42"/>
      <c r="AD24" s="42"/>
      <c r="AE24" s="42"/>
      <c r="AF24" s="42"/>
      <c r="AG24" s="42"/>
      <c r="AH24" s="42"/>
      <c r="AI24" s="42"/>
      <c r="AJ24" s="138">
        <f t="shared" si="5"/>
        <v>2</v>
      </c>
      <c r="AK24" s="138">
        <f t="shared" si="6"/>
        <v>0</v>
      </c>
      <c r="AL24" s="138">
        <f t="shared" si="7"/>
        <v>0</v>
      </c>
    </row>
    <row r="25" spans="1:41" s="20" customFormat="1" ht="23.1" customHeight="1">
      <c r="A25" s="23">
        <v>19</v>
      </c>
      <c r="B25" s="23"/>
      <c r="C25" s="24" t="s">
        <v>462</v>
      </c>
      <c r="D25" s="25" t="s">
        <v>55</v>
      </c>
      <c r="E25" s="41"/>
      <c r="F25" s="42"/>
      <c r="G25" s="42"/>
      <c r="H25" s="42"/>
      <c r="I25" s="143"/>
      <c r="J25" s="42"/>
      <c r="K25" s="42"/>
      <c r="L25" s="42"/>
      <c r="M25" s="42"/>
      <c r="N25" s="42"/>
      <c r="O25" s="42" t="s">
        <v>6</v>
      </c>
      <c r="P25" s="42" t="s">
        <v>6</v>
      </c>
      <c r="Q25" s="42"/>
      <c r="R25" s="42"/>
      <c r="S25" s="42"/>
      <c r="T25" s="42"/>
      <c r="U25" s="42"/>
      <c r="V25" s="42"/>
      <c r="W25" s="42"/>
      <c r="X25" s="42"/>
      <c r="Y25" s="42"/>
      <c r="Z25" s="42"/>
      <c r="AA25" s="42"/>
      <c r="AB25" s="42"/>
      <c r="AC25" s="42"/>
      <c r="AD25" s="42"/>
      <c r="AE25" s="42"/>
      <c r="AF25" s="42"/>
      <c r="AG25" s="42"/>
      <c r="AH25" s="42"/>
      <c r="AI25" s="42"/>
      <c r="AJ25" s="138">
        <f t="shared" si="5"/>
        <v>2</v>
      </c>
      <c r="AK25" s="138">
        <f t="shared" si="6"/>
        <v>0</v>
      </c>
      <c r="AL25" s="138">
        <f t="shared" si="7"/>
        <v>0</v>
      </c>
    </row>
    <row r="26" spans="1:41" s="20" customFormat="1" ht="23.1" customHeight="1">
      <c r="A26" s="23">
        <v>20</v>
      </c>
      <c r="B26" s="23"/>
      <c r="C26" s="24" t="s">
        <v>463</v>
      </c>
      <c r="D26" s="25" t="s">
        <v>55</v>
      </c>
      <c r="E26" s="41"/>
      <c r="F26" s="42"/>
      <c r="G26" s="42"/>
      <c r="H26" s="42"/>
      <c r="I26" s="143"/>
      <c r="J26" s="42"/>
      <c r="K26" s="42"/>
      <c r="L26" s="42"/>
      <c r="M26" s="42"/>
      <c r="N26" s="42"/>
      <c r="O26" s="42"/>
      <c r="P26" s="42"/>
      <c r="Q26" s="42" t="s">
        <v>6</v>
      </c>
      <c r="R26" s="42"/>
      <c r="S26" s="42"/>
      <c r="T26" s="42"/>
      <c r="U26" s="42"/>
      <c r="V26" s="42"/>
      <c r="W26" s="42"/>
      <c r="X26" s="42" t="s">
        <v>6</v>
      </c>
      <c r="Y26" s="42"/>
      <c r="Z26" s="42"/>
      <c r="AA26" s="42"/>
      <c r="AB26" s="42"/>
      <c r="AC26" s="42"/>
      <c r="AD26" s="42"/>
      <c r="AE26" s="42"/>
      <c r="AF26" s="42"/>
      <c r="AG26" s="42"/>
      <c r="AH26" s="42"/>
      <c r="AI26" s="42"/>
      <c r="AJ26" s="138">
        <f t="shared" si="5"/>
        <v>2</v>
      </c>
      <c r="AK26" s="138">
        <f t="shared" si="6"/>
        <v>0</v>
      </c>
      <c r="AL26" s="138">
        <f t="shared" si="7"/>
        <v>0</v>
      </c>
    </row>
    <row r="27" spans="1:41" s="20" customFormat="1" ht="23.1" customHeight="1">
      <c r="A27" s="23">
        <v>21</v>
      </c>
      <c r="B27" s="23"/>
      <c r="C27" s="24"/>
      <c r="D27" s="25"/>
      <c r="E27" s="41"/>
      <c r="F27" s="42"/>
      <c r="G27" s="42"/>
      <c r="H27" s="42"/>
      <c r="I27" s="143"/>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138">
        <f t="shared" si="5"/>
        <v>0</v>
      </c>
      <c r="AK27" s="138">
        <f t="shared" si="6"/>
        <v>0</v>
      </c>
      <c r="AL27" s="138">
        <f t="shared" si="7"/>
        <v>0</v>
      </c>
    </row>
    <row r="28" spans="1:41" s="20" customFormat="1" ht="23.1" customHeight="1">
      <c r="A28" s="23">
        <v>22</v>
      </c>
      <c r="B28" s="23"/>
      <c r="C28" s="24"/>
      <c r="D28" s="25"/>
      <c r="E28" s="41"/>
      <c r="F28" s="42"/>
      <c r="G28" s="42"/>
      <c r="H28" s="42"/>
      <c r="I28" s="143"/>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138">
        <f t="shared" si="5"/>
        <v>0</v>
      </c>
      <c r="AK28" s="138">
        <f t="shared" si="6"/>
        <v>0</v>
      </c>
      <c r="AL28" s="138">
        <f t="shared" si="7"/>
        <v>0</v>
      </c>
    </row>
    <row r="29" spans="1:41" s="15" customFormat="1" ht="21" customHeight="1">
      <c r="A29" s="317" t="s">
        <v>10</v>
      </c>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116">
        <f>SUM(AJ7:AJ28)</f>
        <v>24</v>
      </c>
      <c r="AK29" s="87">
        <f>SUM(AK7:AK28)</f>
        <v>0</v>
      </c>
      <c r="AL29" s="87">
        <f>SUM(AL7:AL28)</f>
        <v>0</v>
      </c>
      <c r="AM29" s="14"/>
      <c r="AN29" s="14"/>
      <c r="AO29" s="14"/>
    </row>
    <row r="30" spans="1:41" s="15" customFormat="1" ht="21" customHeight="1">
      <c r="A30" s="302" t="s">
        <v>255</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4"/>
      <c r="AM30" s="114"/>
      <c r="AN30" s="114"/>
    </row>
    <row r="31" spans="1:41">
      <c r="C31" s="301"/>
      <c r="D31" s="301"/>
      <c r="H31" s="19"/>
      <c r="I31" s="146"/>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1:41">
      <c r="C32" s="301"/>
      <c r="D32" s="301"/>
      <c r="E32" s="301"/>
      <c r="F32" s="301"/>
      <c r="G32" s="301"/>
      <c r="H32" s="19"/>
      <c r="I32" s="146"/>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3:38">
      <c r="C33" s="301"/>
      <c r="D33" s="301"/>
      <c r="E33" s="301"/>
      <c r="H33" s="19"/>
      <c r="I33" s="146"/>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3:38">
      <c r="C34" s="301"/>
      <c r="D34" s="301"/>
      <c r="H34" s="19"/>
      <c r="I34" s="146"/>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row>
  </sheetData>
  <mergeCells count="21">
    <mergeCell ref="AJ5:AJ6"/>
    <mergeCell ref="AK5:AK6"/>
    <mergeCell ref="A30:AL30"/>
    <mergeCell ref="AL5:AL6"/>
    <mergeCell ref="A1:P1"/>
    <mergeCell ref="Q1:AL1"/>
    <mergeCell ref="A2:P2"/>
    <mergeCell ref="Q2:AL2"/>
    <mergeCell ref="A3:AL3"/>
    <mergeCell ref="I4:L4"/>
    <mergeCell ref="M4:N4"/>
    <mergeCell ref="O4:Q4"/>
    <mergeCell ref="R4:T4"/>
    <mergeCell ref="A5:A6"/>
    <mergeCell ref="B5:B6"/>
    <mergeCell ref="C5:D6"/>
    <mergeCell ref="C34:D34"/>
    <mergeCell ref="C31:D31"/>
    <mergeCell ref="C32:G32"/>
    <mergeCell ref="A29:AI29"/>
    <mergeCell ref="C33:E33"/>
  </mergeCells>
  <conditionalFormatting sqref="E6:AI28">
    <cfRule type="expression" dxfId="166" priority="3">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IF(BHST21.1!E$6="CN",1,0)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IF(BHST21.1!E$6="CN",1,0)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7" zoomScaleNormal="100" workbookViewId="0">
      <selection activeCell="X10" sqref="X10"/>
    </sheetView>
  </sheetViews>
  <sheetFormatPr defaultColWidth="9.33203125" defaultRowHeight="18"/>
  <cols>
    <col min="1" max="1" width="6.6640625" style="14" customWidth="1"/>
    <col min="2" max="2" width="18" style="14" customWidth="1"/>
    <col min="3" max="3" width="23.6640625" style="14" customWidth="1"/>
    <col min="4" max="4" width="9.33203125" style="14" customWidth="1"/>
    <col min="5" max="35" width="4" style="14" customWidth="1"/>
    <col min="36" max="38" width="6.8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ht="2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ht="35.25" customHeight="1">
      <c r="A3" s="307" t="s">
        <v>694</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4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41"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41"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41" s="15" customFormat="1" ht="21" customHeight="1">
      <c r="A7" s="188">
        <v>1</v>
      </c>
      <c r="B7" s="23"/>
      <c r="C7" s="24" t="s">
        <v>29</v>
      </c>
      <c r="D7" s="25" t="s">
        <v>166</v>
      </c>
      <c r="E7" s="147"/>
      <c r="F7" s="42"/>
      <c r="G7" s="42"/>
      <c r="H7" s="42"/>
      <c r="I7" s="42"/>
      <c r="J7" s="42"/>
      <c r="K7" s="42"/>
      <c r="L7" s="42"/>
      <c r="M7" s="42"/>
      <c r="N7" s="42"/>
      <c r="O7" s="43" t="s">
        <v>6</v>
      </c>
      <c r="P7" s="42"/>
      <c r="Q7" s="42" t="s">
        <v>6</v>
      </c>
      <c r="R7" s="43"/>
      <c r="S7" s="42" t="s">
        <v>6</v>
      </c>
      <c r="T7" s="42"/>
      <c r="U7" s="42"/>
      <c r="V7" s="42"/>
      <c r="W7" s="42"/>
      <c r="X7" s="42"/>
      <c r="Y7" s="42"/>
      <c r="Z7" s="42"/>
      <c r="AA7" s="42"/>
      <c r="AB7" s="42"/>
      <c r="AC7" s="42"/>
      <c r="AD7" s="42"/>
      <c r="AE7" s="42"/>
      <c r="AF7" s="42"/>
      <c r="AG7" s="42"/>
      <c r="AH7" s="42"/>
      <c r="AI7" s="42"/>
      <c r="AJ7" s="11">
        <f t="shared" ref="AJ7:AJ29" si="2">COUNTIF(E7:AI7,"K")+2*COUNTIF(E7:AI7,"2K")+COUNTIF(E7:AI7,"TK")+COUNTIF(E7:AI7,"KT")+COUNTIF(E7:AI7,"PK")+COUNTIF(E7:AI7,"KP")+2*COUNTIF(E7:AI7,"K2")</f>
        <v>3</v>
      </c>
      <c r="AK7" s="202">
        <f t="shared" ref="AK7:AK29" si="3">COUNTIF(F7:AJ7,"P")+2*COUNTIF(F7:AJ7,"2P")+COUNTIF(F7:AJ7,"TP")+COUNTIF(F7:AJ7,"PT")+COUNTIF(F7:AJ7,"PK")+COUNTIF(F7:AJ7,"KP")+2*COUNTIF(F7:AJ7,"P2")</f>
        <v>0</v>
      </c>
      <c r="AL7" s="202">
        <f t="shared" ref="AL7:AL29" si="4">COUNTIF(E7:AI7,"T")+2*COUNTIF(E7:AI7,"2T")+2*COUNTIF(E7:AI7,"T2")+COUNTIF(E7:AI7,"PT")+COUNTIF(E7:AI7,"TP")+COUNTIF(E7:AI7,"TK")+COUNTIF(E7:AI7,"KT")</f>
        <v>0</v>
      </c>
      <c r="AM7" s="203"/>
      <c r="AN7" s="17"/>
      <c r="AO7" s="198"/>
    </row>
    <row r="8" spans="1:41" s="15" customFormat="1" ht="21" customHeight="1">
      <c r="A8" s="188">
        <v>2</v>
      </c>
      <c r="B8" s="23"/>
      <c r="C8" s="24" t="s">
        <v>98</v>
      </c>
      <c r="D8" s="25" t="s">
        <v>55</v>
      </c>
      <c r="E8" s="147"/>
      <c r="F8" s="42"/>
      <c r="G8" s="42"/>
      <c r="H8" s="42"/>
      <c r="I8" s="42"/>
      <c r="J8" s="42"/>
      <c r="K8" s="42"/>
      <c r="L8" s="42"/>
      <c r="M8" s="42"/>
      <c r="N8" s="42"/>
      <c r="O8" s="43"/>
      <c r="P8" s="42"/>
      <c r="Q8" s="42" t="s">
        <v>6</v>
      </c>
      <c r="R8" s="43"/>
      <c r="S8" s="42" t="s">
        <v>6</v>
      </c>
      <c r="T8" s="42"/>
      <c r="U8" s="42"/>
      <c r="V8" s="42"/>
      <c r="W8" s="42"/>
      <c r="X8" s="42"/>
      <c r="Y8" s="42"/>
      <c r="Z8" s="42"/>
      <c r="AA8" s="42"/>
      <c r="AB8" s="42"/>
      <c r="AC8" s="42"/>
      <c r="AD8" s="42"/>
      <c r="AE8" s="42"/>
      <c r="AF8" s="42"/>
      <c r="AG8" s="42"/>
      <c r="AH8" s="42"/>
      <c r="AI8" s="42"/>
      <c r="AJ8" s="11">
        <f t="shared" si="2"/>
        <v>2</v>
      </c>
      <c r="AK8" s="202">
        <f t="shared" si="3"/>
        <v>0</v>
      </c>
      <c r="AL8" s="202">
        <f t="shared" si="4"/>
        <v>0</v>
      </c>
      <c r="AM8" s="203"/>
      <c r="AN8" s="17"/>
      <c r="AO8" s="198"/>
    </row>
    <row r="9" spans="1:41" s="15" customFormat="1" ht="21" customHeight="1">
      <c r="A9" s="188">
        <v>3</v>
      </c>
      <c r="B9" s="23"/>
      <c r="C9" s="24" t="s">
        <v>180</v>
      </c>
      <c r="D9" s="25" t="s">
        <v>652</v>
      </c>
      <c r="E9" s="147"/>
      <c r="F9" s="42"/>
      <c r="G9" s="42"/>
      <c r="H9" s="42"/>
      <c r="I9" s="42"/>
      <c r="J9" s="42"/>
      <c r="K9" s="42"/>
      <c r="L9" s="42"/>
      <c r="M9" s="42"/>
      <c r="N9" s="42"/>
      <c r="O9" s="43"/>
      <c r="P9" s="42"/>
      <c r="Q9" s="42"/>
      <c r="R9" s="43"/>
      <c r="S9" s="42"/>
      <c r="T9" s="42"/>
      <c r="U9" s="42"/>
      <c r="V9" s="42"/>
      <c r="W9" s="42"/>
      <c r="X9" s="42" t="s">
        <v>8</v>
      </c>
      <c r="Y9" s="42"/>
      <c r="Z9" s="42"/>
      <c r="AA9" s="42"/>
      <c r="AB9" s="42"/>
      <c r="AC9" s="42"/>
      <c r="AD9" s="42"/>
      <c r="AE9" s="42"/>
      <c r="AF9" s="42"/>
      <c r="AG9" s="42"/>
      <c r="AH9" s="42"/>
      <c r="AI9" s="42"/>
      <c r="AJ9" s="11">
        <f t="shared" si="2"/>
        <v>0</v>
      </c>
      <c r="AK9" s="202">
        <f t="shared" si="3"/>
        <v>0</v>
      </c>
      <c r="AL9" s="202">
        <f t="shared" si="4"/>
        <v>1</v>
      </c>
      <c r="AM9" s="203"/>
      <c r="AN9" s="17"/>
      <c r="AO9" s="198"/>
    </row>
    <row r="10" spans="1:41" s="15" customFormat="1" ht="21" customHeight="1">
      <c r="A10" s="188">
        <v>4</v>
      </c>
      <c r="B10" s="23"/>
      <c r="C10" s="24" t="s">
        <v>678</v>
      </c>
      <c r="D10" s="25" t="s">
        <v>95</v>
      </c>
      <c r="E10" s="147"/>
      <c r="F10" s="42"/>
      <c r="G10" s="42"/>
      <c r="H10" s="42"/>
      <c r="I10" s="42"/>
      <c r="J10" s="42"/>
      <c r="K10" s="42"/>
      <c r="L10" s="42"/>
      <c r="M10" s="42"/>
      <c r="N10" s="42"/>
      <c r="O10" s="43" t="s">
        <v>8</v>
      </c>
      <c r="P10" s="42"/>
      <c r="Q10" s="42"/>
      <c r="R10" s="43"/>
      <c r="S10" s="42"/>
      <c r="T10" s="42"/>
      <c r="U10" s="42"/>
      <c r="V10" s="42"/>
      <c r="W10" s="42"/>
      <c r="X10" s="42" t="s">
        <v>6</v>
      </c>
      <c r="Y10" s="42"/>
      <c r="Z10" s="42"/>
      <c r="AA10" s="42"/>
      <c r="AB10" s="42"/>
      <c r="AC10" s="42"/>
      <c r="AD10" s="42"/>
      <c r="AE10" s="42"/>
      <c r="AF10" s="42"/>
      <c r="AG10" s="42"/>
      <c r="AH10" s="42"/>
      <c r="AI10" s="42"/>
      <c r="AJ10" s="11">
        <f t="shared" si="2"/>
        <v>1</v>
      </c>
      <c r="AK10" s="202">
        <f t="shared" si="3"/>
        <v>0</v>
      </c>
      <c r="AL10" s="202">
        <f t="shared" si="4"/>
        <v>1</v>
      </c>
      <c r="AM10" s="203"/>
      <c r="AN10" s="17"/>
      <c r="AO10" s="198"/>
    </row>
    <row r="11" spans="1:41" s="15" customFormat="1" ht="21" customHeight="1">
      <c r="A11" s="188">
        <v>5</v>
      </c>
      <c r="B11" s="23"/>
      <c r="C11" s="24" t="s">
        <v>679</v>
      </c>
      <c r="D11" s="25" t="s">
        <v>88</v>
      </c>
      <c r="E11" s="147"/>
      <c r="F11" s="42"/>
      <c r="G11" s="42"/>
      <c r="H11" s="42"/>
      <c r="I11" s="42"/>
      <c r="J11" s="42"/>
      <c r="K11" s="42"/>
      <c r="L11" s="42"/>
      <c r="M11" s="42"/>
      <c r="N11" s="42"/>
      <c r="O11" s="43"/>
      <c r="P11" s="42"/>
      <c r="Q11" s="42"/>
      <c r="R11" s="43"/>
      <c r="S11" s="42" t="s">
        <v>6</v>
      </c>
      <c r="T11" s="42"/>
      <c r="U11" s="42"/>
      <c r="V11" s="42" t="s">
        <v>6</v>
      </c>
      <c r="W11" s="42"/>
      <c r="X11" s="42" t="s">
        <v>6</v>
      </c>
      <c r="Y11" s="42"/>
      <c r="Z11" s="42"/>
      <c r="AA11" s="42"/>
      <c r="AB11" s="42"/>
      <c r="AC11" s="42"/>
      <c r="AD11" s="42"/>
      <c r="AE11" s="42"/>
      <c r="AF11" s="42"/>
      <c r="AG11" s="42"/>
      <c r="AH11" s="42"/>
      <c r="AI11" s="42"/>
      <c r="AJ11" s="11">
        <f t="shared" si="2"/>
        <v>3</v>
      </c>
      <c r="AK11" s="202">
        <f t="shared" si="3"/>
        <v>0</v>
      </c>
      <c r="AL11" s="202">
        <f t="shared" si="4"/>
        <v>0</v>
      </c>
      <c r="AM11" s="203"/>
      <c r="AN11" s="17"/>
      <c r="AO11" s="198"/>
    </row>
    <row r="12" spans="1:41" s="15" customFormat="1" ht="21" customHeight="1">
      <c r="A12" s="188">
        <v>6</v>
      </c>
      <c r="B12" s="23"/>
      <c r="C12" s="24" t="s">
        <v>683</v>
      </c>
      <c r="D12" s="25" t="s">
        <v>88</v>
      </c>
      <c r="E12" s="147"/>
      <c r="F12" s="42"/>
      <c r="G12" s="42"/>
      <c r="H12" s="42"/>
      <c r="I12" s="42"/>
      <c r="J12" s="42"/>
      <c r="K12" s="42"/>
      <c r="L12" s="42"/>
      <c r="M12" s="42"/>
      <c r="N12" s="42"/>
      <c r="O12" s="43"/>
      <c r="P12" s="42"/>
      <c r="Q12" s="42" t="s">
        <v>7</v>
      </c>
      <c r="R12" s="43"/>
      <c r="S12" s="42"/>
      <c r="T12" s="42"/>
      <c r="U12" s="42"/>
      <c r="V12" s="42"/>
      <c r="W12" s="42"/>
      <c r="X12" s="42"/>
      <c r="Y12" s="42"/>
      <c r="Z12" s="42"/>
      <c r="AA12" s="42"/>
      <c r="AB12" s="42"/>
      <c r="AC12" s="42"/>
      <c r="AD12" s="42"/>
      <c r="AE12" s="42"/>
      <c r="AF12" s="42"/>
      <c r="AG12" s="42"/>
      <c r="AH12" s="42"/>
      <c r="AI12" s="42"/>
      <c r="AJ12" s="11">
        <f t="shared" si="2"/>
        <v>0</v>
      </c>
      <c r="AK12" s="202">
        <f t="shared" si="3"/>
        <v>1</v>
      </c>
      <c r="AL12" s="202">
        <f t="shared" si="4"/>
        <v>0</v>
      </c>
      <c r="AM12" s="203"/>
      <c r="AN12" s="17"/>
      <c r="AO12" s="198"/>
    </row>
    <row r="13" spans="1:41" s="15" customFormat="1" ht="21" customHeight="1">
      <c r="A13" s="188">
        <v>7</v>
      </c>
      <c r="B13" s="23"/>
      <c r="C13" s="24" t="s">
        <v>680</v>
      </c>
      <c r="D13" s="25" t="s">
        <v>26</v>
      </c>
      <c r="E13" s="147"/>
      <c r="F13" s="42"/>
      <c r="G13" s="42"/>
      <c r="H13" s="42"/>
      <c r="I13" s="42"/>
      <c r="J13" s="42"/>
      <c r="K13" s="42"/>
      <c r="L13" s="42"/>
      <c r="M13" s="42"/>
      <c r="N13" s="42"/>
      <c r="O13" s="43"/>
      <c r="P13" s="42"/>
      <c r="Q13" s="42" t="s">
        <v>8</v>
      </c>
      <c r="R13" s="43"/>
      <c r="S13" s="42"/>
      <c r="T13" s="42"/>
      <c r="U13" s="42"/>
      <c r="V13" s="42"/>
      <c r="W13" s="42"/>
      <c r="X13" s="42" t="s">
        <v>8</v>
      </c>
      <c r="Y13" s="42"/>
      <c r="Z13" s="42"/>
      <c r="AA13" s="42"/>
      <c r="AB13" s="42"/>
      <c r="AC13" s="42"/>
      <c r="AD13" s="42"/>
      <c r="AE13" s="42"/>
      <c r="AF13" s="42"/>
      <c r="AG13" s="42"/>
      <c r="AH13" s="42"/>
      <c r="AI13" s="42"/>
      <c r="AJ13" s="11">
        <f t="shared" si="2"/>
        <v>0</v>
      </c>
      <c r="AK13" s="202">
        <f t="shared" si="3"/>
        <v>0</v>
      </c>
      <c r="AL13" s="202">
        <f t="shared" si="4"/>
        <v>2</v>
      </c>
      <c r="AM13" s="203"/>
      <c r="AN13" s="17"/>
      <c r="AO13" s="198"/>
    </row>
    <row r="14" spans="1:41" s="15" customFormat="1" ht="21" customHeight="1">
      <c r="A14" s="188">
        <v>8</v>
      </c>
      <c r="B14" s="23"/>
      <c r="C14" s="24" t="s">
        <v>685</v>
      </c>
      <c r="D14" s="25" t="s">
        <v>100</v>
      </c>
      <c r="E14" s="147"/>
      <c r="F14" s="42"/>
      <c r="G14" s="42"/>
      <c r="H14" s="42"/>
      <c r="I14" s="42"/>
      <c r="J14" s="42"/>
      <c r="K14" s="42"/>
      <c r="L14" s="42"/>
      <c r="M14" s="42"/>
      <c r="N14" s="42"/>
      <c r="O14" s="43" t="s">
        <v>6</v>
      </c>
      <c r="P14" s="42"/>
      <c r="Q14" s="42" t="s">
        <v>6</v>
      </c>
      <c r="R14" s="43"/>
      <c r="S14" s="42" t="s">
        <v>6</v>
      </c>
      <c r="T14" s="42"/>
      <c r="U14" s="42"/>
      <c r="V14" s="42"/>
      <c r="W14" s="42"/>
      <c r="X14" s="42"/>
      <c r="Y14" s="42"/>
      <c r="Z14" s="42"/>
      <c r="AA14" s="42"/>
      <c r="AB14" s="42"/>
      <c r="AC14" s="42"/>
      <c r="AD14" s="42"/>
      <c r="AE14" s="42"/>
      <c r="AF14" s="42"/>
      <c r="AG14" s="42"/>
      <c r="AH14" s="42"/>
      <c r="AI14" s="42"/>
      <c r="AJ14" s="11">
        <f t="shared" si="2"/>
        <v>3</v>
      </c>
      <c r="AK14" s="202">
        <f t="shared" si="3"/>
        <v>0</v>
      </c>
      <c r="AL14" s="202">
        <f t="shared" si="4"/>
        <v>0</v>
      </c>
      <c r="AM14" s="203"/>
      <c r="AN14" s="17"/>
      <c r="AO14" s="198"/>
    </row>
    <row r="15" spans="1:41" s="15" customFormat="1" ht="21" customHeight="1">
      <c r="A15" s="188">
        <v>9</v>
      </c>
      <c r="B15" s="23"/>
      <c r="C15" s="24" t="s">
        <v>682</v>
      </c>
      <c r="D15" s="25" t="s">
        <v>142</v>
      </c>
      <c r="E15" s="147"/>
      <c r="F15" s="42"/>
      <c r="G15" s="42"/>
      <c r="H15" s="42"/>
      <c r="I15" s="42"/>
      <c r="J15" s="42"/>
      <c r="K15" s="42"/>
      <c r="L15" s="42"/>
      <c r="M15" s="42"/>
      <c r="N15" s="42"/>
      <c r="O15" s="43"/>
      <c r="P15" s="42"/>
      <c r="Q15" s="42"/>
      <c r="R15" s="43"/>
      <c r="S15" s="42"/>
      <c r="T15" s="42"/>
      <c r="U15" s="42"/>
      <c r="V15" s="42"/>
      <c r="W15" s="42"/>
      <c r="X15" s="42"/>
      <c r="Y15" s="42"/>
      <c r="Z15" s="42"/>
      <c r="AA15" s="42"/>
      <c r="AB15" s="42"/>
      <c r="AC15" s="42"/>
      <c r="AD15" s="42"/>
      <c r="AE15" s="42"/>
      <c r="AF15" s="42"/>
      <c r="AG15" s="42"/>
      <c r="AH15" s="42"/>
      <c r="AI15" s="42"/>
      <c r="AJ15" s="11">
        <f t="shared" si="2"/>
        <v>0</v>
      </c>
      <c r="AK15" s="202">
        <f t="shared" si="3"/>
        <v>0</v>
      </c>
      <c r="AL15" s="202">
        <f t="shared" si="4"/>
        <v>0</v>
      </c>
      <c r="AM15" s="203"/>
      <c r="AN15" s="17"/>
      <c r="AO15" s="198"/>
    </row>
    <row r="16" spans="1:41" s="15" customFormat="1" ht="21" customHeight="1">
      <c r="A16" s="188">
        <v>10</v>
      </c>
      <c r="B16" s="23"/>
      <c r="C16" s="24" t="s">
        <v>686</v>
      </c>
      <c r="D16" s="25" t="s">
        <v>143</v>
      </c>
      <c r="E16" s="147"/>
      <c r="F16" s="42"/>
      <c r="G16" s="42"/>
      <c r="H16" s="42"/>
      <c r="I16" s="42"/>
      <c r="J16" s="42"/>
      <c r="K16" s="42"/>
      <c r="L16" s="42"/>
      <c r="M16" s="42"/>
      <c r="N16" s="42"/>
      <c r="O16" s="43" t="s">
        <v>6</v>
      </c>
      <c r="P16" s="42"/>
      <c r="Q16" s="42"/>
      <c r="R16" s="43"/>
      <c r="S16" s="42"/>
      <c r="T16" s="42"/>
      <c r="U16" s="42"/>
      <c r="V16" s="42"/>
      <c r="W16" s="42"/>
      <c r="X16" s="42" t="s">
        <v>6</v>
      </c>
      <c r="Y16" s="42"/>
      <c r="Z16" s="42"/>
      <c r="AA16" s="42"/>
      <c r="AB16" s="42"/>
      <c r="AC16" s="42"/>
      <c r="AD16" s="42"/>
      <c r="AE16" s="42"/>
      <c r="AF16" s="42"/>
      <c r="AG16" s="42"/>
      <c r="AH16" s="42"/>
      <c r="AI16" s="42"/>
      <c r="AJ16" s="11">
        <f t="shared" si="2"/>
        <v>2</v>
      </c>
      <c r="AK16" s="202">
        <f t="shared" si="3"/>
        <v>0</v>
      </c>
      <c r="AL16" s="202">
        <f t="shared" si="4"/>
        <v>0</v>
      </c>
      <c r="AM16" s="203"/>
      <c r="AN16" s="17"/>
      <c r="AO16" s="198"/>
    </row>
    <row r="17" spans="1:41" s="15" customFormat="1" ht="21" customHeight="1">
      <c r="A17" s="188">
        <v>11</v>
      </c>
      <c r="B17" s="23"/>
      <c r="C17" s="24" t="s">
        <v>681</v>
      </c>
      <c r="D17" s="25" t="s">
        <v>134</v>
      </c>
      <c r="E17" s="147"/>
      <c r="F17" s="42"/>
      <c r="G17" s="42"/>
      <c r="H17" s="42"/>
      <c r="I17" s="42"/>
      <c r="J17" s="42"/>
      <c r="K17" s="42"/>
      <c r="L17" s="42"/>
      <c r="M17" s="42"/>
      <c r="N17" s="42"/>
      <c r="O17" s="43"/>
      <c r="P17" s="42"/>
      <c r="Q17" s="42"/>
      <c r="R17" s="43"/>
      <c r="S17" s="42"/>
      <c r="T17" s="42"/>
      <c r="U17" s="42"/>
      <c r="V17" s="42"/>
      <c r="W17" s="42"/>
      <c r="X17" s="42"/>
      <c r="Y17" s="42"/>
      <c r="Z17" s="42"/>
      <c r="AA17" s="42"/>
      <c r="AB17" s="42"/>
      <c r="AC17" s="42"/>
      <c r="AD17" s="42"/>
      <c r="AE17" s="42"/>
      <c r="AF17" s="42"/>
      <c r="AG17" s="42"/>
      <c r="AH17" s="42"/>
      <c r="AI17" s="42"/>
      <c r="AJ17" s="11">
        <f t="shared" si="2"/>
        <v>0</v>
      </c>
      <c r="AK17" s="202">
        <f t="shared" si="3"/>
        <v>0</v>
      </c>
      <c r="AL17" s="202">
        <f t="shared" si="4"/>
        <v>0</v>
      </c>
      <c r="AM17" s="203"/>
      <c r="AN17" s="17"/>
      <c r="AO17" s="198"/>
    </row>
    <row r="18" spans="1:41" s="15" customFormat="1" ht="21" customHeight="1">
      <c r="A18" s="188">
        <v>12</v>
      </c>
      <c r="B18" s="23"/>
      <c r="C18" s="24" t="s">
        <v>687</v>
      </c>
      <c r="D18" s="25" t="s">
        <v>319</v>
      </c>
      <c r="E18" s="147"/>
      <c r="F18" s="42"/>
      <c r="G18" s="42"/>
      <c r="H18" s="42"/>
      <c r="I18" s="42"/>
      <c r="J18" s="42"/>
      <c r="K18" s="42"/>
      <c r="L18" s="42"/>
      <c r="M18" s="42"/>
      <c r="N18" s="42"/>
      <c r="O18" s="43"/>
      <c r="P18" s="42"/>
      <c r="Q18" s="42"/>
      <c r="R18" s="43"/>
      <c r="S18" s="42"/>
      <c r="T18" s="42"/>
      <c r="U18" s="42"/>
      <c r="V18" s="42"/>
      <c r="W18" s="42"/>
      <c r="X18" s="42"/>
      <c r="Y18" s="42"/>
      <c r="Z18" s="42"/>
      <c r="AA18" s="42"/>
      <c r="AB18" s="42"/>
      <c r="AC18" s="42"/>
      <c r="AD18" s="42"/>
      <c r="AE18" s="42"/>
      <c r="AF18" s="42"/>
      <c r="AG18" s="42"/>
      <c r="AH18" s="42"/>
      <c r="AI18" s="42"/>
      <c r="AJ18" s="11">
        <f t="shared" si="2"/>
        <v>0</v>
      </c>
      <c r="AK18" s="202">
        <f t="shared" si="3"/>
        <v>0</v>
      </c>
      <c r="AL18" s="202">
        <f t="shared" si="4"/>
        <v>0</v>
      </c>
      <c r="AM18" s="203"/>
      <c r="AN18" s="17"/>
      <c r="AO18" s="198"/>
    </row>
    <row r="19" spans="1:41" s="15" customFormat="1" ht="21" customHeight="1">
      <c r="A19" s="188">
        <v>13</v>
      </c>
      <c r="B19" s="23"/>
      <c r="C19" s="24" t="s">
        <v>270</v>
      </c>
      <c r="D19" s="25" t="s">
        <v>117</v>
      </c>
      <c r="E19" s="147"/>
      <c r="F19" s="42"/>
      <c r="G19" s="42"/>
      <c r="H19" s="42"/>
      <c r="I19" s="42"/>
      <c r="J19" s="42"/>
      <c r="K19" s="42"/>
      <c r="L19" s="42"/>
      <c r="M19" s="42"/>
      <c r="N19" s="42"/>
      <c r="O19" s="43"/>
      <c r="P19" s="42"/>
      <c r="Q19" s="42"/>
      <c r="R19" s="43"/>
      <c r="S19" s="42"/>
      <c r="T19" s="42"/>
      <c r="U19" s="42"/>
      <c r="V19" s="42"/>
      <c r="W19" s="42"/>
      <c r="X19" s="42" t="s">
        <v>6</v>
      </c>
      <c r="Y19" s="42"/>
      <c r="Z19" s="42"/>
      <c r="AA19" s="42"/>
      <c r="AB19" s="42"/>
      <c r="AC19" s="42"/>
      <c r="AD19" s="42"/>
      <c r="AE19" s="42"/>
      <c r="AF19" s="42"/>
      <c r="AG19" s="42"/>
      <c r="AH19" s="42"/>
      <c r="AI19" s="42"/>
      <c r="AJ19" s="11">
        <f t="shared" si="2"/>
        <v>1</v>
      </c>
      <c r="AK19" s="202">
        <f t="shared" si="3"/>
        <v>0</v>
      </c>
      <c r="AL19" s="202">
        <f t="shared" si="4"/>
        <v>0</v>
      </c>
      <c r="AM19" s="203"/>
      <c r="AN19" s="17"/>
      <c r="AO19" s="198"/>
    </row>
    <row r="20" spans="1:41" s="15" customFormat="1" ht="21" customHeight="1">
      <c r="A20" s="188">
        <v>14</v>
      </c>
      <c r="B20" s="23"/>
      <c r="C20" s="24" t="s">
        <v>688</v>
      </c>
      <c r="D20" s="25" t="s">
        <v>109</v>
      </c>
      <c r="E20" s="147"/>
      <c r="F20" s="42"/>
      <c r="G20" s="42"/>
      <c r="H20" s="42"/>
      <c r="I20" s="42"/>
      <c r="J20" s="42"/>
      <c r="K20" s="42"/>
      <c r="L20" s="42"/>
      <c r="M20" s="42"/>
      <c r="N20" s="42"/>
      <c r="O20" s="36" t="s">
        <v>6</v>
      </c>
      <c r="P20" s="130"/>
      <c r="Q20" s="52" t="s">
        <v>6</v>
      </c>
      <c r="R20" s="43"/>
      <c r="S20" s="42" t="s">
        <v>6</v>
      </c>
      <c r="T20" s="42"/>
      <c r="U20" s="42"/>
      <c r="V20" s="42"/>
      <c r="W20" s="42"/>
      <c r="X20" s="42" t="s">
        <v>6</v>
      </c>
      <c r="Y20" s="42"/>
      <c r="Z20" s="42"/>
      <c r="AA20" s="42"/>
      <c r="AB20" s="42"/>
      <c r="AC20" s="42"/>
      <c r="AD20" s="42"/>
      <c r="AE20" s="42"/>
      <c r="AF20" s="42"/>
      <c r="AG20" s="42"/>
      <c r="AH20" s="42"/>
      <c r="AI20" s="42"/>
      <c r="AJ20" s="11">
        <f t="shared" si="2"/>
        <v>4</v>
      </c>
      <c r="AK20" s="202">
        <f t="shared" si="3"/>
        <v>0</v>
      </c>
      <c r="AL20" s="202">
        <f t="shared" si="4"/>
        <v>0</v>
      </c>
      <c r="AM20" s="203"/>
      <c r="AN20" s="17"/>
      <c r="AO20" s="198"/>
    </row>
    <row r="21" spans="1:41" s="15" customFormat="1" ht="21" customHeight="1">
      <c r="A21" s="188">
        <v>15</v>
      </c>
      <c r="B21" s="23"/>
      <c r="C21" s="24" t="s">
        <v>76</v>
      </c>
      <c r="D21" s="25" t="s">
        <v>94</v>
      </c>
      <c r="E21" s="147"/>
      <c r="F21" s="42"/>
      <c r="G21" s="42"/>
      <c r="H21" s="42"/>
      <c r="I21" s="42"/>
      <c r="J21" s="42"/>
      <c r="K21" s="42"/>
      <c r="L21" s="42"/>
      <c r="M21" s="42"/>
      <c r="N21" s="42"/>
      <c r="O21" s="43"/>
      <c r="P21" s="42"/>
      <c r="Q21" s="42"/>
      <c r="R21" s="43"/>
      <c r="S21" s="42"/>
      <c r="T21" s="42"/>
      <c r="U21" s="42"/>
      <c r="V21" s="42"/>
      <c r="W21" s="42"/>
      <c r="X21" s="42" t="s">
        <v>6</v>
      </c>
      <c r="Y21" s="42"/>
      <c r="Z21" s="42"/>
      <c r="AA21" s="42"/>
      <c r="AB21" s="42"/>
      <c r="AC21" s="42"/>
      <c r="AD21" s="42"/>
      <c r="AE21" s="42"/>
      <c r="AF21" s="42"/>
      <c r="AG21" s="42"/>
      <c r="AH21" s="42"/>
      <c r="AI21" s="42"/>
      <c r="AJ21" s="11">
        <f t="shared" si="2"/>
        <v>1</v>
      </c>
      <c r="AK21" s="202">
        <f t="shared" si="3"/>
        <v>0</v>
      </c>
      <c r="AL21" s="202">
        <f t="shared" si="4"/>
        <v>0</v>
      </c>
      <c r="AM21" s="203"/>
      <c r="AN21" s="17"/>
      <c r="AO21" s="198"/>
    </row>
    <row r="22" spans="1:41" s="15" customFormat="1" ht="21" customHeight="1">
      <c r="A22" s="188">
        <v>16</v>
      </c>
      <c r="B22" s="23"/>
      <c r="C22" s="24" t="s">
        <v>689</v>
      </c>
      <c r="D22" s="25" t="s">
        <v>121</v>
      </c>
      <c r="E22" s="147"/>
      <c r="F22" s="42"/>
      <c r="G22" s="42"/>
      <c r="H22" s="42"/>
      <c r="I22" s="42"/>
      <c r="J22" s="42"/>
      <c r="K22" s="42"/>
      <c r="L22" s="42"/>
      <c r="M22" s="42"/>
      <c r="N22" s="42"/>
      <c r="O22" s="43"/>
      <c r="P22" s="42"/>
      <c r="Q22" s="42"/>
      <c r="R22" s="43"/>
      <c r="S22" s="42"/>
      <c r="T22" s="42"/>
      <c r="U22" s="42"/>
      <c r="V22" s="42"/>
      <c r="W22" s="42"/>
      <c r="X22" s="42"/>
      <c r="Y22" s="42"/>
      <c r="Z22" s="42"/>
      <c r="AA22" s="42"/>
      <c r="AB22" s="42"/>
      <c r="AC22" s="42"/>
      <c r="AD22" s="42"/>
      <c r="AE22" s="42"/>
      <c r="AF22" s="42"/>
      <c r="AG22" s="42"/>
      <c r="AH22" s="42"/>
      <c r="AI22" s="42"/>
      <c r="AJ22" s="11">
        <f t="shared" si="2"/>
        <v>0</v>
      </c>
      <c r="AK22" s="202">
        <f t="shared" si="3"/>
        <v>0</v>
      </c>
      <c r="AL22" s="202">
        <f t="shared" si="4"/>
        <v>0</v>
      </c>
      <c r="AM22" s="203"/>
      <c r="AN22" s="17"/>
      <c r="AO22" s="198"/>
    </row>
    <row r="23" spans="1:41" s="15" customFormat="1" ht="21" customHeight="1">
      <c r="A23" s="188">
        <v>17</v>
      </c>
      <c r="B23" s="23"/>
      <c r="C23" s="24" t="s">
        <v>693</v>
      </c>
      <c r="D23" s="25" t="s">
        <v>18</v>
      </c>
      <c r="E23" s="147"/>
      <c r="F23" s="42"/>
      <c r="G23" s="42"/>
      <c r="H23" s="42"/>
      <c r="I23" s="42"/>
      <c r="J23" s="42"/>
      <c r="K23" s="42"/>
      <c r="L23" s="42"/>
      <c r="M23" s="42"/>
      <c r="N23" s="42"/>
      <c r="O23" s="43"/>
      <c r="P23" s="42"/>
      <c r="Q23" s="42"/>
      <c r="R23" s="43"/>
      <c r="S23" s="42"/>
      <c r="T23" s="42"/>
      <c r="U23" s="42"/>
      <c r="V23" s="42"/>
      <c r="W23" s="42"/>
      <c r="X23" s="42"/>
      <c r="Y23" s="42"/>
      <c r="Z23" s="42"/>
      <c r="AA23" s="42"/>
      <c r="AB23" s="42"/>
      <c r="AC23" s="42"/>
      <c r="AD23" s="42"/>
      <c r="AE23" s="42"/>
      <c r="AF23" s="42"/>
      <c r="AG23" s="42"/>
      <c r="AH23" s="42"/>
      <c r="AI23" s="42"/>
      <c r="AJ23" s="11">
        <f t="shared" si="2"/>
        <v>0</v>
      </c>
      <c r="AK23" s="202">
        <f t="shared" si="3"/>
        <v>0</v>
      </c>
      <c r="AL23" s="202">
        <f t="shared" si="4"/>
        <v>0</v>
      </c>
      <c r="AM23" s="203"/>
      <c r="AN23" s="17"/>
      <c r="AO23" s="198"/>
    </row>
    <row r="24" spans="1:41" s="15" customFormat="1" ht="21" customHeight="1">
      <c r="A24" s="188">
        <v>18</v>
      </c>
      <c r="B24" s="23"/>
      <c r="C24" s="24" t="s">
        <v>299</v>
      </c>
      <c r="D24" s="25" t="s">
        <v>55</v>
      </c>
      <c r="E24" s="147"/>
      <c r="F24" s="42"/>
      <c r="G24" s="42"/>
      <c r="H24" s="42"/>
      <c r="I24" s="42"/>
      <c r="J24" s="42"/>
      <c r="K24" s="42"/>
      <c r="L24" s="42"/>
      <c r="M24" s="42"/>
      <c r="N24" s="42"/>
      <c r="O24" s="43" t="s">
        <v>6</v>
      </c>
      <c r="P24" s="42"/>
      <c r="Q24" s="42"/>
      <c r="R24" s="43"/>
      <c r="S24" s="42"/>
      <c r="T24" s="42"/>
      <c r="U24" s="42"/>
      <c r="V24" s="42"/>
      <c r="W24" s="42"/>
      <c r="X24" s="42"/>
      <c r="Y24" s="42"/>
      <c r="Z24" s="42"/>
      <c r="AA24" s="42"/>
      <c r="AB24" s="42"/>
      <c r="AC24" s="42"/>
      <c r="AD24" s="42"/>
      <c r="AE24" s="42"/>
      <c r="AF24" s="42"/>
      <c r="AG24" s="42"/>
      <c r="AH24" s="42"/>
      <c r="AI24" s="42"/>
      <c r="AJ24" s="11">
        <f t="shared" si="2"/>
        <v>1</v>
      </c>
      <c r="AK24" s="202">
        <f t="shared" si="3"/>
        <v>0</v>
      </c>
      <c r="AL24" s="202">
        <f t="shared" si="4"/>
        <v>0</v>
      </c>
      <c r="AM24" s="203"/>
      <c r="AN24" s="17"/>
      <c r="AO24" s="198"/>
    </row>
    <row r="25" spans="1:41" s="15" customFormat="1" ht="21" customHeight="1">
      <c r="A25" s="188">
        <v>19</v>
      </c>
      <c r="B25" s="23"/>
      <c r="C25" s="24" t="s">
        <v>301</v>
      </c>
      <c r="D25" s="25" t="s">
        <v>690</v>
      </c>
      <c r="E25" s="147"/>
      <c r="F25" s="42"/>
      <c r="G25" s="42"/>
      <c r="H25" s="42"/>
      <c r="I25" s="42"/>
      <c r="J25" s="42"/>
      <c r="K25" s="42"/>
      <c r="L25" s="42"/>
      <c r="M25" s="42"/>
      <c r="N25" s="42"/>
      <c r="O25" s="43" t="s">
        <v>6</v>
      </c>
      <c r="P25" s="42"/>
      <c r="Q25" s="42" t="s">
        <v>6</v>
      </c>
      <c r="R25" s="43"/>
      <c r="S25" s="42" t="s">
        <v>6</v>
      </c>
      <c r="T25" s="42"/>
      <c r="U25" s="42"/>
      <c r="V25" s="42" t="s">
        <v>6</v>
      </c>
      <c r="W25" s="42"/>
      <c r="X25" s="42" t="s">
        <v>6</v>
      </c>
      <c r="Y25" s="42"/>
      <c r="Z25" s="42"/>
      <c r="AA25" s="42"/>
      <c r="AB25" s="42"/>
      <c r="AC25" s="42"/>
      <c r="AD25" s="42"/>
      <c r="AE25" s="42"/>
      <c r="AF25" s="42"/>
      <c r="AG25" s="42"/>
      <c r="AH25" s="42"/>
      <c r="AI25" s="42"/>
      <c r="AJ25" s="11">
        <f t="shared" si="2"/>
        <v>5</v>
      </c>
      <c r="AK25" s="202">
        <f t="shared" si="3"/>
        <v>0</v>
      </c>
      <c r="AL25" s="202">
        <f t="shared" si="4"/>
        <v>0</v>
      </c>
      <c r="AM25" s="203"/>
      <c r="AN25" s="17"/>
      <c r="AO25" s="198"/>
    </row>
    <row r="26" spans="1:41" s="15" customFormat="1" ht="21" customHeight="1">
      <c r="A26" s="188">
        <v>20</v>
      </c>
      <c r="B26" s="23"/>
      <c r="C26" s="24" t="s">
        <v>691</v>
      </c>
      <c r="D26" s="25" t="s">
        <v>100</v>
      </c>
      <c r="E26" s="147"/>
      <c r="F26" s="42"/>
      <c r="G26" s="42"/>
      <c r="H26" s="42"/>
      <c r="I26" s="42"/>
      <c r="J26" s="42"/>
      <c r="K26" s="42"/>
      <c r="L26" s="42"/>
      <c r="M26" s="42"/>
      <c r="N26" s="42"/>
      <c r="O26" s="43" t="s">
        <v>6</v>
      </c>
      <c r="P26" s="75"/>
      <c r="Q26" s="50" t="s">
        <v>6</v>
      </c>
      <c r="R26" s="43"/>
      <c r="S26" s="42" t="s">
        <v>6</v>
      </c>
      <c r="T26" s="42"/>
      <c r="U26" s="42"/>
      <c r="V26" s="42"/>
      <c r="W26" s="42"/>
      <c r="X26" s="42"/>
      <c r="Y26" s="42"/>
      <c r="Z26" s="42"/>
      <c r="AA26" s="42"/>
      <c r="AB26" s="42"/>
      <c r="AC26" s="42"/>
      <c r="AD26" s="42"/>
      <c r="AE26" s="42"/>
      <c r="AF26" s="42"/>
      <c r="AG26" s="42"/>
      <c r="AH26" s="42"/>
      <c r="AI26" s="42"/>
      <c r="AJ26" s="11">
        <f t="shared" si="2"/>
        <v>3</v>
      </c>
      <c r="AK26" s="202">
        <f t="shared" si="3"/>
        <v>0</v>
      </c>
      <c r="AL26" s="202">
        <f t="shared" si="4"/>
        <v>0</v>
      </c>
      <c r="AM26" s="203"/>
      <c r="AN26" s="17"/>
      <c r="AO26" s="198"/>
    </row>
    <row r="27" spans="1:41" s="15" customFormat="1" ht="21" customHeight="1">
      <c r="A27" s="188">
        <v>21</v>
      </c>
      <c r="B27" s="23"/>
      <c r="C27" s="24" t="s">
        <v>692</v>
      </c>
      <c r="D27" s="25" t="s">
        <v>97</v>
      </c>
      <c r="E27" s="147"/>
      <c r="F27" s="42"/>
      <c r="G27" s="42"/>
      <c r="H27" s="42"/>
      <c r="I27" s="42"/>
      <c r="J27" s="42"/>
      <c r="K27" s="42"/>
      <c r="L27" s="42"/>
      <c r="M27" s="42"/>
      <c r="N27" s="42"/>
      <c r="O27" s="43"/>
      <c r="P27" s="42"/>
      <c r="Q27" s="42"/>
      <c r="R27" s="43"/>
      <c r="S27" s="42"/>
      <c r="T27" s="42"/>
      <c r="U27" s="42"/>
      <c r="V27" s="42"/>
      <c r="W27" s="42"/>
      <c r="X27" s="42"/>
      <c r="Y27" s="42"/>
      <c r="Z27" s="42"/>
      <c r="AA27" s="42"/>
      <c r="AB27" s="42"/>
      <c r="AC27" s="42"/>
      <c r="AD27" s="42"/>
      <c r="AE27" s="42"/>
      <c r="AF27" s="42"/>
      <c r="AG27" s="42"/>
      <c r="AH27" s="42"/>
      <c r="AI27" s="42"/>
      <c r="AJ27" s="11">
        <f t="shared" si="2"/>
        <v>0</v>
      </c>
      <c r="AK27" s="202">
        <f t="shared" si="3"/>
        <v>0</v>
      </c>
      <c r="AL27" s="202">
        <f t="shared" si="4"/>
        <v>0</v>
      </c>
      <c r="AM27" s="203"/>
      <c r="AN27" s="17"/>
      <c r="AO27" s="198"/>
    </row>
    <row r="28" spans="1:41" s="15" customFormat="1" ht="21" customHeight="1">
      <c r="A28" s="188">
        <v>22</v>
      </c>
      <c r="B28" s="23"/>
      <c r="C28" s="24" t="s">
        <v>643</v>
      </c>
      <c r="D28" s="25" t="s">
        <v>72</v>
      </c>
      <c r="E28" s="147"/>
      <c r="F28" s="42"/>
      <c r="G28" s="42"/>
      <c r="H28" s="42"/>
      <c r="I28" s="42"/>
      <c r="J28" s="42"/>
      <c r="K28" s="42"/>
      <c r="L28" s="42"/>
      <c r="M28" s="42"/>
      <c r="N28" s="42"/>
      <c r="O28" s="43"/>
      <c r="P28" s="42"/>
      <c r="Q28" s="42" t="s">
        <v>8</v>
      </c>
      <c r="R28" s="43"/>
      <c r="S28" s="42"/>
      <c r="T28" s="42"/>
      <c r="U28" s="42"/>
      <c r="V28" s="42"/>
      <c r="W28" s="42"/>
      <c r="X28" s="42"/>
      <c r="Y28" s="42"/>
      <c r="Z28" s="42"/>
      <c r="AA28" s="42"/>
      <c r="AB28" s="42"/>
      <c r="AC28" s="42"/>
      <c r="AD28" s="42"/>
      <c r="AE28" s="42"/>
      <c r="AF28" s="42"/>
      <c r="AG28" s="42"/>
      <c r="AH28" s="42"/>
      <c r="AI28" s="42"/>
      <c r="AJ28" s="11">
        <f t="shared" si="2"/>
        <v>0</v>
      </c>
      <c r="AK28" s="202">
        <f t="shared" si="3"/>
        <v>0</v>
      </c>
      <c r="AL28" s="202">
        <f t="shared" si="4"/>
        <v>1</v>
      </c>
      <c r="AM28" s="203"/>
      <c r="AN28" s="17"/>
      <c r="AO28" s="198"/>
    </row>
    <row r="29" spans="1:41" s="15" customFormat="1" ht="21" customHeight="1">
      <c r="A29" s="188">
        <v>23</v>
      </c>
      <c r="B29" s="23"/>
      <c r="C29" s="24" t="s">
        <v>506</v>
      </c>
      <c r="D29" s="25" t="s">
        <v>61</v>
      </c>
      <c r="E29" s="147"/>
      <c r="F29" s="42"/>
      <c r="G29" s="42"/>
      <c r="H29" s="42"/>
      <c r="I29" s="42"/>
      <c r="J29" s="42"/>
      <c r="K29" s="42"/>
      <c r="L29" s="42"/>
      <c r="M29" s="42"/>
      <c r="N29" s="42"/>
      <c r="O29" s="43"/>
      <c r="P29" s="42"/>
      <c r="Q29" s="42" t="s">
        <v>7</v>
      </c>
      <c r="R29" s="43"/>
      <c r="S29" s="42"/>
      <c r="T29" s="42"/>
      <c r="U29" s="42"/>
      <c r="V29" s="42"/>
      <c r="W29" s="42"/>
      <c r="X29" s="42" t="s">
        <v>6</v>
      </c>
      <c r="Y29" s="42"/>
      <c r="Z29" s="42"/>
      <c r="AA29" s="42"/>
      <c r="AB29" s="42"/>
      <c r="AC29" s="42"/>
      <c r="AD29" s="42"/>
      <c r="AE29" s="42"/>
      <c r="AF29" s="42"/>
      <c r="AG29" s="42"/>
      <c r="AH29" s="42"/>
      <c r="AI29" s="42"/>
      <c r="AJ29" s="11">
        <f t="shared" si="2"/>
        <v>1</v>
      </c>
      <c r="AK29" s="202">
        <f t="shared" si="3"/>
        <v>1</v>
      </c>
      <c r="AL29" s="202">
        <f t="shared" si="4"/>
        <v>0</v>
      </c>
      <c r="AM29" s="203"/>
      <c r="AN29" s="17"/>
      <c r="AO29" s="198"/>
    </row>
    <row r="30" spans="1:41">
      <c r="A30" s="326" t="s">
        <v>10</v>
      </c>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11">
        <f>SUM(AJ7:AJ29)</f>
        <v>30</v>
      </c>
      <c r="AK30" s="11">
        <f>SUM(AK7:AK29)</f>
        <v>2</v>
      </c>
      <c r="AL30" s="11">
        <f>SUM(AL7:AL29)</f>
        <v>5</v>
      </c>
    </row>
    <row r="31" spans="1:41">
      <c r="A31" s="302" t="s">
        <v>255</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row>
    <row r="32" spans="1:41">
      <c r="C32" s="301"/>
      <c r="D32" s="301"/>
      <c r="E32" s="301"/>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3:38">
      <c r="C33" s="301"/>
      <c r="D33" s="301"/>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sheetData>
  <sortState ref="C7:D27">
    <sortCondition ref="D7:D27"/>
  </sortState>
  <mergeCells count="19">
    <mergeCell ref="A1:P1"/>
    <mergeCell ref="Q1:AL1"/>
    <mergeCell ref="A2:P2"/>
    <mergeCell ref="Q2:AL2"/>
    <mergeCell ref="A3:AL3"/>
    <mergeCell ref="AK5:AK6"/>
    <mergeCell ref="AL5:AL6"/>
    <mergeCell ref="A31:AL31"/>
    <mergeCell ref="C33:D33"/>
    <mergeCell ref="A30:AI30"/>
    <mergeCell ref="C32:E32"/>
    <mergeCell ref="A5:A6"/>
    <mergeCell ref="B5:B6"/>
    <mergeCell ref="C5:D6"/>
    <mergeCell ref="I4:L4"/>
    <mergeCell ref="M4:N4"/>
    <mergeCell ref="O4:Q4"/>
    <mergeCell ref="R4:T4"/>
    <mergeCell ref="AJ5:AJ6"/>
  </mergeCells>
  <conditionalFormatting sqref="E6:AI29">
    <cfRule type="expression" dxfId="163"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F33FED4E-7181-479D-9AB4-FC281D05D140}">
            <xm:f>IF(BHST21.1!E$6="CN",1,0)</xm:f>
            <x14:dxf>
              <fill>
                <patternFill>
                  <bgColor theme="8" tint="0.59996337778862885"/>
                </patternFill>
              </fill>
            </x14:dxf>
          </x14:cfRule>
          <xm:sqref>E6:AI6</xm:sqref>
        </x14:conditionalFormatting>
        <x14:conditionalFormatting xmlns:xm="http://schemas.microsoft.com/office/excel/2006/main">
          <x14:cfRule type="expression" priority="4" id="{12F45016-2BB1-4B37-AAB7-3D207A709D13}">
            <xm:f>IF(BHST21.1!E$6="CN",1,0)</xm:f>
            <x14:dxf>
              <fill>
                <patternFill>
                  <bgColor theme="8" tint="0.79998168889431442"/>
                </patternFill>
              </fill>
            </x14:dxf>
          </x14:cfRule>
          <xm:sqref>E6:AI6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53"/>
  <sheetViews>
    <sheetView zoomScaleNormal="100" zoomScalePageLayoutView="55" workbookViewId="0">
      <selection activeCell="L53" sqref="L53"/>
    </sheetView>
  </sheetViews>
  <sheetFormatPr defaultColWidth="9.33203125" defaultRowHeight="18"/>
  <cols>
    <col min="1" max="1" width="6.5" style="14" customWidth="1"/>
    <col min="2" max="2" width="17.83203125" style="14" customWidth="1"/>
    <col min="3" max="3" width="24.5" style="14" customWidth="1"/>
    <col min="4" max="4" width="8.5" style="14" customWidth="1"/>
    <col min="5" max="5" width="3.83203125" style="14" customWidth="1"/>
    <col min="6" max="35" width="4" style="14" customWidth="1"/>
    <col min="36" max="38" width="6.83203125" style="14" customWidth="1"/>
    <col min="39" max="39" width="10.83203125" style="14" hidden="1" customWidth="1"/>
    <col min="40" max="40" width="12.1640625" style="14" hidden="1" customWidth="1"/>
    <col min="41" max="41" width="10.83203125" style="14" hidden="1" customWidth="1"/>
    <col min="42" max="44" width="0" style="14" hidden="1" customWidth="1"/>
    <col min="45" max="16384" width="9.33203125" style="14"/>
  </cols>
  <sheetData>
    <row r="1" spans="1:41" ht="23.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41" ht="23.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41" ht="31.5" customHeight="1">
      <c r="A3" s="307" t="s">
        <v>274</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118"/>
    </row>
    <row r="4" spans="1:41" ht="31.5" customHeight="1">
      <c r="B4" s="106"/>
      <c r="C4" s="106"/>
      <c r="D4" s="106"/>
      <c r="E4" s="106" t="s">
        <v>171</v>
      </c>
      <c r="F4" s="106" t="s">
        <v>171</v>
      </c>
      <c r="G4" s="106"/>
      <c r="H4" s="106"/>
      <c r="I4" s="327" t="s">
        <v>251</v>
      </c>
      <c r="J4" s="327"/>
      <c r="K4" s="327"/>
      <c r="L4" s="327"/>
      <c r="M4" s="327">
        <v>10</v>
      </c>
      <c r="N4" s="327"/>
      <c r="O4" s="327" t="s">
        <v>252</v>
      </c>
      <c r="P4" s="327"/>
      <c r="Q4" s="327"/>
      <c r="R4" s="327">
        <v>2021</v>
      </c>
      <c r="S4" s="327"/>
      <c r="T4" s="327"/>
      <c r="U4" s="106"/>
      <c r="V4" s="106"/>
      <c r="W4" s="106"/>
      <c r="X4" s="106"/>
      <c r="Y4" s="106"/>
      <c r="Z4" s="106"/>
      <c r="AA4" s="106"/>
      <c r="AB4" s="106"/>
      <c r="AC4" s="106"/>
      <c r="AD4" s="106"/>
      <c r="AE4" s="106"/>
      <c r="AF4" s="106"/>
      <c r="AG4" s="106"/>
      <c r="AH4" s="106"/>
      <c r="AI4" s="106"/>
      <c r="AJ4" s="106"/>
      <c r="AK4" s="106"/>
      <c r="AL4" s="106"/>
    </row>
    <row r="5" spans="1:41" s="15" customFormat="1" ht="21" customHeight="1">
      <c r="A5" s="320" t="s">
        <v>3</v>
      </c>
      <c r="B5" s="320" t="s">
        <v>4</v>
      </c>
      <c r="C5" s="322" t="s">
        <v>5</v>
      </c>
      <c r="D5" s="323"/>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41" s="15" customFormat="1" ht="21" customHeight="1">
      <c r="A6" s="321"/>
      <c r="B6" s="321"/>
      <c r="C6" s="324"/>
      <c r="D6" s="325"/>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41" s="15" customFormat="1" ht="21" customHeight="1">
      <c r="A7" s="23">
        <v>1</v>
      </c>
      <c r="B7" s="23"/>
      <c r="C7" s="24" t="s">
        <v>828</v>
      </c>
      <c r="D7" s="25" t="s">
        <v>49</v>
      </c>
      <c r="E7" s="35"/>
      <c r="F7" s="34"/>
      <c r="G7" s="34"/>
      <c r="H7" s="34"/>
      <c r="I7" s="34"/>
      <c r="J7" s="34"/>
      <c r="K7" s="34"/>
      <c r="L7" s="34"/>
      <c r="M7" s="34"/>
      <c r="N7" s="34"/>
      <c r="O7" s="34"/>
      <c r="P7" s="187"/>
      <c r="Q7" s="34"/>
      <c r="R7" s="34"/>
      <c r="S7" s="220" t="s">
        <v>6</v>
      </c>
      <c r="T7" s="34"/>
      <c r="U7" s="34"/>
      <c r="V7" s="34" t="s">
        <v>6</v>
      </c>
      <c r="W7" s="34" t="s">
        <v>6</v>
      </c>
      <c r="X7" s="34"/>
      <c r="Y7" s="34" t="s">
        <v>6</v>
      </c>
      <c r="Z7" s="34"/>
      <c r="AA7" s="34"/>
      <c r="AB7" s="34"/>
      <c r="AC7" s="34"/>
      <c r="AD7" s="34"/>
      <c r="AE7" s="34"/>
      <c r="AF7" s="34"/>
      <c r="AG7" s="34"/>
      <c r="AH7" s="34"/>
      <c r="AI7" s="34"/>
      <c r="AJ7" s="11">
        <f t="shared" ref="AJ7:AJ42" si="2">COUNTIF(E7:AI7,"K")+2*COUNTIF(E7:AI7,"2K")+COUNTIF(E7:AI7,"TK")+COUNTIF(E7:AI7,"KT")+COUNTIF(E7:AI7,"PK")+COUNTIF(E7:AI7,"KP")+2*COUNTIF(E7:AI7,"K2")</f>
        <v>4</v>
      </c>
      <c r="AK7" s="202">
        <f t="shared" ref="AK7:AK42" si="3">COUNTIF(F7:AJ7,"P")+2*COUNTIF(F7:AJ7,"2P")+COUNTIF(F7:AJ7,"TP")+COUNTIF(F7:AJ7,"PT")+COUNTIF(F7:AJ7,"PK")+COUNTIF(F7:AJ7,"KP")+2*COUNTIF(F7:AJ7,"P2")</f>
        <v>0</v>
      </c>
      <c r="AL7" s="202">
        <f t="shared" ref="AL7:AL42" si="4">COUNTIF(E7:AI7,"T")+2*COUNTIF(E7:AI7,"2T")+2*COUNTIF(E7:AI7,"T2")+COUNTIF(E7:AI7,"PT")+COUNTIF(E7:AI7,"TP")+COUNTIF(E7:AI7,"TK")+COUNTIF(E7:AI7,"KT")</f>
        <v>0</v>
      </c>
      <c r="AM7" s="203"/>
      <c r="AN7" s="17"/>
      <c r="AO7" s="201"/>
    </row>
    <row r="8" spans="1:41" s="15" customFormat="1" ht="21" customHeight="1">
      <c r="A8" s="23">
        <v>2</v>
      </c>
      <c r="B8" s="23"/>
      <c r="C8" s="24" t="s">
        <v>829</v>
      </c>
      <c r="D8" s="25" t="s">
        <v>49</v>
      </c>
      <c r="E8" s="35"/>
      <c r="F8" s="34"/>
      <c r="G8" s="34"/>
      <c r="H8" s="34"/>
      <c r="I8" s="34"/>
      <c r="J8" s="34"/>
      <c r="K8" s="34"/>
      <c r="L8" s="34"/>
      <c r="M8" s="34"/>
      <c r="N8" s="34"/>
      <c r="O8" s="34"/>
      <c r="P8" s="187"/>
      <c r="Q8" s="34"/>
      <c r="R8" s="34"/>
      <c r="S8" s="34"/>
      <c r="T8" s="34"/>
      <c r="U8" s="34"/>
      <c r="V8" s="211"/>
      <c r="W8" s="34"/>
      <c r="X8" s="34"/>
      <c r="Y8" s="34"/>
      <c r="Z8" s="34"/>
      <c r="AA8" s="34"/>
      <c r="AB8" s="34"/>
      <c r="AC8" s="34"/>
      <c r="AD8" s="34"/>
      <c r="AE8" s="34"/>
      <c r="AF8" s="34"/>
      <c r="AG8" s="34"/>
      <c r="AH8" s="34"/>
      <c r="AI8" s="34"/>
      <c r="AJ8" s="11">
        <f t="shared" si="2"/>
        <v>0</v>
      </c>
      <c r="AK8" s="202">
        <f t="shared" si="3"/>
        <v>0</v>
      </c>
      <c r="AL8" s="202">
        <f t="shared" si="4"/>
        <v>0</v>
      </c>
      <c r="AM8" s="203"/>
      <c r="AN8" s="17"/>
      <c r="AO8" s="201"/>
    </row>
    <row r="9" spans="1:41" s="15" customFormat="1" ht="21" customHeight="1">
      <c r="A9" s="23">
        <v>3</v>
      </c>
      <c r="B9" s="23"/>
      <c r="C9" s="24" t="s">
        <v>830</v>
      </c>
      <c r="D9" s="25" t="s">
        <v>282</v>
      </c>
      <c r="E9" s="35"/>
      <c r="F9" s="34"/>
      <c r="G9" s="34"/>
      <c r="H9" s="34"/>
      <c r="I9" s="34"/>
      <c r="J9" s="34"/>
      <c r="K9" s="34"/>
      <c r="L9" s="34"/>
      <c r="M9" s="34"/>
      <c r="N9" s="34"/>
      <c r="O9" s="34" t="s">
        <v>6</v>
      </c>
      <c r="P9" s="187" t="s">
        <v>6</v>
      </c>
      <c r="Q9" s="34" t="s">
        <v>6</v>
      </c>
      <c r="R9" s="34" t="s">
        <v>6</v>
      </c>
      <c r="S9" s="220" t="s">
        <v>6</v>
      </c>
      <c r="T9" s="34"/>
      <c r="U9" s="34"/>
      <c r="V9" s="211" t="s">
        <v>6</v>
      </c>
      <c r="W9" s="34" t="s">
        <v>6</v>
      </c>
      <c r="X9" s="34" t="s">
        <v>6</v>
      </c>
      <c r="Y9" s="34" t="s">
        <v>6</v>
      </c>
      <c r="Z9" s="34"/>
      <c r="AA9" s="34"/>
      <c r="AB9" s="34"/>
      <c r="AC9" s="34"/>
      <c r="AD9" s="34"/>
      <c r="AE9" s="34"/>
      <c r="AF9" s="34"/>
      <c r="AG9" s="34"/>
      <c r="AH9" s="34"/>
      <c r="AI9" s="34"/>
      <c r="AJ9" s="11">
        <f t="shared" si="2"/>
        <v>9</v>
      </c>
      <c r="AK9" s="202">
        <f t="shared" si="3"/>
        <v>0</v>
      </c>
      <c r="AL9" s="202">
        <f t="shared" si="4"/>
        <v>0</v>
      </c>
      <c r="AM9" s="203"/>
      <c r="AN9" s="17"/>
      <c r="AO9" s="201"/>
    </row>
    <row r="10" spans="1:41" s="15" customFormat="1" ht="21" customHeight="1">
      <c r="A10" s="23">
        <v>4</v>
      </c>
      <c r="B10" s="23"/>
      <c r="C10" s="24" t="s">
        <v>831</v>
      </c>
      <c r="D10" s="25" t="s">
        <v>66</v>
      </c>
      <c r="E10" s="35"/>
      <c r="F10" s="34"/>
      <c r="G10" s="34"/>
      <c r="H10" s="34"/>
      <c r="I10" s="34"/>
      <c r="J10" s="34"/>
      <c r="K10" s="34"/>
      <c r="L10" s="34"/>
      <c r="M10" s="34"/>
      <c r="N10" s="34"/>
      <c r="O10" s="34" t="s">
        <v>6</v>
      </c>
      <c r="P10" s="187" t="s">
        <v>6</v>
      </c>
      <c r="Q10" s="34" t="s">
        <v>6</v>
      </c>
      <c r="R10" s="34" t="s">
        <v>6</v>
      </c>
      <c r="S10" s="220" t="s">
        <v>6</v>
      </c>
      <c r="T10" s="34"/>
      <c r="U10" s="34"/>
      <c r="V10" s="211" t="s">
        <v>6</v>
      </c>
      <c r="W10" s="34" t="s">
        <v>6</v>
      </c>
      <c r="X10" s="34" t="s">
        <v>6</v>
      </c>
      <c r="Y10" s="34" t="s">
        <v>6</v>
      </c>
      <c r="Z10" s="34"/>
      <c r="AA10" s="34"/>
      <c r="AB10" s="34"/>
      <c r="AC10" s="34"/>
      <c r="AD10" s="34"/>
      <c r="AE10" s="34"/>
      <c r="AF10" s="34"/>
      <c r="AG10" s="34"/>
      <c r="AH10" s="34"/>
      <c r="AI10" s="34"/>
      <c r="AJ10" s="11">
        <f t="shared" si="2"/>
        <v>9</v>
      </c>
      <c r="AK10" s="202">
        <f t="shared" si="3"/>
        <v>0</v>
      </c>
      <c r="AL10" s="202">
        <f t="shared" si="4"/>
        <v>0</v>
      </c>
      <c r="AM10" s="203"/>
      <c r="AN10" s="17"/>
      <c r="AO10" s="201"/>
    </row>
    <row r="11" spans="1:41" s="15" customFormat="1" ht="21" customHeight="1">
      <c r="A11" s="23">
        <v>5</v>
      </c>
      <c r="B11" s="23"/>
      <c r="C11" s="24" t="s">
        <v>832</v>
      </c>
      <c r="D11" s="25" t="s">
        <v>88</v>
      </c>
      <c r="E11" s="35"/>
      <c r="F11" s="34"/>
      <c r="G11" s="34"/>
      <c r="H11" s="34"/>
      <c r="I11" s="34"/>
      <c r="J11" s="34"/>
      <c r="K11" s="34"/>
      <c r="L11" s="34"/>
      <c r="M11" s="34"/>
      <c r="N11" s="34"/>
      <c r="O11" s="34"/>
      <c r="P11" s="187"/>
      <c r="Q11" s="34"/>
      <c r="R11" s="34"/>
      <c r="S11" s="34"/>
      <c r="T11" s="34"/>
      <c r="U11" s="34"/>
      <c r="V11" s="211"/>
      <c r="W11" s="34"/>
      <c r="X11" s="34"/>
      <c r="Y11" s="34"/>
      <c r="Z11" s="34"/>
      <c r="AA11" s="34"/>
      <c r="AB11" s="34"/>
      <c r="AC11" s="34"/>
      <c r="AD11" s="34"/>
      <c r="AE11" s="34"/>
      <c r="AF11" s="34"/>
      <c r="AG11" s="34"/>
      <c r="AH11" s="34"/>
      <c r="AI11" s="34"/>
      <c r="AJ11" s="11">
        <f t="shared" si="2"/>
        <v>0</v>
      </c>
      <c r="AK11" s="202">
        <f t="shared" si="3"/>
        <v>0</v>
      </c>
      <c r="AL11" s="202">
        <f t="shared" si="4"/>
        <v>0</v>
      </c>
      <c r="AM11" s="203"/>
      <c r="AN11" s="17"/>
      <c r="AO11" s="201"/>
    </row>
    <row r="12" spans="1:41" s="15" customFormat="1" ht="21" customHeight="1">
      <c r="A12" s="23">
        <v>6</v>
      </c>
      <c r="B12" s="23"/>
      <c r="C12" s="24" t="s">
        <v>446</v>
      </c>
      <c r="D12" s="25" t="s">
        <v>833</v>
      </c>
      <c r="E12" s="35"/>
      <c r="F12" s="34"/>
      <c r="G12" s="34"/>
      <c r="H12" s="34"/>
      <c r="I12" s="34"/>
      <c r="J12" s="34"/>
      <c r="K12" s="34"/>
      <c r="L12" s="34"/>
      <c r="M12" s="34"/>
      <c r="N12" s="34"/>
      <c r="O12" s="34"/>
      <c r="P12" s="187"/>
      <c r="Q12" s="34" t="s">
        <v>6</v>
      </c>
      <c r="R12" s="34"/>
      <c r="S12" s="34"/>
      <c r="T12" s="34"/>
      <c r="U12" s="34"/>
      <c r="V12" s="211" t="s">
        <v>7</v>
      </c>
      <c r="W12" s="34"/>
      <c r="X12" s="34"/>
      <c r="Y12" s="34"/>
      <c r="Z12" s="34"/>
      <c r="AA12" s="34"/>
      <c r="AB12" s="34"/>
      <c r="AC12" s="34"/>
      <c r="AD12" s="34"/>
      <c r="AE12" s="34"/>
      <c r="AF12" s="34"/>
      <c r="AG12" s="34"/>
      <c r="AH12" s="34"/>
      <c r="AI12" s="34"/>
      <c r="AJ12" s="11">
        <f t="shared" si="2"/>
        <v>1</v>
      </c>
      <c r="AK12" s="202">
        <f t="shared" si="3"/>
        <v>1</v>
      </c>
      <c r="AL12" s="202">
        <f t="shared" si="4"/>
        <v>0</v>
      </c>
      <c r="AM12" s="203"/>
      <c r="AN12" s="17"/>
      <c r="AO12" s="201"/>
    </row>
    <row r="13" spans="1:41" s="15" customFormat="1" ht="21" customHeight="1">
      <c r="A13" s="23">
        <v>7</v>
      </c>
      <c r="B13" s="23"/>
      <c r="C13" s="24" t="s">
        <v>834</v>
      </c>
      <c r="D13" s="25" t="s">
        <v>554</v>
      </c>
      <c r="E13" s="35"/>
      <c r="F13" s="34"/>
      <c r="G13" s="34"/>
      <c r="H13" s="34"/>
      <c r="I13" s="34"/>
      <c r="J13" s="34"/>
      <c r="K13" s="34"/>
      <c r="L13" s="34"/>
      <c r="M13" s="34"/>
      <c r="N13" s="34"/>
      <c r="O13" s="34"/>
      <c r="P13" s="187"/>
      <c r="Q13" s="34"/>
      <c r="R13" s="34"/>
      <c r="S13" s="34"/>
      <c r="T13" s="34"/>
      <c r="U13" s="34"/>
      <c r="V13" s="211"/>
      <c r="W13" s="34"/>
      <c r="X13" s="34"/>
      <c r="Y13" s="34" t="s">
        <v>7</v>
      </c>
      <c r="Z13" s="34"/>
      <c r="AA13" s="34"/>
      <c r="AB13" s="34"/>
      <c r="AC13" s="34"/>
      <c r="AD13" s="34"/>
      <c r="AE13" s="34"/>
      <c r="AF13" s="34"/>
      <c r="AG13" s="34"/>
      <c r="AH13" s="34"/>
      <c r="AI13" s="34"/>
      <c r="AJ13" s="11">
        <f t="shared" si="2"/>
        <v>0</v>
      </c>
      <c r="AK13" s="202">
        <f t="shared" si="3"/>
        <v>1</v>
      </c>
      <c r="AL13" s="202">
        <f t="shared" si="4"/>
        <v>0</v>
      </c>
      <c r="AM13" s="203"/>
      <c r="AN13" s="17"/>
      <c r="AO13" s="201"/>
    </row>
    <row r="14" spans="1:41" s="15" customFormat="1" ht="21" customHeight="1">
      <c r="A14" s="23">
        <v>8</v>
      </c>
      <c r="B14" s="23"/>
      <c r="C14" s="24" t="s">
        <v>835</v>
      </c>
      <c r="D14" s="25" t="s">
        <v>133</v>
      </c>
      <c r="E14" s="35"/>
      <c r="F14" s="34"/>
      <c r="G14" s="34"/>
      <c r="H14" s="34"/>
      <c r="I14" s="34"/>
      <c r="J14" s="34"/>
      <c r="K14" s="34"/>
      <c r="L14" s="34"/>
      <c r="M14" s="34"/>
      <c r="N14" s="34"/>
      <c r="O14" s="34"/>
      <c r="P14" s="187"/>
      <c r="Q14" s="34"/>
      <c r="R14" s="34"/>
      <c r="S14" s="34"/>
      <c r="T14" s="34"/>
      <c r="U14" s="34"/>
      <c r="V14" s="211"/>
      <c r="W14" s="34"/>
      <c r="X14" s="34"/>
      <c r="Y14" s="34"/>
      <c r="Z14" s="34"/>
      <c r="AA14" s="34"/>
      <c r="AB14" s="34"/>
      <c r="AC14" s="34"/>
      <c r="AD14" s="34"/>
      <c r="AE14" s="34"/>
      <c r="AF14" s="34"/>
      <c r="AG14" s="34"/>
      <c r="AH14" s="34"/>
      <c r="AI14" s="34"/>
      <c r="AJ14" s="11">
        <f t="shared" si="2"/>
        <v>0</v>
      </c>
      <c r="AK14" s="202">
        <f t="shared" si="3"/>
        <v>0</v>
      </c>
      <c r="AL14" s="202">
        <f t="shared" si="4"/>
        <v>0</v>
      </c>
      <c r="AM14" s="203"/>
      <c r="AN14" s="17"/>
      <c r="AO14" s="201"/>
    </row>
    <row r="15" spans="1:41" s="15" customFormat="1" ht="21" customHeight="1">
      <c r="A15" s="23">
        <v>9</v>
      </c>
      <c r="B15" s="23"/>
      <c r="C15" s="24" t="s">
        <v>836</v>
      </c>
      <c r="D15" s="25" t="s">
        <v>837</v>
      </c>
      <c r="E15" s="35"/>
      <c r="F15" s="34"/>
      <c r="G15" s="34"/>
      <c r="H15" s="34"/>
      <c r="I15" s="34"/>
      <c r="J15" s="34"/>
      <c r="K15" s="34"/>
      <c r="L15" s="34"/>
      <c r="M15" s="34"/>
      <c r="N15" s="34"/>
      <c r="O15" s="34"/>
      <c r="P15" s="187"/>
      <c r="Q15" s="34"/>
      <c r="R15" s="37"/>
      <c r="S15" s="34"/>
      <c r="T15" s="34"/>
      <c r="U15" s="34"/>
      <c r="V15" s="211"/>
      <c r="W15" s="34"/>
      <c r="X15" s="34"/>
      <c r="Y15" s="34"/>
      <c r="Z15" s="34"/>
      <c r="AA15" s="34"/>
      <c r="AB15" s="34"/>
      <c r="AC15" s="34"/>
      <c r="AD15" s="34"/>
      <c r="AE15" s="34"/>
      <c r="AF15" s="34"/>
      <c r="AG15" s="34"/>
      <c r="AH15" s="34"/>
      <c r="AI15" s="34"/>
      <c r="AJ15" s="11">
        <f t="shared" si="2"/>
        <v>0</v>
      </c>
      <c r="AK15" s="202">
        <f t="shared" si="3"/>
        <v>0</v>
      </c>
      <c r="AL15" s="202">
        <f t="shared" si="4"/>
        <v>0</v>
      </c>
      <c r="AM15" s="203"/>
      <c r="AN15" s="17"/>
      <c r="AO15" s="201"/>
    </row>
    <row r="16" spans="1:41" s="15" customFormat="1" ht="21" customHeight="1">
      <c r="A16" s="23">
        <v>10</v>
      </c>
      <c r="B16" s="23"/>
      <c r="C16" s="24" t="s">
        <v>838</v>
      </c>
      <c r="D16" s="25" t="s">
        <v>12</v>
      </c>
      <c r="E16" s="35"/>
      <c r="F16" s="34"/>
      <c r="G16" s="34"/>
      <c r="H16" s="34"/>
      <c r="I16" s="34"/>
      <c r="J16" s="34"/>
      <c r="K16" s="34"/>
      <c r="L16" s="34"/>
      <c r="M16" s="34"/>
      <c r="N16" s="34"/>
      <c r="O16" s="34"/>
      <c r="P16" s="187"/>
      <c r="Q16" s="34"/>
      <c r="R16" s="37"/>
      <c r="S16" s="34"/>
      <c r="T16" s="34"/>
      <c r="U16" s="34"/>
      <c r="V16" s="211"/>
      <c r="W16" s="34"/>
      <c r="X16" s="34"/>
      <c r="Y16" s="34"/>
      <c r="Z16" s="34"/>
      <c r="AA16" s="34"/>
      <c r="AB16" s="34"/>
      <c r="AC16" s="34"/>
      <c r="AD16" s="34"/>
      <c r="AE16" s="34"/>
      <c r="AF16" s="34"/>
      <c r="AG16" s="34"/>
      <c r="AH16" s="34"/>
      <c r="AI16" s="34"/>
      <c r="AJ16" s="11">
        <f t="shared" si="2"/>
        <v>0</v>
      </c>
      <c r="AK16" s="202">
        <f t="shared" si="3"/>
        <v>0</v>
      </c>
      <c r="AL16" s="202">
        <f t="shared" si="4"/>
        <v>0</v>
      </c>
      <c r="AM16" s="203"/>
      <c r="AN16" s="17"/>
      <c r="AO16" s="201"/>
    </row>
    <row r="17" spans="1:41" s="15" customFormat="1" ht="21" customHeight="1">
      <c r="A17" s="23">
        <v>11</v>
      </c>
      <c r="B17" s="23"/>
      <c r="C17" s="24" t="s">
        <v>839</v>
      </c>
      <c r="D17" s="25" t="s">
        <v>12</v>
      </c>
      <c r="E17" s="35"/>
      <c r="F17" s="34"/>
      <c r="G17" s="34"/>
      <c r="H17" s="34"/>
      <c r="I17" s="34"/>
      <c r="J17" s="34"/>
      <c r="K17" s="34"/>
      <c r="L17" s="34"/>
      <c r="M17" s="34"/>
      <c r="N17" s="34"/>
      <c r="O17" s="34"/>
      <c r="P17" s="187"/>
      <c r="Q17" s="37" t="s">
        <v>6</v>
      </c>
      <c r="R17" s="34"/>
      <c r="S17" s="220" t="s">
        <v>6</v>
      </c>
      <c r="T17" s="34"/>
      <c r="U17" s="34"/>
      <c r="V17" s="211" t="s">
        <v>7</v>
      </c>
      <c r="W17" s="34"/>
      <c r="X17" s="211" t="s">
        <v>6</v>
      </c>
      <c r="Y17" s="34"/>
      <c r="Z17" s="34"/>
      <c r="AA17" s="34"/>
      <c r="AB17" s="34"/>
      <c r="AC17" s="34"/>
      <c r="AD17" s="34"/>
      <c r="AE17" s="34"/>
      <c r="AF17" s="34"/>
      <c r="AG17" s="34"/>
      <c r="AH17" s="34"/>
      <c r="AI17" s="34"/>
      <c r="AJ17" s="11">
        <f t="shared" si="2"/>
        <v>3</v>
      </c>
      <c r="AK17" s="202">
        <f t="shared" si="3"/>
        <v>1</v>
      </c>
      <c r="AL17" s="202">
        <f t="shared" si="4"/>
        <v>0</v>
      </c>
      <c r="AM17" s="203"/>
      <c r="AN17" s="17"/>
      <c r="AO17" s="201"/>
    </row>
    <row r="18" spans="1:41" s="15" customFormat="1" ht="21" customHeight="1">
      <c r="A18" s="23">
        <v>12</v>
      </c>
      <c r="B18" s="23"/>
      <c r="C18" s="24" t="s">
        <v>840</v>
      </c>
      <c r="D18" s="25" t="s">
        <v>25</v>
      </c>
      <c r="E18" s="35"/>
      <c r="F18" s="34"/>
      <c r="G18" s="34"/>
      <c r="H18" s="34"/>
      <c r="I18" s="34"/>
      <c r="J18" s="34"/>
      <c r="K18" s="34"/>
      <c r="L18" s="34"/>
      <c r="M18" s="34"/>
      <c r="N18" s="34"/>
      <c r="O18" s="34"/>
      <c r="P18" s="187"/>
      <c r="Q18" s="34"/>
      <c r="R18" s="35"/>
      <c r="S18" s="34"/>
      <c r="T18" s="34"/>
      <c r="U18" s="34"/>
      <c r="V18" s="211" t="s">
        <v>7</v>
      </c>
      <c r="W18" s="34"/>
      <c r="X18" s="228"/>
      <c r="Y18" s="34"/>
      <c r="Z18" s="34"/>
      <c r="AA18" s="34"/>
      <c r="AB18" s="34"/>
      <c r="AC18" s="34"/>
      <c r="AD18" s="34"/>
      <c r="AE18" s="34"/>
      <c r="AF18" s="34"/>
      <c r="AG18" s="34"/>
      <c r="AH18" s="34"/>
      <c r="AI18" s="34"/>
      <c r="AJ18" s="11">
        <f t="shared" si="2"/>
        <v>0</v>
      </c>
      <c r="AK18" s="202">
        <f t="shared" si="3"/>
        <v>1</v>
      </c>
      <c r="AL18" s="202">
        <f t="shared" si="4"/>
        <v>0</v>
      </c>
      <c r="AM18" s="203"/>
      <c r="AN18" s="17"/>
      <c r="AO18" s="201"/>
    </row>
    <row r="19" spans="1:41" s="15" customFormat="1" ht="21" customHeight="1">
      <c r="A19" s="23">
        <v>13</v>
      </c>
      <c r="B19" s="23"/>
      <c r="C19" s="24" t="s">
        <v>841</v>
      </c>
      <c r="D19" s="25" t="s">
        <v>68</v>
      </c>
      <c r="E19" s="35"/>
      <c r="F19" s="34"/>
      <c r="G19" s="34"/>
      <c r="H19" s="34"/>
      <c r="I19" s="34"/>
      <c r="J19" s="34"/>
      <c r="K19" s="34"/>
      <c r="L19" s="34"/>
      <c r="M19" s="34"/>
      <c r="N19" s="34"/>
      <c r="O19" s="34"/>
      <c r="P19" s="187"/>
      <c r="Q19" s="34"/>
      <c r="R19" s="34" t="s">
        <v>6</v>
      </c>
      <c r="S19" s="34"/>
      <c r="T19" s="34"/>
      <c r="U19" s="34"/>
      <c r="V19" s="211"/>
      <c r="W19" s="34"/>
      <c r="X19" s="211"/>
      <c r="Y19" s="34"/>
      <c r="Z19" s="34"/>
      <c r="AA19" s="34"/>
      <c r="AB19" s="34"/>
      <c r="AC19" s="34"/>
      <c r="AD19" s="34"/>
      <c r="AE19" s="34"/>
      <c r="AF19" s="34"/>
      <c r="AG19" s="34"/>
      <c r="AH19" s="34"/>
      <c r="AI19" s="34"/>
      <c r="AJ19" s="11">
        <f t="shared" si="2"/>
        <v>1</v>
      </c>
      <c r="AK19" s="202">
        <f t="shared" si="3"/>
        <v>0</v>
      </c>
      <c r="AL19" s="202">
        <f t="shared" si="4"/>
        <v>0</v>
      </c>
      <c r="AM19" s="203"/>
      <c r="AN19" s="17"/>
      <c r="AO19" s="201"/>
    </row>
    <row r="20" spans="1:41" s="15" customFormat="1" ht="21" customHeight="1">
      <c r="A20" s="23">
        <v>14</v>
      </c>
      <c r="B20" s="23"/>
      <c r="C20" s="24" t="s">
        <v>577</v>
      </c>
      <c r="D20" s="25" t="s">
        <v>82</v>
      </c>
      <c r="E20" s="35"/>
      <c r="F20" s="34"/>
      <c r="G20" s="34"/>
      <c r="H20" s="34"/>
      <c r="I20" s="34"/>
      <c r="J20" s="34"/>
      <c r="K20" s="34"/>
      <c r="L20" s="34"/>
      <c r="M20" s="34"/>
      <c r="N20" s="34"/>
      <c r="O20" s="34" t="s">
        <v>6</v>
      </c>
      <c r="P20" s="187" t="s">
        <v>6</v>
      </c>
      <c r="Q20" s="34" t="s">
        <v>6</v>
      </c>
      <c r="R20" s="34" t="s">
        <v>6</v>
      </c>
      <c r="S20" s="34" t="s">
        <v>6</v>
      </c>
      <c r="T20" s="34"/>
      <c r="U20" s="34"/>
      <c r="V20" s="226" t="s">
        <v>6</v>
      </c>
      <c r="W20" s="34" t="s">
        <v>6</v>
      </c>
      <c r="X20" s="226" t="s">
        <v>6</v>
      </c>
      <c r="Y20" s="34" t="s">
        <v>6</v>
      </c>
      <c r="Z20" s="34"/>
      <c r="AA20" s="34"/>
      <c r="AB20" s="34"/>
      <c r="AC20" s="34"/>
      <c r="AD20" s="34"/>
      <c r="AE20" s="34"/>
      <c r="AF20" s="34"/>
      <c r="AG20" s="34"/>
      <c r="AH20" s="34"/>
      <c r="AI20" s="34"/>
      <c r="AJ20" s="11">
        <f t="shared" si="2"/>
        <v>9</v>
      </c>
      <c r="AK20" s="202">
        <f t="shared" si="3"/>
        <v>0</v>
      </c>
      <c r="AL20" s="202">
        <f t="shared" si="4"/>
        <v>0</v>
      </c>
      <c r="AM20" s="203"/>
      <c r="AN20" s="17"/>
      <c r="AO20" s="201"/>
    </row>
    <row r="21" spans="1:41" s="15" customFormat="1" ht="21" customHeight="1">
      <c r="A21" s="23">
        <v>15</v>
      </c>
      <c r="B21" s="23"/>
      <c r="C21" s="24" t="s">
        <v>45</v>
      </c>
      <c r="D21" s="25" t="s">
        <v>44</v>
      </c>
      <c r="E21" s="35"/>
      <c r="F21" s="34"/>
      <c r="G21" s="34"/>
      <c r="H21" s="34"/>
      <c r="I21" s="34"/>
      <c r="J21" s="34"/>
      <c r="K21" s="34"/>
      <c r="L21" s="34"/>
      <c r="M21" s="34"/>
      <c r="N21" s="34"/>
      <c r="O21" s="34" t="s">
        <v>6</v>
      </c>
      <c r="P21" s="187" t="s">
        <v>6</v>
      </c>
      <c r="Q21" s="34" t="s">
        <v>6</v>
      </c>
      <c r="R21" s="34" t="s">
        <v>6</v>
      </c>
      <c r="S21" s="34" t="s">
        <v>6</v>
      </c>
      <c r="T21" s="34"/>
      <c r="U21" s="34"/>
      <c r="V21" s="226" t="s">
        <v>6</v>
      </c>
      <c r="W21" s="34" t="s">
        <v>6</v>
      </c>
      <c r="X21" s="226" t="s">
        <v>6</v>
      </c>
      <c r="Y21" s="34" t="s">
        <v>6</v>
      </c>
      <c r="Z21" s="34"/>
      <c r="AA21" s="34"/>
      <c r="AB21" s="34"/>
      <c r="AC21" s="34"/>
      <c r="AD21" s="34"/>
      <c r="AE21" s="34"/>
      <c r="AF21" s="34"/>
      <c r="AG21" s="34"/>
      <c r="AH21" s="34"/>
      <c r="AI21" s="34"/>
      <c r="AJ21" s="11">
        <f t="shared" si="2"/>
        <v>9</v>
      </c>
      <c r="AK21" s="202">
        <f t="shared" si="3"/>
        <v>0</v>
      </c>
      <c r="AL21" s="202">
        <f t="shared" si="4"/>
        <v>0</v>
      </c>
      <c r="AM21" s="203"/>
      <c r="AN21" s="17"/>
      <c r="AO21" s="201"/>
    </row>
    <row r="22" spans="1:41" s="15" customFormat="1" ht="21" customHeight="1">
      <c r="A22" s="23">
        <v>16</v>
      </c>
      <c r="B22" s="23"/>
      <c r="C22" s="24" t="s">
        <v>842</v>
      </c>
      <c r="D22" s="25" t="s">
        <v>61</v>
      </c>
      <c r="E22" s="35"/>
      <c r="F22" s="34"/>
      <c r="G22" s="34"/>
      <c r="H22" s="34"/>
      <c r="I22" s="34"/>
      <c r="J22" s="34"/>
      <c r="K22" s="34"/>
      <c r="L22" s="34"/>
      <c r="M22" s="34"/>
      <c r="N22" s="34"/>
      <c r="O22" s="34" t="s">
        <v>6</v>
      </c>
      <c r="P22" s="187" t="s">
        <v>6</v>
      </c>
      <c r="Q22" s="34" t="s">
        <v>6</v>
      </c>
      <c r="R22" s="34"/>
      <c r="S22" s="34" t="s">
        <v>6</v>
      </c>
      <c r="T22" s="34"/>
      <c r="U22" s="34"/>
      <c r="V22" s="226" t="s">
        <v>6</v>
      </c>
      <c r="W22" s="34" t="s">
        <v>6</v>
      </c>
      <c r="X22" s="226" t="s">
        <v>6</v>
      </c>
      <c r="Y22" s="34" t="s">
        <v>6</v>
      </c>
      <c r="Z22" s="34"/>
      <c r="AA22" s="34"/>
      <c r="AB22" s="34"/>
      <c r="AC22" s="34"/>
      <c r="AD22" s="34"/>
      <c r="AE22" s="34"/>
      <c r="AF22" s="34"/>
      <c r="AG22" s="34"/>
      <c r="AH22" s="34"/>
      <c r="AI22" s="34"/>
      <c r="AJ22" s="11">
        <f t="shared" si="2"/>
        <v>8</v>
      </c>
      <c r="AK22" s="202">
        <f t="shared" si="3"/>
        <v>0</v>
      </c>
      <c r="AL22" s="202">
        <f t="shared" si="4"/>
        <v>0</v>
      </c>
      <c r="AM22" s="203"/>
      <c r="AN22" s="17"/>
      <c r="AO22" s="201"/>
    </row>
    <row r="23" spans="1:41" s="15" customFormat="1" ht="21" customHeight="1">
      <c r="A23" s="23">
        <v>17</v>
      </c>
      <c r="B23" s="23"/>
      <c r="C23" s="24" t="s">
        <v>843</v>
      </c>
      <c r="D23" s="25" t="s">
        <v>844</v>
      </c>
      <c r="E23" s="35"/>
      <c r="F23" s="34"/>
      <c r="G23" s="34"/>
      <c r="H23" s="34"/>
      <c r="I23" s="34"/>
      <c r="J23" s="34"/>
      <c r="K23" s="34"/>
      <c r="L23" s="34"/>
      <c r="M23" s="34"/>
      <c r="N23" s="34"/>
      <c r="O23" s="34"/>
      <c r="P23" s="187"/>
      <c r="Q23" s="37" t="s">
        <v>6</v>
      </c>
      <c r="R23" s="34" t="s">
        <v>6</v>
      </c>
      <c r="S23" s="34" t="s">
        <v>7</v>
      </c>
      <c r="T23" s="34"/>
      <c r="U23" s="34"/>
      <c r="V23" s="226" t="s">
        <v>6</v>
      </c>
      <c r="W23" s="34"/>
      <c r="X23" s="226"/>
      <c r="Y23" s="34" t="s">
        <v>6</v>
      </c>
      <c r="Z23" s="34"/>
      <c r="AA23" s="34"/>
      <c r="AB23" s="34"/>
      <c r="AC23" s="34"/>
      <c r="AD23" s="34"/>
      <c r="AE23" s="34"/>
      <c r="AF23" s="34"/>
      <c r="AG23" s="34"/>
      <c r="AH23" s="34"/>
      <c r="AI23" s="34"/>
      <c r="AJ23" s="11">
        <f t="shared" si="2"/>
        <v>4</v>
      </c>
      <c r="AK23" s="202">
        <f t="shared" si="3"/>
        <v>1</v>
      </c>
      <c r="AL23" s="202">
        <f t="shared" si="4"/>
        <v>0</v>
      </c>
      <c r="AM23" s="203"/>
      <c r="AN23" s="17"/>
      <c r="AO23" s="201"/>
    </row>
    <row r="24" spans="1:41" s="15" customFormat="1" ht="21" customHeight="1">
      <c r="A24" s="23">
        <v>18</v>
      </c>
      <c r="B24" s="23"/>
      <c r="C24" s="24" t="s">
        <v>845</v>
      </c>
      <c r="D24" s="25" t="s">
        <v>34</v>
      </c>
      <c r="E24" s="35"/>
      <c r="F24" s="34"/>
      <c r="G24" s="34"/>
      <c r="H24" s="34"/>
      <c r="I24" s="34"/>
      <c r="J24" s="34"/>
      <c r="K24" s="34"/>
      <c r="L24" s="34"/>
      <c r="M24" s="34"/>
      <c r="N24" s="34"/>
      <c r="O24" s="34"/>
      <c r="P24" s="187"/>
      <c r="Q24" s="34"/>
      <c r="R24" s="34"/>
      <c r="S24" s="34"/>
      <c r="T24" s="34"/>
      <c r="U24" s="34"/>
      <c r="V24" s="226" t="s">
        <v>6</v>
      </c>
      <c r="W24" s="34"/>
      <c r="X24" s="226" t="s">
        <v>6</v>
      </c>
      <c r="Y24" s="34"/>
      <c r="Z24" s="34"/>
      <c r="AA24" s="34"/>
      <c r="AB24" s="34"/>
      <c r="AC24" s="34"/>
      <c r="AD24" s="34"/>
      <c r="AE24" s="34"/>
      <c r="AF24" s="34"/>
      <c r="AG24" s="34"/>
      <c r="AH24" s="34"/>
      <c r="AI24" s="34"/>
      <c r="AJ24" s="11">
        <f t="shared" si="2"/>
        <v>2</v>
      </c>
      <c r="AK24" s="202">
        <f t="shared" si="3"/>
        <v>0</v>
      </c>
      <c r="AL24" s="202">
        <f t="shared" si="4"/>
        <v>0</v>
      </c>
      <c r="AM24" s="203"/>
      <c r="AN24" s="17"/>
      <c r="AO24" s="201"/>
    </row>
    <row r="25" spans="1:41" s="15" customFormat="1" ht="21" customHeight="1">
      <c r="A25" s="23">
        <v>19</v>
      </c>
      <c r="B25" s="23"/>
      <c r="C25" s="24" t="s">
        <v>71</v>
      </c>
      <c r="D25" s="25" t="s">
        <v>51</v>
      </c>
      <c r="E25" s="35"/>
      <c r="F25" s="34"/>
      <c r="G25" s="34"/>
      <c r="H25" s="34"/>
      <c r="I25" s="34"/>
      <c r="J25" s="34"/>
      <c r="K25" s="34"/>
      <c r="L25" s="34"/>
      <c r="M25" s="34"/>
      <c r="N25" s="34"/>
      <c r="O25" s="34" t="s">
        <v>6</v>
      </c>
      <c r="P25" s="187" t="s">
        <v>6</v>
      </c>
      <c r="Q25" s="34" t="s">
        <v>6</v>
      </c>
      <c r="R25" s="34" t="s">
        <v>6</v>
      </c>
      <c r="S25" s="34" t="s">
        <v>6</v>
      </c>
      <c r="T25" s="34"/>
      <c r="U25" s="34"/>
      <c r="V25" s="226" t="s">
        <v>6</v>
      </c>
      <c r="W25" s="34" t="s">
        <v>6</v>
      </c>
      <c r="X25" s="226" t="s">
        <v>6</v>
      </c>
      <c r="Y25" s="34" t="s">
        <v>6</v>
      </c>
      <c r="Z25" s="34"/>
      <c r="AA25" s="34"/>
      <c r="AB25" s="34"/>
      <c r="AC25" s="34"/>
      <c r="AD25" s="34"/>
      <c r="AE25" s="34"/>
      <c r="AF25" s="34"/>
      <c r="AG25" s="34"/>
      <c r="AH25" s="34"/>
      <c r="AI25" s="34"/>
      <c r="AJ25" s="11">
        <f t="shared" si="2"/>
        <v>9</v>
      </c>
      <c r="AK25" s="202">
        <f t="shared" si="3"/>
        <v>0</v>
      </c>
      <c r="AL25" s="202">
        <f t="shared" si="4"/>
        <v>0</v>
      </c>
      <c r="AM25" s="203"/>
      <c r="AN25" s="17"/>
      <c r="AO25" s="201"/>
    </row>
    <row r="26" spans="1:41" s="15" customFormat="1" ht="21" customHeight="1">
      <c r="A26" s="23">
        <v>20</v>
      </c>
      <c r="B26" s="23"/>
      <c r="C26" s="24" t="s">
        <v>846</v>
      </c>
      <c r="D26" s="25" t="s">
        <v>631</v>
      </c>
      <c r="E26" s="35"/>
      <c r="F26" s="34"/>
      <c r="G26" s="34"/>
      <c r="H26" s="34"/>
      <c r="I26" s="34"/>
      <c r="J26" s="34"/>
      <c r="K26" s="34"/>
      <c r="L26" s="34"/>
      <c r="M26" s="34"/>
      <c r="N26" s="34"/>
      <c r="O26" s="34" t="s">
        <v>6</v>
      </c>
      <c r="P26" s="187" t="s">
        <v>6</v>
      </c>
      <c r="Q26" s="34" t="s">
        <v>6</v>
      </c>
      <c r="R26" s="34" t="s">
        <v>6</v>
      </c>
      <c r="S26" s="34" t="s">
        <v>6</v>
      </c>
      <c r="T26" s="34"/>
      <c r="U26" s="34"/>
      <c r="V26" s="226" t="s">
        <v>6</v>
      </c>
      <c r="W26" s="34" t="s">
        <v>6</v>
      </c>
      <c r="X26" s="211" t="s">
        <v>6</v>
      </c>
      <c r="Y26" s="34" t="s">
        <v>6</v>
      </c>
      <c r="Z26" s="34"/>
      <c r="AA26" s="34"/>
      <c r="AB26" s="34"/>
      <c r="AC26" s="34"/>
      <c r="AD26" s="34"/>
      <c r="AE26" s="34"/>
      <c r="AF26" s="34"/>
      <c r="AG26" s="34"/>
      <c r="AH26" s="34"/>
      <c r="AI26" s="34"/>
      <c r="AJ26" s="11">
        <f t="shared" si="2"/>
        <v>9</v>
      </c>
      <c r="AK26" s="202">
        <f t="shared" si="3"/>
        <v>0</v>
      </c>
      <c r="AL26" s="202">
        <f t="shared" si="4"/>
        <v>0</v>
      </c>
      <c r="AM26" s="203"/>
      <c r="AN26" s="17"/>
      <c r="AO26" s="201"/>
    </row>
    <row r="27" spans="1:41" s="15" customFormat="1" ht="21" customHeight="1">
      <c r="A27" s="23">
        <v>21</v>
      </c>
      <c r="B27" s="23"/>
      <c r="C27" s="24" t="s">
        <v>847</v>
      </c>
      <c r="D27" s="25" t="s">
        <v>36</v>
      </c>
      <c r="E27" s="35"/>
      <c r="F27" s="34"/>
      <c r="G27" s="34"/>
      <c r="H27" s="34"/>
      <c r="I27" s="34"/>
      <c r="J27" s="34"/>
      <c r="K27" s="34"/>
      <c r="L27" s="34"/>
      <c r="M27" s="34"/>
      <c r="N27" s="34"/>
      <c r="O27" s="34" t="s">
        <v>6</v>
      </c>
      <c r="P27" s="187" t="s">
        <v>6</v>
      </c>
      <c r="Q27" s="34" t="s">
        <v>6</v>
      </c>
      <c r="R27" s="34" t="s">
        <v>6</v>
      </c>
      <c r="S27" s="34" t="s">
        <v>6</v>
      </c>
      <c r="T27" s="34"/>
      <c r="U27" s="34"/>
      <c r="V27" s="226" t="s">
        <v>6</v>
      </c>
      <c r="W27" s="34" t="s">
        <v>6</v>
      </c>
      <c r="X27" s="211" t="s">
        <v>6</v>
      </c>
      <c r="Y27" s="34" t="s">
        <v>6</v>
      </c>
      <c r="Z27" s="34"/>
      <c r="AA27" s="34"/>
      <c r="AB27" s="34"/>
      <c r="AC27" s="34"/>
      <c r="AD27" s="34"/>
      <c r="AE27" s="34"/>
      <c r="AF27" s="34"/>
      <c r="AG27" s="34"/>
      <c r="AH27" s="34"/>
      <c r="AI27" s="34"/>
      <c r="AJ27" s="11">
        <f t="shared" si="2"/>
        <v>9</v>
      </c>
      <c r="AK27" s="202">
        <f t="shared" si="3"/>
        <v>0</v>
      </c>
      <c r="AL27" s="202">
        <f t="shared" si="4"/>
        <v>0</v>
      </c>
      <c r="AM27" s="203"/>
      <c r="AN27" s="17"/>
      <c r="AO27" s="201"/>
    </row>
    <row r="28" spans="1:41" s="15" customFormat="1" ht="21" customHeight="1">
      <c r="A28" s="23">
        <v>22</v>
      </c>
      <c r="B28" s="23"/>
      <c r="C28" s="24" t="s">
        <v>848</v>
      </c>
      <c r="D28" s="25" t="s">
        <v>116</v>
      </c>
      <c r="E28" s="35"/>
      <c r="F28" s="34"/>
      <c r="G28" s="34"/>
      <c r="H28" s="34"/>
      <c r="I28" s="34"/>
      <c r="J28" s="34"/>
      <c r="K28" s="34"/>
      <c r="L28" s="34"/>
      <c r="M28" s="34"/>
      <c r="N28" s="34"/>
      <c r="O28" s="34" t="s">
        <v>6</v>
      </c>
      <c r="P28" s="187" t="s">
        <v>6</v>
      </c>
      <c r="Q28" s="34" t="s">
        <v>6</v>
      </c>
      <c r="R28" s="34" t="s">
        <v>6</v>
      </c>
      <c r="S28" s="34" t="s">
        <v>6</v>
      </c>
      <c r="T28" s="34"/>
      <c r="U28" s="34"/>
      <c r="V28" s="226" t="s">
        <v>6</v>
      </c>
      <c r="W28" s="34" t="s">
        <v>6</v>
      </c>
      <c r="X28" s="211" t="s">
        <v>6</v>
      </c>
      <c r="Y28" s="34" t="s">
        <v>6</v>
      </c>
      <c r="Z28" s="34"/>
      <c r="AA28" s="34"/>
      <c r="AB28" s="34"/>
      <c r="AC28" s="34"/>
      <c r="AD28" s="34"/>
      <c r="AE28" s="34"/>
      <c r="AF28" s="34"/>
      <c r="AG28" s="34"/>
      <c r="AH28" s="34"/>
      <c r="AI28" s="34"/>
      <c r="AJ28" s="11">
        <f t="shared" si="2"/>
        <v>9</v>
      </c>
      <c r="AK28" s="202">
        <f t="shared" si="3"/>
        <v>0</v>
      </c>
      <c r="AL28" s="202">
        <f t="shared" si="4"/>
        <v>0</v>
      </c>
      <c r="AM28" s="203"/>
      <c r="AN28" s="17"/>
      <c r="AO28" s="201"/>
    </row>
    <row r="29" spans="1:41" s="15" customFormat="1" ht="21" customHeight="1">
      <c r="A29" s="23">
        <v>23</v>
      </c>
      <c r="B29" s="23"/>
      <c r="C29" s="24" t="s">
        <v>849</v>
      </c>
      <c r="D29" s="25" t="s">
        <v>117</v>
      </c>
      <c r="E29" s="35"/>
      <c r="F29" s="34"/>
      <c r="G29" s="34"/>
      <c r="H29" s="34"/>
      <c r="I29" s="34"/>
      <c r="J29" s="34"/>
      <c r="K29" s="34"/>
      <c r="L29" s="34"/>
      <c r="M29" s="34"/>
      <c r="N29" s="34"/>
      <c r="O29" s="34"/>
      <c r="P29" s="187"/>
      <c r="Q29" s="34"/>
      <c r="R29" s="34" t="s">
        <v>6</v>
      </c>
      <c r="S29" s="34"/>
      <c r="T29" s="34"/>
      <c r="U29" s="34"/>
      <c r="V29" s="226"/>
      <c r="W29" s="34" t="s">
        <v>6</v>
      </c>
      <c r="X29" s="211"/>
      <c r="Y29" s="34" t="s">
        <v>6</v>
      </c>
      <c r="Z29" s="34"/>
      <c r="AA29" s="34"/>
      <c r="AB29" s="34"/>
      <c r="AC29" s="34"/>
      <c r="AD29" s="34"/>
      <c r="AE29" s="34"/>
      <c r="AF29" s="34"/>
      <c r="AG29" s="34"/>
      <c r="AH29" s="34"/>
      <c r="AI29" s="34"/>
      <c r="AJ29" s="11">
        <f t="shared" si="2"/>
        <v>3</v>
      </c>
      <c r="AK29" s="202">
        <f t="shared" si="3"/>
        <v>0</v>
      </c>
      <c r="AL29" s="202">
        <f t="shared" si="4"/>
        <v>0</v>
      </c>
      <c r="AM29" s="203"/>
      <c r="AN29" s="17"/>
      <c r="AO29" s="201"/>
    </row>
    <row r="30" spans="1:41" s="15" customFormat="1" ht="21" customHeight="1">
      <c r="A30" s="23">
        <v>24</v>
      </c>
      <c r="B30" s="23"/>
      <c r="C30" s="24" t="s">
        <v>351</v>
      </c>
      <c r="D30" s="25" t="s">
        <v>135</v>
      </c>
      <c r="E30" s="35"/>
      <c r="F30" s="34"/>
      <c r="G30" s="34"/>
      <c r="H30" s="34"/>
      <c r="I30" s="34"/>
      <c r="J30" s="34"/>
      <c r="K30" s="34"/>
      <c r="L30" s="34"/>
      <c r="M30" s="34"/>
      <c r="N30" s="34"/>
      <c r="O30" s="34" t="s">
        <v>6</v>
      </c>
      <c r="P30" s="187" t="s">
        <v>6</v>
      </c>
      <c r="Q30" s="34" t="s">
        <v>6</v>
      </c>
      <c r="R30" s="72" t="s">
        <v>6</v>
      </c>
      <c r="S30" s="34" t="s">
        <v>6</v>
      </c>
      <c r="T30" s="34"/>
      <c r="U30" s="34"/>
      <c r="V30" s="227" t="s">
        <v>6</v>
      </c>
      <c r="W30" s="34" t="s">
        <v>6</v>
      </c>
      <c r="X30" s="211" t="s">
        <v>6</v>
      </c>
      <c r="Y30" s="34" t="s">
        <v>6</v>
      </c>
      <c r="Z30" s="34"/>
      <c r="AA30" s="34"/>
      <c r="AB30" s="34"/>
      <c r="AC30" s="34"/>
      <c r="AD30" s="34"/>
      <c r="AE30" s="34"/>
      <c r="AF30" s="34"/>
      <c r="AG30" s="34"/>
      <c r="AH30" s="34"/>
      <c r="AI30" s="34"/>
      <c r="AJ30" s="11">
        <f t="shared" si="2"/>
        <v>9</v>
      </c>
      <c r="AK30" s="202">
        <f t="shared" si="3"/>
        <v>0</v>
      </c>
      <c r="AL30" s="202">
        <f t="shared" si="4"/>
        <v>0</v>
      </c>
      <c r="AM30" s="203"/>
      <c r="AN30" s="17"/>
      <c r="AO30" s="201"/>
    </row>
    <row r="31" spans="1:41" s="15" customFormat="1" ht="21" customHeight="1">
      <c r="A31" s="23">
        <v>25</v>
      </c>
      <c r="B31" s="23"/>
      <c r="C31" s="24" t="s">
        <v>141</v>
      </c>
      <c r="D31" s="25" t="s">
        <v>47</v>
      </c>
      <c r="E31" s="35"/>
      <c r="F31" s="34"/>
      <c r="G31" s="34"/>
      <c r="H31" s="34"/>
      <c r="I31" s="34"/>
      <c r="J31" s="34"/>
      <c r="K31" s="34"/>
      <c r="L31" s="34"/>
      <c r="M31" s="34"/>
      <c r="N31" s="34"/>
      <c r="O31" s="34" t="s">
        <v>6</v>
      </c>
      <c r="P31" s="187" t="s">
        <v>6</v>
      </c>
      <c r="Q31" s="34" t="s">
        <v>6</v>
      </c>
      <c r="R31" s="34" t="s">
        <v>6</v>
      </c>
      <c r="S31" s="34" t="s">
        <v>6</v>
      </c>
      <c r="T31" s="34"/>
      <c r="U31" s="34"/>
      <c r="V31" s="211" t="s">
        <v>6</v>
      </c>
      <c r="W31" s="34" t="s">
        <v>6</v>
      </c>
      <c r="X31" s="211" t="s">
        <v>6</v>
      </c>
      <c r="Y31" s="34" t="s">
        <v>6</v>
      </c>
      <c r="Z31" s="34"/>
      <c r="AA31" s="34"/>
      <c r="AB31" s="34"/>
      <c r="AC31" s="34"/>
      <c r="AD31" s="34"/>
      <c r="AE31" s="34"/>
      <c r="AF31" s="34"/>
      <c r="AG31" s="34"/>
      <c r="AH31" s="34"/>
      <c r="AI31" s="34"/>
      <c r="AJ31" s="11">
        <f t="shared" si="2"/>
        <v>9</v>
      </c>
      <c r="AK31" s="202">
        <f t="shared" si="3"/>
        <v>0</v>
      </c>
      <c r="AL31" s="202">
        <f t="shared" si="4"/>
        <v>0</v>
      </c>
      <c r="AM31" s="203"/>
      <c r="AN31" s="17"/>
      <c r="AO31" s="201"/>
    </row>
    <row r="32" spans="1:41" s="15" customFormat="1" ht="21" customHeight="1">
      <c r="A32" s="23">
        <v>26</v>
      </c>
      <c r="B32" s="23"/>
      <c r="C32" s="24" t="s">
        <v>850</v>
      </c>
      <c r="D32" s="25" t="s">
        <v>55</v>
      </c>
      <c r="E32" s="35"/>
      <c r="F32" s="34"/>
      <c r="G32" s="34"/>
      <c r="H32" s="34"/>
      <c r="I32" s="34"/>
      <c r="J32" s="34"/>
      <c r="K32" s="34"/>
      <c r="L32" s="34"/>
      <c r="M32" s="34"/>
      <c r="N32" s="34"/>
      <c r="O32" s="34" t="s">
        <v>6</v>
      </c>
      <c r="P32" s="187" t="s">
        <v>6</v>
      </c>
      <c r="Q32" s="34" t="s">
        <v>6</v>
      </c>
      <c r="R32" s="34" t="s">
        <v>6</v>
      </c>
      <c r="S32" s="34" t="s">
        <v>6</v>
      </c>
      <c r="T32" s="34"/>
      <c r="U32" s="34"/>
      <c r="V32" s="211" t="s">
        <v>6</v>
      </c>
      <c r="W32" s="34" t="s">
        <v>6</v>
      </c>
      <c r="X32" s="211" t="s">
        <v>6</v>
      </c>
      <c r="Y32" s="34" t="s">
        <v>6</v>
      </c>
      <c r="Z32" s="34"/>
      <c r="AA32" s="34"/>
      <c r="AB32" s="34"/>
      <c r="AC32" s="34"/>
      <c r="AD32" s="34"/>
      <c r="AE32" s="34"/>
      <c r="AF32" s="34"/>
      <c r="AG32" s="34"/>
      <c r="AH32" s="34"/>
      <c r="AI32" s="34"/>
      <c r="AJ32" s="11">
        <f t="shared" si="2"/>
        <v>9</v>
      </c>
      <c r="AK32" s="202">
        <f t="shared" si="3"/>
        <v>0</v>
      </c>
      <c r="AL32" s="202">
        <f t="shared" si="4"/>
        <v>0</v>
      </c>
      <c r="AM32" s="203"/>
      <c r="AN32" s="17"/>
      <c r="AO32" s="201"/>
    </row>
    <row r="33" spans="1:41" s="15" customFormat="1" ht="21" customHeight="1">
      <c r="A33" s="23">
        <v>27</v>
      </c>
      <c r="B33" s="23"/>
      <c r="C33" s="24" t="s">
        <v>270</v>
      </c>
      <c r="D33" s="25" t="s">
        <v>789</v>
      </c>
      <c r="E33" s="35"/>
      <c r="F33" s="34"/>
      <c r="G33" s="34"/>
      <c r="H33" s="34"/>
      <c r="I33" s="34"/>
      <c r="J33" s="34"/>
      <c r="K33" s="34"/>
      <c r="L33" s="34"/>
      <c r="M33" s="34"/>
      <c r="N33" s="34"/>
      <c r="O33" s="34"/>
      <c r="P33" s="187"/>
      <c r="Q33" s="34"/>
      <c r="R33" s="34" t="s">
        <v>6</v>
      </c>
      <c r="S33" s="34"/>
      <c r="T33" s="34"/>
      <c r="U33" s="34"/>
      <c r="V33" s="211"/>
      <c r="W33" s="34"/>
      <c r="X33" s="211" t="s">
        <v>8</v>
      </c>
      <c r="Y33" s="34"/>
      <c r="Z33" s="34"/>
      <c r="AA33" s="34"/>
      <c r="AB33" s="34"/>
      <c r="AC33" s="34"/>
      <c r="AD33" s="34"/>
      <c r="AE33" s="34"/>
      <c r="AF33" s="34"/>
      <c r="AG33" s="34"/>
      <c r="AH33" s="34"/>
      <c r="AI33" s="34"/>
      <c r="AJ33" s="11">
        <f t="shared" si="2"/>
        <v>1</v>
      </c>
      <c r="AK33" s="202">
        <f t="shared" si="3"/>
        <v>0</v>
      </c>
      <c r="AL33" s="202">
        <f t="shared" si="4"/>
        <v>1</v>
      </c>
      <c r="AM33" s="203"/>
      <c r="AN33" s="17"/>
      <c r="AO33" s="201"/>
    </row>
    <row r="34" spans="1:41" s="15" customFormat="1" ht="21" customHeight="1">
      <c r="A34" s="23">
        <v>28</v>
      </c>
      <c r="B34" s="23"/>
      <c r="C34" s="24" t="s">
        <v>851</v>
      </c>
      <c r="D34" s="25" t="s">
        <v>83</v>
      </c>
      <c r="E34" s="35"/>
      <c r="F34" s="34"/>
      <c r="G34" s="34"/>
      <c r="H34" s="34"/>
      <c r="I34" s="34"/>
      <c r="J34" s="34"/>
      <c r="K34" s="34"/>
      <c r="L34" s="34"/>
      <c r="M34" s="34"/>
      <c r="N34" s="34"/>
      <c r="O34" s="34" t="s">
        <v>6</v>
      </c>
      <c r="P34" s="187" t="s">
        <v>6</v>
      </c>
      <c r="Q34" s="34" t="s">
        <v>6</v>
      </c>
      <c r="R34" s="34" t="s">
        <v>6</v>
      </c>
      <c r="S34" s="34" t="s">
        <v>6</v>
      </c>
      <c r="T34" s="34"/>
      <c r="U34" s="34"/>
      <c r="V34" s="211" t="s">
        <v>6</v>
      </c>
      <c r="W34" s="34" t="s">
        <v>6</v>
      </c>
      <c r="X34" s="211" t="s">
        <v>6</v>
      </c>
      <c r="Y34" s="34" t="s">
        <v>6</v>
      </c>
      <c r="Z34" s="34"/>
      <c r="AA34" s="34"/>
      <c r="AB34" s="34"/>
      <c r="AC34" s="34"/>
      <c r="AD34" s="34"/>
      <c r="AE34" s="34"/>
      <c r="AF34" s="34"/>
      <c r="AG34" s="34"/>
      <c r="AH34" s="34"/>
      <c r="AI34" s="34"/>
      <c r="AJ34" s="11">
        <f t="shared" si="2"/>
        <v>9</v>
      </c>
      <c r="AK34" s="202">
        <f t="shared" si="3"/>
        <v>0</v>
      </c>
      <c r="AL34" s="202">
        <f t="shared" si="4"/>
        <v>0</v>
      </c>
      <c r="AM34" s="203"/>
      <c r="AN34" s="17"/>
      <c r="AO34" s="201"/>
    </row>
    <row r="35" spans="1:41" s="15" customFormat="1" ht="21" customHeight="1">
      <c r="A35" s="23">
        <v>29</v>
      </c>
      <c r="B35" s="23"/>
      <c r="C35" s="24" t="s">
        <v>453</v>
      </c>
      <c r="D35" s="25" t="s">
        <v>149</v>
      </c>
      <c r="E35" s="35"/>
      <c r="F35" s="34"/>
      <c r="G35" s="34"/>
      <c r="H35" s="34"/>
      <c r="I35" s="34"/>
      <c r="J35" s="34"/>
      <c r="K35" s="34"/>
      <c r="L35" s="34"/>
      <c r="M35" s="34"/>
      <c r="N35" s="34"/>
      <c r="O35" s="34"/>
      <c r="P35" s="187"/>
      <c r="Q35" s="34"/>
      <c r="R35" s="34"/>
      <c r="S35" s="34"/>
      <c r="T35" s="34"/>
      <c r="U35" s="34"/>
      <c r="V35" s="211"/>
      <c r="W35" s="34"/>
      <c r="X35" s="211"/>
      <c r="Y35" s="34"/>
      <c r="Z35" s="34"/>
      <c r="AA35" s="34"/>
      <c r="AB35" s="34"/>
      <c r="AC35" s="34"/>
      <c r="AD35" s="34"/>
      <c r="AE35" s="34"/>
      <c r="AF35" s="34"/>
      <c r="AG35" s="34"/>
      <c r="AH35" s="34"/>
      <c r="AI35" s="34"/>
      <c r="AJ35" s="11">
        <f t="shared" si="2"/>
        <v>0</v>
      </c>
      <c r="AK35" s="202">
        <f t="shared" si="3"/>
        <v>0</v>
      </c>
      <c r="AL35" s="202">
        <f t="shared" si="4"/>
        <v>0</v>
      </c>
      <c r="AM35" s="203"/>
      <c r="AN35" s="17"/>
      <c r="AO35" s="201"/>
    </row>
    <row r="36" spans="1:41" s="15" customFormat="1" ht="21" customHeight="1">
      <c r="A36" s="23">
        <v>30</v>
      </c>
      <c r="B36" s="23"/>
      <c r="C36" s="24" t="s">
        <v>852</v>
      </c>
      <c r="D36" s="25" t="s">
        <v>824</v>
      </c>
      <c r="E36" s="35"/>
      <c r="F36" s="34"/>
      <c r="G36" s="34"/>
      <c r="H36" s="34"/>
      <c r="I36" s="34"/>
      <c r="J36" s="34"/>
      <c r="K36" s="34"/>
      <c r="L36" s="34"/>
      <c r="M36" s="34"/>
      <c r="N36" s="34"/>
      <c r="O36" s="34"/>
      <c r="P36" s="187"/>
      <c r="Q36" s="34"/>
      <c r="R36" s="34"/>
      <c r="S36" s="34"/>
      <c r="T36" s="34"/>
      <c r="U36" s="34"/>
      <c r="V36" s="211"/>
      <c r="W36" s="34"/>
      <c r="X36" s="211" t="s">
        <v>7</v>
      </c>
      <c r="Y36" s="34"/>
      <c r="Z36" s="34"/>
      <c r="AA36" s="34"/>
      <c r="AB36" s="34"/>
      <c r="AC36" s="34"/>
      <c r="AD36" s="34"/>
      <c r="AE36" s="34"/>
      <c r="AF36" s="34"/>
      <c r="AG36" s="34"/>
      <c r="AH36" s="34"/>
      <c r="AI36" s="34"/>
      <c r="AJ36" s="11">
        <f t="shared" si="2"/>
        <v>0</v>
      </c>
      <c r="AK36" s="202">
        <f t="shared" si="3"/>
        <v>1</v>
      </c>
      <c r="AL36" s="202">
        <f t="shared" si="4"/>
        <v>0</v>
      </c>
      <c r="AM36" s="203"/>
      <c r="AN36" s="17"/>
      <c r="AO36" s="201"/>
    </row>
    <row r="37" spans="1:41" s="15" customFormat="1" ht="21" customHeight="1">
      <c r="A37" s="23">
        <v>31</v>
      </c>
      <c r="B37" s="23"/>
      <c r="C37" s="24" t="s">
        <v>853</v>
      </c>
      <c r="D37" s="25" t="s">
        <v>824</v>
      </c>
      <c r="E37" s="35"/>
      <c r="F37" s="34"/>
      <c r="G37" s="34"/>
      <c r="H37" s="34"/>
      <c r="I37" s="34"/>
      <c r="J37" s="34"/>
      <c r="K37" s="34"/>
      <c r="L37" s="34"/>
      <c r="M37" s="34"/>
      <c r="N37" s="34"/>
      <c r="O37" s="34"/>
      <c r="P37" s="187"/>
      <c r="Q37" s="34"/>
      <c r="R37" s="34"/>
      <c r="S37" s="34"/>
      <c r="T37" s="34"/>
      <c r="U37" s="34"/>
      <c r="V37" s="211"/>
      <c r="W37" s="34"/>
      <c r="X37" s="211"/>
      <c r="Y37" s="34"/>
      <c r="Z37" s="34"/>
      <c r="AA37" s="34"/>
      <c r="AB37" s="34"/>
      <c r="AC37" s="34"/>
      <c r="AD37" s="34"/>
      <c r="AE37" s="34"/>
      <c r="AF37" s="34"/>
      <c r="AG37" s="34"/>
      <c r="AH37" s="34"/>
      <c r="AI37" s="34"/>
      <c r="AJ37" s="11">
        <f t="shared" si="2"/>
        <v>0</v>
      </c>
      <c r="AK37" s="202">
        <f t="shared" si="3"/>
        <v>0</v>
      </c>
      <c r="AL37" s="202">
        <f t="shared" si="4"/>
        <v>0</v>
      </c>
      <c r="AM37" s="203"/>
      <c r="AN37" s="17"/>
      <c r="AO37" s="201"/>
    </row>
    <row r="38" spans="1:41" s="15" customFormat="1" ht="21" customHeight="1">
      <c r="A38" s="23">
        <v>32</v>
      </c>
      <c r="B38" s="23"/>
      <c r="C38" s="24" t="s">
        <v>854</v>
      </c>
      <c r="D38" s="25" t="s">
        <v>72</v>
      </c>
      <c r="E38" s="35"/>
      <c r="F38" s="34"/>
      <c r="G38" s="34"/>
      <c r="H38" s="34"/>
      <c r="I38" s="34"/>
      <c r="J38" s="34"/>
      <c r="K38" s="34"/>
      <c r="L38" s="34"/>
      <c r="M38" s="34"/>
      <c r="N38" s="34"/>
      <c r="O38" s="34"/>
      <c r="P38" s="187"/>
      <c r="Q38" s="34"/>
      <c r="R38" s="34"/>
      <c r="S38" s="34" t="s">
        <v>6</v>
      </c>
      <c r="T38" s="34"/>
      <c r="U38" s="34"/>
      <c r="V38" s="211"/>
      <c r="W38" s="34"/>
      <c r="X38" s="211"/>
      <c r="Y38" s="34"/>
      <c r="Z38" s="34"/>
      <c r="AA38" s="34"/>
      <c r="AB38" s="34"/>
      <c r="AC38" s="34"/>
      <c r="AD38" s="34"/>
      <c r="AE38" s="34"/>
      <c r="AF38" s="34"/>
      <c r="AG38" s="34"/>
      <c r="AH38" s="34"/>
      <c r="AI38" s="34"/>
      <c r="AJ38" s="11">
        <f t="shared" si="2"/>
        <v>1</v>
      </c>
      <c r="AK38" s="202">
        <f t="shared" si="3"/>
        <v>0</v>
      </c>
      <c r="AL38" s="202">
        <f t="shared" si="4"/>
        <v>0</v>
      </c>
      <c r="AM38" s="203"/>
      <c r="AN38" s="17"/>
      <c r="AO38" s="201"/>
    </row>
    <row r="39" spans="1:41" s="15" customFormat="1" ht="21" customHeight="1">
      <c r="A39" s="23">
        <v>33</v>
      </c>
      <c r="B39" s="23"/>
      <c r="C39" s="24" t="s">
        <v>855</v>
      </c>
      <c r="D39" s="25" t="s">
        <v>856</v>
      </c>
      <c r="E39" s="35"/>
      <c r="F39" s="34"/>
      <c r="G39" s="34"/>
      <c r="H39" s="34"/>
      <c r="I39" s="34"/>
      <c r="J39" s="34"/>
      <c r="K39" s="34"/>
      <c r="L39" s="34"/>
      <c r="M39" s="34"/>
      <c r="N39" s="34"/>
      <c r="O39" s="34" t="s">
        <v>6</v>
      </c>
      <c r="P39" s="187" t="s">
        <v>6</v>
      </c>
      <c r="Q39" s="34" t="s">
        <v>6</v>
      </c>
      <c r="R39" s="34" t="s">
        <v>6</v>
      </c>
      <c r="S39" s="34" t="s">
        <v>6</v>
      </c>
      <c r="T39" s="34"/>
      <c r="U39" s="34"/>
      <c r="V39" s="211" t="s">
        <v>6</v>
      </c>
      <c r="W39" s="34" t="s">
        <v>6</v>
      </c>
      <c r="X39" s="211" t="s">
        <v>6</v>
      </c>
      <c r="Y39" s="34" t="s">
        <v>6</v>
      </c>
      <c r="Z39" s="34"/>
      <c r="AA39" s="34"/>
      <c r="AB39" s="34"/>
      <c r="AC39" s="34"/>
      <c r="AD39" s="34"/>
      <c r="AE39" s="34"/>
      <c r="AF39" s="34"/>
      <c r="AG39" s="34"/>
      <c r="AH39" s="34"/>
      <c r="AI39" s="34"/>
      <c r="AJ39" s="11">
        <f t="shared" si="2"/>
        <v>9</v>
      </c>
      <c r="AK39" s="202">
        <f t="shared" si="3"/>
        <v>0</v>
      </c>
      <c r="AL39" s="202">
        <f t="shared" si="4"/>
        <v>0</v>
      </c>
      <c r="AM39" s="203"/>
      <c r="AN39" s="17"/>
      <c r="AO39" s="201"/>
    </row>
    <row r="40" spans="1:41" s="15" customFormat="1" ht="21" customHeight="1">
      <c r="A40" s="23">
        <v>34</v>
      </c>
      <c r="B40" s="23"/>
      <c r="C40" s="24" t="s">
        <v>857</v>
      </c>
      <c r="D40" s="25" t="s">
        <v>68</v>
      </c>
      <c r="E40" s="35"/>
      <c r="F40" s="34"/>
      <c r="G40" s="34"/>
      <c r="H40" s="34"/>
      <c r="I40" s="34"/>
      <c r="J40" s="34"/>
      <c r="K40" s="34"/>
      <c r="L40" s="34"/>
      <c r="M40" s="34"/>
      <c r="N40" s="34"/>
      <c r="O40" s="34"/>
      <c r="P40" s="187"/>
      <c r="Q40" s="34"/>
      <c r="R40" s="34"/>
      <c r="S40" s="34"/>
      <c r="T40" s="34"/>
      <c r="U40" s="34"/>
      <c r="V40" s="211"/>
      <c r="W40" s="34"/>
      <c r="X40" s="211"/>
      <c r="Y40" s="34"/>
      <c r="Z40" s="34"/>
      <c r="AA40" s="34"/>
      <c r="AB40" s="34"/>
      <c r="AC40" s="34"/>
      <c r="AD40" s="34"/>
      <c r="AE40" s="34"/>
      <c r="AF40" s="34"/>
      <c r="AG40" s="34"/>
      <c r="AH40" s="34"/>
      <c r="AI40" s="34"/>
      <c r="AJ40" s="11">
        <f t="shared" si="2"/>
        <v>0</v>
      </c>
      <c r="AK40" s="202">
        <f t="shared" si="3"/>
        <v>0</v>
      </c>
      <c r="AL40" s="202">
        <f t="shared" si="4"/>
        <v>0</v>
      </c>
      <c r="AM40" s="203"/>
      <c r="AN40" s="17"/>
      <c r="AO40" s="201"/>
    </row>
    <row r="41" spans="1:41" s="15" customFormat="1" ht="21" customHeight="1">
      <c r="A41" s="23">
        <v>35</v>
      </c>
      <c r="B41" s="23"/>
      <c r="C41" s="24" t="s">
        <v>788</v>
      </c>
      <c r="D41" s="25" t="s">
        <v>297</v>
      </c>
      <c r="E41" s="35"/>
      <c r="F41" s="34"/>
      <c r="G41" s="34"/>
      <c r="H41" s="34"/>
      <c r="I41" s="34"/>
      <c r="J41" s="34"/>
      <c r="K41" s="34"/>
      <c r="L41" s="34"/>
      <c r="M41" s="34"/>
      <c r="N41" s="34"/>
      <c r="O41" s="34"/>
      <c r="P41" s="187"/>
      <c r="Q41" s="34"/>
      <c r="R41" s="34"/>
      <c r="S41" s="34"/>
      <c r="T41" s="34"/>
      <c r="U41" s="34"/>
      <c r="V41" s="211"/>
      <c r="W41" s="34"/>
      <c r="X41" s="34"/>
      <c r="Y41" s="34"/>
      <c r="Z41" s="34"/>
      <c r="AA41" s="34"/>
      <c r="AB41" s="34"/>
      <c r="AC41" s="34"/>
      <c r="AD41" s="34"/>
      <c r="AE41" s="34"/>
      <c r="AF41" s="34"/>
      <c r="AG41" s="34"/>
      <c r="AH41" s="34"/>
      <c r="AI41" s="34"/>
      <c r="AJ41" s="11">
        <f t="shared" si="2"/>
        <v>0</v>
      </c>
      <c r="AK41" s="202">
        <f t="shared" si="3"/>
        <v>0</v>
      </c>
      <c r="AL41" s="202">
        <f t="shared" si="4"/>
        <v>0</v>
      </c>
      <c r="AM41" s="203"/>
      <c r="AN41" s="17"/>
      <c r="AO41" s="201"/>
    </row>
    <row r="42" spans="1:41" s="15" customFormat="1" ht="21" customHeight="1">
      <c r="A42" s="23">
        <v>36</v>
      </c>
      <c r="B42" s="23"/>
      <c r="C42" s="24" t="s">
        <v>566</v>
      </c>
      <c r="D42" s="25" t="s">
        <v>582</v>
      </c>
      <c r="E42" s="35"/>
      <c r="F42" s="34"/>
      <c r="G42" s="34"/>
      <c r="H42" s="34"/>
      <c r="I42" s="34"/>
      <c r="J42" s="34"/>
      <c r="K42" s="34"/>
      <c r="L42" s="34"/>
      <c r="M42" s="34"/>
      <c r="N42" s="34"/>
      <c r="O42" s="34" t="s">
        <v>6</v>
      </c>
      <c r="P42" s="187"/>
      <c r="Q42" s="34"/>
      <c r="R42" s="34"/>
      <c r="S42" s="34"/>
      <c r="T42" s="34"/>
      <c r="U42" s="34"/>
      <c r="V42" s="211"/>
      <c r="W42" s="34"/>
      <c r="X42" s="34"/>
      <c r="Y42" s="34"/>
      <c r="Z42" s="34"/>
      <c r="AA42" s="34"/>
      <c r="AB42" s="34"/>
      <c r="AC42" s="34"/>
      <c r="AD42" s="34"/>
      <c r="AE42" s="34"/>
      <c r="AF42" s="34"/>
      <c r="AG42" s="34"/>
      <c r="AH42" s="34"/>
      <c r="AI42" s="34"/>
      <c r="AJ42" s="11">
        <f t="shared" si="2"/>
        <v>1</v>
      </c>
      <c r="AK42" s="202">
        <f t="shared" si="3"/>
        <v>0</v>
      </c>
      <c r="AL42" s="202">
        <f t="shared" si="4"/>
        <v>0</v>
      </c>
      <c r="AM42" s="203"/>
      <c r="AN42" s="17"/>
      <c r="AO42" s="201"/>
    </row>
    <row r="43" spans="1:41" s="15" customFormat="1" ht="21" customHeight="1">
      <c r="A43" s="23">
        <v>37</v>
      </c>
      <c r="B43" s="23"/>
      <c r="C43" s="24" t="s">
        <v>355</v>
      </c>
      <c r="D43" s="25" t="s">
        <v>68</v>
      </c>
      <c r="E43" s="35"/>
      <c r="F43" s="34"/>
      <c r="G43" s="34"/>
      <c r="H43" s="34"/>
      <c r="I43" s="34"/>
      <c r="J43" s="34"/>
      <c r="K43" s="34"/>
      <c r="L43" s="34"/>
      <c r="M43" s="34"/>
      <c r="N43" s="34"/>
      <c r="O43" s="34"/>
      <c r="P43" s="187"/>
      <c r="Q43" s="34"/>
      <c r="R43" s="34" t="s">
        <v>6</v>
      </c>
      <c r="S43" s="34"/>
      <c r="T43" s="34"/>
      <c r="U43" s="34"/>
      <c r="V43" s="34" t="s">
        <v>6</v>
      </c>
      <c r="W43" s="34"/>
      <c r="X43" s="34" t="s">
        <v>6</v>
      </c>
      <c r="Y43" s="34" t="s">
        <v>6</v>
      </c>
      <c r="Z43" s="34"/>
      <c r="AA43" s="34"/>
      <c r="AB43" s="34"/>
      <c r="AC43" s="34"/>
      <c r="AD43" s="34"/>
      <c r="AE43" s="34"/>
      <c r="AF43" s="34"/>
      <c r="AG43" s="34"/>
      <c r="AH43" s="34"/>
      <c r="AI43" s="34"/>
      <c r="AJ43" s="11">
        <f t="shared" ref="AJ43:AJ44" si="5">COUNTIF(E43:AI43,"K")+2*COUNTIF(E43:AI43,"2K")+COUNTIF(E43:AI43,"TK")+COUNTIF(E43:AI43,"KT")+COUNTIF(E43:AI43,"PK")+COUNTIF(E43:AI43,"KP")+2*COUNTIF(E43:AI43,"K2")</f>
        <v>4</v>
      </c>
      <c r="AK43" s="202">
        <f t="shared" ref="AK43:AK44" si="6">COUNTIF(F43:AJ43,"P")+2*COUNTIF(F43:AJ43,"2P")+COUNTIF(F43:AJ43,"TP")+COUNTIF(F43:AJ43,"PT")+COUNTIF(F43:AJ43,"PK")+COUNTIF(F43:AJ43,"KP")+2*COUNTIF(F43:AJ43,"P2")</f>
        <v>0</v>
      </c>
      <c r="AL43" s="202">
        <f t="shared" ref="AL43:AL44" si="7">COUNTIF(E43:AI43,"T")+2*COUNTIF(E43:AI43,"2T")+2*COUNTIF(E43:AI43,"T2")+COUNTIF(E43:AI43,"PT")+COUNTIF(E43:AI43,"TP")+COUNTIF(E43:AI43,"TK")+COUNTIF(E43:AI43,"KT")</f>
        <v>0</v>
      </c>
      <c r="AM43" s="203"/>
      <c r="AN43" s="17"/>
      <c r="AO43" s="201"/>
    </row>
    <row r="44" spans="1:41" s="15" customFormat="1" ht="21" customHeight="1">
      <c r="A44" s="23">
        <v>38</v>
      </c>
      <c r="B44" s="23"/>
      <c r="C44" s="24"/>
      <c r="D44" s="25"/>
      <c r="E44" s="35"/>
      <c r="F44" s="34"/>
      <c r="G44" s="34"/>
      <c r="H44" s="34"/>
      <c r="I44" s="34"/>
      <c r="J44" s="34"/>
      <c r="K44" s="34"/>
      <c r="L44" s="34"/>
      <c r="M44" s="34"/>
      <c r="N44" s="34"/>
      <c r="O44" s="34"/>
      <c r="P44" s="187"/>
      <c r="Q44" s="34"/>
      <c r="R44" s="34"/>
      <c r="S44" s="34"/>
      <c r="T44" s="34"/>
      <c r="U44" s="34"/>
      <c r="V44" s="34"/>
      <c r="W44" s="34"/>
      <c r="X44" s="34"/>
      <c r="Y44" s="34"/>
      <c r="Z44" s="34"/>
      <c r="AA44" s="34"/>
      <c r="AB44" s="34"/>
      <c r="AC44" s="34"/>
      <c r="AD44" s="34"/>
      <c r="AE44" s="34"/>
      <c r="AF44" s="34"/>
      <c r="AG44" s="34"/>
      <c r="AH44" s="34"/>
      <c r="AI44" s="34"/>
      <c r="AJ44" s="11">
        <f t="shared" si="5"/>
        <v>0</v>
      </c>
      <c r="AK44" s="202">
        <f t="shared" si="6"/>
        <v>0</v>
      </c>
      <c r="AL44" s="202">
        <f t="shared" si="7"/>
        <v>0</v>
      </c>
      <c r="AM44" s="203"/>
      <c r="AN44" s="17"/>
      <c r="AO44" s="201"/>
    </row>
    <row r="45" spans="1:41">
      <c r="A45" s="326" t="s">
        <v>10</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11">
        <f>SUM(AJ7:AJ44)</f>
        <v>150</v>
      </c>
      <c r="AK45" s="11">
        <f>SUM(AK7:AK44)</f>
        <v>6</v>
      </c>
      <c r="AL45" s="11">
        <f>SUM(AL7:AL44)</f>
        <v>1</v>
      </c>
    </row>
    <row r="46" spans="1:41">
      <c r="A46" s="302" t="s">
        <v>255</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4"/>
    </row>
    <row r="47" spans="1:41">
      <c r="A47" s="7"/>
      <c r="B47" s="7"/>
      <c r="C47" s="301"/>
      <c r="D47" s="301"/>
      <c r="H47" s="18"/>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1">
      <c r="C48" s="13"/>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3:38">
      <c r="C49" s="13"/>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row r="50" spans="3:38">
      <c r="C50" s="301"/>
      <c r="D50" s="301"/>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3:38">
      <c r="C51" s="301"/>
      <c r="D51" s="301"/>
      <c r="E51" s="301"/>
      <c r="F51" s="301"/>
      <c r="G51" s="301"/>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row>
    <row r="52" spans="3:38">
      <c r="C52" s="301"/>
      <c r="D52" s="301"/>
      <c r="E52" s="301"/>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row>
    <row r="53" spans="3:38">
      <c r="C53" s="301"/>
      <c r="D53" s="301"/>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row>
  </sheetData>
  <mergeCells count="22">
    <mergeCell ref="C53:D53"/>
    <mergeCell ref="C51:G51"/>
    <mergeCell ref="C50:D50"/>
    <mergeCell ref="C47:D47"/>
    <mergeCell ref="A45:AI45"/>
    <mergeCell ref="A46:AL46"/>
    <mergeCell ref="I4:L4"/>
    <mergeCell ref="AJ5:AJ6"/>
    <mergeCell ref="C52:E52"/>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6 P7:R8 Q9:Q10 E7:N44 P11:Q16 P18:Q22 P17 P24:Q24 P23 P29:Q29 P25:P28 P43:AI44 P30:P33 P34:Q40 S40:U40 T7:AI7 T8:U39 P41:U42 W8:AI16 W41:AI42 W17:W40 Y17:AI40">
    <cfRule type="expression" dxfId="160" priority="52">
      <formula>IF(E$6="CN",1,0)</formula>
    </cfRule>
  </conditionalFormatting>
  <conditionalFormatting sqref="E6:AI6 P7:R8 Q9:Q10 E7:N44 P11:Q16 P18:Q22 P17 P24:Q24 P23 P29:Q29 P25:P28 P43:AI44 P30:P33 P34:Q40 S40:U40 T7:AI7 T8:U39 P41:U42 W8:AI16 W41:AI42 W17:W40 Y17:AI40">
    <cfRule type="expression" dxfId="159" priority="51">
      <formula>IF(E$6="CN",1,0)</formula>
    </cfRule>
  </conditionalFormatting>
  <conditionalFormatting sqref="O7:O8 O11:O44">
    <cfRule type="expression" dxfId="158" priority="46">
      <formula>IF(H$6="CN",1,0)</formula>
    </cfRule>
  </conditionalFormatting>
  <conditionalFormatting sqref="O7:O8 O11:O44">
    <cfRule type="expression" dxfId="157" priority="45">
      <formula>IF(H$6="CN",1,0)</formula>
    </cfRule>
  </conditionalFormatting>
  <conditionalFormatting sqref="P9">
    <cfRule type="expression" dxfId="156" priority="37">
      <formula>IF(P$6="CN",1,0)</formula>
    </cfRule>
  </conditionalFormatting>
  <conditionalFormatting sqref="P9">
    <cfRule type="expression" dxfId="155" priority="36">
      <formula>IF(P$6="CN",1,0)</formula>
    </cfRule>
  </conditionalFormatting>
  <conditionalFormatting sqref="O9">
    <cfRule type="expression" dxfId="154" priority="35">
      <formula>IF(H$6="CN",1,0)</formula>
    </cfRule>
  </conditionalFormatting>
  <conditionalFormatting sqref="O9">
    <cfRule type="expression" dxfId="153" priority="34">
      <formula>IF(H$6="CN",1,0)</formula>
    </cfRule>
  </conditionalFormatting>
  <conditionalFormatting sqref="P10">
    <cfRule type="expression" dxfId="152" priority="33">
      <formula>IF(P$6="CN",1,0)</formula>
    </cfRule>
  </conditionalFormatting>
  <conditionalFormatting sqref="P10">
    <cfRule type="expression" dxfId="151" priority="32">
      <formula>IF(P$6="CN",1,0)</formula>
    </cfRule>
  </conditionalFormatting>
  <conditionalFormatting sqref="O10">
    <cfRule type="expression" dxfId="150" priority="31">
      <formula>IF(H$6="CN",1,0)</formula>
    </cfRule>
  </conditionalFormatting>
  <conditionalFormatting sqref="O10">
    <cfRule type="expression" dxfId="149" priority="30">
      <formula>IF(H$6="CN",1,0)</formula>
    </cfRule>
  </conditionalFormatting>
  <conditionalFormatting sqref="Q17">
    <cfRule type="expression" dxfId="148" priority="29">
      <formula>IF(Q$6="CN",1,0)</formula>
    </cfRule>
  </conditionalFormatting>
  <conditionalFormatting sqref="Q17">
    <cfRule type="expression" dxfId="147" priority="28">
      <formula>IF(Q$6="CN",1,0)</formula>
    </cfRule>
  </conditionalFormatting>
  <conditionalFormatting sqref="Q23">
    <cfRule type="expression" dxfId="146" priority="27">
      <formula>IF(Q$6="CN",1,0)</formula>
    </cfRule>
  </conditionalFormatting>
  <conditionalFormatting sqref="Q23">
    <cfRule type="expression" dxfId="145" priority="26">
      <formula>IF(Q$6="CN",1,0)</formula>
    </cfRule>
  </conditionalFormatting>
  <conditionalFormatting sqref="Q25:Q28">
    <cfRule type="expression" dxfId="144" priority="25">
      <formula>IF(Q$6="CN",1,0)</formula>
    </cfRule>
  </conditionalFormatting>
  <conditionalFormatting sqref="Q30:Q33">
    <cfRule type="expression" dxfId="143" priority="24">
      <formula>IF(Q$6="CN",1,0)</formula>
    </cfRule>
  </conditionalFormatting>
  <conditionalFormatting sqref="R9:R20">
    <cfRule type="expression" dxfId="142" priority="23">
      <formula>IF(R$6="CN",1,0)</formula>
    </cfRule>
  </conditionalFormatting>
  <conditionalFormatting sqref="R9:R29 R31:R40">
    <cfRule type="expression" dxfId="141" priority="22">
      <formula>IF(R$6="CN",1,0)</formula>
    </cfRule>
  </conditionalFormatting>
  <conditionalFormatting sqref="R30">
    <cfRule type="expression" dxfId="140" priority="21">
      <formula>IF(R$6="CN",1,0)</formula>
    </cfRule>
  </conditionalFormatting>
  <conditionalFormatting sqref="S8 S11:S16 S18:S39">
    <cfRule type="expression" dxfId="139" priority="20">
      <formula>IF(S$6="CN",1,0)</formula>
    </cfRule>
  </conditionalFormatting>
  <conditionalFormatting sqref="S8 S11:S16 S18:S39">
    <cfRule type="expression" dxfId="138" priority="19">
      <formula>IF(S$6="CN",1,0)</formula>
    </cfRule>
  </conditionalFormatting>
  <conditionalFormatting sqref="S7">
    <cfRule type="expression" dxfId="137" priority="18">
      <formula>IF(S$6="CN",1,0)</formula>
    </cfRule>
  </conditionalFormatting>
  <conditionalFormatting sqref="S7">
    <cfRule type="expression" dxfId="136" priority="17">
      <formula>IF(S$6="CN",1,0)</formula>
    </cfRule>
  </conditionalFormatting>
  <conditionalFormatting sqref="S9:S10">
    <cfRule type="expression" dxfId="135" priority="16">
      <formula>IF(S$6="CN",1,0)</formula>
    </cfRule>
  </conditionalFormatting>
  <conditionalFormatting sqref="S9:S10">
    <cfRule type="expression" dxfId="134" priority="15">
      <formula>IF(S$6="CN",1,0)</formula>
    </cfRule>
  </conditionalFormatting>
  <conditionalFormatting sqref="S17">
    <cfRule type="expression" dxfId="133" priority="14">
      <formula>IF(S$6="CN",1,0)</formula>
    </cfRule>
  </conditionalFormatting>
  <conditionalFormatting sqref="S17">
    <cfRule type="expression" dxfId="132" priority="13">
      <formula>IF(S$6="CN",1,0)</formula>
    </cfRule>
  </conditionalFormatting>
  <conditionalFormatting sqref="V8:V22 V25:V29">
    <cfRule type="expression" dxfId="131" priority="12">
      <formula>IF(V$6="CN",1,0)</formula>
    </cfRule>
  </conditionalFormatting>
  <conditionalFormatting sqref="V31:V42 V8:V22 V25:V29">
    <cfRule type="expression" dxfId="130" priority="11">
      <formula>IF(V$6="CN",1,0)</formula>
    </cfRule>
  </conditionalFormatting>
  <conditionalFormatting sqref="V30">
    <cfRule type="expression" dxfId="129" priority="10">
      <formula>IF(V$6="CN",1,0)</formula>
    </cfRule>
  </conditionalFormatting>
  <conditionalFormatting sqref="V23:V24">
    <cfRule type="expression" dxfId="128" priority="9">
      <formula>IF(V$6="CN",1,0)</formula>
    </cfRule>
  </conditionalFormatting>
  <conditionalFormatting sqref="V23:V24">
    <cfRule type="expression" dxfId="127" priority="8">
      <formula>IF(V$6="CN",1,0)</formula>
    </cfRule>
  </conditionalFormatting>
  <conditionalFormatting sqref="X17:X23">
    <cfRule type="expression" dxfId="126" priority="7">
      <formula>IF(X$6="CN",1,0)</formula>
    </cfRule>
  </conditionalFormatting>
  <conditionalFormatting sqref="X17:X23 X34:X40 X25:X29">
    <cfRule type="expression" dxfId="125" priority="6">
      <formula>IF(X$6="CN",1,0)</formula>
    </cfRule>
  </conditionalFormatting>
  <conditionalFormatting sqref="X25">
    <cfRule type="expression" dxfId="124" priority="4">
      <formula>IF(X$6="CN",1,0)</formula>
    </cfRule>
  </conditionalFormatting>
  <conditionalFormatting sqref="X30:X33">
    <cfRule type="expression" dxfId="123" priority="3">
      <formula>IF(X$6="CN",1,0)</formula>
    </cfRule>
  </conditionalFormatting>
  <conditionalFormatting sqref="X24">
    <cfRule type="expression" dxfId="122" priority="2">
      <formula>IF(X$6="CN",1,0)</formula>
    </cfRule>
  </conditionalFormatting>
  <conditionalFormatting sqref="X24">
    <cfRule type="expression" dxfId="121" priority="1">
      <formula>IF(X$6="CN",1,0)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47"/>
  <sheetViews>
    <sheetView zoomScale="90" zoomScaleNormal="90" workbookViewId="0">
      <selection activeCell="Y20" sqref="Y20"/>
    </sheetView>
  </sheetViews>
  <sheetFormatPr defaultColWidth="9.33203125" defaultRowHeight="18"/>
  <cols>
    <col min="1" max="1" width="7.83203125" style="14" customWidth="1"/>
    <col min="2" max="2" width="19.1640625" style="14" customWidth="1"/>
    <col min="3" max="3" width="24" style="14" customWidth="1"/>
    <col min="4" max="4" width="10" style="14" customWidth="1"/>
    <col min="5" max="35" width="4" style="14" customWidth="1"/>
    <col min="36" max="37" width="7" style="14" customWidth="1"/>
    <col min="38" max="38" width="7.1640625" style="14" customWidth="1"/>
    <col min="39" max="16384" width="9.33203125" style="14"/>
  </cols>
  <sheetData>
    <row r="1" spans="1:38" ht="23.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ht="23.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ht="31.5" customHeight="1">
      <c r="A3" s="307" t="s">
        <v>275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15" customFormat="1" ht="21" customHeight="1">
      <c r="A7" s="23">
        <v>1</v>
      </c>
      <c r="B7" s="23"/>
      <c r="C7" s="24" t="s">
        <v>858</v>
      </c>
      <c r="D7" s="25" t="s">
        <v>27</v>
      </c>
      <c r="E7" s="41"/>
      <c r="F7" s="42"/>
      <c r="G7" s="42"/>
      <c r="H7" s="42"/>
      <c r="I7" s="42"/>
      <c r="J7" s="42"/>
      <c r="K7" s="42"/>
      <c r="L7" s="42"/>
      <c r="M7" s="42"/>
      <c r="N7" s="42"/>
      <c r="O7" s="42"/>
      <c r="P7" s="34"/>
      <c r="Q7" s="42"/>
      <c r="R7" s="42"/>
      <c r="S7" s="42"/>
      <c r="T7" s="37"/>
      <c r="U7" s="42"/>
      <c r="V7" s="42"/>
      <c r="W7" s="43"/>
      <c r="X7" s="42"/>
      <c r="Y7" s="42"/>
      <c r="Z7" s="42"/>
      <c r="AA7" s="42"/>
      <c r="AB7" s="42"/>
      <c r="AC7" s="43"/>
      <c r="AD7" s="42"/>
      <c r="AE7" s="42"/>
      <c r="AF7" s="42"/>
      <c r="AG7" s="42"/>
      <c r="AH7" s="42"/>
      <c r="AI7" s="42"/>
      <c r="AJ7" s="11">
        <f t="shared" ref="AJ7:AJ39" si="2">COUNTIF(E7:AI7,"K")+2*COUNTIF(E7:AI7,"2K")+COUNTIF(E7:AI7,"TK")+COUNTIF(E7:AI7,"KT")+COUNTIF(E7:AI7,"PK")+COUNTIF(E7:AI7,"KP")+2*COUNTIF(E7:AI7,"K2")</f>
        <v>0</v>
      </c>
      <c r="AK7" s="202">
        <f t="shared" ref="AK7:AK39" si="3">COUNTIF(F7:AJ7,"P")+2*COUNTIF(F7:AJ7,"2P")+COUNTIF(F7:AJ7,"TP")+COUNTIF(F7:AJ7,"PT")+COUNTIF(F7:AJ7,"PK")+COUNTIF(F7:AJ7,"KP")+2*COUNTIF(F7:AJ7,"P2")</f>
        <v>0</v>
      </c>
      <c r="AL7" s="202">
        <f t="shared" ref="AL7:AL39" si="4">COUNTIF(E7:AI7,"T")+2*COUNTIF(E7:AI7,"2T")+2*COUNTIF(E7:AI7,"T2")+COUNTIF(E7:AI7,"PT")+COUNTIF(E7:AI7,"TP")+COUNTIF(E7:AI7,"TK")+COUNTIF(E7:AI7,"KT")</f>
        <v>0</v>
      </c>
    </row>
    <row r="8" spans="1:38" s="15" customFormat="1" ht="21" customHeight="1">
      <c r="A8" s="23">
        <v>2</v>
      </c>
      <c r="B8" s="23"/>
      <c r="C8" s="24" t="s">
        <v>859</v>
      </c>
      <c r="D8" s="25" t="s">
        <v>28</v>
      </c>
      <c r="E8" s="41"/>
      <c r="F8" s="42"/>
      <c r="G8" s="42"/>
      <c r="H8" s="42"/>
      <c r="I8" s="42"/>
      <c r="J8" s="42"/>
      <c r="K8" s="42"/>
      <c r="L8" s="42"/>
      <c r="M8" s="42"/>
      <c r="N8" s="42"/>
      <c r="O8" s="42"/>
      <c r="P8" s="34"/>
      <c r="Q8" s="42"/>
      <c r="R8" s="42"/>
      <c r="S8" s="42"/>
      <c r="T8" s="37" t="s">
        <v>6</v>
      </c>
      <c r="U8" s="42"/>
      <c r="V8" s="42"/>
      <c r="W8" s="43"/>
      <c r="X8" s="42"/>
      <c r="Y8" s="42"/>
      <c r="Z8" s="42"/>
      <c r="AA8" s="42"/>
      <c r="AB8" s="42"/>
      <c r="AC8" s="43"/>
      <c r="AD8" s="42"/>
      <c r="AE8" s="42"/>
      <c r="AF8" s="42"/>
      <c r="AG8" s="42"/>
      <c r="AH8" s="42"/>
      <c r="AI8" s="42"/>
      <c r="AJ8" s="11">
        <f t="shared" si="2"/>
        <v>1</v>
      </c>
      <c r="AK8" s="202">
        <f t="shared" si="3"/>
        <v>0</v>
      </c>
      <c r="AL8" s="202">
        <f t="shared" si="4"/>
        <v>0</v>
      </c>
    </row>
    <row r="9" spans="1:38" s="15" customFormat="1" ht="21" customHeight="1">
      <c r="A9" s="23">
        <v>3</v>
      </c>
      <c r="B9" s="23"/>
      <c r="C9" s="24" t="s">
        <v>102</v>
      </c>
      <c r="D9" s="25" t="s">
        <v>30</v>
      </c>
      <c r="E9" s="41"/>
      <c r="F9" s="42"/>
      <c r="G9" s="42"/>
      <c r="H9" s="42"/>
      <c r="I9" s="42"/>
      <c r="J9" s="42"/>
      <c r="K9" s="42"/>
      <c r="L9" s="42"/>
      <c r="M9" s="42"/>
      <c r="N9" s="42"/>
      <c r="O9" s="42"/>
      <c r="P9" s="34"/>
      <c r="Q9" s="42"/>
      <c r="R9" s="42"/>
      <c r="S9" s="42"/>
      <c r="T9" s="34"/>
      <c r="U9" s="42"/>
      <c r="V9" s="42"/>
      <c r="W9" s="43"/>
      <c r="X9" s="42"/>
      <c r="Y9" s="42"/>
      <c r="Z9" s="42"/>
      <c r="AA9" s="42"/>
      <c r="AB9" s="42"/>
      <c r="AC9" s="43"/>
      <c r="AD9" s="42"/>
      <c r="AE9" s="42"/>
      <c r="AF9" s="42"/>
      <c r="AG9" s="42"/>
      <c r="AH9" s="42"/>
      <c r="AI9" s="42"/>
      <c r="AJ9" s="11">
        <f t="shared" si="2"/>
        <v>0</v>
      </c>
      <c r="AK9" s="202">
        <f t="shared" si="3"/>
        <v>0</v>
      </c>
      <c r="AL9" s="202">
        <f t="shared" si="4"/>
        <v>0</v>
      </c>
    </row>
    <row r="10" spans="1:38" s="15" customFormat="1" ht="21" customHeight="1">
      <c r="A10" s="23">
        <v>4</v>
      </c>
      <c r="B10" s="23"/>
      <c r="C10" s="24" t="s">
        <v>860</v>
      </c>
      <c r="D10" s="25" t="s">
        <v>94</v>
      </c>
      <c r="E10" s="41"/>
      <c r="F10" s="42"/>
      <c r="G10" s="42"/>
      <c r="H10" s="42"/>
      <c r="I10" s="42"/>
      <c r="J10" s="42"/>
      <c r="K10" s="42"/>
      <c r="L10" s="42"/>
      <c r="M10" s="42"/>
      <c r="N10" s="42"/>
      <c r="O10" s="42" t="s">
        <v>6</v>
      </c>
      <c r="P10" s="34" t="s">
        <v>6</v>
      </c>
      <c r="Q10" s="42"/>
      <c r="R10" s="42"/>
      <c r="S10" s="42" t="s">
        <v>6</v>
      </c>
      <c r="T10" s="34" t="s">
        <v>6</v>
      </c>
      <c r="U10" s="42"/>
      <c r="V10" s="42"/>
      <c r="W10" s="43"/>
      <c r="X10" s="229" t="s">
        <v>6</v>
      </c>
      <c r="Y10" s="42" t="s">
        <v>6</v>
      </c>
      <c r="Z10" s="42"/>
      <c r="AA10" s="42"/>
      <c r="AB10" s="42"/>
      <c r="AC10" s="43"/>
      <c r="AD10" s="42"/>
      <c r="AE10" s="42"/>
      <c r="AF10" s="42"/>
      <c r="AG10" s="42"/>
      <c r="AH10" s="42"/>
      <c r="AI10" s="42"/>
      <c r="AJ10" s="11">
        <f t="shared" si="2"/>
        <v>6</v>
      </c>
      <c r="AK10" s="202">
        <f t="shared" si="3"/>
        <v>0</v>
      </c>
      <c r="AL10" s="202">
        <f t="shared" si="4"/>
        <v>0</v>
      </c>
    </row>
    <row r="11" spans="1:38" s="15" customFormat="1" ht="21" customHeight="1">
      <c r="A11" s="23">
        <v>5</v>
      </c>
      <c r="B11" s="23"/>
      <c r="C11" s="24" t="s">
        <v>861</v>
      </c>
      <c r="D11" s="25" t="s">
        <v>40</v>
      </c>
      <c r="E11" s="41"/>
      <c r="F11" s="42"/>
      <c r="G11" s="42"/>
      <c r="H11" s="42"/>
      <c r="I11" s="42"/>
      <c r="J11" s="42"/>
      <c r="K11" s="42"/>
      <c r="L11" s="42"/>
      <c r="M11" s="42"/>
      <c r="N11" s="42"/>
      <c r="O11" s="42" t="s">
        <v>6</v>
      </c>
      <c r="P11" s="34" t="s">
        <v>6</v>
      </c>
      <c r="Q11" s="42"/>
      <c r="R11" s="42"/>
      <c r="S11" s="42" t="s">
        <v>6</v>
      </c>
      <c r="T11" s="37"/>
      <c r="U11" s="42"/>
      <c r="V11" s="42"/>
      <c r="W11" s="43"/>
      <c r="X11" s="229"/>
      <c r="Y11" s="42"/>
      <c r="Z11" s="42"/>
      <c r="AA11" s="42"/>
      <c r="AB11" s="42"/>
      <c r="AC11" s="43"/>
      <c r="AD11" s="42"/>
      <c r="AE11" s="42"/>
      <c r="AF11" s="42"/>
      <c r="AG11" s="42"/>
      <c r="AH11" s="42"/>
      <c r="AI11" s="42"/>
      <c r="AJ11" s="11">
        <f t="shared" si="2"/>
        <v>3</v>
      </c>
      <c r="AK11" s="202">
        <f t="shared" si="3"/>
        <v>0</v>
      </c>
      <c r="AL11" s="202">
        <f t="shared" si="4"/>
        <v>0</v>
      </c>
    </row>
    <row r="12" spans="1:38" s="15" customFormat="1" ht="21" customHeight="1">
      <c r="A12" s="23">
        <v>6</v>
      </c>
      <c r="B12" s="23"/>
      <c r="C12" s="24" t="s">
        <v>264</v>
      </c>
      <c r="D12" s="25" t="s">
        <v>862</v>
      </c>
      <c r="E12" s="41"/>
      <c r="F12" s="42"/>
      <c r="G12" s="42"/>
      <c r="H12" s="42"/>
      <c r="I12" s="42"/>
      <c r="J12" s="42"/>
      <c r="K12" s="42"/>
      <c r="L12" s="42"/>
      <c r="M12" s="42"/>
      <c r="N12" s="42"/>
      <c r="O12" s="42" t="s">
        <v>6</v>
      </c>
      <c r="P12" s="34" t="s">
        <v>6</v>
      </c>
      <c r="Q12" s="42"/>
      <c r="R12" s="42"/>
      <c r="S12" s="42" t="s">
        <v>6</v>
      </c>
      <c r="T12" s="37"/>
      <c r="U12" s="42"/>
      <c r="V12" s="42"/>
      <c r="W12" s="43"/>
      <c r="X12" s="229"/>
      <c r="Y12" s="42"/>
      <c r="Z12" s="42"/>
      <c r="AA12" s="42"/>
      <c r="AB12" s="42"/>
      <c r="AC12" s="43"/>
      <c r="AD12" s="42"/>
      <c r="AE12" s="42"/>
      <c r="AF12" s="42"/>
      <c r="AG12" s="42"/>
      <c r="AH12" s="42"/>
      <c r="AI12" s="42"/>
      <c r="AJ12" s="11">
        <f t="shared" si="2"/>
        <v>3</v>
      </c>
      <c r="AK12" s="202">
        <f t="shared" si="3"/>
        <v>0</v>
      </c>
      <c r="AL12" s="202">
        <f t="shared" si="4"/>
        <v>0</v>
      </c>
    </row>
    <row r="13" spans="1:38" s="15" customFormat="1" ht="21" customHeight="1">
      <c r="A13" s="23">
        <v>7</v>
      </c>
      <c r="B13" s="23"/>
      <c r="C13" s="24" t="s">
        <v>863</v>
      </c>
      <c r="D13" s="25" t="s">
        <v>286</v>
      </c>
      <c r="E13" s="41"/>
      <c r="F13" s="42"/>
      <c r="G13" s="42"/>
      <c r="H13" s="42"/>
      <c r="I13" s="42"/>
      <c r="J13" s="42"/>
      <c r="K13" s="42"/>
      <c r="L13" s="42"/>
      <c r="M13" s="42"/>
      <c r="N13" s="42"/>
      <c r="O13" s="42"/>
      <c r="P13" s="34"/>
      <c r="Q13" s="42"/>
      <c r="R13" s="42"/>
      <c r="S13" s="42"/>
      <c r="T13" s="34"/>
      <c r="U13" s="42"/>
      <c r="V13" s="42"/>
      <c r="W13" s="43"/>
      <c r="X13" s="229" t="s">
        <v>6</v>
      </c>
      <c r="Y13" s="42" t="s">
        <v>6</v>
      </c>
      <c r="Z13" s="42"/>
      <c r="AA13" s="42"/>
      <c r="AB13" s="42"/>
      <c r="AC13" s="43"/>
      <c r="AD13" s="42"/>
      <c r="AE13" s="42"/>
      <c r="AF13" s="42"/>
      <c r="AG13" s="42"/>
      <c r="AH13" s="42"/>
      <c r="AI13" s="42"/>
      <c r="AJ13" s="11">
        <f t="shared" si="2"/>
        <v>2</v>
      </c>
      <c r="AK13" s="202">
        <f t="shared" si="3"/>
        <v>0</v>
      </c>
      <c r="AL13" s="202">
        <f t="shared" si="4"/>
        <v>0</v>
      </c>
    </row>
    <row r="14" spans="1:38" s="15" customFormat="1" ht="21" customHeight="1">
      <c r="A14" s="23">
        <v>8</v>
      </c>
      <c r="B14" s="23"/>
      <c r="C14" s="24" t="s">
        <v>864</v>
      </c>
      <c r="D14" s="25" t="s">
        <v>59</v>
      </c>
      <c r="E14" s="41"/>
      <c r="F14" s="42"/>
      <c r="G14" s="42"/>
      <c r="H14" s="42"/>
      <c r="I14" s="42"/>
      <c r="J14" s="42"/>
      <c r="K14" s="42"/>
      <c r="L14" s="42"/>
      <c r="M14" s="42"/>
      <c r="N14" s="42"/>
      <c r="O14" s="42"/>
      <c r="P14" s="34"/>
      <c r="Q14" s="42"/>
      <c r="R14" s="210" t="s">
        <v>6</v>
      </c>
      <c r="S14" s="42"/>
      <c r="T14" s="34"/>
      <c r="U14" s="42"/>
      <c r="V14" s="42"/>
      <c r="W14" s="43"/>
      <c r="X14" s="229" t="s">
        <v>6</v>
      </c>
      <c r="Y14" s="42"/>
      <c r="Z14" s="42"/>
      <c r="AA14" s="42"/>
      <c r="AB14" s="42"/>
      <c r="AC14" s="43"/>
      <c r="AD14" s="42"/>
      <c r="AE14" s="42"/>
      <c r="AF14" s="42"/>
      <c r="AG14" s="42"/>
      <c r="AH14" s="42"/>
      <c r="AI14" s="42"/>
      <c r="AJ14" s="11">
        <f t="shared" si="2"/>
        <v>2</v>
      </c>
      <c r="AK14" s="202">
        <f t="shared" si="3"/>
        <v>0</v>
      </c>
      <c r="AL14" s="202">
        <f t="shared" si="4"/>
        <v>0</v>
      </c>
    </row>
    <row r="15" spans="1:38" s="15" customFormat="1" ht="21" customHeight="1">
      <c r="A15" s="23">
        <v>9</v>
      </c>
      <c r="B15" s="23"/>
      <c r="C15" s="24" t="s">
        <v>450</v>
      </c>
      <c r="D15" s="25" t="s">
        <v>23</v>
      </c>
      <c r="E15" s="41"/>
      <c r="F15" s="42"/>
      <c r="G15" s="42"/>
      <c r="H15" s="42"/>
      <c r="I15" s="42"/>
      <c r="J15" s="42"/>
      <c r="K15" s="42"/>
      <c r="L15" s="42"/>
      <c r="M15" s="42"/>
      <c r="N15" s="42"/>
      <c r="O15" s="42" t="s">
        <v>6</v>
      </c>
      <c r="P15" s="34" t="s">
        <v>6</v>
      </c>
      <c r="Q15" s="42"/>
      <c r="R15" s="211" t="s">
        <v>6</v>
      </c>
      <c r="S15" s="42" t="s">
        <v>6</v>
      </c>
      <c r="T15" s="34"/>
      <c r="U15" s="42"/>
      <c r="V15" s="42"/>
      <c r="W15" s="43"/>
      <c r="X15" s="229"/>
      <c r="Y15" s="42"/>
      <c r="Z15" s="42"/>
      <c r="AA15" s="42"/>
      <c r="AB15" s="42"/>
      <c r="AC15" s="43"/>
      <c r="AD15" s="42"/>
      <c r="AE15" s="42"/>
      <c r="AF15" s="42"/>
      <c r="AG15" s="42"/>
      <c r="AH15" s="42"/>
      <c r="AI15" s="42"/>
      <c r="AJ15" s="11">
        <f t="shared" si="2"/>
        <v>4</v>
      </c>
      <c r="AK15" s="202">
        <f t="shared" si="3"/>
        <v>0</v>
      </c>
      <c r="AL15" s="202">
        <f t="shared" si="4"/>
        <v>0</v>
      </c>
    </row>
    <row r="16" spans="1:38" s="15" customFormat="1" ht="21" customHeight="1">
      <c r="A16" s="23">
        <v>10</v>
      </c>
      <c r="B16" s="23"/>
      <c r="C16" s="24" t="s">
        <v>865</v>
      </c>
      <c r="D16" s="25" t="s">
        <v>32</v>
      </c>
      <c r="E16" s="41"/>
      <c r="F16" s="42"/>
      <c r="G16" s="42"/>
      <c r="H16" s="42"/>
      <c r="I16" s="42"/>
      <c r="J16" s="42"/>
      <c r="K16" s="42"/>
      <c r="L16" s="42"/>
      <c r="M16" s="42"/>
      <c r="N16" s="42"/>
      <c r="O16" s="42" t="s">
        <v>6</v>
      </c>
      <c r="P16" s="34" t="s">
        <v>6</v>
      </c>
      <c r="Q16" s="42"/>
      <c r="R16" s="211" t="s">
        <v>6</v>
      </c>
      <c r="S16" s="42" t="s">
        <v>6</v>
      </c>
      <c r="T16" s="37"/>
      <c r="U16" s="42"/>
      <c r="V16" s="42"/>
      <c r="W16" s="43"/>
      <c r="X16" s="229"/>
      <c r="Y16" s="42"/>
      <c r="Z16" s="42"/>
      <c r="AA16" s="42"/>
      <c r="AB16" s="42"/>
      <c r="AC16" s="43"/>
      <c r="AD16" s="42"/>
      <c r="AE16" s="42"/>
      <c r="AF16" s="42"/>
      <c r="AG16" s="42"/>
      <c r="AH16" s="42"/>
      <c r="AI16" s="42"/>
      <c r="AJ16" s="11">
        <f t="shared" si="2"/>
        <v>4</v>
      </c>
      <c r="AK16" s="202">
        <f t="shared" si="3"/>
        <v>0</v>
      </c>
      <c r="AL16" s="202">
        <f t="shared" si="4"/>
        <v>0</v>
      </c>
    </row>
    <row r="17" spans="1:38" s="15" customFormat="1" ht="21" customHeight="1">
      <c r="A17" s="23">
        <v>11</v>
      </c>
      <c r="B17" s="23"/>
      <c r="C17" s="24" t="s">
        <v>866</v>
      </c>
      <c r="D17" s="25" t="s">
        <v>12</v>
      </c>
      <c r="E17" s="41"/>
      <c r="F17" s="42"/>
      <c r="G17" s="42"/>
      <c r="H17" s="42"/>
      <c r="I17" s="42"/>
      <c r="J17" s="42"/>
      <c r="K17" s="42"/>
      <c r="L17" s="42"/>
      <c r="M17" s="42"/>
      <c r="N17" s="42"/>
      <c r="O17" s="42" t="s">
        <v>6</v>
      </c>
      <c r="P17" s="34" t="s">
        <v>6</v>
      </c>
      <c r="Q17" s="42"/>
      <c r="R17" s="211" t="s">
        <v>6</v>
      </c>
      <c r="S17" s="42" t="s">
        <v>6</v>
      </c>
      <c r="T17" s="34" t="s">
        <v>6</v>
      </c>
      <c r="U17" s="42"/>
      <c r="V17" s="42"/>
      <c r="W17" s="43"/>
      <c r="X17" s="229"/>
      <c r="Y17" s="42" t="s">
        <v>6</v>
      </c>
      <c r="Z17" s="42"/>
      <c r="AA17" s="42"/>
      <c r="AB17" s="42"/>
      <c r="AC17" s="43"/>
      <c r="AD17" s="42"/>
      <c r="AE17" s="42"/>
      <c r="AF17" s="42"/>
      <c r="AG17" s="42"/>
      <c r="AH17" s="42"/>
      <c r="AI17" s="42"/>
      <c r="AJ17" s="11">
        <f t="shared" si="2"/>
        <v>6</v>
      </c>
      <c r="AK17" s="202">
        <f t="shared" si="3"/>
        <v>0</v>
      </c>
      <c r="AL17" s="202">
        <f t="shared" si="4"/>
        <v>0</v>
      </c>
    </row>
    <row r="18" spans="1:38" s="15" customFormat="1" ht="21" customHeight="1">
      <c r="A18" s="23">
        <v>12</v>
      </c>
      <c r="B18" s="23"/>
      <c r="C18" s="24" t="s">
        <v>867</v>
      </c>
      <c r="D18" s="25" t="s">
        <v>160</v>
      </c>
      <c r="E18" s="41"/>
      <c r="F18" s="42"/>
      <c r="G18" s="42"/>
      <c r="H18" s="42"/>
      <c r="I18" s="42"/>
      <c r="J18" s="42"/>
      <c r="K18" s="42"/>
      <c r="L18" s="42"/>
      <c r="M18" s="42"/>
      <c r="N18" s="42"/>
      <c r="O18" s="42"/>
      <c r="P18" s="34"/>
      <c r="Q18" s="42"/>
      <c r="R18" s="211" t="s">
        <v>6</v>
      </c>
      <c r="S18" s="42" t="s">
        <v>6</v>
      </c>
      <c r="T18" s="37" t="s">
        <v>6</v>
      </c>
      <c r="U18" s="42"/>
      <c r="V18" s="42"/>
      <c r="W18" s="43"/>
      <c r="X18" s="229"/>
      <c r="Y18" s="42" t="s">
        <v>6</v>
      </c>
      <c r="Z18" s="42"/>
      <c r="AA18" s="42"/>
      <c r="AB18" s="42"/>
      <c r="AC18" s="43"/>
      <c r="AD18" s="42"/>
      <c r="AE18" s="42"/>
      <c r="AF18" s="42"/>
      <c r="AG18" s="42"/>
      <c r="AH18" s="42"/>
      <c r="AI18" s="42"/>
      <c r="AJ18" s="11">
        <f t="shared" si="2"/>
        <v>4</v>
      </c>
      <c r="AK18" s="202">
        <f t="shared" si="3"/>
        <v>0</v>
      </c>
      <c r="AL18" s="202">
        <f t="shared" si="4"/>
        <v>0</v>
      </c>
    </row>
    <row r="19" spans="1:38" s="15" customFormat="1" ht="21" customHeight="1">
      <c r="A19" s="23">
        <v>13</v>
      </c>
      <c r="B19" s="23"/>
      <c r="C19" s="24" t="s">
        <v>868</v>
      </c>
      <c r="D19" s="25" t="s">
        <v>69</v>
      </c>
      <c r="E19" s="41"/>
      <c r="F19" s="42"/>
      <c r="G19" s="42"/>
      <c r="H19" s="42"/>
      <c r="I19" s="42"/>
      <c r="J19" s="42"/>
      <c r="K19" s="42"/>
      <c r="L19" s="42"/>
      <c r="M19" s="42"/>
      <c r="N19" s="42"/>
      <c r="O19" s="42"/>
      <c r="P19" s="34"/>
      <c r="Q19" s="42"/>
      <c r="R19" s="211"/>
      <c r="S19" s="42"/>
      <c r="T19" s="34"/>
      <c r="U19" s="42"/>
      <c r="V19" s="42"/>
      <c r="W19" s="43"/>
      <c r="X19" s="229"/>
      <c r="Y19" s="42" t="s">
        <v>7</v>
      </c>
      <c r="Z19" s="42"/>
      <c r="AA19" s="42"/>
      <c r="AB19" s="42"/>
      <c r="AC19" s="43"/>
      <c r="AD19" s="42"/>
      <c r="AE19" s="42"/>
      <c r="AF19" s="42"/>
      <c r="AG19" s="42"/>
      <c r="AH19" s="42"/>
      <c r="AI19" s="42"/>
      <c r="AJ19" s="11">
        <f t="shared" si="2"/>
        <v>0</v>
      </c>
      <c r="AK19" s="202">
        <f t="shared" si="3"/>
        <v>1</v>
      </c>
      <c r="AL19" s="202">
        <f t="shared" si="4"/>
        <v>0</v>
      </c>
    </row>
    <row r="20" spans="1:38" s="15" customFormat="1" ht="21" customHeight="1">
      <c r="A20" s="23">
        <v>14</v>
      </c>
      <c r="B20" s="23"/>
      <c r="C20" s="24" t="s">
        <v>869</v>
      </c>
      <c r="D20" s="25" t="s">
        <v>84</v>
      </c>
      <c r="E20" s="41"/>
      <c r="F20" s="42"/>
      <c r="G20" s="42"/>
      <c r="H20" s="42"/>
      <c r="I20" s="42"/>
      <c r="J20" s="42"/>
      <c r="K20" s="42"/>
      <c r="L20" s="42"/>
      <c r="M20" s="42"/>
      <c r="N20" s="42"/>
      <c r="O20" s="42" t="s">
        <v>6</v>
      </c>
      <c r="P20" s="34" t="s">
        <v>6</v>
      </c>
      <c r="Q20" s="42"/>
      <c r="R20" s="211" t="s">
        <v>6</v>
      </c>
      <c r="S20" s="42" t="s">
        <v>6</v>
      </c>
      <c r="T20" s="34"/>
      <c r="U20" s="42"/>
      <c r="V20" s="42"/>
      <c r="W20" s="43"/>
      <c r="X20" s="229"/>
      <c r="Y20" s="42"/>
      <c r="Z20" s="42"/>
      <c r="AA20" s="42"/>
      <c r="AB20" s="42"/>
      <c r="AC20" s="43"/>
      <c r="AD20" s="42"/>
      <c r="AE20" s="42"/>
      <c r="AF20" s="42"/>
      <c r="AG20" s="42"/>
      <c r="AH20" s="42"/>
      <c r="AI20" s="42"/>
      <c r="AJ20" s="11">
        <f t="shared" si="2"/>
        <v>4</v>
      </c>
      <c r="AK20" s="202">
        <f t="shared" si="3"/>
        <v>0</v>
      </c>
      <c r="AL20" s="202">
        <f t="shared" si="4"/>
        <v>0</v>
      </c>
    </row>
    <row r="21" spans="1:38" s="15" customFormat="1" ht="21" customHeight="1">
      <c r="A21" s="23">
        <v>15</v>
      </c>
      <c r="B21" s="23"/>
      <c r="C21" s="24" t="s">
        <v>126</v>
      </c>
      <c r="D21" s="25" t="s">
        <v>84</v>
      </c>
      <c r="E21" s="41"/>
      <c r="F21" s="42"/>
      <c r="G21" s="42"/>
      <c r="H21" s="42"/>
      <c r="I21" s="42"/>
      <c r="J21" s="42"/>
      <c r="K21" s="42"/>
      <c r="L21" s="42"/>
      <c r="M21" s="42"/>
      <c r="N21" s="42"/>
      <c r="O21" s="42"/>
      <c r="P21" s="34"/>
      <c r="Q21" s="42"/>
      <c r="R21" s="211"/>
      <c r="S21" s="42"/>
      <c r="T21" s="34"/>
      <c r="U21" s="42"/>
      <c r="V21" s="42"/>
      <c r="W21" s="43"/>
      <c r="X21" s="229"/>
      <c r="Y21" s="42"/>
      <c r="Z21" s="42"/>
      <c r="AA21" s="42"/>
      <c r="AB21" s="42"/>
      <c r="AC21" s="43"/>
      <c r="AD21" s="42"/>
      <c r="AE21" s="42"/>
      <c r="AF21" s="42"/>
      <c r="AG21" s="42"/>
      <c r="AH21" s="42"/>
      <c r="AI21" s="42"/>
      <c r="AJ21" s="11">
        <f t="shared" si="2"/>
        <v>0</v>
      </c>
      <c r="AK21" s="202">
        <f t="shared" si="3"/>
        <v>0</v>
      </c>
      <c r="AL21" s="202">
        <f t="shared" si="4"/>
        <v>0</v>
      </c>
    </row>
    <row r="22" spans="1:38" s="15" customFormat="1" ht="21" customHeight="1">
      <c r="A22" s="23">
        <v>16</v>
      </c>
      <c r="B22" s="23"/>
      <c r="C22" s="24" t="s">
        <v>870</v>
      </c>
      <c r="D22" s="25" t="s">
        <v>20</v>
      </c>
      <c r="E22" s="41"/>
      <c r="F22" s="42"/>
      <c r="G22" s="42"/>
      <c r="H22" s="42"/>
      <c r="I22" s="42"/>
      <c r="J22" s="42"/>
      <c r="K22" s="42"/>
      <c r="L22" s="42"/>
      <c r="M22" s="42"/>
      <c r="N22" s="42"/>
      <c r="O22" s="42" t="s">
        <v>6</v>
      </c>
      <c r="P22" s="34" t="s">
        <v>6</v>
      </c>
      <c r="Q22" s="42"/>
      <c r="R22" s="211" t="s">
        <v>6</v>
      </c>
      <c r="S22" s="42"/>
      <c r="T22" s="34"/>
      <c r="U22" s="42"/>
      <c r="V22" s="42"/>
      <c r="W22" s="43"/>
      <c r="X22" s="229"/>
      <c r="Y22" s="42"/>
      <c r="Z22" s="42"/>
      <c r="AA22" s="42"/>
      <c r="AB22" s="42"/>
      <c r="AC22" s="43"/>
      <c r="AD22" s="42"/>
      <c r="AE22" s="42"/>
      <c r="AF22" s="42"/>
      <c r="AG22" s="42"/>
      <c r="AH22" s="42"/>
      <c r="AI22" s="42"/>
      <c r="AJ22" s="11">
        <f t="shared" si="2"/>
        <v>3</v>
      </c>
      <c r="AK22" s="202">
        <f t="shared" si="3"/>
        <v>0</v>
      </c>
      <c r="AL22" s="202">
        <f t="shared" si="4"/>
        <v>0</v>
      </c>
    </row>
    <row r="23" spans="1:38" s="15" customFormat="1" ht="21" customHeight="1">
      <c r="A23" s="23">
        <v>17</v>
      </c>
      <c r="B23" s="23"/>
      <c r="C23" s="24" t="s">
        <v>93</v>
      </c>
      <c r="D23" s="25" t="s">
        <v>82</v>
      </c>
      <c r="E23" s="41"/>
      <c r="F23" s="42"/>
      <c r="G23" s="42"/>
      <c r="H23" s="42"/>
      <c r="I23" s="42"/>
      <c r="J23" s="42"/>
      <c r="K23" s="42"/>
      <c r="L23" s="42"/>
      <c r="M23" s="42"/>
      <c r="N23" s="42"/>
      <c r="O23" s="42"/>
      <c r="P23" s="34" t="s">
        <v>6</v>
      </c>
      <c r="Q23" s="42"/>
      <c r="R23" s="211"/>
      <c r="S23" s="42"/>
      <c r="T23" s="37"/>
      <c r="U23" s="42"/>
      <c r="V23" s="42"/>
      <c r="W23" s="43"/>
      <c r="X23" s="229"/>
      <c r="Y23" s="42"/>
      <c r="Z23" s="42"/>
      <c r="AA23" s="42"/>
      <c r="AB23" s="42"/>
      <c r="AC23" s="43"/>
      <c r="AD23" s="42"/>
      <c r="AE23" s="42"/>
      <c r="AF23" s="42"/>
      <c r="AG23" s="42"/>
      <c r="AH23" s="42"/>
      <c r="AI23" s="42"/>
      <c r="AJ23" s="11">
        <f t="shared" si="2"/>
        <v>1</v>
      </c>
      <c r="AK23" s="202">
        <f t="shared" si="3"/>
        <v>0</v>
      </c>
      <c r="AL23" s="202">
        <f t="shared" si="4"/>
        <v>0</v>
      </c>
    </row>
    <row r="24" spans="1:38" s="15" customFormat="1" ht="21" customHeight="1">
      <c r="A24" s="23">
        <v>18</v>
      </c>
      <c r="B24" s="23"/>
      <c r="C24" s="24" t="s">
        <v>871</v>
      </c>
      <c r="D24" s="25" t="s">
        <v>143</v>
      </c>
      <c r="E24" s="41"/>
      <c r="F24" s="42"/>
      <c r="G24" s="42"/>
      <c r="H24" s="42"/>
      <c r="I24" s="42"/>
      <c r="J24" s="42"/>
      <c r="K24" s="42"/>
      <c r="L24" s="42"/>
      <c r="M24" s="42"/>
      <c r="N24" s="42"/>
      <c r="O24" s="42"/>
      <c r="P24" s="34"/>
      <c r="Q24" s="42"/>
      <c r="R24" s="211"/>
      <c r="S24" s="42"/>
      <c r="T24" s="34"/>
      <c r="U24" s="42"/>
      <c r="V24" s="42"/>
      <c r="W24" s="43"/>
      <c r="X24" s="229"/>
      <c r="Y24" s="42"/>
      <c r="Z24" s="42"/>
      <c r="AA24" s="42"/>
      <c r="AB24" s="42"/>
      <c r="AC24" s="43"/>
      <c r="AD24" s="42"/>
      <c r="AE24" s="42"/>
      <c r="AF24" s="42"/>
      <c r="AG24" s="42"/>
      <c r="AH24" s="42"/>
      <c r="AI24" s="42"/>
      <c r="AJ24" s="11">
        <f t="shared" si="2"/>
        <v>0</v>
      </c>
      <c r="AK24" s="202">
        <f t="shared" si="3"/>
        <v>0</v>
      </c>
      <c r="AL24" s="202">
        <f t="shared" si="4"/>
        <v>0</v>
      </c>
    </row>
    <row r="25" spans="1:38" s="15" customFormat="1" ht="21" customHeight="1">
      <c r="A25" s="23">
        <v>19</v>
      </c>
      <c r="B25" s="23"/>
      <c r="C25" s="24" t="s">
        <v>872</v>
      </c>
      <c r="D25" s="25" t="s">
        <v>44</v>
      </c>
      <c r="E25" s="41"/>
      <c r="F25" s="42"/>
      <c r="G25" s="42"/>
      <c r="H25" s="42"/>
      <c r="I25" s="42"/>
      <c r="J25" s="42"/>
      <c r="K25" s="42"/>
      <c r="L25" s="42"/>
      <c r="M25" s="42"/>
      <c r="N25" s="42"/>
      <c r="O25" s="42"/>
      <c r="P25" s="34"/>
      <c r="Q25" s="42"/>
      <c r="R25" s="211"/>
      <c r="S25" s="42"/>
      <c r="T25" s="34"/>
      <c r="U25" s="42"/>
      <c r="V25" s="42"/>
      <c r="W25" s="43"/>
      <c r="X25" s="229"/>
      <c r="Y25" s="42"/>
      <c r="Z25" s="42"/>
      <c r="AA25" s="42"/>
      <c r="AB25" s="42"/>
      <c r="AC25" s="43"/>
      <c r="AD25" s="42"/>
      <c r="AE25" s="42"/>
      <c r="AF25" s="42"/>
      <c r="AG25" s="42"/>
      <c r="AH25" s="42"/>
      <c r="AI25" s="42"/>
      <c r="AJ25" s="11">
        <f t="shared" si="2"/>
        <v>0</v>
      </c>
      <c r="AK25" s="202">
        <f t="shared" si="3"/>
        <v>0</v>
      </c>
      <c r="AL25" s="202">
        <f t="shared" si="4"/>
        <v>0</v>
      </c>
    </row>
    <row r="26" spans="1:38" s="15" customFormat="1" ht="21" customHeight="1">
      <c r="A26" s="23">
        <v>20</v>
      </c>
      <c r="B26" s="23"/>
      <c r="C26" s="24" t="s">
        <v>873</v>
      </c>
      <c r="D26" s="25" t="s">
        <v>61</v>
      </c>
      <c r="E26" s="41"/>
      <c r="F26" s="42"/>
      <c r="G26" s="42"/>
      <c r="H26" s="42"/>
      <c r="I26" s="42"/>
      <c r="J26" s="42"/>
      <c r="K26" s="42"/>
      <c r="L26" s="42"/>
      <c r="M26" s="42"/>
      <c r="N26" s="42"/>
      <c r="O26" s="42"/>
      <c r="P26" s="34"/>
      <c r="Q26" s="42"/>
      <c r="R26" s="211"/>
      <c r="S26" s="42"/>
      <c r="T26" s="34"/>
      <c r="U26" s="42"/>
      <c r="V26" s="42"/>
      <c r="W26" s="43"/>
      <c r="X26" s="229"/>
      <c r="Y26" s="42"/>
      <c r="Z26" s="42"/>
      <c r="AA26" s="42"/>
      <c r="AB26" s="42"/>
      <c r="AC26" s="43"/>
      <c r="AD26" s="42"/>
      <c r="AE26" s="42"/>
      <c r="AF26" s="42"/>
      <c r="AG26" s="42"/>
      <c r="AH26" s="42"/>
      <c r="AI26" s="42"/>
      <c r="AJ26" s="11">
        <f t="shared" si="2"/>
        <v>0</v>
      </c>
      <c r="AK26" s="202">
        <f t="shared" si="3"/>
        <v>0</v>
      </c>
      <c r="AL26" s="202">
        <f t="shared" si="4"/>
        <v>0</v>
      </c>
    </row>
    <row r="27" spans="1:38" s="15" customFormat="1" ht="21" customHeight="1">
      <c r="A27" s="23">
        <v>21</v>
      </c>
      <c r="B27" s="23"/>
      <c r="C27" s="24" t="s">
        <v>874</v>
      </c>
      <c r="D27" s="25" t="s">
        <v>61</v>
      </c>
      <c r="E27" s="41"/>
      <c r="F27" s="42"/>
      <c r="G27" s="42"/>
      <c r="H27" s="42"/>
      <c r="I27" s="42"/>
      <c r="J27" s="42"/>
      <c r="K27" s="42"/>
      <c r="L27" s="42"/>
      <c r="M27" s="42"/>
      <c r="N27" s="42"/>
      <c r="O27" s="42" t="s">
        <v>6</v>
      </c>
      <c r="P27" s="34" t="s">
        <v>6</v>
      </c>
      <c r="Q27" s="42"/>
      <c r="R27" s="211" t="s">
        <v>6</v>
      </c>
      <c r="S27" s="42" t="s">
        <v>6</v>
      </c>
      <c r="T27" s="37"/>
      <c r="U27" s="42"/>
      <c r="V27" s="42"/>
      <c r="W27" s="43"/>
      <c r="X27" s="229"/>
      <c r="Y27" s="42"/>
      <c r="Z27" s="42"/>
      <c r="AA27" s="42"/>
      <c r="AB27" s="42"/>
      <c r="AC27" s="43"/>
      <c r="AD27" s="42"/>
      <c r="AE27" s="42"/>
      <c r="AF27" s="42"/>
      <c r="AG27" s="42"/>
      <c r="AH27" s="42"/>
      <c r="AI27" s="42"/>
      <c r="AJ27" s="11">
        <f t="shared" si="2"/>
        <v>4</v>
      </c>
      <c r="AK27" s="202">
        <f t="shared" si="3"/>
        <v>0</v>
      </c>
      <c r="AL27" s="202">
        <f t="shared" si="4"/>
        <v>0</v>
      </c>
    </row>
    <row r="28" spans="1:38" s="15" customFormat="1" ht="21" customHeight="1">
      <c r="A28" s="23">
        <v>22</v>
      </c>
      <c r="B28" s="23"/>
      <c r="C28" s="24" t="s">
        <v>875</v>
      </c>
      <c r="D28" s="25" t="s">
        <v>34</v>
      </c>
      <c r="E28" s="41"/>
      <c r="F28" s="42"/>
      <c r="G28" s="42"/>
      <c r="H28" s="42"/>
      <c r="I28" s="42"/>
      <c r="J28" s="42"/>
      <c r="K28" s="42"/>
      <c r="L28" s="42"/>
      <c r="M28" s="42"/>
      <c r="N28" s="42"/>
      <c r="O28" s="42"/>
      <c r="P28" s="34"/>
      <c r="Q28" s="42"/>
      <c r="R28" s="211"/>
      <c r="S28" s="42"/>
      <c r="T28" s="34"/>
      <c r="U28" s="42"/>
      <c r="V28" s="42"/>
      <c r="W28" s="43"/>
      <c r="X28" s="229"/>
      <c r="Y28" s="42"/>
      <c r="Z28" s="42"/>
      <c r="AA28" s="42"/>
      <c r="AB28" s="42"/>
      <c r="AC28" s="43"/>
      <c r="AD28" s="42"/>
      <c r="AE28" s="42"/>
      <c r="AF28" s="42"/>
      <c r="AG28" s="42"/>
      <c r="AH28" s="42"/>
      <c r="AI28" s="42"/>
      <c r="AJ28" s="11">
        <f t="shared" si="2"/>
        <v>0</v>
      </c>
      <c r="AK28" s="202">
        <f t="shared" si="3"/>
        <v>0</v>
      </c>
      <c r="AL28" s="202">
        <f t="shared" si="4"/>
        <v>0</v>
      </c>
    </row>
    <row r="29" spans="1:38" s="15" customFormat="1" ht="21" customHeight="1">
      <c r="A29" s="23">
        <v>23</v>
      </c>
      <c r="B29" s="23"/>
      <c r="C29" s="24" t="s">
        <v>876</v>
      </c>
      <c r="D29" s="25" t="s">
        <v>144</v>
      </c>
      <c r="E29" s="41"/>
      <c r="F29" s="42"/>
      <c r="G29" s="42"/>
      <c r="H29" s="42"/>
      <c r="I29" s="42"/>
      <c r="J29" s="42"/>
      <c r="K29" s="42"/>
      <c r="L29" s="42"/>
      <c r="M29" s="42"/>
      <c r="N29" s="42"/>
      <c r="O29" s="42"/>
      <c r="P29" s="34" t="s">
        <v>6</v>
      </c>
      <c r="Q29" s="42"/>
      <c r="R29" s="210" t="s">
        <v>6</v>
      </c>
      <c r="S29" s="42"/>
      <c r="T29" s="34" t="s">
        <v>6</v>
      </c>
      <c r="U29" s="42"/>
      <c r="V29" s="42"/>
      <c r="W29" s="43"/>
      <c r="X29" s="42"/>
      <c r="Y29" s="42"/>
      <c r="Z29" s="42"/>
      <c r="AA29" s="42"/>
      <c r="AB29" s="42"/>
      <c r="AC29" s="43"/>
      <c r="AD29" s="42"/>
      <c r="AE29" s="42"/>
      <c r="AF29" s="42"/>
      <c r="AG29" s="42"/>
      <c r="AH29" s="42"/>
      <c r="AI29" s="42"/>
      <c r="AJ29" s="11">
        <f t="shared" si="2"/>
        <v>3</v>
      </c>
      <c r="AK29" s="202">
        <f t="shared" si="3"/>
        <v>0</v>
      </c>
      <c r="AL29" s="202">
        <f t="shared" si="4"/>
        <v>0</v>
      </c>
    </row>
    <row r="30" spans="1:38" s="15" customFormat="1" ht="21" customHeight="1">
      <c r="A30" s="23">
        <v>24</v>
      </c>
      <c r="B30" s="23"/>
      <c r="C30" s="24" t="s">
        <v>877</v>
      </c>
      <c r="D30" s="25" t="s">
        <v>135</v>
      </c>
      <c r="E30" s="41"/>
      <c r="F30" s="42"/>
      <c r="G30" s="42"/>
      <c r="H30" s="42"/>
      <c r="I30" s="42"/>
      <c r="J30" s="42"/>
      <c r="K30" s="42"/>
      <c r="L30" s="42"/>
      <c r="M30" s="42"/>
      <c r="N30" s="42"/>
      <c r="O30" s="42"/>
      <c r="P30" s="34"/>
      <c r="Q30" s="42"/>
      <c r="R30" s="210" t="s">
        <v>6</v>
      </c>
      <c r="S30" s="42"/>
      <c r="T30" s="34"/>
      <c r="U30" s="42"/>
      <c r="V30" s="42"/>
      <c r="W30" s="43"/>
      <c r="X30" s="42" t="s">
        <v>6</v>
      </c>
      <c r="Y30" s="42"/>
      <c r="Z30" s="42"/>
      <c r="AA30" s="42"/>
      <c r="AB30" s="42"/>
      <c r="AC30" s="43"/>
      <c r="AD30" s="42"/>
      <c r="AE30" s="42"/>
      <c r="AF30" s="42"/>
      <c r="AG30" s="42"/>
      <c r="AH30" s="42"/>
      <c r="AI30" s="42"/>
      <c r="AJ30" s="11">
        <f t="shared" si="2"/>
        <v>2</v>
      </c>
      <c r="AK30" s="202">
        <f t="shared" si="3"/>
        <v>0</v>
      </c>
      <c r="AL30" s="202">
        <f t="shared" si="4"/>
        <v>0</v>
      </c>
    </row>
    <row r="31" spans="1:38" s="15" customFormat="1" ht="21" customHeight="1">
      <c r="A31" s="23">
        <v>25</v>
      </c>
      <c r="B31" s="23"/>
      <c r="C31" s="24" t="s">
        <v>865</v>
      </c>
      <c r="D31" s="25" t="s">
        <v>64</v>
      </c>
      <c r="E31" s="41"/>
      <c r="F31" s="42"/>
      <c r="G31" s="42"/>
      <c r="H31" s="42"/>
      <c r="I31" s="42"/>
      <c r="J31" s="42"/>
      <c r="K31" s="42"/>
      <c r="L31" s="42"/>
      <c r="M31" s="42"/>
      <c r="N31" s="42"/>
      <c r="O31" s="42" t="s">
        <v>6</v>
      </c>
      <c r="P31" s="34" t="s">
        <v>6</v>
      </c>
      <c r="Q31" s="42"/>
      <c r="R31" s="210" t="s">
        <v>6</v>
      </c>
      <c r="S31" s="42" t="s">
        <v>6</v>
      </c>
      <c r="T31" s="34"/>
      <c r="U31" s="42"/>
      <c r="V31" s="42"/>
      <c r="W31" s="43"/>
      <c r="X31" s="42"/>
      <c r="Y31" s="42"/>
      <c r="Z31" s="42"/>
      <c r="AA31" s="42"/>
      <c r="AB31" s="42"/>
      <c r="AC31" s="43"/>
      <c r="AD31" s="42"/>
      <c r="AE31" s="42"/>
      <c r="AF31" s="42"/>
      <c r="AG31" s="42"/>
      <c r="AH31" s="42"/>
      <c r="AI31" s="42"/>
      <c r="AJ31" s="11">
        <f t="shared" si="2"/>
        <v>4</v>
      </c>
      <c r="AK31" s="202">
        <f t="shared" si="3"/>
        <v>0</v>
      </c>
      <c r="AL31" s="202">
        <f t="shared" si="4"/>
        <v>0</v>
      </c>
    </row>
    <row r="32" spans="1:38" s="15" customFormat="1" ht="21" customHeight="1">
      <c r="A32" s="23">
        <v>26</v>
      </c>
      <c r="B32" s="23"/>
      <c r="C32" s="24" t="s">
        <v>408</v>
      </c>
      <c r="D32" s="25" t="s">
        <v>878</v>
      </c>
      <c r="E32" s="41"/>
      <c r="F32" s="42"/>
      <c r="G32" s="42"/>
      <c r="H32" s="42"/>
      <c r="I32" s="42"/>
      <c r="J32" s="42"/>
      <c r="K32" s="42"/>
      <c r="L32" s="42"/>
      <c r="M32" s="42"/>
      <c r="N32" s="42"/>
      <c r="O32" s="42"/>
      <c r="P32" s="34"/>
      <c r="Q32" s="42"/>
      <c r="R32" s="211"/>
      <c r="S32" s="42"/>
      <c r="T32" s="34"/>
      <c r="U32" s="42"/>
      <c r="V32" s="42"/>
      <c r="W32" s="43"/>
      <c r="X32" s="42"/>
      <c r="Y32" s="42"/>
      <c r="Z32" s="42"/>
      <c r="AA32" s="42"/>
      <c r="AB32" s="42"/>
      <c r="AC32" s="43"/>
      <c r="AD32" s="42"/>
      <c r="AE32" s="42"/>
      <c r="AF32" s="42"/>
      <c r="AG32" s="42"/>
      <c r="AH32" s="42"/>
      <c r="AI32" s="42"/>
      <c r="AJ32" s="11">
        <f t="shared" si="2"/>
        <v>0</v>
      </c>
      <c r="AK32" s="202">
        <f t="shared" si="3"/>
        <v>0</v>
      </c>
      <c r="AL32" s="202">
        <f t="shared" si="4"/>
        <v>0</v>
      </c>
    </row>
    <row r="33" spans="1:39" s="15" customFormat="1" ht="21" customHeight="1">
      <c r="A33" s="23">
        <v>27</v>
      </c>
      <c r="B33" s="23"/>
      <c r="C33" s="24" t="s">
        <v>879</v>
      </c>
      <c r="D33" s="25" t="s">
        <v>72</v>
      </c>
      <c r="E33" s="41"/>
      <c r="F33" s="42"/>
      <c r="G33" s="42"/>
      <c r="H33" s="42"/>
      <c r="I33" s="42"/>
      <c r="J33" s="42"/>
      <c r="K33" s="42"/>
      <c r="L33" s="42"/>
      <c r="M33" s="42"/>
      <c r="N33" s="42"/>
      <c r="O33" s="42"/>
      <c r="P33" s="34"/>
      <c r="Q33" s="42"/>
      <c r="R33" s="211"/>
      <c r="S33" s="42" t="s">
        <v>7</v>
      </c>
      <c r="T33" s="34" t="s">
        <v>6</v>
      </c>
      <c r="U33" s="42"/>
      <c r="V33" s="42"/>
      <c r="W33" s="43"/>
      <c r="X33" s="42"/>
      <c r="Y33" s="42"/>
      <c r="Z33" s="42"/>
      <c r="AA33" s="42"/>
      <c r="AB33" s="42"/>
      <c r="AC33" s="43"/>
      <c r="AD33" s="42"/>
      <c r="AE33" s="42"/>
      <c r="AF33" s="42"/>
      <c r="AG33" s="42"/>
      <c r="AH33" s="42"/>
      <c r="AI33" s="42"/>
      <c r="AJ33" s="11">
        <f t="shared" si="2"/>
        <v>1</v>
      </c>
      <c r="AK33" s="202">
        <f t="shared" si="3"/>
        <v>1</v>
      </c>
      <c r="AL33" s="202">
        <f t="shared" si="4"/>
        <v>0</v>
      </c>
    </row>
    <row r="34" spans="1:39" s="15" customFormat="1" ht="21" customHeight="1">
      <c r="A34" s="23">
        <v>28</v>
      </c>
      <c r="B34" s="23"/>
      <c r="C34" s="24" t="s">
        <v>880</v>
      </c>
      <c r="D34" s="25" t="s">
        <v>881</v>
      </c>
      <c r="E34" s="41"/>
      <c r="F34" s="42"/>
      <c r="G34" s="42"/>
      <c r="H34" s="42"/>
      <c r="I34" s="42"/>
      <c r="J34" s="42"/>
      <c r="K34" s="42"/>
      <c r="L34" s="42"/>
      <c r="M34" s="42"/>
      <c r="N34" s="42"/>
      <c r="O34" s="42"/>
      <c r="P34" s="34"/>
      <c r="Q34" s="42"/>
      <c r="R34" s="42"/>
      <c r="S34" s="42"/>
      <c r="T34" s="42"/>
      <c r="U34" s="42"/>
      <c r="V34" s="42"/>
      <c r="W34" s="43"/>
      <c r="X34" s="42"/>
      <c r="Y34" s="42"/>
      <c r="Z34" s="42"/>
      <c r="AA34" s="42"/>
      <c r="AB34" s="42"/>
      <c r="AC34" s="43"/>
      <c r="AD34" s="42"/>
      <c r="AE34" s="42"/>
      <c r="AF34" s="42"/>
      <c r="AG34" s="42"/>
      <c r="AH34" s="42"/>
      <c r="AI34" s="42"/>
      <c r="AJ34" s="11">
        <f t="shared" si="2"/>
        <v>0</v>
      </c>
      <c r="AK34" s="202">
        <f t="shared" si="3"/>
        <v>0</v>
      </c>
      <c r="AL34" s="202">
        <f t="shared" si="4"/>
        <v>0</v>
      </c>
    </row>
    <row r="35" spans="1:39" s="15" customFormat="1" ht="21" customHeight="1">
      <c r="A35" s="23">
        <v>29</v>
      </c>
      <c r="B35" s="23"/>
      <c r="C35" s="24" t="s">
        <v>882</v>
      </c>
      <c r="D35" s="25" t="s">
        <v>134</v>
      </c>
      <c r="E35" s="41"/>
      <c r="F35" s="42"/>
      <c r="G35" s="42"/>
      <c r="H35" s="42"/>
      <c r="I35" s="42"/>
      <c r="J35" s="42"/>
      <c r="K35" s="42"/>
      <c r="L35" s="42"/>
      <c r="M35" s="42"/>
      <c r="N35" s="42"/>
      <c r="O35" s="42"/>
      <c r="P35" s="34"/>
      <c r="Q35" s="42"/>
      <c r="R35" s="42"/>
      <c r="S35" s="42"/>
      <c r="T35" s="42"/>
      <c r="U35" s="42"/>
      <c r="V35" s="42"/>
      <c r="W35" s="43"/>
      <c r="X35" s="42"/>
      <c r="Y35" s="42"/>
      <c r="Z35" s="42"/>
      <c r="AA35" s="42"/>
      <c r="AB35" s="42"/>
      <c r="AC35" s="43"/>
      <c r="AD35" s="42"/>
      <c r="AE35" s="42"/>
      <c r="AF35" s="42"/>
      <c r="AG35" s="42"/>
      <c r="AH35" s="42"/>
      <c r="AI35" s="42"/>
      <c r="AJ35" s="11">
        <f t="shared" si="2"/>
        <v>0</v>
      </c>
      <c r="AK35" s="202">
        <f t="shared" si="3"/>
        <v>0</v>
      </c>
      <c r="AL35" s="202">
        <f t="shared" si="4"/>
        <v>0</v>
      </c>
    </row>
    <row r="36" spans="1:39" s="15" customFormat="1" ht="21" customHeight="1">
      <c r="A36" s="23">
        <v>30</v>
      </c>
      <c r="B36" s="23"/>
      <c r="C36" s="212" t="s">
        <v>883</v>
      </c>
      <c r="D36" s="213" t="s">
        <v>110</v>
      </c>
      <c r="E36" s="41"/>
      <c r="F36" s="42"/>
      <c r="G36" s="42"/>
      <c r="H36" s="42"/>
      <c r="I36" s="42"/>
      <c r="J36" s="42"/>
      <c r="K36" s="42"/>
      <c r="L36" s="42"/>
      <c r="M36" s="42"/>
      <c r="N36" s="42"/>
      <c r="O36" s="42" t="s">
        <v>6</v>
      </c>
      <c r="P36" s="34"/>
      <c r="Q36" s="42"/>
      <c r="R36" s="42"/>
      <c r="S36" s="42"/>
      <c r="T36" s="42"/>
      <c r="U36" s="42"/>
      <c r="V36" s="42"/>
      <c r="W36" s="43"/>
      <c r="X36" s="42"/>
      <c r="Y36" s="42"/>
      <c r="Z36" s="42"/>
      <c r="AA36" s="42"/>
      <c r="AB36" s="42"/>
      <c r="AC36" s="43"/>
      <c r="AD36" s="42"/>
      <c r="AE36" s="42"/>
      <c r="AF36" s="42"/>
      <c r="AG36" s="42"/>
      <c r="AH36" s="42"/>
      <c r="AI36" s="42"/>
      <c r="AJ36" s="11">
        <f t="shared" si="2"/>
        <v>1</v>
      </c>
      <c r="AK36" s="202">
        <f t="shared" si="3"/>
        <v>0</v>
      </c>
      <c r="AL36" s="202">
        <f t="shared" si="4"/>
        <v>0</v>
      </c>
    </row>
    <row r="37" spans="1:39" s="15" customFormat="1" ht="21" customHeight="1">
      <c r="A37" s="23">
        <v>31</v>
      </c>
      <c r="B37" s="23"/>
      <c r="C37" s="24"/>
      <c r="D37" s="25"/>
      <c r="E37" s="41"/>
      <c r="F37" s="42"/>
      <c r="G37" s="42"/>
      <c r="H37" s="42"/>
      <c r="I37" s="42"/>
      <c r="J37" s="42"/>
      <c r="K37" s="42"/>
      <c r="L37" s="42"/>
      <c r="M37" s="42"/>
      <c r="N37" s="42"/>
      <c r="O37" s="42"/>
      <c r="P37" s="34"/>
      <c r="Q37" s="42"/>
      <c r="R37" s="42"/>
      <c r="S37" s="42"/>
      <c r="T37" s="42"/>
      <c r="U37" s="42"/>
      <c r="V37" s="42"/>
      <c r="W37" s="43"/>
      <c r="X37" s="42"/>
      <c r="Y37" s="42"/>
      <c r="Z37" s="42"/>
      <c r="AA37" s="42"/>
      <c r="AB37" s="42"/>
      <c r="AC37" s="43"/>
      <c r="AD37" s="42"/>
      <c r="AE37" s="42"/>
      <c r="AF37" s="42"/>
      <c r="AG37" s="42"/>
      <c r="AH37" s="42"/>
      <c r="AI37" s="42"/>
      <c r="AJ37" s="11">
        <f t="shared" si="2"/>
        <v>0</v>
      </c>
      <c r="AK37" s="202">
        <f t="shared" si="3"/>
        <v>0</v>
      </c>
      <c r="AL37" s="202">
        <f t="shared" si="4"/>
        <v>0</v>
      </c>
    </row>
    <row r="38" spans="1:39" s="15" customFormat="1" ht="21" customHeight="1">
      <c r="A38" s="23">
        <v>32</v>
      </c>
      <c r="B38" s="23"/>
      <c r="C38" s="24"/>
      <c r="D38" s="25"/>
      <c r="E38" s="41"/>
      <c r="F38" s="42"/>
      <c r="G38" s="42"/>
      <c r="H38" s="42"/>
      <c r="I38" s="42"/>
      <c r="J38" s="42"/>
      <c r="K38" s="42"/>
      <c r="L38" s="42"/>
      <c r="M38" s="42"/>
      <c r="N38" s="42"/>
      <c r="O38" s="42"/>
      <c r="P38" s="34"/>
      <c r="Q38" s="42"/>
      <c r="R38" s="42"/>
      <c r="S38" s="42"/>
      <c r="T38" s="42"/>
      <c r="U38" s="42"/>
      <c r="V38" s="42"/>
      <c r="W38" s="43"/>
      <c r="X38" s="42"/>
      <c r="Y38" s="42"/>
      <c r="Z38" s="42"/>
      <c r="AA38" s="42"/>
      <c r="AB38" s="42"/>
      <c r="AC38" s="43"/>
      <c r="AD38" s="42"/>
      <c r="AE38" s="42"/>
      <c r="AF38" s="42"/>
      <c r="AG38" s="42"/>
      <c r="AH38" s="42"/>
      <c r="AI38" s="42"/>
      <c r="AJ38" s="11">
        <f t="shared" si="2"/>
        <v>0</v>
      </c>
      <c r="AK38" s="202">
        <f t="shared" si="3"/>
        <v>0</v>
      </c>
      <c r="AL38" s="202">
        <f t="shared" si="4"/>
        <v>0</v>
      </c>
    </row>
    <row r="39" spans="1:39" s="15" customFormat="1" ht="21" customHeight="1">
      <c r="A39" s="23">
        <v>33</v>
      </c>
      <c r="B39" s="23"/>
      <c r="C39" s="24"/>
      <c r="D39" s="25"/>
      <c r="E39" s="41"/>
      <c r="F39" s="42"/>
      <c r="G39" s="42"/>
      <c r="H39" s="42"/>
      <c r="I39" s="42"/>
      <c r="J39" s="42"/>
      <c r="K39" s="42"/>
      <c r="L39" s="42"/>
      <c r="M39" s="42"/>
      <c r="N39" s="42"/>
      <c r="O39" s="42"/>
      <c r="P39" s="34"/>
      <c r="Q39" s="42"/>
      <c r="R39" s="42"/>
      <c r="S39" s="42"/>
      <c r="T39" s="42"/>
      <c r="U39" s="42"/>
      <c r="V39" s="42"/>
      <c r="W39" s="43"/>
      <c r="X39" s="42"/>
      <c r="Y39" s="42"/>
      <c r="Z39" s="42"/>
      <c r="AA39" s="42"/>
      <c r="AB39" s="42"/>
      <c r="AC39" s="43"/>
      <c r="AD39" s="42"/>
      <c r="AE39" s="42"/>
      <c r="AF39" s="42"/>
      <c r="AG39" s="42"/>
      <c r="AH39" s="42"/>
      <c r="AI39" s="42"/>
      <c r="AJ39" s="11">
        <f t="shared" si="2"/>
        <v>0</v>
      </c>
      <c r="AK39" s="202">
        <f t="shared" si="3"/>
        <v>0</v>
      </c>
      <c r="AL39" s="202">
        <f t="shared" si="4"/>
        <v>0</v>
      </c>
    </row>
    <row r="40" spans="1:39" s="15" customFormat="1" ht="21" customHeight="1">
      <c r="A40" s="326" t="s">
        <v>10</v>
      </c>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11">
        <f>SUM(AJ7:AJ39)</f>
        <v>58</v>
      </c>
      <c r="AK40" s="11">
        <f>SUM(AK7:AK39)</f>
        <v>2</v>
      </c>
      <c r="AL40" s="11">
        <f>SUM(AL7:AL39)</f>
        <v>0</v>
      </c>
    </row>
    <row r="41" spans="1:39" s="15" customFormat="1" ht="21" customHeight="1">
      <c r="A41" s="302" t="s">
        <v>255</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4"/>
      <c r="AM41" s="114"/>
    </row>
    <row r="42" spans="1:39" ht="15.75" customHeight="1">
      <c r="C42" s="13"/>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39" ht="15.75" customHeight="1">
      <c r="C43" s="13"/>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39" ht="15.75" customHeight="1">
      <c r="C44" s="301"/>
      <c r="D44" s="301"/>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39" ht="15.75" customHeight="1">
      <c r="C45" s="301"/>
      <c r="D45" s="301"/>
      <c r="E45" s="301"/>
      <c r="F45" s="301"/>
      <c r="G45" s="301"/>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39" ht="15.75" customHeight="1">
      <c r="C46" s="301"/>
      <c r="D46" s="301"/>
      <c r="E46" s="301"/>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9">
      <c r="C47" s="301"/>
      <c r="D47" s="301"/>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A40:AI40"/>
    <mergeCell ref="C47:D47"/>
    <mergeCell ref="C45:G45"/>
    <mergeCell ref="C44:D44"/>
    <mergeCell ref="A41:AL41"/>
    <mergeCell ref="C46:E46"/>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20" priority="12">
      <formula>IF(E$6="CN",1,0)</formula>
    </cfRule>
  </conditionalFormatting>
  <conditionalFormatting sqref="E6:AI6">
    <cfRule type="expression" dxfId="119" priority="11">
      <formula>IF(E$6="CN",1,0)</formula>
    </cfRule>
  </conditionalFormatting>
  <conditionalFormatting sqref="E6:AI6 E34:AI39 E14:Q33 S14:S33 E7:S13 U7:AI9 U29:AI33 U10:W28 Y10:AI28">
    <cfRule type="expression" dxfId="118" priority="10">
      <formula>IF(E$6="CN",1,0)</formula>
    </cfRule>
  </conditionalFormatting>
  <conditionalFormatting sqref="R14:R16 R18:R33">
    <cfRule type="expression" dxfId="117" priority="4">
      <formula>IF(R$6="CN",1,0)</formula>
    </cfRule>
  </conditionalFormatting>
  <conditionalFormatting sqref="R17">
    <cfRule type="expression" dxfId="116" priority="3">
      <formula>IF(R$6="CN",1,0)</formula>
    </cfRule>
  </conditionalFormatting>
  <conditionalFormatting sqref="T7:T33">
    <cfRule type="expression" dxfId="115" priority="2">
      <formula>IF(T$6="CN",1,0)</formula>
    </cfRule>
  </conditionalFormatting>
  <conditionalFormatting sqref="X10:X28">
    <cfRule type="expression" dxfId="114" priority="1">
      <formula>IF(X$6="CN",1,0)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0"/>
  <sheetViews>
    <sheetView topLeftCell="A19" zoomScale="98" zoomScaleNormal="98" workbookViewId="0">
      <selection activeCell="AB10" sqref="AB10"/>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14" customFormat="1" ht="23.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s="14" customFormat="1" ht="23.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s="14" customFormat="1" ht="31.5" customHeight="1">
      <c r="A3" s="307" t="s">
        <v>276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s="14" customFormat="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1" customFormat="1" ht="21" customHeight="1">
      <c r="A7" s="23">
        <v>1</v>
      </c>
      <c r="B7" s="23"/>
      <c r="C7" s="24" t="s">
        <v>277</v>
      </c>
      <c r="D7" s="25" t="s">
        <v>49</v>
      </c>
      <c r="E7" s="35"/>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11">
        <f t="shared" ref="AJ7:AJ32" si="2">COUNTIF(E7:AI7,"K")+2*COUNTIF(E7:AI7,"2K")+COUNTIF(E7:AI7,"TK")+COUNTIF(E7:AI7,"KT")+COUNTIF(E7:AI7,"PK")+COUNTIF(E7:AI7,"KP")+2*COUNTIF(E7:AI7,"K2")</f>
        <v>0</v>
      </c>
      <c r="AK7" s="202">
        <f t="shared" ref="AK7:AK32" si="3">COUNTIF(F7:AJ7,"P")+2*COUNTIF(F7:AJ7,"2P")+COUNTIF(F7:AJ7,"TP")+COUNTIF(F7:AJ7,"PT")+COUNTIF(F7:AJ7,"PK")+COUNTIF(F7:AJ7,"KP")+2*COUNTIF(F7:AJ7,"P2")</f>
        <v>0</v>
      </c>
      <c r="AL7" s="202">
        <f t="shared" ref="AL7:AL32" si="4">COUNTIF(E7:AI7,"T")+2*COUNTIF(E7:AI7,"2T")+2*COUNTIF(E7:AI7,"T2")+COUNTIF(E7:AI7,"PT")+COUNTIF(E7:AI7,"TP")+COUNTIF(E7:AI7,"TK")+COUNTIF(E7:AI7,"KT")</f>
        <v>0</v>
      </c>
    </row>
    <row r="8" spans="1:38" s="1" customFormat="1" ht="21" customHeight="1">
      <c r="A8" s="23">
        <v>2</v>
      </c>
      <c r="B8" s="23"/>
      <c r="C8" s="24" t="s">
        <v>278</v>
      </c>
      <c r="D8" s="25" t="s">
        <v>49</v>
      </c>
      <c r="E8" s="35"/>
      <c r="F8" s="34"/>
      <c r="G8" s="34"/>
      <c r="H8" s="34"/>
      <c r="I8" s="34"/>
      <c r="J8" s="34"/>
      <c r="K8" s="34"/>
      <c r="L8" s="34"/>
      <c r="M8" s="34"/>
      <c r="N8" s="34"/>
      <c r="O8" s="34"/>
      <c r="P8" s="34"/>
      <c r="Q8" s="34"/>
      <c r="R8" s="34"/>
      <c r="S8" s="34"/>
      <c r="T8" s="34"/>
      <c r="U8" s="34"/>
      <c r="V8" s="34"/>
      <c r="W8" s="34"/>
      <c r="X8" s="34"/>
      <c r="Y8" s="34" t="s">
        <v>6</v>
      </c>
      <c r="Z8" s="34"/>
      <c r="AA8" s="34"/>
      <c r="AB8" s="34"/>
      <c r="AC8" s="34"/>
      <c r="AD8" s="34"/>
      <c r="AE8" s="34"/>
      <c r="AF8" s="34"/>
      <c r="AG8" s="34"/>
      <c r="AH8" s="34"/>
      <c r="AI8" s="34"/>
      <c r="AJ8" s="11">
        <f t="shared" si="2"/>
        <v>1</v>
      </c>
      <c r="AK8" s="202">
        <f t="shared" si="3"/>
        <v>0</v>
      </c>
      <c r="AL8" s="202">
        <f t="shared" si="4"/>
        <v>0</v>
      </c>
    </row>
    <row r="9" spans="1:38" s="1" customFormat="1" ht="21" customHeight="1">
      <c r="A9" s="23">
        <v>3</v>
      </c>
      <c r="B9" s="23"/>
      <c r="C9" s="24" t="s">
        <v>279</v>
      </c>
      <c r="D9" s="25" t="s">
        <v>28</v>
      </c>
      <c r="E9" s="35"/>
      <c r="F9" s="34"/>
      <c r="G9" s="34"/>
      <c r="H9" s="34"/>
      <c r="I9" s="34"/>
      <c r="J9" s="34"/>
      <c r="K9" s="34"/>
      <c r="L9" s="34"/>
      <c r="M9" s="34"/>
      <c r="N9" s="34"/>
      <c r="O9" s="34"/>
      <c r="P9" s="34"/>
      <c r="Q9" s="34"/>
      <c r="R9" s="34"/>
      <c r="S9" s="34"/>
      <c r="T9" s="34"/>
      <c r="U9" s="34"/>
      <c r="V9" s="34"/>
      <c r="W9" s="34"/>
      <c r="X9" s="34"/>
      <c r="Y9" s="34" t="s">
        <v>6</v>
      </c>
      <c r="Z9" s="34"/>
      <c r="AA9" s="34"/>
      <c r="AB9" s="34"/>
      <c r="AC9" s="34"/>
      <c r="AD9" s="34"/>
      <c r="AE9" s="34"/>
      <c r="AF9" s="34"/>
      <c r="AG9" s="34"/>
      <c r="AH9" s="34"/>
      <c r="AI9" s="34"/>
      <c r="AJ9" s="11">
        <f t="shared" si="2"/>
        <v>1</v>
      </c>
      <c r="AK9" s="202">
        <f t="shared" si="3"/>
        <v>0</v>
      </c>
      <c r="AL9" s="202">
        <f t="shared" si="4"/>
        <v>0</v>
      </c>
    </row>
    <row r="10" spans="1:38" s="1" customFormat="1" ht="21" customHeight="1">
      <c r="A10" s="23">
        <v>4</v>
      </c>
      <c r="B10" s="23"/>
      <c r="C10" s="24" t="s">
        <v>280</v>
      </c>
      <c r="D10" s="25" t="s">
        <v>28</v>
      </c>
      <c r="E10" s="35"/>
      <c r="F10" s="34"/>
      <c r="G10" s="34"/>
      <c r="H10" s="34"/>
      <c r="I10" s="34"/>
      <c r="J10" s="34"/>
      <c r="K10" s="34"/>
      <c r="L10" s="34"/>
      <c r="M10" s="34"/>
      <c r="N10" s="34"/>
      <c r="O10" s="34" t="s">
        <v>6</v>
      </c>
      <c r="P10" s="34"/>
      <c r="Q10" s="34" t="s">
        <v>6</v>
      </c>
      <c r="R10" s="34"/>
      <c r="S10" s="34" t="s">
        <v>6</v>
      </c>
      <c r="T10" s="34"/>
      <c r="U10" s="34"/>
      <c r="V10" s="34"/>
      <c r="W10" s="34"/>
      <c r="X10" s="34"/>
      <c r="Y10" s="34"/>
      <c r="Z10" s="34"/>
      <c r="AA10" s="34"/>
      <c r="AB10" s="34"/>
      <c r="AC10" s="34"/>
      <c r="AD10" s="34"/>
      <c r="AE10" s="34"/>
      <c r="AF10" s="34"/>
      <c r="AG10" s="34"/>
      <c r="AH10" s="34"/>
      <c r="AI10" s="34"/>
      <c r="AJ10" s="11">
        <f t="shared" si="2"/>
        <v>3</v>
      </c>
      <c r="AK10" s="202">
        <f t="shared" si="3"/>
        <v>0</v>
      </c>
      <c r="AL10" s="202">
        <f t="shared" si="4"/>
        <v>0</v>
      </c>
    </row>
    <row r="11" spans="1:38" s="1" customFormat="1" ht="21" customHeight="1">
      <c r="A11" s="23">
        <v>5</v>
      </c>
      <c r="B11" s="23"/>
      <c r="C11" s="24" t="s">
        <v>24</v>
      </c>
      <c r="D11" s="25" t="s">
        <v>28</v>
      </c>
      <c r="E11" s="35"/>
      <c r="F11" s="34"/>
      <c r="G11" s="34"/>
      <c r="H11" s="34"/>
      <c r="I11" s="34"/>
      <c r="J11" s="34"/>
      <c r="K11" s="34"/>
      <c r="L11" s="34"/>
      <c r="M11" s="34"/>
      <c r="N11" s="34"/>
      <c r="O11" s="34"/>
      <c r="P11" s="34"/>
      <c r="Q11" s="34" t="s">
        <v>6</v>
      </c>
      <c r="R11" s="34"/>
      <c r="S11" s="34"/>
      <c r="T11" s="34"/>
      <c r="U11" s="34"/>
      <c r="V11" s="34" t="s">
        <v>8</v>
      </c>
      <c r="W11" s="34"/>
      <c r="X11" s="34"/>
      <c r="Y11" s="34" t="s">
        <v>6</v>
      </c>
      <c r="Z11" s="34"/>
      <c r="AA11" s="34"/>
      <c r="AB11" s="34"/>
      <c r="AC11" s="34"/>
      <c r="AD11" s="34"/>
      <c r="AE11" s="34"/>
      <c r="AF11" s="34"/>
      <c r="AG11" s="34"/>
      <c r="AH11" s="34"/>
      <c r="AI11" s="34"/>
      <c r="AJ11" s="11">
        <f t="shared" si="2"/>
        <v>2</v>
      </c>
      <c r="AK11" s="202">
        <f t="shared" si="3"/>
        <v>0</v>
      </c>
      <c r="AL11" s="202">
        <f t="shared" si="4"/>
        <v>1</v>
      </c>
    </row>
    <row r="12" spans="1:38" s="1" customFormat="1" ht="21" customHeight="1">
      <c r="A12" s="23">
        <v>6</v>
      </c>
      <c r="B12" s="23"/>
      <c r="C12" s="24" t="s">
        <v>281</v>
      </c>
      <c r="D12" s="25" t="s">
        <v>282</v>
      </c>
      <c r="E12" s="35"/>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11">
        <f t="shared" si="2"/>
        <v>0</v>
      </c>
      <c r="AK12" s="202">
        <f t="shared" si="3"/>
        <v>0</v>
      </c>
      <c r="AL12" s="202">
        <f t="shared" si="4"/>
        <v>0</v>
      </c>
    </row>
    <row r="13" spans="1:38" s="1" customFormat="1" ht="21" customHeight="1">
      <c r="A13" s="23">
        <v>7</v>
      </c>
      <c r="B13" s="23"/>
      <c r="C13" s="24" t="s">
        <v>283</v>
      </c>
      <c r="D13" s="25" t="s">
        <v>282</v>
      </c>
      <c r="E13" s="35"/>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11">
        <f t="shared" si="2"/>
        <v>0</v>
      </c>
      <c r="AK13" s="202">
        <f t="shared" si="3"/>
        <v>0</v>
      </c>
      <c r="AL13" s="202">
        <f t="shared" si="4"/>
        <v>0</v>
      </c>
    </row>
    <row r="14" spans="1:38" s="1" customFormat="1" ht="21" customHeight="1">
      <c r="A14" s="23">
        <v>8</v>
      </c>
      <c r="B14" s="23"/>
      <c r="C14" s="24" t="s">
        <v>284</v>
      </c>
      <c r="D14" s="25" t="s">
        <v>282</v>
      </c>
      <c r="E14" s="35"/>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11">
        <f t="shared" si="2"/>
        <v>0</v>
      </c>
      <c r="AK14" s="202">
        <f t="shared" si="3"/>
        <v>0</v>
      </c>
      <c r="AL14" s="202">
        <f t="shared" si="4"/>
        <v>0</v>
      </c>
    </row>
    <row r="15" spans="1:38" s="1" customFormat="1" ht="21" customHeight="1">
      <c r="A15" s="23">
        <v>9</v>
      </c>
      <c r="B15" s="23"/>
      <c r="C15" s="24" t="s">
        <v>285</v>
      </c>
      <c r="D15" s="25" t="s">
        <v>286</v>
      </c>
      <c r="E15" s="35"/>
      <c r="F15" s="34"/>
      <c r="G15" s="34"/>
      <c r="H15" s="34"/>
      <c r="I15" s="34"/>
      <c r="J15" s="34"/>
      <c r="K15" s="34"/>
      <c r="L15" s="34"/>
      <c r="M15" s="34"/>
      <c r="N15" s="34"/>
      <c r="O15" s="34"/>
      <c r="P15" s="34"/>
      <c r="Q15" s="34" t="s">
        <v>6</v>
      </c>
      <c r="R15" s="34"/>
      <c r="S15" s="34" t="s">
        <v>6</v>
      </c>
      <c r="T15" s="34"/>
      <c r="U15" s="34"/>
      <c r="V15" s="34" t="s">
        <v>6</v>
      </c>
      <c r="W15" s="34"/>
      <c r="X15" s="34"/>
      <c r="Y15" s="34" t="s">
        <v>6</v>
      </c>
      <c r="Z15" s="34"/>
      <c r="AA15" s="34"/>
      <c r="AB15" s="34"/>
      <c r="AC15" s="34"/>
      <c r="AD15" s="34"/>
      <c r="AE15" s="34"/>
      <c r="AF15" s="34"/>
      <c r="AG15" s="34"/>
      <c r="AH15" s="34"/>
      <c r="AI15" s="34"/>
      <c r="AJ15" s="11">
        <f t="shared" si="2"/>
        <v>4</v>
      </c>
      <c r="AK15" s="202">
        <f t="shared" si="3"/>
        <v>0</v>
      </c>
      <c r="AL15" s="202">
        <f t="shared" si="4"/>
        <v>0</v>
      </c>
    </row>
    <row r="16" spans="1:38" s="1" customFormat="1" ht="21" customHeight="1">
      <c r="A16" s="23">
        <v>10</v>
      </c>
      <c r="B16" s="23"/>
      <c r="C16" s="24" t="s">
        <v>287</v>
      </c>
      <c r="D16" s="25" t="s">
        <v>12</v>
      </c>
      <c r="E16" s="35"/>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11">
        <f t="shared" si="2"/>
        <v>0</v>
      </c>
      <c r="AK16" s="202">
        <f t="shared" si="3"/>
        <v>0</v>
      </c>
      <c r="AL16" s="202">
        <f t="shared" si="4"/>
        <v>0</v>
      </c>
    </row>
    <row r="17" spans="1:38" s="1" customFormat="1" ht="21" customHeight="1">
      <c r="A17" s="23">
        <v>11</v>
      </c>
      <c r="B17" s="23"/>
      <c r="C17" s="24" t="s">
        <v>71</v>
      </c>
      <c r="D17" s="25" t="s">
        <v>120</v>
      </c>
      <c r="E17" s="35"/>
      <c r="F17" s="34"/>
      <c r="G17" s="34"/>
      <c r="H17" s="34"/>
      <c r="I17" s="34"/>
      <c r="J17" s="34"/>
      <c r="K17" s="34"/>
      <c r="L17" s="34"/>
      <c r="M17" s="34"/>
      <c r="N17" s="34"/>
      <c r="O17" s="34"/>
      <c r="P17" s="34"/>
      <c r="Q17" s="34"/>
      <c r="R17" s="34"/>
      <c r="S17" s="34"/>
      <c r="T17" s="34"/>
      <c r="U17" s="34"/>
      <c r="V17" s="34"/>
      <c r="W17" s="34"/>
      <c r="X17" s="34"/>
      <c r="Y17" s="34" t="s">
        <v>6</v>
      </c>
      <c r="Z17" s="34"/>
      <c r="AA17" s="34"/>
      <c r="AB17" s="34"/>
      <c r="AC17" s="34"/>
      <c r="AD17" s="34"/>
      <c r="AE17" s="34"/>
      <c r="AF17" s="34"/>
      <c r="AG17" s="34"/>
      <c r="AH17" s="34"/>
      <c r="AI17" s="34"/>
      <c r="AJ17" s="11">
        <f t="shared" si="2"/>
        <v>1</v>
      </c>
      <c r="AK17" s="202">
        <f t="shared" si="3"/>
        <v>0</v>
      </c>
      <c r="AL17" s="202">
        <f t="shared" si="4"/>
        <v>0</v>
      </c>
    </row>
    <row r="18" spans="1:38" s="1" customFormat="1" ht="21" customHeight="1">
      <c r="A18" s="23">
        <v>12</v>
      </c>
      <c r="B18" s="23"/>
      <c r="C18" s="24" t="s">
        <v>299</v>
      </c>
      <c r="D18" s="25" t="s">
        <v>42</v>
      </c>
      <c r="E18" s="35"/>
      <c r="F18" s="34"/>
      <c r="G18" s="34"/>
      <c r="H18" s="34"/>
      <c r="I18" s="34"/>
      <c r="J18" s="34"/>
      <c r="K18" s="34"/>
      <c r="L18" s="34"/>
      <c r="M18" s="34"/>
      <c r="N18" s="34"/>
      <c r="O18" s="34" t="s">
        <v>6</v>
      </c>
      <c r="P18" s="34"/>
      <c r="Q18" s="34" t="s">
        <v>6</v>
      </c>
      <c r="R18" s="34"/>
      <c r="S18" s="34" t="s">
        <v>6</v>
      </c>
      <c r="T18" s="34"/>
      <c r="U18" s="34"/>
      <c r="V18" s="34"/>
      <c r="W18" s="34"/>
      <c r="X18" s="34"/>
      <c r="Y18" s="34" t="s">
        <v>6</v>
      </c>
      <c r="Z18" s="34"/>
      <c r="AA18" s="34"/>
      <c r="AB18" s="34"/>
      <c r="AC18" s="34"/>
      <c r="AD18" s="34"/>
      <c r="AE18" s="34"/>
      <c r="AF18" s="34"/>
      <c r="AG18" s="34"/>
      <c r="AH18" s="34"/>
      <c r="AI18" s="34"/>
      <c r="AJ18" s="11">
        <f t="shared" si="2"/>
        <v>4</v>
      </c>
      <c r="AK18" s="202">
        <f t="shared" si="3"/>
        <v>0</v>
      </c>
      <c r="AL18" s="202">
        <f t="shared" si="4"/>
        <v>0</v>
      </c>
    </row>
    <row r="19" spans="1:38" s="1" customFormat="1" ht="21" customHeight="1">
      <c r="A19" s="23">
        <v>13</v>
      </c>
      <c r="B19" s="23"/>
      <c r="C19" s="24" t="s">
        <v>288</v>
      </c>
      <c r="D19" s="25" t="s">
        <v>69</v>
      </c>
      <c r="E19" s="35"/>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11">
        <f t="shared" si="2"/>
        <v>0</v>
      </c>
      <c r="AK19" s="202">
        <f t="shared" si="3"/>
        <v>0</v>
      </c>
      <c r="AL19" s="202">
        <f t="shared" si="4"/>
        <v>0</v>
      </c>
    </row>
    <row r="20" spans="1:38" s="1" customFormat="1" ht="21" customHeight="1">
      <c r="A20" s="23">
        <v>14</v>
      </c>
      <c r="B20" s="23"/>
      <c r="C20" s="24" t="s">
        <v>790</v>
      </c>
      <c r="D20" s="25" t="s">
        <v>69</v>
      </c>
      <c r="E20" s="35"/>
      <c r="F20" s="34"/>
      <c r="G20" s="34"/>
      <c r="H20" s="34"/>
      <c r="I20" s="34"/>
      <c r="J20" s="34"/>
      <c r="K20" s="34"/>
      <c r="L20" s="34"/>
      <c r="M20" s="34"/>
      <c r="N20" s="34"/>
      <c r="O20" s="34"/>
      <c r="P20" s="34"/>
      <c r="Q20" s="34"/>
      <c r="R20" s="34"/>
      <c r="S20" s="34"/>
      <c r="T20" s="34"/>
      <c r="U20" s="34"/>
      <c r="V20" s="34"/>
      <c r="W20" s="34"/>
      <c r="X20" s="34"/>
      <c r="Y20" s="34" t="s">
        <v>6</v>
      </c>
      <c r="Z20" s="34"/>
      <c r="AA20" s="34"/>
      <c r="AB20" s="34"/>
      <c r="AC20" s="34"/>
      <c r="AD20" s="34"/>
      <c r="AE20" s="34"/>
      <c r="AF20" s="34"/>
      <c r="AG20" s="34"/>
      <c r="AH20" s="34"/>
      <c r="AI20" s="34"/>
      <c r="AJ20" s="11">
        <f t="shared" si="2"/>
        <v>1</v>
      </c>
      <c r="AK20" s="202">
        <f t="shared" si="3"/>
        <v>0</v>
      </c>
      <c r="AL20" s="202">
        <f t="shared" si="4"/>
        <v>0</v>
      </c>
    </row>
    <row r="21" spans="1:38" s="1" customFormat="1" ht="21" customHeight="1">
      <c r="A21" s="23">
        <v>15</v>
      </c>
      <c r="B21" s="23"/>
      <c r="C21" s="24" t="s">
        <v>289</v>
      </c>
      <c r="D21" s="25" t="s">
        <v>70</v>
      </c>
      <c r="E21" s="35"/>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11">
        <f t="shared" si="2"/>
        <v>0</v>
      </c>
      <c r="AK21" s="202">
        <f t="shared" si="3"/>
        <v>0</v>
      </c>
      <c r="AL21" s="202">
        <f t="shared" si="4"/>
        <v>0</v>
      </c>
    </row>
    <row r="22" spans="1:38" s="1" customFormat="1" ht="21" customHeight="1">
      <c r="A22" s="23">
        <v>16</v>
      </c>
      <c r="B22" s="23"/>
      <c r="C22" s="24" t="s">
        <v>290</v>
      </c>
      <c r="D22" s="25" t="s">
        <v>143</v>
      </c>
      <c r="E22" s="35"/>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11">
        <f t="shared" si="2"/>
        <v>0</v>
      </c>
      <c r="AK22" s="202">
        <f t="shared" si="3"/>
        <v>0</v>
      </c>
      <c r="AL22" s="202">
        <f t="shared" si="4"/>
        <v>0</v>
      </c>
    </row>
    <row r="23" spans="1:38" s="1" customFormat="1" ht="21" customHeight="1">
      <c r="A23" s="23">
        <v>17</v>
      </c>
      <c r="B23" s="23"/>
      <c r="C23" s="24" t="s">
        <v>291</v>
      </c>
      <c r="D23" s="25" t="s">
        <v>61</v>
      </c>
      <c r="E23" s="35"/>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11">
        <f t="shared" si="2"/>
        <v>0</v>
      </c>
      <c r="AK23" s="202">
        <f t="shared" si="3"/>
        <v>0</v>
      </c>
      <c r="AL23" s="202">
        <f t="shared" si="4"/>
        <v>0</v>
      </c>
    </row>
    <row r="24" spans="1:38" s="1" customFormat="1" ht="21" customHeight="1">
      <c r="A24" s="23">
        <v>18</v>
      </c>
      <c r="B24" s="23"/>
      <c r="C24" s="24" t="s">
        <v>102</v>
      </c>
      <c r="D24" s="25" t="s">
        <v>9</v>
      </c>
      <c r="E24" s="35"/>
      <c r="F24" s="34"/>
      <c r="G24" s="34"/>
      <c r="H24" s="34"/>
      <c r="I24" s="34"/>
      <c r="J24" s="34"/>
      <c r="K24" s="34"/>
      <c r="L24" s="34"/>
      <c r="M24" s="34"/>
      <c r="N24" s="34"/>
      <c r="O24" s="34"/>
      <c r="P24" s="34"/>
      <c r="Q24" s="34" t="s">
        <v>6</v>
      </c>
      <c r="R24" s="34"/>
      <c r="S24" s="34"/>
      <c r="T24" s="34"/>
      <c r="U24" s="34"/>
      <c r="V24" s="34" t="s">
        <v>8</v>
      </c>
      <c r="W24" s="34"/>
      <c r="X24" s="34" t="s">
        <v>6</v>
      </c>
      <c r="Y24" s="34" t="s">
        <v>6</v>
      </c>
      <c r="Z24" s="34"/>
      <c r="AA24" s="34"/>
      <c r="AB24" s="34"/>
      <c r="AC24" s="34"/>
      <c r="AD24" s="34"/>
      <c r="AE24" s="34"/>
      <c r="AF24" s="34"/>
      <c r="AG24" s="34"/>
      <c r="AH24" s="34"/>
      <c r="AI24" s="34"/>
      <c r="AJ24" s="11">
        <f t="shared" si="2"/>
        <v>3</v>
      </c>
      <c r="AK24" s="202">
        <f t="shared" si="3"/>
        <v>0</v>
      </c>
      <c r="AL24" s="202">
        <f t="shared" si="4"/>
        <v>1</v>
      </c>
    </row>
    <row r="25" spans="1:38" s="1" customFormat="1" ht="21" customHeight="1">
      <c r="A25" s="23">
        <v>19</v>
      </c>
      <c r="B25" s="23"/>
      <c r="C25" s="24" t="s">
        <v>292</v>
      </c>
      <c r="D25" s="25" t="s">
        <v>134</v>
      </c>
      <c r="E25" s="35"/>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11">
        <f t="shared" si="2"/>
        <v>0</v>
      </c>
      <c r="AK25" s="202">
        <f t="shared" si="3"/>
        <v>0</v>
      </c>
      <c r="AL25" s="202">
        <f t="shared" si="4"/>
        <v>0</v>
      </c>
    </row>
    <row r="26" spans="1:38" s="1" customFormat="1" ht="21" customHeight="1">
      <c r="A26" s="23">
        <v>20</v>
      </c>
      <c r="B26" s="23"/>
      <c r="C26" s="24" t="s">
        <v>293</v>
      </c>
      <c r="D26" s="25" t="s">
        <v>117</v>
      </c>
      <c r="E26" s="35"/>
      <c r="F26" s="34"/>
      <c r="G26" s="34"/>
      <c r="H26" s="34"/>
      <c r="I26" s="34"/>
      <c r="J26" s="34"/>
      <c r="K26" s="34"/>
      <c r="L26" s="34"/>
      <c r="M26" s="34"/>
      <c r="N26" s="34"/>
      <c r="O26" s="34"/>
      <c r="P26" s="34"/>
      <c r="Q26" s="34" t="s">
        <v>6</v>
      </c>
      <c r="R26" s="34"/>
      <c r="S26" s="34"/>
      <c r="T26" s="34"/>
      <c r="U26" s="34"/>
      <c r="V26" s="34"/>
      <c r="W26" s="34"/>
      <c r="X26" s="34"/>
      <c r="Y26" s="34"/>
      <c r="Z26" s="34"/>
      <c r="AA26" s="34"/>
      <c r="AB26" s="34"/>
      <c r="AC26" s="34"/>
      <c r="AD26" s="34"/>
      <c r="AE26" s="34"/>
      <c r="AF26" s="34"/>
      <c r="AG26" s="34"/>
      <c r="AH26" s="34"/>
      <c r="AI26" s="34"/>
      <c r="AJ26" s="11">
        <f t="shared" si="2"/>
        <v>1</v>
      </c>
      <c r="AK26" s="202">
        <f t="shared" si="3"/>
        <v>0</v>
      </c>
      <c r="AL26" s="202">
        <f t="shared" si="4"/>
        <v>0</v>
      </c>
    </row>
    <row r="27" spans="1:38" s="1" customFormat="1" ht="21" customHeight="1">
      <c r="A27" s="23">
        <v>21</v>
      </c>
      <c r="B27" s="23"/>
      <c r="C27" s="24" t="s">
        <v>294</v>
      </c>
      <c r="D27" s="25" t="s">
        <v>136</v>
      </c>
      <c r="E27" s="35"/>
      <c r="F27" s="34"/>
      <c r="G27" s="34"/>
      <c r="H27" s="34"/>
      <c r="I27" s="34"/>
      <c r="J27" s="34"/>
      <c r="K27" s="34"/>
      <c r="L27" s="34"/>
      <c r="M27" s="34"/>
      <c r="N27" s="34"/>
      <c r="O27" s="34"/>
      <c r="P27" s="34"/>
      <c r="Q27" s="34"/>
      <c r="R27" s="34" t="s">
        <v>6</v>
      </c>
      <c r="S27" s="34"/>
      <c r="T27" s="34"/>
      <c r="U27" s="34"/>
      <c r="V27" s="34"/>
      <c r="W27" s="34"/>
      <c r="X27" s="34" t="s">
        <v>6</v>
      </c>
      <c r="Y27" s="34"/>
      <c r="Z27" s="34"/>
      <c r="AA27" s="34"/>
      <c r="AB27" s="34"/>
      <c r="AC27" s="34"/>
      <c r="AD27" s="34"/>
      <c r="AE27" s="34"/>
      <c r="AF27" s="34"/>
      <c r="AG27" s="34"/>
      <c r="AH27" s="34"/>
      <c r="AI27" s="34"/>
      <c r="AJ27" s="11">
        <f t="shared" si="2"/>
        <v>2</v>
      </c>
      <c r="AK27" s="202">
        <f t="shared" si="3"/>
        <v>0</v>
      </c>
      <c r="AL27" s="202">
        <f t="shared" si="4"/>
        <v>0</v>
      </c>
    </row>
    <row r="28" spans="1:38" s="1" customFormat="1" ht="21" customHeight="1">
      <c r="A28" s="23">
        <v>22</v>
      </c>
      <c r="B28" s="23"/>
      <c r="C28" s="24" t="s">
        <v>295</v>
      </c>
      <c r="D28" s="25" t="s">
        <v>157</v>
      </c>
      <c r="E28" s="35"/>
      <c r="F28" s="34"/>
      <c r="G28" s="34"/>
      <c r="H28" s="34"/>
      <c r="I28" s="34"/>
      <c r="J28" s="34"/>
      <c r="K28" s="34"/>
      <c r="L28" s="34"/>
      <c r="M28" s="34"/>
      <c r="N28" s="34"/>
      <c r="O28" s="34"/>
      <c r="P28" s="34"/>
      <c r="Q28" s="34" t="s">
        <v>8</v>
      </c>
      <c r="R28" s="34"/>
      <c r="S28" s="34"/>
      <c r="T28" s="34"/>
      <c r="U28" s="34"/>
      <c r="V28" s="34"/>
      <c r="W28" s="34"/>
      <c r="X28" s="34"/>
      <c r="Y28" s="34"/>
      <c r="Z28" s="34"/>
      <c r="AA28" s="34"/>
      <c r="AB28" s="34"/>
      <c r="AC28" s="34"/>
      <c r="AD28" s="34"/>
      <c r="AE28" s="34"/>
      <c r="AF28" s="34"/>
      <c r="AG28" s="34"/>
      <c r="AH28" s="34"/>
      <c r="AI28" s="34"/>
      <c r="AJ28" s="11">
        <f t="shared" si="2"/>
        <v>0</v>
      </c>
      <c r="AK28" s="202">
        <f t="shared" si="3"/>
        <v>0</v>
      </c>
      <c r="AL28" s="202">
        <f t="shared" si="4"/>
        <v>1</v>
      </c>
    </row>
    <row r="29" spans="1:38" s="1" customFormat="1" ht="21" customHeight="1">
      <c r="A29" s="23">
        <v>23</v>
      </c>
      <c r="B29" s="23"/>
      <c r="C29" s="24" t="s">
        <v>296</v>
      </c>
      <c r="D29" s="25" t="s">
        <v>297</v>
      </c>
      <c r="E29" s="35"/>
      <c r="F29" s="34"/>
      <c r="G29" s="34"/>
      <c r="H29" s="34"/>
      <c r="I29" s="34"/>
      <c r="J29" s="34"/>
      <c r="K29" s="34"/>
      <c r="L29" s="34"/>
      <c r="M29" s="34"/>
      <c r="N29" s="34"/>
      <c r="O29" s="34"/>
      <c r="P29" s="34"/>
      <c r="Q29" s="34"/>
      <c r="R29" s="34"/>
      <c r="S29" s="34" t="s">
        <v>6</v>
      </c>
      <c r="T29" s="34"/>
      <c r="U29" s="34"/>
      <c r="V29" s="34"/>
      <c r="W29" s="34"/>
      <c r="X29" s="34"/>
      <c r="Y29" s="34" t="s">
        <v>6</v>
      </c>
      <c r="Z29" s="34"/>
      <c r="AA29" s="34"/>
      <c r="AB29" s="34"/>
      <c r="AC29" s="34"/>
      <c r="AD29" s="34"/>
      <c r="AE29" s="34"/>
      <c r="AF29" s="34"/>
      <c r="AG29" s="34"/>
      <c r="AH29" s="34"/>
      <c r="AI29" s="34"/>
      <c r="AJ29" s="11">
        <f t="shared" si="2"/>
        <v>2</v>
      </c>
      <c r="AK29" s="202">
        <f t="shared" si="3"/>
        <v>0</v>
      </c>
      <c r="AL29" s="202">
        <f t="shared" si="4"/>
        <v>0</v>
      </c>
    </row>
    <row r="30" spans="1:38" s="1" customFormat="1" ht="21" customHeight="1">
      <c r="A30" s="23">
        <v>24</v>
      </c>
      <c r="B30" s="23"/>
      <c r="C30" s="24" t="s">
        <v>298</v>
      </c>
      <c r="D30" s="25" t="s">
        <v>174</v>
      </c>
      <c r="E30" s="35"/>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11">
        <f t="shared" si="2"/>
        <v>0</v>
      </c>
      <c r="AK30" s="202">
        <f t="shared" si="3"/>
        <v>0</v>
      </c>
      <c r="AL30" s="202">
        <f t="shared" si="4"/>
        <v>0</v>
      </c>
    </row>
    <row r="31" spans="1:38" s="1" customFormat="1" ht="21" customHeight="1">
      <c r="A31" s="23">
        <v>25</v>
      </c>
      <c r="B31" s="23"/>
      <c r="C31" s="24"/>
      <c r="D31" s="25"/>
      <c r="E31" s="35"/>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11">
        <f t="shared" si="2"/>
        <v>0</v>
      </c>
      <c r="AK31" s="202">
        <f t="shared" si="3"/>
        <v>0</v>
      </c>
      <c r="AL31" s="202">
        <f t="shared" si="4"/>
        <v>0</v>
      </c>
    </row>
    <row r="32" spans="1:38" s="1" customFormat="1" ht="21" customHeight="1">
      <c r="A32" s="23">
        <v>26</v>
      </c>
      <c r="B32" s="23"/>
      <c r="C32" s="24"/>
      <c r="D32" s="25"/>
      <c r="E32" s="35"/>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11">
        <f t="shared" si="2"/>
        <v>0</v>
      </c>
      <c r="AK32" s="202">
        <f t="shared" si="3"/>
        <v>0</v>
      </c>
      <c r="AL32" s="202">
        <f t="shared" si="4"/>
        <v>0</v>
      </c>
    </row>
    <row r="33" spans="1:39" s="1" customFormat="1" ht="21" customHeight="1">
      <c r="A33" s="328" t="s">
        <v>10</v>
      </c>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49">
        <f>SUM(AJ7:AJ32)</f>
        <v>25</v>
      </c>
      <c r="AK33" s="49">
        <f>SUM(AK7:AK32)</f>
        <v>0</v>
      </c>
      <c r="AL33" s="49">
        <f>SUM(AL7:AL32)</f>
        <v>3</v>
      </c>
      <c r="AM33" s="6"/>
    </row>
    <row r="34" spans="1:39" s="15" customFormat="1" ht="21" customHeight="1">
      <c r="A34" s="302" t="s">
        <v>255</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c r="AM34" s="114"/>
    </row>
    <row r="35" spans="1:39" ht="19.5">
      <c r="C35" s="12"/>
      <c r="D35" s="9"/>
      <c r="E35" s="9"/>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9" ht="19.5">
      <c r="C36" s="12"/>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301"/>
      <c r="D37" s="301"/>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301"/>
      <c r="D38" s="301"/>
      <c r="E38" s="301"/>
      <c r="F38" s="301"/>
      <c r="G38" s="301"/>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301"/>
      <c r="D39" s="301"/>
      <c r="E39" s="301"/>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301"/>
      <c r="D40" s="301"/>
      <c r="E40" s="9"/>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sheetData>
  <mergeCells count="21">
    <mergeCell ref="A34:AL34"/>
    <mergeCell ref="C39:E39"/>
    <mergeCell ref="C40:D40"/>
    <mergeCell ref="C38:G38"/>
    <mergeCell ref="C37:D37"/>
    <mergeCell ref="A33:AI33"/>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13" priority="7">
      <formula>IF(E$6="CN",1,0)</formula>
    </cfRule>
  </conditionalFormatting>
  <conditionalFormatting sqref="E6:AI6">
    <cfRule type="expression" dxfId="112" priority="6">
      <formula>IF(E$6="CN",1,0)</formula>
    </cfRule>
  </conditionalFormatting>
  <conditionalFormatting sqref="E6:AI32">
    <cfRule type="expression" dxfId="111" priority="3">
      <formula>IF(E$6="CN",1,0)</formula>
    </cfRule>
    <cfRule type="expression" dxfId="110" priority="5">
      <formula>IF(E$6="CN",1,0)</formula>
    </cfRule>
  </conditionalFormatting>
  <conditionalFormatting sqref="E6:AH32">
    <cfRule type="expression" dxfId="109" priority="4">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35"/>
  <sheetViews>
    <sheetView topLeftCell="A28" zoomScale="98" zoomScaleNormal="98" workbookViewId="0">
      <selection activeCell="Y31" sqref="Y31"/>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4" customFormat="1" ht="23.1" customHeight="1">
      <c r="A1" s="305" t="s">
        <v>0</v>
      </c>
      <c r="B1" s="305"/>
      <c r="C1" s="305"/>
      <c r="D1" s="305"/>
      <c r="E1" s="305"/>
      <c r="F1" s="305"/>
      <c r="G1" s="305"/>
      <c r="H1" s="305"/>
      <c r="I1" s="305"/>
      <c r="J1" s="305"/>
      <c r="K1" s="305"/>
      <c r="L1" s="305"/>
      <c r="M1" s="305"/>
      <c r="N1" s="305"/>
      <c r="O1" s="305"/>
      <c r="P1" s="305"/>
      <c r="Q1" s="306" t="s">
        <v>1</v>
      </c>
      <c r="R1" s="306"/>
      <c r="S1" s="306"/>
      <c r="T1" s="306"/>
      <c r="U1" s="306"/>
      <c r="V1" s="306"/>
      <c r="W1" s="306"/>
      <c r="X1" s="306"/>
      <c r="Y1" s="306"/>
      <c r="Z1" s="306"/>
      <c r="AA1" s="306"/>
      <c r="AB1" s="306"/>
      <c r="AC1" s="306"/>
      <c r="AD1" s="306"/>
      <c r="AE1" s="306"/>
      <c r="AF1" s="306"/>
      <c r="AG1" s="306"/>
      <c r="AH1" s="306"/>
      <c r="AI1" s="306"/>
      <c r="AJ1" s="306"/>
      <c r="AK1" s="306"/>
      <c r="AL1" s="306"/>
    </row>
    <row r="2" spans="1:38" s="14" customFormat="1" ht="23.1" customHeight="1">
      <c r="A2" s="306" t="s">
        <v>131</v>
      </c>
      <c r="B2" s="306"/>
      <c r="C2" s="306"/>
      <c r="D2" s="306"/>
      <c r="E2" s="306"/>
      <c r="F2" s="306"/>
      <c r="G2" s="306"/>
      <c r="H2" s="306"/>
      <c r="I2" s="306"/>
      <c r="J2" s="306"/>
      <c r="K2" s="306"/>
      <c r="L2" s="306"/>
      <c r="M2" s="306"/>
      <c r="N2" s="306"/>
      <c r="O2" s="306"/>
      <c r="P2" s="306"/>
      <c r="Q2" s="306" t="s">
        <v>2</v>
      </c>
      <c r="R2" s="306"/>
      <c r="S2" s="306"/>
      <c r="T2" s="306"/>
      <c r="U2" s="306"/>
      <c r="V2" s="306"/>
      <c r="W2" s="306"/>
      <c r="X2" s="306"/>
      <c r="Y2" s="306"/>
      <c r="Z2" s="306"/>
      <c r="AA2" s="306"/>
      <c r="AB2" s="306"/>
      <c r="AC2" s="306"/>
      <c r="AD2" s="306"/>
      <c r="AE2" s="306"/>
      <c r="AF2" s="306"/>
      <c r="AG2" s="306"/>
      <c r="AH2" s="306"/>
      <c r="AI2" s="306"/>
      <c r="AJ2" s="306"/>
      <c r="AK2" s="306"/>
      <c r="AL2" s="306"/>
    </row>
    <row r="3" spans="1:38" s="14" customFormat="1" ht="31.5" customHeight="1">
      <c r="A3" s="307" t="s">
        <v>300</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row>
    <row r="4" spans="1:38" s="14" customFormat="1" ht="31.5" customHeight="1">
      <c r="B4" s="106"/>
      <c r="C4" s="106"/>
      <c r="D4" s="106"/>
      <c r="E4" s="106" t="s">
        <v>171</v>
      </c>
      <c r="F4" s="106" t="s">
        <v>171</v>
      </c>
      <c r="G4" s="106"/>
      <c r="H4" s="106"/>
      <c r="I4" s="308" t="s">
        <v>251</v>
      </c>
      <c r="J4" s="308"/>
      <c r="K4" s="308"/>
      <c r="L4" s="308"/>
      <c r="M4" s="308">
        <v>10</v>
      </c>
      <c r="N4" s="308"/>
      <c r="O4" s="308" t="s">
        <v>252</v>
      </c>
      <c r="P4" s="308"/>
      <c r="Q4" s="308"/>
      <c r="R4" s="308">
        <v>2021</v>
      </c>
      <c r="S4" s="308"/>
      <c r="T4" s="308"/>
      <c r="U4" s="106"/>
      <c r="V4" s="106"/>
      <c r="W4" s="106"/>
      <c r="X4" s="106"/>
      <c r="Y4" s="106"/>
      <c r="Z4" s="106"/>
      <c r="AA4" s="106"/>
      <c r="AB4" s="106"/>
      <c r="AC4" s="106"/>
      <c r="AD4" s="106"/>
      <c r="AE4" s="106"/>
      <c r="AF4" s="106"/>
      <c r="AG4" s="106"/>
      <c r="AH4" s="106"/>
      <c r="AI4" s="106"/>
      <c r="AJ4" s="106"/>
      <c r="AK4" s="106"/>
      <c r="AL4" s="106"/>
    </row>
    <row r="5" spans="1:38" s="15" customFormat="1" ht="21" customHeight="1">
      <c r="A5" s="320" t="s">
        <v>3</v>
      </c>
      <c r="B5" s="320" t="s">
        <v>4</v>
      </c>
      <c r="C5" s="322" t="s">
        <v>5</v>
      </c>
      <c r="D5" s="323"/>
      <c r="E5" s="107">
        <f>DATE(R4,M4,1)</f>
        <v>44470</v>
      </c>
      <c r="F5" s="107">
        <f>E5+1</f>
        <v>44471</v>
      </c>
      <c r="G5" s="107">
        <f t="shared" ref="G5:AI5" si="0">F5+1</f>
        <v>44472</v>
      </c>
      <c r="H5" s="107">
        <f>G5+1</f>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8" t="s">
        <v>6</v>
      </c>
      <c r="AK5" s="318" t="s">
        <v>7</v>
      </c>
      <c r="AL5" s="318" t="s">
        <v>8</v>
      </c>
    </row>
    <row r="6" spans="1:38" s="15" customFormat="1" ht="21" customHeight="1">
      <c r="A6" s="321"/>
      <c r="B6" s="321"/>
      <c r="C6" s="324"/>
      <c r="D6" s="325"/>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9"/>
      <c r="AK6" s="319"/>
      <c r="AL6" s="319"/>
    </row>
    <row r="7" spans="1:38" s="15" customFormat="1" ht="21" customHeight="1">
      <c r="A7" s="23">
        <v>1</v>
      </c>
      <c r="B7" s="23"/>
      <c r="C7" s="24" t="s">
        <v>301</v>
      </c>
      <c r="D7" s="25" t="s">
        <v>30</v>
      </c>
      <c r="E7" s="45"/>
      <c r="F7" s="43"/>
      <c r="G7" s="42"/>
      <c r="H7" s="43"/>
      <c r="I7" s="42"/>
      <c r="J7" s="42"/>
      <c r="K7" s="42"/>
      <c r="L7" s="42"/>
      <c r="M7" s="43"/>
      <c r="N7" s="43"/>
      <c r="O7" s="42"/>
      <c r="P7" s="42"/>
      <c r="Q7" s="42"/>
      <c r="R7" s="42"/>
      <c r="S7" s="42"/>
      <c r="T7" s="42"/>
      <c r="U7" s="43"/>
      <c r="V7" s="43"/>
      <c r="W7" s="42"/>
      <c r="X7" s="43"/>
      <c r="Y7" s="42"/>
      <c r="Z7" s="42"/>
      <c r="AA7" s="42"/>
      <c r="AB7" s="43"/>
      <c r="AC7" s="42"/>
      <c r="AD7" s="42"/>
      <c r="AE7" s="42"/>
      <c r="AF7" s="42"/>
      <c r="AG7" s="42"/>
      <c r="AH7" s="42"/>
      <c r="AI7" s="42"/>
      <c r="AJ7" s="11">
        <f t="shared" ref="AJ7:AJ33" si="2">COUNTIF(E7:AI7,"K")+2*COUNTIF(E7:AI7,"2K")+COUNTIF(E7:AI7,"TK")+COUNTIF(E7:AI7,"KT")+COUNTIF(E7:AI7,"PK")+COUNTIF(E7:AI7,"KP")+2*COUNTIF(E7:AI7,"K2")</f>
        <v>0</v>
      </c>
      <c r="AK7" s="202">
        <f t="shared" ref="AK7:AK33" si="3">COUNTIF(F7:AJ7,"P")+2*COUNTIF(F7:AJ7,"2P")+COUNTIF(F7:AJ7,"TP")+COUNTIF(F7:AJ7,"PT")+COUNTIF(F7:AJ7,"PK")+COUNTIF(F7:AJ7,"KP")+2*COUNTIF(F7:AJ7,"P2")</f>
        <v>0</v>
      </c>
      <c r="AL7" s="202">
        <f t="shared" ref="AL7:AL33" si="4">COUNTIF(E7:AI7,"T")+2*COUNTIF(E7:AI7,"2T")+2*COUNTIF(E7:AI7,"T2")+COUNTIF(E7:AI7,"PT")+COUNTIF(E7:AI7,"TP")+COUNTIF(E7:AI7,"TK")+COUNTIF(E7:AI7,"KT")</f>
        <v>0</v>
      </c>
    </row>
    <row r="8" spans="1:38" s="15" customFormat="1" ht="21" customHeight="1">
      <c r="A8" s="23">
        <v>2</v>
      </c>
      <c r="B8" s="23"/>
      <c r="C8" s="24" t="s">
        <v>302</v>
      </c>
      <c r="D8" s="25" t="s">
        <v>303</v>
      </c>
      <c r="E8" s="45"/>
      <c r="F8" s="43"/>
      <c r="G8" s="42"/>
      <c r="H8" s="43"/>
      <c r="I8" s="42"/>
      <c r="J8" s="42"/>
      <c r="K8" s="42"/>
      <c r="L8" s="42"/>
      <c r="M8" s="43"/>
      <c r="N8" s="43"/>
      <c r="O8" s="42"/>
      <c r="P8" s="42"/>
      <c r="Q8" s="42"/>
      <c r="R8" s="42"/>
      <c r="S8" s="42"/>
      <c r="T8" s="42"/>
      <c r="U8" s="43"/>
      <c r="V8" s="43"/>
      <c r="W8" s="42"/>
      <c r="X8" s="43"/>
      <c r="Y8" s="42"/>
      <c r="Z8" s="42"/>
      <c r="AA8" s="42"/>
      <c r="AB8" s="43"/>
      <c r="AC8" s="42"/>
      <c r="AD8" s="42"/>
      <c r="AE8" s="42"/>
      <c r="AF8" s="42"/>
      <c r="AG8" s="42"/>
      <c r="AH8" s="42"/>
      <c r="AI8" s="42"/>
      <c r="AJ8" s="11">
        <f t="shared" si="2"/>
        <v>0</v>
      </c>
      <c r="AK8" s="202">
        <f t="shared" si="3"/>
        <v>0</v>
      </c>
      <c r="AL8" s="202">
        <f t="shared" si="4"/>
        <v>0</v>
      </c>
    </row>
    <row r="9" spans="1:38" s="15" customFormat="1" ht="33">
      <c r="A9" s="23">
        <v>3</v>
      </c>
      <c r="B9" s="23"/>
      <c r="C9" s="24" t="s">
        <v>304</v>
      </c>
      <c r="D9" s="25" t="s">
        <v>21</v>
      </c>
      <c r="E9" s="45"/>
      <c r="F9" s="43"/>
      <c r="G9" s="42"/>
      <c r="H9" s="43"/>
      <c r="I9" s="42"/>
      <c r="J9" s="42"/>
      <c r="K9" s="42"/>
      <c r="L9" s="42"/>
      <c r="M9" s="43"/>
      <c r="N9" s="43"/>
      <c r="O9" s="42"/>
      <c r="P9" s="42"/>
      <c r="Q9" s="42"/>
      <c r="R9" s="42"/>
      <c r="S9" s="42"/>
      <c r="T9" s="42"/>
      <c r="U9" s="43"/>
      <c r="V9" s="43"/>
      <c r="W9" s="42"/>
      <c r="X9" s="43"/>
      <c r="Y9" s="42"/>
      <c r="Z9" s="42"/>
      <c r="AA9" s="42"/>
      <c r="AB9" s="43"/>
      <c r="AC9" s="42"/>
      <c r="AD9" s="42"/>
      <c r="AE9" s="42"/>
      <c r="AF9" s="42"/>
      <c r="AG9" s="42"/>
      <c r="AH9" s="42"/>
      <c r="AI9" s="42"/>
      <c r="AJ9" s="11">
        <f t="shared" si="2"/>
        <v>0</v>
      </c>
      <c r="AK9" s="202">
        <f t="shared" si="3"/>
        <v>0</v>
      </c>
      <c r="AL9" s="202">
        <f t="shared" si="4"/>
        <v>0</v>
      </c>
    </row>
    <row r="10" spans="1:38" s="15" customFormat="1" ht="21" customHeight="1">
      <c r="A10" s="23">
        <v>4</v>
      </c>
      <c r="B10" s="23"/>
      <c r="C10" s="24" t="s">
        <v>305</v>
      </c>
      <c r="D10" s="25" t="s">
        <v>41</v>
      </c>
      <c r="E10" s="45"/>
      <c r="F10" s="43"/>
      <c r="G10" s="42"/>
      <c r="H10" s="43"/>
      <c r="I10" s="42"/>
      <c r="J10" s="42"/>
      <c r="K10" s="42"/>
      <c r="L10" s="42"/>
      <c r="M10" s="43"/>
      <c r="N10" s="43"/>
      <c r="O10" s="42"/>
      <c r="P10" s="42"/>
      <c r="Q10" s="42" t="s">
        <v>6</v>
      </c>
      <c r="R10" s="42" t="s">
        <v>6</v>
      </c>
      <c r="S10" s="42" t="s">
        <v>6</v>
      </c>
      <c r="T10" s="42"/>
      <c r="U10" s="43"/>
      <c r="V10" s="43"/>
      <c r="W10" s="42"/>
      <c r="X10" s="43"/>
      <c r="Y10" s="42" t="s">
        <v>6</v>
      </c>
      <c r="Z10" s="42"/>
      <c r="AA10" s="42"/>
      <c r="AB10" s="43"/>
      <c r="AC10" s="42"/>
      <c r="AD10" s="42"/>
      <c r="AE10" s="42"/>
      <c r="AF10" s="42"/>
      <c r="AG10" s="42"/>
      <c r="AH10" s="42"/>
      <c r="AI10" s="42"/>
      <c r="AJ10" s="11">
        <f t="shared" si="2"/>
        <v>4</v>
      </c>
      <c r="AK10" s="202">
        <f t="shared" si="3"/>
        <v>0</v>
      </c>
      <c r="AL10" s="202">
        <f t="shared" si="4"/>
        <v>0</v>
      </c>
    </row>
    <row r="11" spans="1:38" s="15" customFormat="1" ht="21" customHeight="1">
      <c r="A11" s="23">
        <v>5</v>
      </c>
      <c r="B11" s="23"/>
      <c r="C11" s="24" t="s">
        <v>306</v>
      </c>
      <c r="D11" s="25" t="s">
        <v>307</v>
      </c>
      <c r="E11" s="45"/>
      <c r="F11" s="43"/>
      <c r="G11" s="42"/>
      <c r="H11" s="43"/>
      <c r="I11" s="42"/>
      <c r="J11" s="42"/>
      <c r="K11" s="42"/>
      <c r="L11" s="42"/>
      <c r="M11" s="43"/>
      <c r="N11" s="43"/>
      <c r="O11" s="42" t="s">
        <v>6</v>
      </c>
      <c r="P11" s="42"/>
      <c r="Q11" s="42" t="s">
        <v>6</v>
      </c>
      <c r="R11" s="42" t="s">
        <v>6</v>
      </c>
      <c r="S11" s="42" t="s">
        <v>6</v>
      </c>
      <c r="T11" s="42"/>
      <c r="U11" s="43"/>
      <c r="V11" s="43"/>
      <c r="W11" s="42"/>
      <c r="X11" s="43"/>
      <c r="Y11" s="42" t="s">
        <v>6</v>
      </c>
      <c r="Z11" s="42"/>
      <c r="AA11" s="42"/>
      <c r="AB11" s="43"/>
      <c r="AC11" s="42"/>
      <c r="AD11" s="42"/>
      <c r="AE11" s="42"/>
      <c r="AF11" s="42"/>
      <c r="AG11" s="42"/>
      <c r="AH11" s="42"/>
      <c r="AI11" s="42"/>
      <c r="AJ11" s="11">
        <f t="shared" si="2"/>
        <v>5</v>
      </c>
      <c r="AK11" s="202">
        <f t="shared" si="3"/>
        <v>0</v>
      </c>
      <c r="AL11" s="202">
        <f t="shared" si="4"/>
        <v>0</v>
      </c>
    </row>
    <row r="12" spans="1:38" s="15" customFormat="1" ht="21" customHeight="1">
      <c r="A12" s="23">
        <v>6</v>
      </c>
      <c r="B12" s="23"/>
      <c r="C12" s="24" t="s">
        <v>71</v>
      </c>
      <c r="D12" s="25" t="s">
        <v>120</v>
      </c>
      <c r="E12" s="45"/>
      <c r="F12" s="43"/>
      <c r="G12" s="224"/>
      <c r="H12" s="43"/>
      <c r="I12" s="224"/>
      <c r="J12" s="224"/>
      <c r="K12" s="224"/>
      <c r="L12" s="224"/>
      <c r="M12" s="43"/>
      <c r="N12" s="43"/>
      <c r="O12" s="224" t="s">
        <v>6</v>
      </c>
      <c r="P12" s="224"/>
      <c r="Q12" s="224" t="s">
        <v>6</v>
      </c>
      <c r="R12" s="224"/>
      <c r="S12" s="224" t="s">
        <v>6</v>
      </c>
      <c r="T12" s="224"/>
      <c r="U12" s="43"/>
      <c r="V12" s="43"/>
      <c r="W12" s="224"/>
      <c r="X12" s="43"/>
      <c r="Y12" s="224"/>
      <c r="Z12" s="224"/>
      <c r="AA12" s="224"/>
      <c r="AB12" s="43"/>
      <c r="AC12" s="224"/>
      <c r="AD12" s="224"/>
      <c r="AE12" s="224"/>
      <c r="AF12" s="224"/>
      <c r="AG12" s="224"/>
      <c r="AH12" s="224"/>
      <c r="AI12" s="224"/>
      <c r="AJ12" s="132"/>
      <c r="AK12" s="225"/>
      <c r="AL12" s="225"/>
    </row>
    <row r="13" spans="1:38" s="15" customFormat="1" ht="21" customHeight="1">
      <c r="A13" s="23">
        <v>7</v>
      </c>
      <c r="B13" s="23"/>
      <c r="C13" s="24" t="s">
        <v>308</v>
      </c>
      <c r="D13" s="25" t="s">
        <v>12</v>
      </c>
      <c r="E13" s="45"/>
      <c r="F13" s="43"/>
      <c r="G13" s="42"/>
      <c r="H13" s="43"/>
      <c r="I13" s="42"/>
      <c r="J13" s="42"/>
      <c r="K13" s="42"/>
      <c r="L13" s="42"/>
      <c r="M13" s="43"/>
      <c r="N13" s="43"/>
      <c r="O13" s="42"/>
      <c r="P13" s="42"/>
      <c r="Q13" s="42"/>
      <c r="R13" s="42"/>
      <c r="S13" s="42"/>
      <c r="T13" s="42"/>
      <c r="U13" s="43"/>
      <c r="V13" s="43"/>
      <c r="W13" s="42"/>
      <c r="X13" s="43" t="s">
        <v>8</v>
      </c>
      <c r="Y13" s="42" t="s">
        <v>6</v>
      </c>
      <c r="Z13" s="42"/>
      <c r="AA13" s="42"/>
      <c r="AB13" s="43"/>
      <c r="AC13" s="42"/>
      <c r="AD13" s="42"/>
      <c r="AE13" s="42"/>
      <c r="AF13" s="42"/>
      <c r="AG13" s="42"/>
      <c r="AH13" s="42"/>
      <c r="AI13" s="42"/>
      <c r="AJ13" s="11">
        <f t="shared" si="2"/>
        <v>1</v>
      </c>
      <c r="AK13" s="202">
        <f t="shared" si="3"/>
        <v>0</v>
      </c>
      <c r="AL13" s="202">
        <f t="shared" si="4"/>
        <v>1</v>
      </c>
    </row>
    <row r="14" spans="1:38" s="15" customFormat="1" ht="21" customHeight="1">
      <c r="A14" s="23">
        <v>8</v>
      </c>
      <c r="B14" s="23"/>
      <c r="C14" s="24" t="s">
        <v>309</v>
      </c>
      <c r="D14" s="25" t="s">
        <v>12</v>
      </c>
      <c r="E14" s="45"/>
      <c r="F14" s="43"/>
      <c r="G14" s="42"/>
      <c r="H14" s="43"/>
      <c r="I14" s="42"/>
      <c r="J14" s="42"/>
      <c r="K14" s="42"/>
      <c r="L14" s="42"/>
      <c r="M14" s="43"/>
      <c r="N14" s="43"/>
      <c r="O14" s="42"/>
      <c r="P14" s="42"/>
      <c r="Q14" s="42"/>
      <c r="R14" s="42"/>
      <c r="S14" s="42"/>
      <c r="T14" s="42"/>
      <c r="U14" s="43"/>
      <c r="V14" s="43"/>
      <c r="W14" s="42"/>
      <c r="X14" s="43"/>
      <c r="Y14" s="42"/>
      <c r="Z14" s="42"/>
      <c r="AA14" s="42"/>
      <c r="AB14" s="43"/>
      <c r="AC14" s="42"/>
      <c r="AD14" s="42"/>
      <c r="AE14" s="42"/>
      <c r="AF14" s="42"/>
      <c r="AG14" s="42"/>
      <c r="AH14" s="42"/>
      <c r="AI14" s="42"/>
      <c r="AJ14" s="11">
        <f t="shared" si="2"/>
        <v>0</v>
      </c>
      <c r="AK14" s="202">
        <f t="shared" si="3"/>
        <v>0</v>
      </c>
      <c r="AL14" s="202">
        <f t="shared" si="4"/>
        <v>0</v>
      </c>
    </row>
    <row r="15" spans="1:38" s="15" customFormat="1" ht="21" customHeight="1">
      <c r="A15" s="23">
        <v>9</v>
      </c>
      <c r="B15" s="23"/>
      <c r="C15" s="24" t="s">
        <v>310</v>
      </c>
      <c r="D15" s="25" t="s">
        <v>252</v>
      </c>
      <c r="E15" s="45"/>
      <c r="F15" s="43"/>
      <c r="G15" s="42"/>
      <c r="H15" s="43"/>
      <c r="I15" s="42"/>
      <c r="J15" s="42"/>
      <c r="K15" s="42"/>
      <c r="L15" s="42"/>
      <c r="M15" s="43"/>
      <c r="N15" s="43"/>
      <c r="O15" s="42"/>
      <c r="P15" s="42"/>
      <c r="Q15" s="42" t="s">
        <v>6</v>
      </c>
      <c r="R15" s="42" t="s">
        <v>6</v>
      </c>
      <c r="S15" s="42" t="s">
        <v>6</v>
      </c>
      <c r="T15" s="42"/>
      <c r="U15" s="43"/>
      <c r="V15" s="43"/>
      <c r="W15" s="42"/>
      <c r="X15" s="43"/>
      <c r="Y15" s="42" t="s">
        <v>6</v>
      </c>
      <c r="Z15" s="42"/>
      <c r="AA15" s="42"/>
      <c r="AB15" s="43"/>
      <c r="AC15" s="42"/>
      <c r="AD15" s="42"/>
      <c r="AE15" s="42"/>
      <c r="AF15" s="42"/>
      <c r="AG15" s="42"/>
      <c r="AH15" s="42"/>
      <c r="AI15" s="42"/>
      <c r="AJ15" s="11">
        <f t="shared" si="2"/>
        <v>4</v>
      </c>
      <c r="AK15" s="202">
        <f t="shared" si="3"/>
        <v>0</v>
      </c>
      <c r="AL15" s="202">
        <f t="shared" si="4"/>
        <v>0</v>
      </c>
    </row>
    <row r="16" spans="1:38" s="15" customFormat="1" ht="21" customHeight="1">
      <c r="A16" s="23">
        <v>10</v>
      </c>
      <c r="B16" s="23"/>
      <c r="C16" s="24" t="s">
        <v>311</v>
      </c>
      <c r="D16" s="25" t="s">
        <v>115</v>
      </c>
      <c r="E16" s="45"/>
      <c r="F16" s="43"/>
      <c r="G16" s="42"/>
      <c r="H16" s="43"/>
      <c r="I16" s="42"/>
      <c r="J16" s="42"/>
      <c r="K16" s="42"/>
      <c r="L16" s="42"/>
      <c r="M16" s="43"/>
      <c r="N16" s="43"/>
      <c r="O16" s="42"/>
      <c r="P16" s="42"/>
      <c r="Q16" s="42" t="s">
        <v>6</v>
      </c>
      <c r="R16" s="42" t="s">
        <v>6</v>
      </c>
      <c r="S16" s="42"/>
      <c r="T16" s="42"/>
      <c r="U16" s="43"/>
      <c r="V16" s="43"/>
      <c r="W16" s="42"/>
      <c r="X16" s="43"/>
      <c r="Y16" s="42"/>
      <c r="Z16" s="42"/>
      <c r="AA16" s="42"/>
      <c r="AB16" s="43"/>
      <c r="AC16" s="42"/>
      <c r="AD16" s="42"/>
      <c r="AE16" s="42"/>
      <c r="AF16" s="42"/>
      <c r="AG16" s="42"/>
      <c r="AH16" s="42"/>
      <c r="AI16" s="42"/>
      <c r="AJ16" s="11">
        <f t="shared" si="2"/>
        <v>2</v>
      </c>
      <c r="AK16" s="202">
        <f t="shared" si="3"/>
        <v>0</v>
      </c>
      <c r="AL16" s="202">
        <f t="shared" si="4"/>
        <v>0</v>
      </c>
    </row>
    <row r="17" spans="1:38" s="15" customFormat="1" ht="21" customHeight="1">
      <c r="A17" s="23">
        <v>11</v>
      </c>
      <c r="B17" s="23"/>
      <c r="C17" s="24" t="s">
        <v>312</v>
      </c>
      <c r="D17" s="25" t="s">
        <v>69</v>
      </c>
      <c r="E17" s="45"/>
      <c r="F17" s="43"/>
      <c r="G17" s="42"/>
      <c r="H17" s="43"/>
      <c r="I17" s="42"/>
      <c r="J17" s="42"/>
      <c r="K17" s="42"/>
      <c r="L17" s="42"/>
      <c r="M17" s="43"/>
      <c r="N17" s="43"/>
      <c r="O17" s="42"/>
      <c r="P17" s="42"/>
      <c r="Q17" s="42" t="s">
        <v>6</v>
      </c>
      <c r="R17" s="42" t="s">
        <v>6</v>
      </c>
      <c r="S17" s="42" t="s">
        <v>6</v>
      </c>
      <c r="T17" s="42"/>
      <c r="U17" s="43"/>
      <c r="V17" s="43"/>
      <c r="W17" s="42"/>
      <c r="X17" s="43"/>
      <c r="Y17" s="42" t="s">
        <v>6</v>
      </c>
      <c r="Z17" s="42"/>
      <c r="AA17" s="42"/>
      <c r="AB17" s="43"/>
      <c r="AC17" s="42"/>
      <c r="AD17" s="42"/>
      <c r="AE17" s="42"/>
      <c r="AF17" s="42"/>
      <c r="AG17" s="42"/>
      <c r="AH17" s="42"/>
      <c r="AI17" s="42"/>
      <c r="AJ17" s="11">
        <f t="shared" si="2"/>
        <v>4</v>
      </c>
      <c r="AK17" s="202">
        <f t="shared" si="3"/>
        <v>0</v>
      </c>
      <c r="AL17" s="202">
        <f t="shared" si="4"/>
        <v>0</v>
      </c>
    </row>
    <row r="18" spans="1:38" s="15" customFormat="1" ht="21" customHeight="1">
      <c r="A18" s="23">
        <v>12</v>
      </c>
      <c r="B18" s="23"/>
      <c r="C18" s="24" t="s">
        <v>313</v>
      </c>
      <c r="D18" s="25" t="s">
        <v>62</v>
      </c>
      <c r="E18" s="45"/>
      <c r="F18" s="43"/>
      <c r="G18" s="42"/>
      <c r="H18" s="43"/>
      <c r="I18" s="42"/>
      <c r="J18" s="42"/>
      <c r="K18" s="42"/>
      <c r="L18" s="42"/>
      <c r="M18" s="43"/>
      <c r="N18" s="43"/>
      <c r="O18" s="42"/>
      <c r="P18" s="42"/>
      <c r="Q18" s="42"/>
      <c r="R18" s="42"/>
      <c r="S18" s="42"/>
      <c r="T18" s="42"/>
      <c r="U18" s="43"/>
      <c r="V18" s="43" t="s">
        <v>8</v>
      </c>
      <c r="W18" s="42"/>
      <c r="X18" s="43"/>
      <c r="Y18" s="42" t="s">
        <v>6</v>
      </c>
      <c r="Z18" s="42"/>
      <c r="AA18" s="42"/>
      <c r="AB18" s="43"/>
      <c r="AC18" s="42"/>
      <c r="AD18" s="42"/>
      <c r="AE18" s="42"/>
      <c r="AF18" s="42"/>
      <c r="AG18" s="42"/>
      <c r="AH18" s="42"/>
      <c r="AI18" s="42"/>
      <c r="AJ18" s="11">
        <f t="shared" si="2"/>
        <v>1</v>
      </c>
      <c r="AK18" s="202">
        <f t="shared" si="3"/>
        <v>0</v>
      </c>
      <c r="AL18" s="202">
        <f t="shared" si="4"/>
        <v>1</v>
      </c>
    </row>
    <row r="19" spans="1:38" s="15" customFormat="1" ht="21" customHeight="1">
      <c r="A19" s="23">
        <v>13</v>
      </c>
      <c r="B19" s="23"/>
      <c r="C19" s="24" t="s">
        <v>268</v>
      </c>
      <c r="D19" s="25" t="s">
        <v>314</v>
      </c>
      <c r="E19" s="45"/>
      <c r="F19" s="43"/>
      <c r="G19" s="42"/>
      <c r="H19" s="43"/>
      <c r="I19" s="42"/>
      <c r="J19" s="42"/>
      <c r="K19" s="42"/>
      <c r="L19" s="42"/>
      <c r="M19" s="43"/>
      <c r="N19" s="43"/>
      <c r="O19" s="42" t="s">
        <v>6</v>
      </c>
      <c r="P19" s="42"/>
      <c r="Q19" s="42" t="s">
        <v>6</v>
      </c>
      <c r="R19" s="42" t="s">
        <v>6</v>
      </c>
      <c r="S19" s="42" t="s">
        <v>6</v>
      </c>
      <c r="T19" s="42"/>
      <c r="U19" s="43"/>
      <c r="V19" s="43"/>
      <c r="W19" s="42"/>
      <c r="X19" s="43"/>
      <c r="Y19" s="42" t="s">
        <v>6</v>
      </c>
      <c r="Z19" s="42"/>
      <c r="AA19" s="42"/>
      <c r="AB19" s="43"/>
      <c r="AC19" s="42"/>
      <c r="AD19" s="42"/>
      <c r="AE19" s="42"/>
      <c r="AF19" s="42"/>
      <c r="AG19" s="42"/>
      <c r="AH19" s="42"/>
      <c r="AI19" s="42"/>
      <c r="AJ19" s="11">
        <f t="shared" si="2"/>
        <v>5</v>
      </c>
      <c r="AK19" s="202">
        <f t="shared" si="3"/>
        <v>0</v>
      </c>
      <c r="AL19" s="202">
        <f t="shared" si="4"/>
        <v>0</v>
      </c>
    </row>
    <row r="20" spans="1:38" s="15" customFormat="1" ht="21" customHeight="1">
      <c r="A20" s="23">
        <v>14</v>
      </c>
      <c r="B20" s="23"/>
      <c r="C20" s="24" t="s">
        <v>315</v>
      </c>
      <c r="D20" s="25" t="s">
        <v>46</v>
      </c>
      <c r="E20" s="45"/>
      <c r="F20" s="43"/>
      <c r="G20" s="42"/>
      <c r="H20" s="43"/>
      <c r="I20" s="42"/>
      <c r="J20" s="42"/>
      <c r="K20" s="42"/>
      <c r="L20" s="42"/>
      <c r="M20" s="43"/>
      <c r="N20" s="43"/>
      <c r="O20" s="42"/>
      <c r="P20" s="42"/>
      <c r="Q20" s="42" t="s">
        <v>6</v>
      </c>
      <c r="R20" s="42" t="s">
        <v>6</v>
      </c>
      <c r="S20" s="42" t="s">
        <v>6</v>
      </c>
      <c r="T20" s="42"/>
      <c r="U20" s="43"/>
      <c r="V20" s="43"/>
      <c r="W20" s="42"/>
      <c r="X20" s="43"/>
      <c r="Y20" s="42" t="s">
        <v>6</v>
      </c>
      <c r="Z20" s="42"/>
      <c r="AA20" s="42"/>
      <c r="AB20" s="43"/>
      <c r="AC20" s="42"/>
      <c r="AD20" s="42"/>
      <c r="AE20" s="42"/>
      <c r="AF20" s="42"/>
      <c r="AG20" s="42"/>
      <c r="AH20" s="42"/>
      <c r="AI20" s="42"/>
      <c r="AJ20" s="11">
        <f t="shared" si="2"/>
        <v>4</v>
      </c>
      <c r="AK20" s="202">
        <f t="shared" si="3"/>
        <v>0</v>
      </c>
      <c r="AL20" s="202">
        <f t="shared" si="4"/>
        <v>0</v>
      </c>
    </row>
    <row r="21" spans="1:38" s="15" customFormat="1" ht="21" customHeight="1">
      <c r="A21" s="23">
        <v>15</v>
      </c>
      <c r="B21" s="23"/>
      <c r="C21" s="24" t="s">
        <v>316</v>
      </c>
      <c r="D21" s="25" t="s">
        <v>86</v>
      </c>
      <c r="E21" s="45"/>
      <c r="F21" s="43"/>
      <c r="G21" s="42"/>
      <c r="H21" s="43"/>
      <c r="I21" s="42"/>
      <c r="J21" s="42"/>
      <c r="K21" s="42"/>
      <c r="L21" s="42"/>
      <c r="M21" s="43"/>
      <c r="N21" s="43"/>
      <c r="O21" s="42"/>
      <c r="P21" s="42"/>
      <c r="Q21" s="42"/>
      <c r="R21" s="42"/>
      <c r="S21" s="42"/>
      <c r="T21" s="42"/>
      <c r="U21" s="43"/>
      <c r="V21" s="43"/>
      <c r="W21" s="42"/>
      <c r="X21" s="43"/>
      <c r="Y21" s="42"/>
      <c r="Z21" s="42"/>
      <c r="AA21" s="42"/>
      <c r="AB21" s="43"/>
      <c r="AC21" s="42"/>
      <c r="AD21" s="42"/>
      <c r="AE21" s="42"/>
      <c r="AF21" s="42"/>
      <c r="AG21" s="42"/>
      <c r="AH21" s="42"/>
      <c r="AI21" s="42"/>
      <c r="AJ21" s="11">
        <f t="shared" si="2"/>
        <v>0</v>
      </c>
      <c r="AK21" s="202">
        <f t="shared" si="3"/>
        <v>0</v>
      </c>
      <c r="AL21" s="202">
        <f t="shared" si="4"/>
        <v>0</v>
      </c>
    </row>
    <row r="22" spans="1:38" s="15" customFormat="1" ht="21" customHeight="1">
      <c r="A22" s="23">
        <v>16</v>
      </c>
      <c r="B22" s="23"/>
      <c r="C22" s="24" t="s">
        <v>317</v>
      </c>
      <c r="D22" s="25" t="s">
        <v>97</v>
      </c>
      <c r="E22" s="45"/>
      <c r="F22" s="43"/>
      <c r="G22" s="42"/>
      <c r="H22" s="43"/>
      <c r="I22" s="42"/>
      <c r="J22" s="42"/>
      <c r="K22" s="42"/>
      <c r="L22" s="42"/>
      <c r="M22" s="43"/>
      <c r="N22" s="43"/>
      <c r="O22" s="42"/>
      <c r="P22" s="42"/>
      <c r="Q22" s="42"/>
      <c r="R22" s="42"/>
      <c r="S22" s="42"/>
      <c r="T22" s="42"/>
      <c r="U22" s="43"/>
      <c r="V22" s="43"/>
      <c r="W22" s="42"/>
      <c r="X22" s="43" t="s">
        <v>6</v>
      </c>
      <c r="Y22" s="42"/>
      <c r="Z22" s="42"/>
      <c r="AA22" s="42"/>
      <c r="AB22" s="43"/>
      <c r="AC22" s="42"/>
      <c r="AD22" s="42"/>
      <c r="AE22" s="42"/>
      <c r="AF22" s="42"/>
      <c r="AG22" s="42"/>
      <c r="AH22" s="42"/>
      <c r="AI22" s="42"/>
      <c r="AJ22" s="11">
        <f t="shared" si="2"/>
        <v>1</v>
      </c>
      <c r="AK22" s="202">
        <f t="shared" si="3"/>
        <v>0</v>
      </c>
      <c r="AL22" s="202">
        <f t="shared" si="4"/>
        <v>0</v>
      </c>
    </row>
    <row r="23" spans="1:38" s="15" customFormat="1" ht="21" customHeight="1">
      <c r="A23" s="23">
        <v>17</v>
      </c>
      <c r="B23" s="23"/>
      <c r="C23" s="24" t="s">
        <v>266</v>
      </c>
      <c r="D23" s="25" t="s">
        <v>97</v>
      </c>
      <c r="E23" s="45"/>
      <c r="F23" s="43"/>
      <c r="G23" s="42"/>
      <c r="H23" s="43"/>
      <c r="I23" s="42"/>
      <c r="J23" s="42"/>
      <c r="K23" s="42"/>
      <c r="L23" s="42"/>
      <c r="M23" s="43"/>
      <c r="N23" s="43"/>
      <c r="O23" s="42" t="s">
        <v>6</v>
      </c>
      <c r="P23" s="42"/>
      <c r="Q23" s="42" t="s">
        <v>6</v>
      </c>
      <c r="R23" s="42" t="s">
        <v>6</v>
      </c>
      <c r="S23" s="42" t="s">
        <v>6</v>
      </c>
      <c r="T23" s="42"/>
      <c r="U23" s="43"/>
      <c r="V23" s="43"/>
      <c r="W23" s="42"/>
      <c r="X23" s="43"/>
      <c r="Y23" s="42" t="s">
        <v>6</v>
      </c>
      <c r="Z23" s="42"/>
      <c r="AA23" s="42"/>
      <c r="AB23" s="43"/>
      <c r="AC23" s="42"/>
      <c r="AD23" s="42"/>
      <c r="AE23" s="42"/>
      <c r="AF23" s="42"/>
      <c r="AG23" s="42"/>
      <c r="AH23" s="42"/>
      <c r="AI23" s="42"/>
      <c r="AJ23" s="11">
        <f t="shared" si="2"/>
        <v>5</v>
      </c>
      <c r="AK23" s="202">
        <f t="shared" si="3"/>
        <v>0</v>
      </c>
      <c r="AL23" s="202">
        <f t="shared" si="4"/>
        <v>0</v>
      </c>
    </row>
    <row r="24" spans="1:38" s="15" customFormat="1" ht="21" customHeight="1">
      <c r="A24" s="23">
        <v>18</v>
      </c>
      <c r="B24" s="23"/>
      <c r="C24" s="24" t="s">
        <v>318</v>
      </c>
      <c r="D24" s="25" t="s">
        <v>319</v>
      </c>
      <c r="E24" s="45"/>
      <c r="F24" s="43"/>
      <c r="G24" s="42"/>
      <c r="H24" s="43"/>
      <c r="I24" s="42"/>
      <c r="J24" s="42"/>
      <c r="K24" s="42"/>
      <c r="L24" s="42"/>
      <c r="M24" s="43"/>
      <c r="N24" s="43"/>
      <c r="O24" s="42" t="s">
        <v>6</v>
      </c>
      <c r="P24" s="42"/>
      <c r="Q24" s="42" t="s">
        <v>6</v>
      </c>
      <c r="R24" s="42" t="s">
        <v>6</v>
      </c>
      <c r="S24" s="42" t="s">
        <v>6</v>
      </c>
      <c r="T24" s="42"/>
      <c r="U24" s="43"/>
      <c r="V24" s="43"/>
      <c r="W24" s="42"/>
      <c r="X24" s="43"/>
      <c r="Y24" s="42" t="s">
        <v>6</v>
      </c>
      <c r="Z24" s="42"/>
      <c r="AA24" s="42"/>
      <c r="AB24" s="43"/>
      <c r="AC24" s="42"/>
      <c r="AD24" s="42"/>
      <c r="AE24" s="42"/>
      <c r="AF24" s="42"/>
      <c r="AG24" s="42"/>
      <c r="AH24" s="42"/>
      <c r="AI24" s="42"/>
      <c r="AJ24" s="11">
        <f t="shared" si="2"/>
        <v>5</v>
      </c>
      <c r="AK24" s="202">
        <f t="shared" si="3"/>
        <v>0</v>
      </c>
      <c r="AL24" s="202">
        <f t="shared" si="4"/>
        <v>0</v>
      </c>
    </row>
    <row r="25" spans="1:38" s="15" customFormat="1" ht="21" customHeight="1">
      <c r="A25" s="23">
        <v>19</v>
      </c>
      <c r="B25" s="23"/>
      <c r="C25" s="24" t="s">
        <v>320</v>
      </c>
      <c r="D25" s="25" t="s">
        <v>116</v>
      </c>
      <c r="E25" s="45"/>
      <c r="F25" s="43"/>
      <c r="G25" s="42"/>
      <c r="H25" s="43"/>
      <c r="I25" s="42"/>
      <c r="J25" s="42"/>
      <c r="K25" s="42"/>
      <c r="L25" s="42"/>
      <c r="M25" s="43"/>
      <c r="N25" s="43"/>
      <c r="O25" s="42"/>
      <c r="P25" s="42"/>
      <c r="Q25" s="42"/>
      <c r="R25" s="42"/>
      <c r="S25" s="42"/>
      <c r="T25" s="42"/>
      <c r="U25" s="43"/>
      <c r="V25" s="43"/>
      <c r="W25" s="42"/>
      <c r="X25" s="43"/>
      <c r="Y25" s="42"/>
      <c r="Z25" s="42"/>
      <c r="AA25" s="42"/>
      <c r="AB25" s="43"/>
      <c r="AC25" s="42"/>
      <c r="AD25" s="42"/>
      <c r="AE25" s="42"/>
      <c r="AF25" s="42"/>
      <c r="AG25" s="42"/>
      <c r="AH25" s="42"/>
      <c r="AI25" s="42"/>
      <c r="AJ25" s="11">
        <f t="shared" si="2"/>
        <v>0</v>
      </c>
      <c r="AK25" s="202">
        <f t="shared" si="3"/>
        <v>0</v>
      </c>
      <c r="AL25" s="202">
        <f t="shared" si="4"/>
        <v>0</v>
      </c>
    </row>
    <row r="26" spans="1:38" s="15" customFormat="1" ht="21" customHeight="1">
      <c r="A26" s="23">
        <v>20</v>
      </c>
      <c r="B26" s="23"/>
      <c r="C26" s="24" t="s">
        <v>321</v>
      </c>
      <c r="D26" s="25" t="s">
        <v>117</v>
      </c>
      <c r="E26" s="45"/>
      <c r="F26" s="43"/>
      <c r="G26" s="42"/>
      <c r="H26" s="43"/>
      <c r="I26" s="42"/>
      <c r="J26" s="42"/>
      <c r="K26" s="42"/>
      <c r="L26" s="42"/>
      <c r="M26" s="43"/>
      <c r="N26" s="43"/>
      <c r="O26" s="42" t="s">
        <v>6</v>
      </c>
      <c r="P26" s="42"/>
      <c r="Q26" s="42" t="s">
        <v>6</v>
      </c>
      <c r="R26" s="42" t="s">
        <v>6</v>
      </c>
      <c r="S26" s="42" t="s">
        <v>6</v>
      </c>
      <c r="T26" s="42"/>
      <c r="U26" s="43"/>
      <c r="V26" s="43"/>
      <c r="W26" s="42"/>
      <c r="X26" s="43"/>
      <c r="Y26" s="42" t="s">
        <v>6</v>
      </c>
      <c r="Z26" s="42"/>
      <c r="AA26" s="42"/>
      <c r="AB26" s="43"/>
      <c r="AC26" s="42"/>
      <c r="AD26" s="42"/>
      <c r="AE26" s="42"/>
      <c r="AF26" s="42"/>
      <c r="AG26" s="42"/>
      <c r="AH26" s="42"/>
      <c r="AI26" s="42"/>
      <c r="AJ26" s="11">
        <f t="shared" si="2"/>
        <v>5</v>
      </c>
      <c r="AK26" s="202">
        <f t="shared" si="3"/>
        <v>0</v>
      </c>
      <c r="AL26" s="202">
        <f t="shared" si="4"/>
        <v>0</v>
      </c>
    </row>
    <row r="27" spans="1:38" s="15" customFormat="1" ht="21" customHeight="1">
      <c r="A27" s="23">
        <v>21</v>
      </c>
      <c r="B27" s="23"/>
      <c r="C27" s="24" t="s">
        <v>325</v>
      </c>
      <c r="D27" s="25" t="s">
        <v>109</v>
      </c>
      <c r="E27" s="45"/>
      <c r="F27" s="43"/>
      <c r="G27" s="42"/>
      <c r="H27" s="43"/>
      <c r="I27" s="42"/>
      <c r="J27" s="42"/>
      <c r="K27" s="42"/>
      <c r="L27" s="42"/>
      <c r="M27" s="43"/>
      <c r="N27" s="43"/>
      <c r="O27" s="42"/>
      <c r="P27" s="42"/>
      <c r="Q27" s="42"/>
      <c r="R27" s="42"/>
      <c r="S27" s="42"/>
      <c r="T27" s="42"/>
      <c r="U27" s="43"/>
      <c r="V27" s="43"/>
      <c r="W27" s="42"/>
      <c r="X27" s="43"/>
      <c r="Y27" s="42"/>
      <c r="Z27" s="42"/>
      <c r="AA27" s="42"/>
      <c r="AB27" s="43"/>
      <c r="AC27" s="42"/>
      <c r="AD27" s="42"/>
      <c r="AE27" s="42"/>
      <c r="AF27" s="42"/>
      <c r="AG27" s="42"/>
      <c r="AH27" s="42"/>
      <c r="AI27" s="42"/>
      <c r="AJ27" s="11">
        <f t="shared" si="2"/>
        <v>0</v>
      </c>
      <c r="AK27" s="202">
        <f t="shared" si="3"/>
        <v>0</v>
      </c>
      <c r="AL27" s="202">
        <f t="shared" si="4"/>
        <v>0</v>
      </c>
    </row>
    <row r="28" spans="1:38" s="15" customFormat="1" ht="21" customHeight="1">
      <c r="A28" s="23">
        <v>22</v>
      </c>
      <c r="B28" s="23"/>
      <c r="C28" s="24" t="s">
        <v>322</v>
      </c>
      <c r="D28" s="25" t="s">
        <v>110</v>
      </c>
      <c r="E28" s="45"/>
      <c r="F28" s="43"/>
      <c r="G28" s="42"/>
      <c r="H28" s="43"/>
      <c r="I28" s="42"/>
      <c r="J28" s="42"/>
      <c r="K28" s="42"/>
      <c r="L28" s="42"/>
      <c r="M28" s="43"/>
      <c r="N28" s="43"/>
      <c r="O28" s="42"/>
      <c r="P28" s="42"/>
      <c r="Q28" s="42"/>
      <c r="R28" s="42"/>
      <c r="S28" s="42"/>
      <c r="T28" s="42"/>
      <c r="U28" s="43"/>
      <c r="V28" s="43"/>
      <c r="W28" s="42"/>
      <c r="X28" s="43"/>
      <c r="Y28" s="42"/>
      <c r="Z28" s="42"/>
      <c r="AA28" s="42"/>
      <c r="AB28" s="43"/>
      <c r="AC28" s="42"/>
      <c r="AD28" s="42"/>
      <c r="AE28" s="42"/>
      <c r="AF28" s="42"/>
      <c r="AG28" s="42"/>
      <c r="AH28" s="42"/>
      <c r="AI28" s="42"/>
      <c r="AJ28" s="11">
        <f t="shared" si="2"/>
        <v>0</v>
      </c>
      <c r="AK28" s="202">
        <f t="shared" si="3"/>
        <v>0</v>
      </c>
      <c r="AL28" s="202">
        <f t="shared" si="4"/>
        <v>0</v>
      </c>
    </row>
    <row r="29" spans="1:38" s="15" customFormat="1" ht="21" customHeight="1">
      <c r="A29" s="23">
        <v>23</v>
      </c>
      <c r="B29" s="23"/>
      <c r="C29" s="24" t="s">
        <v>323</v>
      </c>
      <c r="D29" s="25" t="s">
        <v>297</v>
      </c>
      <c r="E29" s="45"/>
      <c r="F29" s="43"/>
      <c r="G29" s="42"/>
      <c r="H29" s="43"/>
      <c r="I29" s="42"/>
      <c r="J29" s="42"/>
      <c r="K29" s="42"/>
      <c r="L29" s="42"/>
      <c r="M29" s="43"/>
      <c r="N29" s="43"/>
      <c r="O29" s="42" t="s">
        <v>6</v>
      </c>
      <c r="P29" s="42"/>
      <c r="Q29" s="42" t="s">
        <v>6</v>
      </c>
      <c r="R29" s="42" t="s">
        <v>6</v>
      </c>
      <c r="S29" s="42" t="s">
        <v>6</v>
      </c>
      <c r="T29" s="42"/>
      <c r="U29" s="43"/>
      <c r="V29" s="43"/>
      <c r="W29" s="42"/>
      <c r="X29" s="43"/>
      <c r="Y29" s="42" t="s">
        <v>6</v>
      </c>
      <c r="Z29" s="42"/>
      <c r="AA29" s="42"/>
      <c r="AB29" s="43"/>
      <c r="AC29" s="42"/>
      <c r="AD29" s="42"/>
      <c r="AE29" s="42"/>
      <c r="AF29" s="42"/>
      <c r="AG29" s="42"/>
      <c r="AH29" s="42"/>
      <c r="AI29" s="42"/>
      <c r="AJ29" s="11">
        <f t="shared" si="2"/>
        <v>5</v>
      </c>
      <c r="AK29" s="202">
        <f t="shared" si="3"/>
        <v>0</v>
      </c>
      <c r="AL29" s="202">
        <f t="shared" si="4"/>
        <v>0</v>
      </c>
    </row>
    <row r="30" spans="1:38" s="15" customFormat="1" ht="21" customHeight="1">
      <c r="A30" s="23">
        <v>24</v>
      </c>
      <c r="B30" s="23"/>
      <c r="C30" s="24" t="s">
        <v>324</v>
      </c>
      <c r="D30" s="25" t="s">
        <v>73</v>
      </c>
      <c r="E30" s="45"/>
      <c r="F30" s="43"/>
      <c r="G30" s="42"/>
      <c r="H30" s="43"/>
      <c r="I30" s="42"/>
      <c r="J30" s="42"/>
      <c r="K30" s="42"/>
      <c r="L30" s="42"/>
      <c r="M30" s="43"/>
      <c r="N30" s="43"/>
      <c r="O30" s="42"/>
      <c r="P30" s="42"/>
      <c r="Q30" s="42"/>
      <c r="R30" s="42"/>
      <c r="S30" s="42"/>
      <c r="T30" s="42"/>
      <c r="U30" s="43"/>
      <c r="V30" s="43"/>
      <c r="W30" s="42"/>
      <c r="X30" s="43"/>
      <c r="Y30" s="42"/>
      <c r="Z30" s="42"/>
      <c r="AA30" s="42"/>
      <c r="AB30" s="43"/>
      <c r="AC30" s="42"/>
      <c r="AD30" s="42"/>
      <c r="AE30" s="42"/>
      <c r="AF30" s="42"/>
      <c r="AG30" s="42"/>
      <c r="AH30" s="42"/>
      <c r="AI30" s="42"/>
      <c r="AJ30" s="11">
        <f t="shared" si="2"/>
        <v>0</v>
      </c>
      <c r="AK30" s="202">
        <f t="shared" si="3"/>
        <v>0</v>
      </c>
      <c r="AL30" s="202">
        <f t="shared" si="4"/>
        <v>0</v>
      </c>
    </row>
    <row r="31" spans="1:38" s="15" customFormat="1" ht="21" customHeight="1">
      <c r="A31" s="23">
        <v>25</v>
      </c>
      <c r="B31" s="23"/>
      <c r="C31" s="24" t="s">
        <v>325</v>
      </c>
      <c r="D31" s="25" t="s">
        <v>109</v>
      </c>
      <c r="E31" s="45"/>
      <c r="F31" s="43"/>
      <c r="G31" s="42"/>
      <c r="H31" s="43"/>
      <c r="I31" s="42"/>
      <c r="J31" s="42"/>
      <c r="K31" s="42"/>
      <c r="L31" s="42"/>
      <c r="M31" s="43"/>
      <c r="N31" s="43"/>
      <c r="O31" s="42"/>
      <c r="P31" s="42"/>
      <c r="Q31" s="42"/>
      <c r="R31" s="42"/>
      <c r="S31" s="42"/>
      <c r="T31" s="42"/>
      <c r="U31" s="43"/>
      <c r="V31" s="43"/>
      <c r="W31" s="42"/>
      <c r="X31" s="43"/>
      <c r="Y31" s="42"/>
      <c r="Z31" s="42"/>
      <c r="AA31" s="42"/>
      <c r="AB31" s="43"/>
      <c r="AC31" s="42"/>
      <c r="AD31" s="42"/>
      <c r="AE31" s="42"/>
      <c r="AF31" s="42"/>
      <c r="AG31" s="42"/>
      <c r="AH31" s="42"/>
      <c r="AI31" s="42"/>
      <c r="AJ31" s="11">
        <f t="shared" si="2"/>
        <v>0</v>
      </c>
      <c r="AK31" s="202">
        <f t="shared" si="3"/>
        <v>0</v>
      </c>
      <c r="AL31" s="202">
        <f t="shared" si="4"/>
        <v>0</v>
      </c>
    </row>
    <row r="32" spans="1:38" s="15" customFormat="1" ht="21" customHeight="1">
      <c r="A32" s="23">
        <v>26</v>
      </c>
      <c r="B32" s="23"/>
      <c r="C32" s="24" t="s">
        <v>889</v>
      </c>
      <c r="D32" s="25" t="s">
        <v>157</v>
      </c>
      <c r="E32" s="45"/>
      <c r="F32" s="43"/>
      <c r="G32" s="42"/>
      <c r="H32" s="43"/>
      <c r="I32" s="42"/>
      <c r="J32" s="42"/>
      <c r="K32" s="42"/>
      <c r="L32" s="42"/>
      <c r="M32" s="43"/>
      <c r="N32" s="43"/>
      <c r="O32" s="42"/>
      <c r="P32" s="42"/>
      <c r="Q32" s="42"/>
      <c r="R32" s="42"/>
      <c r="S32" s="42"/>
      <c r="T32" s="42"/>
      <c r="U32" s="43"/>
      <c r="V32" s="43"/>
      <c r="W32" s="42"/>
      <c r="X32" s="43"/>
      <c r="Y32" s="42" t="s">
        <v>6</v>
      </c>
      <c r="Z32" s="42"/>
      <c r="AA32" s="42"/>
      <c r="AB32" s="43"/>
      <c r="AC32" s="42"/>
      <c r="AD32" s="42"/>
      <c r="AE32" s="42"/>
      <c r="AF32" s="42"/>
      <c r="AG32" s="42"/>
      <c r="AH32" s="42"/>
      <c r="AI32" s="42"/>
      <c r="AJ32" s="11">
        <f t="shared" si="2"/>
        <v>1</v>
      </c>
      <c r="AK32" s="202">
        <f t="shared" si="3"/>
        <v>0</v>
      </c>
      <c r="AL32" s="202">
        <f t="shared" si="4"/>
        <v>0</v>
      </c>
    </row>
    <row r="33" spans="1:39" s="15" customFormat="1" ht="21" customHeight="1">
      <c r="A33" s="23">
        <v>27</v>
      </c>
      <c r="B33" s="23"/>
      <c r="C33" s="24" t="s">
        <v>890</v>
      </c>
      <c r="D33" s="25" t="s">
        <v>891</v>
      </c>
      <c r="E33" s="45"/>
      <c r="F33" s="43"/>
      <c r="G33" s="42"/>
      <c r="H33" s="43"/>
      <c r="I33" s="42"/>
      <c r="J33" s="42"/>
      <c r="K33" s="42"/>
      <c r="L33" s="42"/>
      <c r="M33" s="43"/>
      <c r="N33" s="43"/>
      <c r="O33" s="42"/>
      <c r="P33" s="42"/>
      <c r="Q33" s="42"/>
      <c r="R33" s="42"/>
      <c r="S33" s="42"/>
      <c r="T33" s="42"/>
      <c r="U33" s="43"/>
      <c r="V33" s="43"/>
      <c r="W33" s="42"/>
      <c r="X33" s="43"/>
      <c r="Y33" s="42"/>
      <c r="Z33" s="42"/>
      <c r="AA33" s="42"/>
      <c r="AB33" s="43"/>
      <c r="AC33" s="42"/>
      <c r="AD33" s="42"/>
      <c r="AE33" s="42"/>
      <c r="AF33" s="42"/>
      <c r="AG33" s="42"/>
      <c r="AH33" s="42"/>
      <c r="AI33" s="42"/>
      <c r="AJ33" s="11">
        <f t="shared" si="2"/>
        <v>0</v>
      </c>
      <c r="AK33" s="202">
        <f t="shared" si="3"/>
        <v>0</v>
      </c>
      <c r="AL33" s="202">
        <f t="shared" si="4"/>
        <v>0</v>
      </c>
    </row>
    <row r="34" spans="1:39" s="74" customFormat="1" ht="21" customHeight="1">
      <c r="A34" s="329" t="s">
        <v>10</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26">
        <f>SUM(AJ7:AJ33)</f>
        <v>52</v>
      </c>
      <c r="AK34" s="26">
        <f>SUM(AK7:AK33)</f>
        <v>0</v>
      </c>
      <c r="AL34" s="26">
        <f>SUM(AL7:AL33)</f>
        <v>2</v>
      </c>
    </row>
    <row r="35" spans="1:39" s="15" customFormat="1" ht="21" customHeight="1">
      <c r="A35" s="302" t="s">
        <v>255</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c r="AM35" s="114"/>
    </row>
  </sheetData>
  <mergeCells count="17">
    <mergeCell ref="M4:N4"/>
    <mergeCell ref="O4:Q4"/>
    <mergeCell ref="A34:AI34"/>
    <mergeCell ref="A35:AL35"/>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33">
    <cfRule type="expression" dxfId="108" priority="3">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E3A13690-5A4D-4C1B-913E-36621A5315F2}">
            <xm:f>IF(BHST21.1!E$6="CN",1,0)</xm:f>
            <x14:dxf>
              <fill>
                <patternFill>
                  <bgColor theme="8" tint="0.59996337778862885"/>
                </patternFill>
              </fill>
            </x14:dxf>
          </x14:cfRule>
          <xm:sqref>E6:AI6</xm:sqref>
        </x14:conditionalFormatting>
        <x14:conditionalFormatting xmlns:xm="http://schemas.microsoft.com/office/excel/2006/main">
          <x14:cfRule type="expression" priority="4" id="{75261CF0-9ECD-4D9B-9739-538465B618EB}">
            <xm:f>IF(BHST21.1!E$6="CN",1,0)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BẢNG TỔNG HỢP V-T TOÀN TRƯỜNG</vt:lpstr>
      <vt:lpstr>Tổng</vt:lpstr>
      <vt:lpstr>TC21.1</vt:lpstr>
      <vt:lpstr>TC21.2</vt:lpstr>
      <vt:lpstr>TC21.3</vt:lpstr>
      <vt:lpstr>KTDN21</vt:lpstr>
      <vt:lpstr>LGT21.1</vt:lpstr>
      <vt:lpstr>BHST21.1</vt:lpstr>
      <vt:lpstr>BHST21.2</vt:lpstr>
      <vt:lpstr>THUD21.1</vt:lpstr>
      <vt:lpstr>THUD21.2</vt:lpstr>
      <vt:lpstr>THUD21.3</vt:lpstr>
      <vt:lpstr>TKĐH21.1</vt:lpstr>
      <vt:lpstr>TKĐH21.2</vt:lpstr>
      <vt:lpstr>ĐCN21.1</vt:lpstr>
      <vt:lpstr>ĐCN21.2</vt:lpstr>
      <vt:lpstr>Sheet2</vt:lpstr>
      <vt:lpstr>TBN21.1</vt:lpstr>
      <vt:lpstr>TBN21.2</vt:lpstr>
      <vt:lpstr>CSSĐ21.1</vt:lpstr>
      <vt:lpstr>CSSĐ21.2</vt:lpstr>
      <vt:lpstr>CSSĐ21.3</vt:lpstr>
      <vt:lpstr>TKTT21</vt:lpstr>
      <vt:lpstr>CKCT21</vt:lpstr>
      <vt:lpstr>CKĐL21.1</vt:lpstr>
      <vt:lpstr>CKĐL21.2</vt:lpstr>
      <vt:lpstr>CNOT21.2</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2021-10-21T09:09:05Z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