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7"/>
  </bookViews>
  <sheets>
    <sheet name="BẢNG TỔNG HỢP V-T TOÀN TRƯỜNG" sheetId="318" state="hidden" r:id="rId1"/>
    <sheet name="Tổng" sheetId="320" r:id="rId2"/>
    <sheet name="BHST20.3" sheetId="281" r:id="rId3"/>
    <sheet name="BHST21.4" sheetId="279" r:id="rId4"/>
    <sheet name="LGT21.2" sheetId="280" r:id="rId5"/>
    <sheet name="TQW21.1" sheetId="293" r:id="rId6"/>
    <sheet name="TQW21.2" sheetId="295" r:id="rId7"/>
    <sheet name="TBN21.3" sheetId="296" r:id="rId8"/>
    <sheet name="Sheet1" sheetId="319" r:id="rId9"/>
  </sheets>
  <calcPr calcId="144525"/>
</workbook>
</file>

<file path=xl/calcChain.xml><?xml version="1.0" encoding="utf-8"?>
<calcChain xmlns="http://schemas.openxmlformats.org/spreadsheetml/2006/main">
  <c r="AK24" i="296" l="1"/>
  <c r="AI24" i="296"/>
  <c r="AJ24" i="296" s="1"/>
  <c r="AK23" i="296"/>
  <c r="AI23" i="296"/>
  <c r="AJ23" i="296" s="1"/>
  <c r="AK22" i="296"/>
  <c r="AI22" i="296"/>
  <c r="AJ22" i="296" s="1"/>
  <c r="AK21" i="296"/>
  <c r="AI21" i="296"/>
  <c r="AJ21" i="296" s="1"/>
  <c r="AK20" i="296"/>
  <c r="AI20" i="296"/>
  <c r="AJ20" i="296" s="1"/>
  <c r="AK19" i="296"/>
  <c r="AI19" i="296"/>
  <c r="AJ19" i="296" s="1"/>
  <c r="AK18" i="296"/>
  <c r="AI18" i="296"/>
  <c r="AJ18" i="296" s="1"/>
  <c r="AK17" i="296"/>
  <c r="AI17" i="296"/>
  <c r="AJ17" i="296" s="1"/>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I28" i="279"/>
  <c r="AJ28" i="279" s="1"/>
  <c r="AK27" i="279"/>
  <c r="AI27" i="279"/>
  <c r="AJ27" i="279" s="1"/>
  <c r="AK26" i="279"/>
  <c r="AJ26" i="279"/>
  <c r="AI26" i="279"/>
  <c r="AK25" i="279"/>
  <c r="AI25" i="279"/>
  <c r="AJ25" i="279" s="1"/>
  <c r="AK24" i="279"/>
  <c r="AI24" i="279"/>
  <c r="AJ24" i="279" s="1"/>
  <c r="AK23" i="279"/>
  <c r="AI23" i="279"/>
  <c r="AJ23" i="279" s="1"/>
  <c r="AK22" i="279"/>
  <c r="AJ22" i="279"/>
  <c r="AI22" i="279"/>
  <c r="AK21" i="279"/>
  <c r="AI21" i="279"/>
  <c r="AJ21" i="279" s="1"/>
  <c r="AK20" i="279"/>
  <c r="AI20" i="279"/>
  <c r="AJ20" i="279" s="1"/>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P5" authorId="0">
      <text>
        <r>
          <rPr>
            <b/>
            <sz val="9"/>
            <color indexed="81"/>
            <rFont val="Tahoma"/>
            <charset val="1"/>
          </rPr>
          <t>LSTC:</t>
        </r>
        <r>
          <rPr>
            <sz val="9"/>
            <color indexed="81"/>
            <rFont val="Tahoma"/>
            <charset val="1"/>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<sst xmlns="http://schemas.openxmlformats.org/spreadsheetml/2006/main" count="687" uniqueCount="356">
  <si>
    <t>TRƯỜNG TRUNG CẤP KINH TẾ - KỸ THUẬT NGUYỄN HỮU CẢNH</t>
  </si>
  <si>
    <t>CỘNG HÒA XÃ HỘI CHỦ NGHĨA VIỆT NAM</t>
  </si>
  <si>
    <t>Độc lập - Tự do - Hạnh phúc</t>
  </si>
  <si>
    <t>STT</t>
  </si>
  <si>
    <t>HỌ VÀ TÊN</t>
  </si>
  <si>
    <t>K</t>
  </si>
  <si>
    <t>P</t>
  </si>
  <si>
    <t>T</t>
  </si>
  <si>
    <t>TỔNG CỘNG:</t>
  </si>
  <si>
    <t>Huy</t>
  </si>
  <si>
    <t>Linh</t>
  </si>
  <si>
    <t>Cường</t>
  </si>
  <si>
    <t>Phú</t>
  </si>
  <si>
    <t>Thành</t>
  </si>
  <si>
    <t>Nhật</t>
  </si>
  <si>
    <t>Nhân</t>
  </si>
  <si>
    <t>An</t>
  </si>
  <si>
    <t>Bảo</t>
  </si>
  <si>
    <t>Đạt</t>
  </si>
  <si>
    <t>Thanh</t>
  </si>
  <si>
    <t>Thịnh</t>
  </si>
  <si>
    <t>Thái</t>
  </si>
  <si>
    <t>Vũ</t>
  </si>
  <si>
    <t>Anh</t>
  </si>
  <si>
    <t>Kiệt</t>
  </si>
  <si>
    <t>Sơn</t>
  </si>
  <si>
    <t>Tuấn</t>
  </si>
  <si>
    <t>Hiền</t>
  </si>
  <si>
    <t>Phúc</t>
  </si>
  <si>
    <t>Phương</t>
  </si>
  <si>
    <t>Thuận</t>
  </si>
  <si>
    <t>Như</t>
  </si>
  <si>
    <t>Vy</t>
  </si>
  <si>
    <t>Yến</t>
  </si>
  <si>
    <t>Thiện</t>
  </si>
  <si>
    <t>Nhi</t>
  </si>
  <si>
    <t>Nguyên</t>
  </si>
  <si>
    <t>Trúc</t>
  </si>
  <si>
    <t>Tấn</t>
  </si>
  <si>
    <t>Duyên</t>
  </si>
  <si>
    <t>Trân</t>
  </si>
  <si>
    <t>Tiên</t>
  </si>
  <si>
    <t>Dinh</t>
  </si>
  <si>
    <t>Thiên</t>
  </si>
  <si>
    <t>Phòng Tuyển sinh - Công tác học sinh</t>
  </si>
  <si>
    <t>Thư</t>
  </si>
  <si>
    <t>Trâm</t>
  </si>
  <si>
    <t>Trang</t>
  </si>
  <si>
    <t>Oanh</t>
  </si>
  <si>
    <t>Quỳnh</t>
  </si>
  <si>
    <t>Dung</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</si>
  <si>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</si>
  <si>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</si>
  <si>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</si>
  <si>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</si>
  <si>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</si>
  <si>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</si>
  <si>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</si>
  <si>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</si>
  <si>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</si>
  <si>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</si>
  <si>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</si>
  <si>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</si>
  <si>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</si>
  <si>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</si>
  <si>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</si>
  <si>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</si>
  <si>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</si>
  <si>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</si>
  <si>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</si>
  <si>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</si>
  <si>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</si>
  <si>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</si>
  <si>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</si>
  <si>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</si>
  <si>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</si>
  <si>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</si>
  <si>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</si>
  <si>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</si>
  <si>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</si>
  <si>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</si>
  <si>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</si>
  <si>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</si>
  <si>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</si>
  <si>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</si>
  <si>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</si>
  <si>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</si>
  <si>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</si>
  <si>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</si>
  <si>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</si>
  <si>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</si>
  <si>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</si>
  <si>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</si>
  <si>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</si>
  <si>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</si>
  <si>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</si>
  <si>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</si>
  <si>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</si>
  <si>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</si>
  <si>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</si>
  <si>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</si>
  <si>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</si>
  <si>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</si>
  <si>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</si>
  <si>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</si>
  <si>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</si>
  <si>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</si>
  <si>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</si>
  <si>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</si>
  <si>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</si>
  <si>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</si>
  <si>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</si>
  <si>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</si>
  <si>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</si>
  <si>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</si>
  <si>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</si>
  <si>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</si>
  <si>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</si>
  <si>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</si>
  <si>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</si>
  <si>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</si>
  <si>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</si>
  <si>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</si>
  <si>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</si>
  <si>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</si>
  <si>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</si>
  <si>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</si>
  <si>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</si>
  <si>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</si>
  <si>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</si>
  <si>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</si>
  <si>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</si>
  <si>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</si>
  <si>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</si>
  <si>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</si>
  <si>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</si>
  <si>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</si>
  <si>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</si>
  <si>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</si>
  <si>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</si>
  <si>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</si>
  <si>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</si>
  <si>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</si>
  <si>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</si>
  <si>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</si>
  <si>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</si>
  <si>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</si>
  <si>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</si>
  <si>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</si>
  <si>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</si>
  <si>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</si>
  <si>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</si>
  <si>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</si>
  <si>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</si>
  <si>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</si>
  <si>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</si>
  <si>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</si>
  <si>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</si>
  <si>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</si>
  <si>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</si>
  <si>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</si>
  <si>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</si>
  <si>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</si>
  <si>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</si>
  <si>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</si>
  <si>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</si>
  <si>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</si>
  <si>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</si>
  <si>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</si>
  <si>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</si>
  <si>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</si>
  <si>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</si>
  <si>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</si>
  <si>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Nguyễn Quốc </t>
  </si>
  <si>
    <t xml:space="preserve">Trần Thái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</si>
  <si>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</si>
  <si>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Huỳnh Minh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</si>
  <si>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</si>
  <si>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</si>
  <si>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</si>
  <si>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</si>
  <si>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</si>
  <si>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</si>
  <si>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</si>
  <si>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</si>
  <si>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</si>
  <si>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</si>
  <si>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</si>
  <si>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</si>
  <si>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</si>
  <si>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</si>
  <si>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</si>
  <si>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</si>
  <si>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</si>
  <si>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</si>
  <si>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</si>
  <si>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</si>
  <si>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</si>
  <si>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</si>
  <si>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</si>
  <si>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</si>
  <si>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</si>
  <si>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</si>
  <si>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</si>
  <si>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</si>
  <si>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</si>
  <si>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</si>
  <si>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</si>
  <si>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</si>
  <si>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</si>
  <si>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</si>
  <si>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</si>
  <si>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</si>
  <si>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</si>
  <si>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</si>
  <si>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</si>
  <si>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</si>
  <si>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</si>
  <si>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</si>
  <si>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</si>
  <si>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</si>
  <si>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</si>
  <si>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</si>
  <si>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</si>
  <si>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</si>
  <si>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</si>
  <si>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</si>
  <si>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</si>
  <si>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</si>
  <si>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</si>
  <si>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</si>
  <si>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</si>
  <si>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</si>
  <si>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</si>
  <si>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</si>
  <si>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</si>
  <si>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</si>
  <si>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</si>
  <si>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</si>
  <si>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</si>
  <si>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</si>
  <si>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</si>
  <si>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</si>
  <si>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</si>
  <si>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</si>
  <si>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</si>
  <si>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</si>
  <si>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</si>
  <si>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</si>
  <si>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</si>
  <si>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</si>
  <si>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</si>
  <si>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</si>
  <si>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</si>
  <si>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</si>
  <si>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</si>
  <si>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</si>
  <si>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</si>
  <si>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</si>
  <si>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</si>
  <si>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</si>
  <si>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</si>
  <si>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</si>
  <si>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</si>
  <si>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</si>
  <si>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</si>
  <si>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</si>
  <si>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</si>
  <si>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</si>
  <si>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</si>
  <si>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</si>
  <si>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</si>
  <si>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</si>
  <si>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</si>
  <si>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</si>
  <si>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</si>
  <si>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</si>
  <si>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</si>
  <si>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</si>
  <si>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</si>
  <si>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</si>
  <si>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</si>
  <si>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</si>
  <si>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</si>
  <si>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4K</t>
  </si>
  <si>
    <t>4P</t>
  </si>
  <si>
    <t xml:space="preserve">NGUYỄN </t>
  </si>
  <si>
    <t>ANDREW</t>
  </si>
  <si>
    <t>NGUYỄN HÙNG</t>
  </si>
  <si>
    <t xml:space="preserve"> ANH</t>
  </si>
  <si>
    <t xml:space="preserve">PHẠM HOÀNG QUỲNH </t>
  </si>
  <si>
    <t xml:space="preserve">LÊ QUỐC </t>
  </si>
  <si>
    <t xml:space="preserve"> BẢO</t>
  </si>
  <si>
    <t xml:space="preserve">VÕ NGUYỄN BÁ </t>
  </si>
  <si>
    <t xml:space="preserve"> DUY</t>
  </si>
  <si>
    <t xml:space="preserve">MAI KHÁNH </t>
  </si>
  <si>
    <t xml:space="preserve">CHÂU QUANG </t>
  </si>
  <si>
    <t xml:space="preserve">LÂM NGỌC THÙY </t>
  </si>
  <si>
    <t>DƯƠNG</t>
  </si>
  <si>
    <t xml:space="preserve">NGUYỄN QUANG </t>
  </si>
  <si>
    <t>ĐẠT</t>
  </si>
  <si>
    <t xml:space="preserve">HUỲNH THÀNH </t>
  </si>
  <si>
    <t xml:space="preserve"> ĐẠT</t>
  </si>
  <si>
    <t xml:space="preserve">NGUYỄN ĐẶNG TÂM </t>
  </si>
  <si>
    <t xml:space="preserve"> GIAO</t>
  </si>
  <si>
    <t xml:space="preserve">ĐÀO NGỌC </t>
  </si>
  <si>
    <t xml:space="preserve"> GIÀU</t>
  </si>
  <si>
    <t xml:space="preserve">NGUYỄN ĐỨC </t>
  </si>
  <si>
    <t>HUY</t>
  </si>
  <si>
    <t xml:space="preserve">LÊ THANH </t>
  </si>
  <si>
    <t xml:space="preserve"> HUY</t>
  </si>
  <si>
    <t>HỒ VIẾT</t>
  </si>
  <si>
    <t xml:space="preserve">TRẦN THỊ KHÁNH </t>
  </si>
  <si>
    <t>HUYỀN</t>
  </si>
  <si>
    <t xml:space="preserve"> HƯNG</t>
  </si>
  <si>
    <t xml:space="preserve">LA HOÀNG TUẤN </t>
  </si>
  <si>
    <t xml:space="preserve"> KHẢI</t>
  </si>
  <si>
    <t xml:space="preserve">HỒ VIẾT </t>
  </si>
  <si>
    <t>KHÁNH</t>
  </si>
  <si>
    <t xml:space="preserve">TRẦN TUẤN </t>
  </si>
  <si>
    <t xml:space="preserve"> LỘC</t>
  </si>
  <si>
    <t xml:space="preserve">NGUYỄN NGỌC YẾN </t>
  </si>
  <si>
    <t xml:space="preserve"> MI</t>
  </si>
  <si>
    <t>NGUYỄN NGỌC HOÀN</t>
  </si>
  <si>
    <t xml:space="preserve"> MỸ</t>
  </si>
  <si>
    <t xml:space="preserve">ĐÀO KIM </t>
  </si>
  <si>
    <t xml:space="preserve"> NGÂN</t>
  </si>
  <si>
    <t>NGUYỄN THẢO</t>
  </si>
  <si>
    <t>NGUYÊN</t>
  </si>
  <si>
    <t xml:space="preserve">CAO BỘI </t>
  </si>
  <si>
    <t>NHI</t>
  </si>
  <si>
    <t xml:space="preserve">MAI THỊ </t>
  </si>
  <si>
    <t xml:space="preserve">NGUYỄN HOÀNG TUẤN </t>
  </si>
  <si>
    <t>PHƯỚC</t>
  </si>
  <si>
    <t>NGUYỄN THỊ NAM</t>
  </si>
  <si>
    <t>PHƯƠNG</t>
  </si>
  <si>
    <t xml:space="preserve">LƯU LỆ </t>
  </si>
  <si>
    <t>PHƯỢNG</t>
  </si>
  <si>
    <t xml:space="preserve">NGUYỄN TRƯỜNG </t>
  </si>
  <si>
    <t xml:space="preserve"> SƠN</t>
  </si>
  <si>
    <t xml:space="preserve">BÙI NGUYỄN ĐỨC </t>
  </si>
  <si>
    <t>THIỆN</t>
  </si>
  <si>
    <t xml:space="preserve">NGUYỄN PHÚC </t>
  </si>
  <si>
    <t>THỊNH</t>
  </si>
  <si>
    <t xml:space="preserve">TRẦN NGUYỄN QUANG </t>
  </si>
  <si>
    <t xml:space="preserve">HOÀNG LÊ MINH </t>
  </si>
  <si>
    <t>THƯ</t>
  </si>
  <si>
    <t xml:space="preserve">HỒ NGỌC YẾN </t>
  </si>
  <si>
    <t>TRANG</t>
  </si>
  <si>
    <t xml:space="preserve">VÕ NGỌC </t>
  </si>
  <si>
    <t>TRÂN</t>
  </si>
  <si>
    <t xml:space="preserve">VŨ THỤY THANH </t>
  </si>
  <si>
    <t>TRÚC</t>
  </si>
  <si>
    <t xml:space="preserve">LÂM ANH </t>
  </si>
  <si>
    <t>TUẤN</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</si>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</sst>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8">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name val="Arial"/>
      <family val="2"/>
      <charset val="163"/>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5" fillId="0" borderId="0"/>
    <xf numFmtId="0" fontId="95" fillId="0" borderId="0"/>
  </cellStyleXfs>
  <cellXfs count="222">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4" fillId="2" borderId="17" xfId="0" applyFont="1" applyFill="1" applyBorder="1" applyAlignment="1">
      <alignment horizontal="left" vertical="center"/>
    </xf>
    <xf numFmtId="0" fontId="3" fillId="2" borderId="17" xfId="0" applyFont="1" applyFill="1" applyBorder="1" applyAlignment="1">
      <alignment horizontal="left" vertical="center"/>
    </xf>
    <xf numFmtId="0" fontId="60" fillId="2" borderId="17" xfId="0" applyFont="1" applyFill="1" applyBorder="1" applyAlignment="1">
      <alignment horizontal="center" vertical="center"/>
    </xf>
    <xf numFmtId="0" fontId="59" fillId="2" borderId="17" xfId="0" applyFont="1" applyFill="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90" fillId="26" borderId="4" xfId="0" applyFont="1" applyFill="1" applyBorder="1" applyAlignment="1">
      <alignment horizontal="center" vertical="center" wrapText="1"/>
    </xf>
    <xf numFmtId="0" fontId="82" fillId="26" borderId="5"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46" fillId="0" borderId="4" xfId="0" applyFont="1" applyBorder="1" applyAlignment="1">
      <alignment horizontal="center" vertical="top"/>
    </xf>
    <xf numFmtId="0" fontId="8" fillId="0" borderId="0" xfId="0" applyNumberFormat="1" applyFont="1" applyFill="1" applyBorder="1" applyAlignment="1" applyProtection="1">
      <alignment horizontal="left" vertical="center" wrapText="1"/>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54</v>
      </c>
      <c r="C1" s="134"/>
      <c r="D1" s="134"/>
      <c r="E1" s="134"/>
      <c r="F1" s="134"/>
      <c r="G1" s="134"/>
      <c r="H1" s="134"/>
      <c r="I1" s="134"/>
      <c r="J1" s="134"/>
      <c r="K1" s="62"/>
      <c r="L1" s="62"/>
      <c r="M1" s="62"/>
      <c r="N1" s="135" t="s">
        <v>55</v>
      </c>
      <c r="O1" s="135"/>
      <c r="P1" s="135"/>
      <c r="Q1" s="135"/>
      <c r="R1" s="135"/>
      <c r="S1" s="135"/>
      <c r="T1" s="135"/>
      <c r="U1" s="135"/>
      <c r="V1" s="135"/>
      <c r="W1" s="135"/>
      <c r="X1" s="135"/>
      <c r="Y1" s="135"/>
    </row>
    <row r="2" spans="2:25" ht="24" customHeight="1">
      <c r="B2" s="136" t="s">
        <v>125</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37" t="s">
        <v>126</v>
      </c>
      <c r="C3" s="137"/>
      <c r="D3" s="137"/>
      <c r="E3" s="137"/>
      <c r="F3" s="137"/>
      <c r="G3" s="137"/>
      <c r="H3" s="137"/>
      <c r="I3" s="137"/>
      <c r="J3" s="137"/>
      <c r="K3" s="137"/>
      <c r="L3" s="137"/>
      <c r="M3" s="137"/>
      <c r="N3" s="137"/>
      <c r="O3" s="137"/>
      <c r="P3" s="137"/>
      <c r="Q3" s="137"/>
      <c r="R3" s="137"/>
      <c r="S3" s="137"/>
      <c r="T3" s="137"/>
      <c r="U3" s="137"/>
      <c r="V3" s="137"/>
      <c r="W3" s="137"/>
      <c r="X3" s="137"/>
      <c r="Y3" s="137"/>
    </row>
    <row r="4" spans="2:25" s="64" customFormat="1" ht="21" customHeight="1">
      <c r="B4" s="145" t="s">
        <v>56</v>
      </c>
      <c r="C4" s="146"/>
      <c r="D4" s="146"/>
      <c r="E4" s="146"/>
      <c r="F4" s="146"/>
      <c r="G4" s="146"/>
      <c r="H4" s="146"/>
      <c r="I4" s="146"/>
      <c r="J4" s="146"/>
      <c r="K4" s="146"/>
      <c r="L4" s="146"/>
      <c r="M4" s="147"/>
      <c r="N4" s="138" t="s">
        <v>57</v>
      </c>
      <c r="O4" s="138"/>
      <c r="P4" s="138"/>
      <c r="Q4" s="139"/>
      <c r="R4" s="139"/>
      <c r="S4" s="139"/>
      <c r="T4" s="138"/>
      <c r="U4" s="138"/>
      <c r="V4" s="138"/>
      <c r="W4" s="138"/>
      <c r="X4" s="138"/>
      <c r="Y4" s="138"/>
    </row>
    <row r="5" spans="2:25" s="65" customFormat="1" ht="50.25" customHeight="1">
      <c r="B5" s="77" t="s">
        <v>58</v>
      </c>
      <c r="C5" s="56" t="s">
        <v>59</v>
      </c>
      <c r="D5" s="77" t="s">
        <v>60</v>
      </c>
      <c r="E5" s="78" t="s">
        <v>117</v>
      </c>
      <c r="F5" s="78" t="s">
        <v>118</v>
      </c>
      <c r="G5" s="78" t="s">
        <v>116</v>
      </c>
      <c r="H5" s="77" t="s">
        <v>58</v>
      </c>
      <c r="I5" s="56" t="s">
        <v>59</v>
      </c>
      <c r="J5" s="77" t="s">
        <v>60</v>
      </c>
      <c r="K5" s="78" t="s">
        <v>117</v>
      </c>
      <c r="L5" s="78" t="s">
        <v>118</v>
      </c>
      <c r="M5" s="78" t="s">
        <v>116</v>
      </c>
      <c r="N5" s="77" t="s">
        <v>58</v>
      </c>
      <c r="O5" s="56" t="s">
        <v>59</v>
      </c>
      <c r="P5" s="77" t="s">
        <v>60</v>
      </c>
      <c r="Q5" s="78" t="s">
        <v>117</v>
      </c>
      <c r="R5" s="78" t="s">
        <v>118</v>
      </c>
      <c r="S5" s="78" t="s">
        <v>116</v>
      </c>
      <c r="T5" s="77" t="s">
        <v>58</v>
      </c>
      <c r="U5" s="56" t="s">
        <v>59</v>
      </c>
      <c r="V5" s="77" t="s">
        <v>60</v>
      </c>
      <c r="W5" s="78" t="s">
        <v>117</v>
      </c>
      <c r="X5" s="78" t="s">
        <v>118</v>
      </c>
      <c r="Y5" s="78" t="s">
        <v>116</v>
      </c>
    </row>
    <row r="6" spans="2:25" s="69" customFormat="1" ht="21" customHeight="1">
      <c r="B6" s="66">
        <v>1</v>
      </c>
      <c r="C6" s="67" t="s">
        <v>61</v>
      </c>
      <c r="D6" s="70">
        <v>26</v>
      </c>
      <c r="E6" s="79" t="e">
        <f>#REF!</f>
        <v>#REF!</v>
      </c>
      <c r="F6" s="83" t="e">
        <f>#REF!</f>
        <v>#REF!</v>
      </c>
      <c r="G6" s="87" t="e">
        <f>#REF!</f>
        <v>#REF!</v>
      </c>
      <c r="H6" s="66">
        <v>16</v>
      </c>
      <c r="I6" s="74" t="s">
        <v>67</v>
      </c>
      <c r="J6" s="49">
        <v>34</v>
      </c>
      <c r="K6" s="79" t="e">
        <f>#REF!</f>
        <v>#REF!</v>
      </c>
      <c r="L6" s="83" t="e">
        <f>#REF!</f>
        <v>#REF!</v>
      </c>
      <c r="M6" s="87" t="e">
        <f>#REF!</f>
        <v>#REF!</v>
      </c>
      <c r="N6" s="66">
        <v>1</v>
      </c>
      <c r="O6" s="68" t="s">
        <v>63</v>
      </c>
      <c r="P6" s="66">
        <v>21</v>
      </c>
      <c r="Q6" s="80" t="e">
        <f>#REF!</f>
        <v>#REF!</v>
      </c>
      <c r="R6" s="84" t="e">
        <f>#REF!</f>
        <v>#REF!</v>
      </c>
      <c r="S6" s="88" t="e">
        <f>#REF!</f>
        <v>#REF!</v>
      </c>
      <c r="T6" s="66">
        <v>16</v>
      </c>
      <c r="U6" s="68" t="s">
        <v>82</v>
      </c>
      <c r="V6" s="66">
        <v>32</v>
      </c>
      <c r="W6" s="80" t="e">
        <f>#REF!</f>
        <v>#REF!</v>
      </c>
      <c r="X6" s="84" t="e">
        <f>#REF!</f>
        <v>#REF!</v>
      </c>
      <c r="Y6" s="88" t="e">
        <f>#REF!</f>
        <v>#REF!</v>
      </c>
    </row>
    <row r="7" spans="2:25" s="69" customFormat="1" ht="21" customHeight="1">
      <c r="B7" s="66">
        <v>2</v>
      </c>
      <c r="C7" s="67" t="s">
        <v>66</v>
      </c>
      <c r="D7" s="70">
        <v>28</v>
      </c>
      <c r="E7" s="79" t="e">
        <f>#REF!</f>
        <v>#REF!</v>
      </c>
      <c r="F7" s="83" t="e">
        <f>#REF!</f>
        <v>#REF!</v>
      </c>
      <c r="G7" s="87" t="e">
        <f>#REF!</f>
        <v>#REF!</v>
      </c>
      <c r="H7" s="66">
        <v>17</v>
      </c>
      <c r="I7" s="74" t="s">
        <v>71</v>
      </c>
      <c r="J7" s="49">
        <v>28</v>
      </c>
      <c r="K7" s="79" t="e">
        <f>#REF!</f>
        <v>#REF!</v>
      </c>
      <c r="L7" s="83" t="e">
        <f>#REF!</f>
        <v>#REF!</v>
      </c>
      <c r="M7" s="87" t="e">
        <f>#REF!</f>
        <v>#REF!</v>
      </c>
      <c r="N7" s="66">
        <v>2</v>
      </c>
      <c r="O7" s="68" t="s">
        <v>68</v>
      </c>
      <c r="P7" s="66">
        <v>24</v>
      </c>
      <c r="Q7" s="80" t="e">
        <f>#REF!</f>
        <v>#REF!</v>
      </c>
      <c r="R7" s="84" t="e">
        <f>#REF!</f>
        <v>#REF!</v>
      </c>
      <c r="S7" s="88" t="e">
        <f>#REF!</f>
        <v>#REF!</v>
      </c>
      <c r="T7" s="66">
        <v>17</v>
      </c>
      <c r="U7" s="68" t="s">
        <v>86</v>
      </c>
      <c r="V7" s="66">
        <v>19</v>
      </c>
      <c r="W7" s="80" t="e">
        <f>#REF!</f>
        <v>#REF!</v>
      </c>
      <c r="X7" s="84" t="e">
        <f>#REF!</f>
        <v>#REF!</v>
      </c>
      <c r="Y7" s="88" t="e">
        <f>#REF!</f>
        <v>#REF!</v>
      </c>
    </row>
    <row r="8" spans="2:25" s="69" customFormat="1" ht="21" customHeight="1">
      <c r="B8" s="66">
        <v>3</v>
      </c>
      <c r="C8" s="67" t="s">
        <v>70</v>
      </c>
      <c r="D8" s="70">
        <v>29</v>
      </c>
      <c r="E8" s="79" t="e">
        <f>#REF!</f>
        <v>#REF!</v>
      </c>
      <c r="F8" s="83" t="e">
        <f>#REF!</f>
        <v>#REF!</v>
      </c>
      <c r="G8" s="87" t="e">
        <f>#REF!</f>
        <v>#REF!</v>
      </c>
      <c r="H8" s="66">
        <v>18</v>
      </c>
      <c r="I8" s="74" t="s">
        <v>75</v>
      </c>
      <c r="J8" s="49">
        <v>21</v>
      </c>
      <c r="K8" s="79" t="e">
        <f>#REF!</f>
        <v>#REF!</v>
      </c>
      <c r="L8" s="83" t="e">
        <f>#REF!</f>
        <v>#REF!</v>
      </c>
      <c r="M8" s="87" t="e">
        <f>#REF!</f>
        <v>#REF!</v>
      </c>
      <c r="N8" s="66">
        <v>3</v>
      </c>
      <c r="O8" s="68" t="s">
        <v>72</v>
      </c>
      <c r="P8" s="66">
        <v>35</v>
      </c>
      <c r="Q8" s="80" t="e">
        <f>#REF!</f>
        <v>#REF!</v>
      </c>
      <c r="R8" s="84" t="e">
        <f>#REF!</f>
        <v>#REF!</v>
      </c>
      <c r="S8" s="88" t="e">
        <f>#REF!</f>
        <v>#REF!</v>
      </c>
      <c r="T8" s="66">
        <v>18</v>
      </c>
      <c r="U8" s="68" t="s">
        <v>90</v>
      </c>
      <c r="V8" s="66">
        <v>33</v>
      </c>
      <c r="W8" s="80" t="e">
        <f>#REF!</f>
        <v>#REF!</v>
      </c>
      <c r="X8" s="84" t="e">
        <f>#REF!</f>
        <v>#REF!</v>
      </c>
      <c r="Y8" s="88" t="e">
        <f>#REF!</f>
        <v>#REF!</v>
      </c>
    </row>
    <row r="9" spans="2:25" s="69" customFormat="1" ht="21" customHeight="1">
      <c r="B9" s="66">
        <v>4</v>
      </c>
      <c r="C9" s="67" t="s">
        <v>74</v>
      </c>
      <c r="D9" s="70">
        <v>28</v>
      </c>
      <c r="E9" s="79" t="e">
        <f>#REF!</f>
        <v>#REF!</v>
      </c>
      <c r="F9" s="83" t="e">
        <f>#REF!</f>
        <v>#REF!</v>
      </c>
      <c r="G9" s="87" t="e">
        <f>#REF!</f>
        <v>#REF!</v>
      </c>
      <c r="H9" s="66">
        <v>19</v>
      </c>
      <c r="I9" s="74" t="s">
        <v>80</v>
      </c>
      <c r="J9" s="49">
        <v>27</v>
      </c>
      <c r="K9" s="79" t="e">
        <f>#REF!</f>
        <v>#REF!</v>
      </c>
      <c r="L9" s="83" t="e">
        <f>#REF!</f>
        <v>#REF!</v>
      </c>
      <c r="M9" s="87" t="e">
        <f>#REF!</f>
        <v>#REF!</v>
      </c>
      <c r="N9" s="66">
        <v>4</v>
      </c>
      <c r="O9" s="68" t="s">
        <v>76</v>
      </c>
      <c r="P9" s="66">
        <v>33</v>
      </c>
      <c r="Q9" s="80" t="e">
        <f>#REF!</f>
        <v>#REF!</v>
      </c>
      <c r="R9" s="84" t="e">
        <f>#REF!</f>
        <v>#REF!</v>
      </c>
      <c r="S9" s="88" t="e">
        <f>#REF!</f>
        <v>#REF!</v>
      </c>
      <c r="T9" s="66">
        <v>19</v>
      </c>
      <c r="U9" s="68" t="s">
        <v>93</v>
      </c>
      <c r="V9" s="66">
        <v>27</v>
      </c>
      <c r="W9" s="80" t="e">
        <f>#REF!</f>
        <v>#REF!</v>
      </c>
      <c r="X9" s="84" t="e">
        <f>#REF!</f>
        <v>#REF!</v>
      </c>
      <c r="Y9" s="88" t="e">
        <f>#REF!</f>
        <v>#REF!</v>
      </c>
    </row>
    <row r="10" spans="2:25" s="69" customFormat="1" ht="21" customHeight="1">
      <c r="B10" s="66">
        <v>5</v>
      </c>
      <c r="C10" s="67" t="s">
        <v>79</v>
      </c>
      <c r="D10" s="70">
        <v>25</v>
      </c>
      <c r="E10" s="79" t="e">
        <f>#REF!</f>
        <v>#REF!</v>
      </c>
      <c r="F10" s="83" t="e">
        <f>#REF!</f>
        <v>#REF!</v>
      </c>
      <c r="G10" s="87" t="e">
        <f>#REF!</f>
        <v>#REF!</v>
      </c>
      <c r="H10" s="66">
        <v>20</v>
      </c>
      <c r="I10" s="74" t="s">
        <v>84</v>
      </c>
      <c r="J10" s="76">
        <v>25</v>
      </c>
      <c r="K10" s="79" t="e">
        <f>#REF!</f>
        <v>#REF!</v>
      </c>
      <c r="L10" s="83" t="e">
        <f>#REF!</f>
        <v>#REF!</v>
      </c>
      <c r="M10" s="87" t="e">
        <f>#REF!</f>
        <v>#REF!</v>
      </c>
      <c r="N10" s="66">
        <v>5</v>
      </c>
      <c r="O10" s="68" t="s">
        <v>81</v>
      </c>
      <c r="P10" s="66">
        <v>28</v>
      </c>
      <c r="Q10" s="80" t="e">
        <f>#REF!</f>
        <v>#REF!</v>
      </c>
      <c r="R10" s="84" t="e">
        <f>#REF!</f>
        <v>#REF!</v>
      </c>
      <c r="S10" s="88" t="e">
        <f>#REF!</f>
        <v>#REF!</v>
      </c>
      <c r="T10" s="66">
        <v>20</v>
      </c>
      <c r="U10" s="68" t="s">
        <v>97</v>
      </c>
      <c r="V10" s="66">
        <v>30</v>
      </c>
      <c r="W10" s="82" t="e">
        <f>#REF!</f>
        <v>#REF!</v>
      </c>
      <c r="X10" s="86" t="e">
        <f>#REF!</f>
        <v>#REF!</v>
      </c>
      <c r="Y10" s="90" t="e">
        <f>#REF!</f>
        <v>#REF!</v>
      </c>
    </row>
    <row r="11" spans="2:25" s="69" customFormat="1" ht="21" customHeight="1">
      <c r="B11" s="66">
        <v>6</v>
      </c>
      <c r="C11" s="67" t="s">
        <v>83</v>
      </c>
      <c r="D11" s="70">
        <v>23</v>
      </c>
      <c r="E11" s="79" t="e">
        <f>#REF!</f>
        <v>#REF!</v>
      </c>
      <c r="F11" s="83" t="e">
        <f>#REF!</f>
        <v>#REF!</v>
      </c>
      <c r="G11" s="87" t="e">
        <f>#REF!</f>
        <v>#REF!</v>
      </c>
      <c r="H11" s="66">
        <v>21</v>
      </c>
      <c r="I11" s="74" t="s">
        <v>88</v>
      </c>
      <c r="J11" s="49">
        <v>27</v>
      </c>
      <c r="K11" s="80" t="e">
        <f>#REF!</f>
        <v>#REF!</v>
      </c>
      <c r="L11" s="84" t="e">
        <f>#REF!</f>
        <v>#REF!</v>
      </c>
      <c r="M11" s="88" t="e">
        <f>#REF!</f>
        <v>#REF!</v>
      </c>
      <c r="N11" s="66">
        <v>6</v>
      </c>
      <c r="O11" s="68" t="s">
        <v>85</v>
      </c>
      <c r="P11" s="66">
        <v>34</v>
      </c>
      <c r="Q11" s="80" t="e">
        <f>#REF!</f>
        <v>#REF!</v>
      </c>
      <c r="R11" s="84" t="e">
        <f>#REF!</f>
        <v>#REF!</v>
      </c>
      <c r="S11" s="88" t="e">
        <f>#REF!</f>
        <v>#REF!</v>
      </c>
      <c r="T11" s="66">
        <v>21</v>
      </c>
      <c r="U11" s="68" t="s">
        <v>101</v>
      </c>
      <c r="V11" s="66">
        <v>26</v>
      </c>
      <c r="W11" s="82">
        <f>TBN21.3!AI34</f>
        <v>0</v>
      </c>
      <c r="X11" s="86">
        <f>TBN21.3!AJ34</f>
        <v>0</v>
      </c>
      <c r="Y11" s="90">
        <f>TBN21.3!AK34</f>
        <v>0</v>
      </c>
    </row>
    <row r="12" spans="2:25" s="69" customFormat="1" ht="21" customHeight="1">
      <c r="B12" s="66">
        <v>7</v>
      </c>
      <c r="C12" s="67" t="s">
        <v>87</v>
      </c>
      <c r="D12" s="70">
        <v>24</v>
      </c>
      <c r="E12" s="79" t="e">
        <f>#REF!</f>
        <v>#REF!</v>
      </c>
      <c r="F12" s="83" t="e">
        <f>#REF!</f>
        <v>#REF!</v>
      </c>
      <c r="G12" s="87" t="e">
        <f>#REF!</f>
        <v>#REF!</v>
      </c>
      <c r="H12" s="66">
        <v>22</v>
      </c>
      <c r="I12" s="74" t="s">
        <v>95</v>
      </c>
      <c r="J12" s="49">
        <v>17</v>
      </c>
      <c r="K12" s="79" t="e">
        <f>#REF!</f>
        <v>#REF!</v>
      </c>
      <c r="L12" s="83" t="e">
        <f>#REF!</f>
        <v>#REF!</v>
      </c>
      <c r="M12" s="87" t="e">
        <f>#REF!</f>
        <v>#REF!</v>
      </c>
      <c r="N12" s="66">
        <v>7</v>
      </c>
      <c r="O12" s="68" t="s">
        <v>89</v>
      </c>
      <c r="P12" s="66">
        <v>36</v>
      </c>
      <c r="Q12" s="80">
        <f>BHST20.3!AI55</f>
        <v>0</v>
      </c>
      <c r="R12" s="84">
        <f>BHST20.3!AJ55</f>
        <v>0</v>
      </c>
      <c r="S12" s="88">
        <f>BHST20.3!AK55</f>
        <v>0</v>
      </c>
      <c r="T12" s="66">
        <v>22</v>
      </c>
      <c r="U12" s="68" t="s">
        <v>105</v>
      </c>
      <c r="V12" s="66">
        <v>24</v>
      </c>
      <c r="W12" s="82" t="e">
        <f>#REF!</f>
        <v>#REF!</v>
      </c>
      <c r="X12" s="86" t="e">
        <f>#REF!</f>
        <v>#REF!</v>
      </c>
      <c r="Y12" s="90" t="e">
        <f>#REF!</f>
        <v>#REF!</v>
      </c>
    </row>
    <row r="13" spans="2:25" s="69" customFormat="1" ht="21" customHeight="1">
      <c r="B13" s="66">
        <v>8</v>
      </c>
      <c r="C13" s="67" t="s">
        <v>91</v>
      </c>
      <c r="D13" s="70">
        <v>22</v>
      </c>
      <c r="E13" s="79" t="e">
        <f>#REF!</f>
        <v>#REF!</v>
      </c>
      <c r="F13" s="83" t="e">
        <f>#REF!</f>
        <v>#REF!</v>
      </c>
      <c r="G13" s="87" t="e">
        <f>#REF!</f>
        <v>#REF!</v>
      </c>
      <c r="H13" s="66">
        <v>23</v>
      </c>
      <c r="I13" s="74" t="s">
        <v>99</v>
      </c>
      <c r="J13" s="49">
        <v>27</v>
      </c>
      <c r="K13" s="79" t="e">
        <f>#REF!</f>
        <v>#REF!</v>
      </c>
      <c r="L13" s="83" t="e">
        <f>#REF!</f>
        <v>#REF!</v>
      </c>
      <c r="M13" s="87" t="e">
        <f>#REF!</f>
        <v>#REF!</v>
      </c>
      <c r="N13" s="66">
        <v>8</v>
      </c>
      <c r="O13" s="68" t="s">
        <v>92</v>
      </c>
      <c r="P13" s="66">
        <v>39</v>
      </c>
      <c r="Q13" s="80" t="e">
        <f>#REF!</f>
        <v>#REF!</v>
      </c>
      <c r="R13" s="84" t="e">
        <f>#REF!</f>
        <v>#REF!</v>
      </c>
      <c r="S13" s="88" t="e">
        <f>#REF!</f>
        <v>#REF!</v>
      </c>
      <c r="T13" s="66">
        <v>23</v>
      </c>
      <c r="U13" s="68" t="s">
        <v>109</v>
      </c>
      <c r="V13" s="66">
        <v>20</v>
      </c>
      <c r="W13" s="82">
        <f>TQW21.2!AI43</f>
        <v>0</v>
      </c>
      <c r="X13" s="86">
        <f>TQW21.2!AJ43</f>
        <v>0</v>
      </c>
      <c r="Y13" s="90">
        <f>TQW21.2!AK43</f>
        <v>0</v>
      </c>
    </row>
    <row r="14" spans="2:25" s="69" customFormat="1" ht="21" customHeight="1">
      <c r="B14" s="66">
        <v>9</v>
      </c>
      <c r="C14" s="67" t="s">
        <v>94</v>
      </c>
      <c r="D14" s="70">
        <v>25</v>
      </c>
      <c r="E14" s="79" t="e">
        <f>#REF!</f>
        <v>#REF!</v>
      </c>
      <c r="F14" s="83" t="e">
        <f>#REF!</f>
        <v>#REF!</v>
      </c>
      <c r="G14" s="87" t="e">
        <f>#REF!</f>
        <v>#REF!</v>
      </c>
      <c r="H14" s="66">
        <v>24</v>
      </c>
      <c r="I14" s="74" t="s">
        <v>103</v>
      </c>
      <c r="J14" s="49">
        <v>22</v>
      </c>
      <c r="K14" s="79" t="e">
        <f>#REF!</f>
        <v>#REF!</v>
      </c>
      <c r="L14" s="83" t="e">
        <f>#REF!</f>
        <v>#REF!</v>
      </c>
      <c r="M14" s="87" t="e">
        <f>#REF!</f>
        <v>#REF!</v>
      </c>
      <c r="N14" s="66">
        <v>9</v>
      </c>
      <c r="O14" s="68" t="s">
        <v>96</v>
      </c>
      <c r="P14" s="66">
        <v>24</v>
      </c>
      <c r="Q14" s="80" t="e">
        <f>#REF!</f>
        <v>#REF!</v>
      </c>
      <c r="R14" s="84" t="e">
        <f>#REF!</f>
        <v>#REF!</v>
      </c>
      <c r="S14" s="88" t="e">
        <f>#REF!</f>
        <v>#REF!</v>
      </c>
      <c r="T14" s="66">
        <v>24</v>
      </c>
      <c r="U14" s="68" t="s">
        <v>112</v>
      </c>
      <c r="V14" s="66">
        <v>33</v>
      </c>
      <c r="W14" s="82" t="e">
        <f>#REF!</f>
        <v>#REF!</v>
      </c>
      <c r="X14" s="86" t="e">
        <f>#REF!</f>
        <v>#REF!</v>
      </c>
      <c r="Y14" s="90" t="e">
        <f>#REF!</f>
        <v>#REF!</v>
      </c>
    </row>
    <row r="15" spans="2:25" s="69" customFormat="1" ht="21" customHeight="1">
      <c r="B15" s="66">
        <v>10</v>
      </c>
      <c r="C15" s="67" t="s">
        <v>98</v>
      </c>
      <c r="D15" s="70">
        <v>25</v>
      </c>
      <c r="E15" s="79" t="e">
        <f>#REF!</f>
        <v>#REF!</v>
      </c>
      <c r="F15" s="83" t="e">
        <f>#REF!</f>
        <v>#REF!</v>
      </c>
      <c r="G15" s="87" t="e">
        <f>#REF!</f>
        <v>#REF!</v>
      </c>
      <c r="H15" s="66">
        <v>25</v>
      </c>
      <c r="I15" s="75" t="s">
        <v>107</v>
      </c>
      <c r="J15" s="49">
        <v>10</v>
      </c>
      <c r="K15" s="79" t="e">
        <f>#REF!</f>
        <v>#REF!</v>
      </c>
      <c r="L15" s="83" t="e">
        <f>#REF!</f>
        <v>#REF!</v>
      </c>
      <c r="M15" s="87" t="e">
        <f>#REF!</f>
        <v>#REF!</v>
      </c>
      <c r="N15" s="66">
        <v>10</v>
      </c>
      <c r="O15" s="68" t="s">
        <v>100</v>
      </c>
      <c r="P15" s="66">
        <v>24</v>
      </c>
      <c r="Q15" s="80" t="e">
        <f>#REF!</f>
        <v>#REF!</v>
      </c>
      <c r="R15" s="84" t="e">
        <f>#REF!</f>
        <v>#REF!</v>
      </c>
      <c r="S15" s="88" t="e">
        <f>#REF!</f>
        <v>#REF!</v>
      </c>
      <c r="T15" s="66">
        <v>25</v>
      </c>
      <c r="U15" s="68" t="s">
        <v>115</v>
      </c>
      <c r="V15" s="66">
        <v>33</v>
      </c>
      <c r="W15" s="82" t="e">
        <f>#REF!</f>
        <v>#REF!</v>
      </c>
      <c r="X15" s="86" t="e">
        <f>#REF!</f>
        <v>#REF!</v>
      </c>
      <c r="Y15" s="90" t="e">
        <f>#REF!</f>
        <v>#REF!</v>
      </c>
    </row>
    <row r="16" spans="2:25" s="69" customFormat="1" ht="21" customHeight="1">
      <c r="B16" s="66">
        <v>11</v>
      </c>
      <c r="C16" s="67" t="s">
        <v>102</v>
      </c>
      <c r="D16" s="70">
        <v>18</v>
      </c>
      <c r="E16" s="79" t="e">
        <f>#REF!</f>
        <v>#REF!</v>
      </c>
      <c r="F16" s="83" t="e">
        <f>#REF!</f>
        <v>#REF!</v>
      </c>
      <c r="G16" s="87" t="e">
        <f>#REF!</f>
        <v>#REF!</v>
      </c>
      <c r="H16" s="66">
        <v>26</v>
      </c>
      <c r="I16" s="74" t="s">
        <v>111</v>
      </c>
      <c r="J16" s="49">
        <v>25</v>
      </c>
      <c r="K16" s="79" t="e">
        <f>#REF!</f>
        <v>#REF!</v>
      </c>
      <c r="L16" s="83" t="e">
        <f>#REF!</f>
        <v>#REF!</v>
      </c>
      <c r="M16" s="87" t="e">
        <f>#REF!</f>
        <v>#REF!</v>
      </c>
      <c r="N16" s="66">
        <v>11</v>
      </c>
      <c r="O16" s="68" t="s">
        <v>104</v>
      </c>
      <c r="P16" s="66">
        <v>26</v>
      </c>
      <c r="Q16" s="80">
        <f>BHST21.4!AI40</f>
        <v>1</v>
      </c>
      <c r="R16" s="84">
        <f>BHST21.4!AJ40</f>
        <v>4</v>
      </c>
      <c r="S16" s="88">
        <f>BHST21.4!AK40</f>
        <v>0</v>
      </c>
      <c r="T16" s="66">
        <v>26</v>
      </c>
      <c r="U16" s="68" t="s">
        <v>65</v>
      </c>
      <c r="V16" s="66">
        <v>36</v>
      </c>
      <c r="W16" s="82" t="e">
        <f>#REF!</f>
        <v>#REF!</v>
      </c>
      <c r="X16" s="86" t="e">
        <f>#REF!</f>
        <v>#REF!</v>
      </c>
      <c r="Y16" s="90" t="e">
        <f>#REF!</f>
        <v>#REF!</v>
      </c>
    </row>
    <row r="17" spans="2:25" s="69" customFormat="1" ht="21" customHeight="1">
      <c r="B17" s="66">
        <v>12</v>
      </c>
      <c r="C17" s="67" t="s">
        <v>106</v>
      </c>
      <c r="D17" s="70">
        <v>26</v>
      </c>
      <c r="E17" s="79" t="e">
        <f>#REF!</f>
        <v>#REF!</v>
      </c>
      <c r="F17" s="83" t="e">
        <f>#REF!</f>
        <v>#REF!</v>
      </c>
      <c r="G17" s="87" t="e">
        <f>#REF!</f>
        <v>#REF!</v>
      </c>
      <c r="H17" s="151"/>
      <c r="I17" s="152"/>
      <c r="J17" s="152"/>
      <c r="K17" s="152"/>
      <c r="L17" s="152"/>
      <c r="M17" s="153"/>
      <c r="N17" s="66">
        <v>12</v>
      </c>
      <c r="O17" s="68" t="s">
        <v>108</v>
      </c>
      <c r="P17" s="66">
        <v>39</v>
      </c>
      <c r="Q17" s="80">
        <f>LGT21.2!AI53</f>
        <v>0</v>
      </c>
      <c r="R17" s="84">
        <f>LGT21.2!AJ53</f>
        <v>0</v>
      </c>
      <c r="S17" s="88">
        <f>LGT21.2!AK53</f>
        <v>0</v>
      </c>
      <c r="T17" s="66">
        <v>27</v>
      </c>
      <c r="U17" s="68" t="s">
        <v>69</v>
      </c>
      <c r="V17" s="66">
        <v>25</v>
      </c>
      <c r="W17" s="82" t="e">
        <f>#REF!</f>
        <v>#REF!</v>
      </c>
      <c r="X17" s="86" t="e">
        <f>#REF!</f>
        <v>#REF!</v>
      </c>
      <c r="Y17" s="90" t="e">
        <f>#REF!</f>
        <v>#REF!</v>
      </c>
    </row>
    <row r="18" spans="2:25" s="69" customFormat="1" ht="21" customHeight="1">
      <c r="B18" s="66">
        <v>13</v>
      </c>
      <c r="C18" s="67" t="s">
        <v>110</v>
      </c>
      <c r="D18" s="70">
        <v>19</v>
      </c>
      <c r="E18" s="79" t="e">
        <f>#REF!</f>
        <v>#REF!</v>
      </c>
      <c r="F18" s="83" t="e">
        <f>#REF!</f>
        <v>#REF!</v>
      </c>
      <c r="G18" s="87" t="e">
        <f>#REF!</f>
        <v>#REF!</v>
      </c>
      <c r="H18" s="154"/>
      <c r="I18" s="155"/>
      <c r="J18" s="155"/>
      <c r="K18" s="155"/>
      <c r="L18" s="155"/>
      <c r="M18" s="156"/>
      <c r="N18" s="66">
        <v>13</v>
      </c>
      <c r="O18" s="68" t="s">
        <v>114</v>
      </c>
      <c r="P18" s="66">
        <v>36</v>
      </c>
      <c r="Q18" s="80" t="e">
        <f>#REF!</f>
        <v>#REF!</v>
      </c>
      <c r="R18" s="84" t="e">
        <f>#REF!</f>
        <v>#REF!</v>
      </c>
      <c r="S18" s="88" t="e">
        <f>#REF!</f>
        <v>#REF!</v>
      </c>
      <c r="T18" s="66">
        <v>28</v>
      </c>
      <c r="U18" s="68" t="s">
        <v>73</v>
      </c>
      <c r="V18" s="66">
        <v>29</v>
      </c>
      <c r="W18" s="82">
        <f>TQW21.1!AI55</f>
        <v>4</v>
      </c>
      <c r="X18" s="86">
        <f>TQW21.1!AJ55</f>
        <v>0</v>
      </c>
      <c r="Y18" s="90">
        <f>TQW21.1!AK55</f>
        <v>0</v>
      </c>
    </row>
    <row r="19" spans="2:25" s="69" customFormat="1" ht="21" customHeight="1">
      <c r="B19" s="66">
        <v>14</v>
      </c>
      <c r="C19" s="67" t="s">
        <v>113</v>
      </c>
      <c r="D19" s="70">
        <v>19</v>
      </c>
      <c r="E19" s="79" t="e">
        <f>#REF!</f>
        <v>#REF!</v>
      </c>
      <c r="F19" s="83" t="e">
        <f>#REF!</f>
        <v>#REF!</v>
      </c>
      <c r="G19" s="87" t="e">
        <f>#REF!</f>
        <v>#REF!</v>
      </c>
      <c r="H19" s="154"/>
      <c r="I19" s="155"/>
      <c r="J19" s="155"/>
      <c r="K19" s="155"/>
      <c r="L19" s="155"/>
      <c r="M19" s="156"/>
      <c r="N19" s="66">
        <v>14</v>
      </c>
      <c r="O19" s="68" t="s">
        <v>64</v>
      </c>
      <c r="P19" s="66">
        <v>37</v>
      </c>
      <c r="Q19" s="80" t="e">
        <f>#REF!</f>
        <v>#REF!</v>
      </c>
      <c r="R19" s="84" t="e">
        <f>#REF!</f>
        <v>#REF!</v>
      </c>
      <c r="S19" s="88" t="e">
        <f>#REF!</f>
        <v>#REF!</v>
      </c>
      <c r="T19" s="66">
        <v>29</v>
      </c>
      <c r="U19" s="68" t="s">
        <v>78</v>
      </c>
      <c r="V19" s="66">
        <v>26</v>
      </c>
      <c r="W19" s="82" t="e">
        <f>#REF!</f>
        <v>#REF!</v>
      </c>
      <c r="X19" s="86" t="e">
        <f>#REF!</f>
        <v>#REF!</v>
      </c>
      <c r="Y19" s="90" t="e">
        <f>#REF!</f>
        <v>#REF!</v>
      </c>
    </row>
    <row r="20" spans="2:25" s="69" customFormat="1" ht="21" customHeight="1">
      <c r="B20" s="66">
        <v>15</v>
      </c>
      <c r="C20" s="74" t="s">
        <v>62</v>
      </c>
      <c r="D20" s="49">
        <v>35</v>
      </c>
      <c r="E20" s="79" t="e">
        <f>#REF!</f>
        <v>#REF!</v>
      </c>
      <c r="F20" s="83" t="e">
        <f>#REF!</f>
        <v>#REF!</v>
      </c>
      <c r="G20" s="87" t="e">
        <f>#REF!</f>
        <v>#REF!</v>
      </c>
      <c r="H20" s="157"/>
      <c r="I20" s="158"/>
      <c r="J20" s="158"/>
      <c r="K20" s="158"/>
      <c r="L20" s="158"/>
      <c r="M20" s="159"/>
      <c r="N20" s="66">
        <v>15</v>
      </c>
      <c r="O20" s="68" t="s">
        <v>77</v>
      </c>
      <c r="P20" s="66">
        <v>23</v>
      </c>
      <c r="Q20" s="81" t="e">
        <f>#REF!</f>
        <v>#REF!</v>
      </c>
      <c r="R20" s="85" t="e">
        <f>#REF!</f>
        <v>#REF!</v>
      </c>
      <c r="S20" s="89" t="e">
        <f>#REF!</f>
        <v>#REF!</v>
      </c>
      <c r="T20" s="161"/>
      <c r="U20" s="162"/>
      <c r="V20" s="162"/>
      <c r="W20" s="162"/>
      <c r="X20" s="162"/>
      <c r="Y20" s="163"/>
    </row>
    <row r="21" spans="2:25" s="71" customFormat="1" ht="19.5">
      <c r="B21" s="160" t="s">
        <v>119</v>
      </c>
      <c r="C21" s="160"/>
      <c r="D21" s="160"/>
      <c r="E21" s="160"/>
      <c r="F21" s="160"/>
      <c r="G21" s="160"/>
      <c r="H21" s="160" t="s">
        <v>120</v>
      </c>
      <c r="I21" s="160"/>
      <c r="J21" s="160"/>
      <c r="K21" s="160"/>
      <c r="L21" s="160"/>
      <c r="M21" s="160"/>
      <c r="N21" s="160" t="s">
        <v>121</v>
      </c>
      <c r="O21" s="160"/>
      <c r="P21" s="160"/>
      <c r="Q21" s="160"/>
      <c r="R21" s="160"/>
      <c r="S21" s="160"/>
      <c r="T21" s="160" t="s">
        <v>122</v>
      </c>
      <c r="U21" s="160"/>
      <c r="V21" s="160"/>
      <c r="W21" s="160"/>
      <c r="X21" s="160"/>
      <c r="Y21" s="160"/>
    </row>
    <row r="22" spans="2:25" s="91" customFormat="1" ht="23.25">
      <c r="B22" s="128" t="e">
        <f>"Tổng HS vắng không phép "&amp;SUM(E6:E11)+SUM(Q6:Q11)</f>
        <v>#REF!</v>
      </c>
      <c r="C22" s="129"/>
      <c r="D22" s="129"/>
      <c r="E22" s="129"/>
      <c r="F22" s="129"/>
      <c r="G22" s="130"/>
      <c r="H22" s="128" t="e">
        <f>"Tổng HS vắng không phép " &amp;SUM(E12:E19)+SUM(Q12:Q17)</f>
        <v>#REF!</v>
      </c>
      <c r="I22" s="129"/>
      <c r="J22" s="129"/>
      <c r="K22" s="129"/>
      <c r="L22" s="129"/>
      <c r="M22" s="130"/>
      <c r="N22" s="128" t="e">
        <f>"Tổng HS vắng không phép "&amp; SUM(K9:K16)+SUM(Q18:Q20)+SUM(W6:W10)</f>
        <v>#REF!</v>
      </c>
      <c r="O22" s="129"/>
      <c r="P22" s="129"/>
      <c r="Q22" s="129"/>
      <c r="R22" s="129"/>
      <c r="S22" s="130"/>
      <c r="T22" s="164" t="e">
        <f>"Tổng HS vắng không phép "&amp;SUM(K6:K8)+SUM(W11:W19)+E20</f>
        <v>#REF!</v>
      </c>
      <c r="U22" s="164"/>
      <c r="V22" s="164"/>
      <c r="W22" s="164"/>
      <c r="X22" s="164"/>
      <c r="Y22" s="164"/>
    </row>
    <row r="23" spans="2:25" ht="19.5">
      <c r="B23" s="131" t="e">
        <f>"Tổng HS vắng có phép "&amp;SUM(F6:F11)+SUM(R6:R11)</f>
        <v>#REF!</v>
      </c>
      <c r="C23" s="132"/>
      <c r="D23" s="132"/>
      <c r="E23" s="132"/>
      <c r="F23" s="132"/>
      <c r="G23" s="133"/>
      <c r="H23" s="131" t="e">
        <f>"Tổng HS vắng có phép " &amp;SUM(F13:F19)+SUM(R12:R17)</f>
        <v>#REF!</v>
      </c>
      <c r="I23" s="132"/>
      <c r="J23" s="132"/>
      <c r="K23" s="132"/>
      <c r="L23" s="132"/>
      <c r="M23" s="133"/>
      <c r="N23" s="131" t="e">
        <f>"Tổng HS vắng có phép "&amp; SUM(L9:L16)+SUM(R18:R20)+SUM(X6:X10)</f>
        <v>#REF!</v>
      </c>
      <c r="O23" s="132"/>
      <c r="P23" s="132"/>
      <c r="Q23" s="132"/>
      <c r="R23" s="132"/>
      <c r="S23" s="133"/>
      <c r="T23" s="165" t="e">
        <f>"Tổng HS vắng có phép "&amp;SUM(L6:L8)+SUM(X11:X19)+F20</f>
        <v>#REF!</v>
      </c>
      <c r="U23" s="165"/>
      <c r="V23" s="165"/>
      <c r="W23" s="165"/>
      <c r="X23" s="165"/>
      <c r="Y23" s="165"/>
    </row>
    <row r="24" spans="2:25" ht="19.5">
      <c r="B24" s="167" t="e">
        <f>"Tổng HS đi học trễ "&amp;SUM(G6:G11)+SUM(S6:S11)</f>
        <v>#REF!</v>
      </c>
      <c r="C24" s="168"/>
      <c r="D24" s="168"/>
      <c r="E24" s="168"/>
      <c r="F24" s="168"/>
      <c r="G24" s="169"/>
      <c r="H24" s="167" t="e">
        <f>"Tổng HS đi học trễ " &amp;SUM(G12:G19)+SUM(S12:S17)</f>
        <v>#REF!</v>
      </c>
      <c r="I24" s="168"/>
      <c r="J24" s="168"/>
      <c r="K24" s="168"/>
      <c r="L24" s="168"/>
      <c r="M24" s="169"/>
      <c r="N24" s="167" t="e">
        <f>"Tổng HS đi học trễ "&amp; SUM(L9:L16)+SUM(S18:S20)+SUM(Y6:Y10)</f>
        <v>#REF!</v>
      </c>
      <c r="O24" s="168"/>
      <c r="P24" s="168"/>
      <c r="Q24" s="168"/>
      <c r="R24" s="168"/>
      <c r="S24" s="169"/>
      <c r="T24" s="166" t="e">
        <f>"Tổng HS đi học trễ "&amp;SUM(M6:M8)+SUM(X11:Y19)+G20</f>
        <v>#REF!</v>
      </c>
      <c r="U24" s="166"/>
      <c r="V24" s="166"/>
      <c r="W24" s="166"/>
      <c r="X24" s="166"/>
      <c r="Y24" s="166"/>
    </row>
    <row r="25" spans="2:25" ht="25.5" customHeight="1">
      <c r="B25" s="148" t="e">
        <f>"Tổng số buổi học sinh vắng học không phép trong tháng 01: " &amp;SUM(E6:E20)+SUM(K6:K16)+SUM(Q6:Q20)+SUM(W6:W19)</f>
        <v>#REF!</v>
      </c>
      <c r="C25" s="149"/>
      <c r="D25" s="149"/>
      <c r="E25" s="149"/>
      <c r="F25" s="149"/>
      <c r="G25" s="149"/>
      <c r="H25" s="149"/>
      <c r="I25" s="149"/>
      <c r="J25" s="149"/>
      <c r="K25" s="149"/>
      <c r="L25" s="149"/>
      <c r="M25" s="149"/>
      <c r="N25" s="149"/>
      <c r="O25" s="149"/>
      <c r="P25" s="149"/>
      <c r="Q25" s="149"/>
      <c r="R25" s="149"/>
      <c r="S25" s="149"/>
      <c r="T25" s="149"/>
      <c r="U25" s="149"/>
      <c r="V25" s="149"/>
      <c r="W25" s="149"/>
      <c r="X25" s="149"/>
      <c r="Y25" s="150"/>
    </row>
    <row r="26" spans="2:25" ht="20.25">
      <c r="B26" s="143" t="e">
        <f>"Tổng số buổi học sinh vắng học có phép trong tháng 01: " &amp;SUM(F6:F20)+SUM(L6:L16)+SUM(R6:R20)+SUM(X6:X19)</f>
        <v>#REF!</v>
      </c>
      <c r="C26" s="144"/>
      <c r="D26" s="144"/>
      <c r="E26" s="144"/>
      <c r="F26" s="144"/>
      <c r="G26" s="144"/>
      <c r="H26" s="144"/>
      <c r="I26" s="144"/>
      <c r="J26" s="144"/>
      <c r="K26" s="144"/>
      <c r="L26" s="144"/>
      <c r="M26" s="144"/>
      <c r="N26" s="144"/>
      <c r="O26" s="144"/>
      <c r="P26" s="144"/>
      <c r="Q26" s="144"/>
      <c r="R26" s="144"/>
      <c r="S26" s="144"/>
      <c r="T26" s="99"/>
      <c r="U26" s="99"/>
      <c r="V26" s="99"/>
      <c r="W26" s="99"/>
      <c r="X26" s="99"/>
      <c r="Y26" s="100"/>
    </row>
    <row r="27" spans="2:25" ht="20.25">
      <c r="B27" s="140" t="e">
        <f>"Tổng số buổi học sinh đi học trễ trong tháng 01: " &amp;SUM(G6:G20)+SUM(M6:M16)+SUM(S6:S20)+SUM(Y6:Y19)</f>
        <v>#REF!</v>
      </c>
      <c r="C27" s="141"/>
      <c r="D27" s="141"/>
      <c r="E27" s="141"/>
      <c r="F27" s="141"/>
      <c r="G27" s="141"/>
      <c r="H27" s="141"/>
      <c r="I27" s="141"/>
      <c r="J27" s="141"/>
      <c r="K27" s="141"/>
      <c r="L27" s="141"/>
      <c r="M27" s="141"/>
      <c r="N27" s="141"/>
      <c r="O27" s="141"/>
      <c r="P27" s="141"/>
      <c r="Q27" s="141"/>
      <c r="R27" s="141"/>
      <c r="S27" s="141"/>
      <c r="T27" s="141"/>
      <c r="U27" s="141"/>
      <c r="V27" s="141"/>
      <c r="W27" s="141"/>
      <c r="X27" s="141"/>
      <c r="Y27" s="142"/>
    </row>
    <row r="28" spans="2:25">
      <c r="O28" s="63"/>
    </row>
    <row r="30" spans="2:25">
      <c r="C30" s="63"/>
      <c r="D30" s="63"/>
      <c r="E30" s="63"/>
      <c r="F30" s="63"/>
      <c r="G30" s="63"/>
      <c r="H30" s="63"/>
      <c r="O30" s="63"/>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54</v>
      </c>
      <c r="C1" s="134"/>
      <c r="D1" s="134"/>
      <c r="E1" s="134"/>
      <c r="F1" s="134"/>
      <c r="G1" s="134"/>
      <c r="H1" s="134"/>
      <c r="I1" s="134"/>
      <c r="J1" s="134"/>
      <c r="K1" s="101"/>
      <c r="L1" s="101"/>
      <c r="M1" s="101"/>
      <c r="N1" s="135" t="s">
        <v>55</v>
      </c>
      <c r="O1" s="135"/>
      <c r="P1" s="135"/>
      <c r="Q1" s="135"/>
      <c r="R1" s="135"/>
      <c r="S1" s="135"/>
      <c r="T1" s="135"/>
      <c r="U1" s="135"/>
      <c r="V1" s="135"/>
      <c r="W1" s="135"/>
      <c r="X1" s="135"/>
      <c r="Y1" s="135"/>
    </row>
    <row r="2" spans="2:25" ht="20.25" customHeight="1">
      <c r="B2" s="136" t="s">
        <v>134</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84" t="s">
        <v>126</v>
      </c>
      <c r="C3" s="184"/>
      <c r="D3" s="184"/>
      <c r="E3" s="184"/>
      <c r="F3" s="184"/>
      <c r="G3" s="184"/>
      <c r="H3" s="184"/>
      <c r="I3" s="184"/>
      <c r="J3" s="184"/>
      <c r="K3" s="184"/>
      <c r="L3" s="184"/>
      <c r="M3" s="184"/>
      <c r="N3" s="184"/>
      <c r="O3" s="184"/>
      <c r="P3" s="184"/>
      <c r="Q3" s="184"/>
      <c r="R3" s="184"/>
      <c r="S3" s="184"/>
      <c r="T3" s="184"/>
      <c r="U3" s="184"/>
      <c r="V3" s="184"/>
      <c r="W3" s="184"/>
      <c r="X3" s="184"/>
      <c r="Y3" s="184"/>
    </row>
    <row r="4" spans="2:25" s="65" customFormat="1" ht="30" customHeight="1">
      <c r="B4" s="77" t="s">
        <v>58</v>
      </c>
      <c r="C4" s="56" t="s">
        <v>59</v>
      </c>
      <c r="D4" s="77" t="s">
        <v>60</v>
      </c>
      <c r="E4" s="78" t="s">
        <v>117</v>
      </c>
      <c r="F4" s="78" t="s">
        <v>118</v>
      </c>
      <c r="G4" s="78" t="s">
        <v>116</v>
      </c>
      <c r="H4" s="77" t="s">
        <v>58</v>
      </c>
      <c r="I4" s="56" t="s">
        <v>59</v>
      </c>
      <c r="J4" s="77" t="s">
        <v>60</v>
      </c>
      <c r="K4" s="78" t="s">
        <v>117</v>
      </c>
      <c r="L4" s="78" t="s">
        <v>118</v>
      </c>
      <c r="M4" s="104" t="s">
        <v>116</v>
      </c>
      <c r="N4" s="77" t="s">
        <v>58</v>
      </c>
      <c r="O4" s="56" t="s">
        <v>59</v>
      </c>
      <c r="P4" s="77" t="s">
        <v>60</v>
      </c>
      <c r="Q4" s="78" t="s">
        <v>117</v>
      </c>
      <c r="R4" s="78" t="s">
        <v>118</v>
      </c>
      <c r="S4" s="78" t="s">
        <v>116</v>
      </c>
      <c r="T4" s="77" t="s">
        <v>58</v>
      </c>
      <c r="U4" s="56" t="s">
        <v>59</v>
      </c>
      <c r="V4" s="77" t="s">
        <v>60</v>
      </c>
      <c r="W4" s="78" t="s">
        <v>117</v>
      </c>
      <c r="X4" s="78" t="s">
        <v>118</v>
      </c>
      <c r="Y4" s="78" t="s">
        <v>116</v>
      </c>
    </row>
    <row r="5" spans="2:25" s="69" customFormat="1" ht="20.25" customHeight="1">
      <c r="B5" s="66">
        <v>1</v>
      </c>
      <c r="C5" s="67" t="s">
        <v>61</v>
      </c>
      <c r="D5" s="70">
        <v>26</v>
      </c>
      <c r="E5" s="79" t="e">
        <f>#REF!</f>
        <v>#REF!</v>
      </c>
      <c r="F5" s="83" t="e">
        <f>#REF!</f>
        <v>#REF!</v>
      </c>
      <c r="G5" s="87" t="e">
        <f>#REF!</f>
        <v>#REF!</v>
      </c>
      <c r="H5" s="76">
        <v>1</v>
      </c>
      <c r="I5" s="74" t="s">
        <v>62</v>
      </c>
      <c r="J5" s="49">
        <v>35</v>
      </c>
      <c r="K5" s="79" t="e">
        <f>#REF!</f>
        <v>#REF!</v>
      </c>
      <c r="L5" s="83" t="e">
        <f>#REF!</f>
        <v>#REF!</v>
      </c>
      <c r="M5" s="87" t="e">
        <f>#REF!</f>
        <v>#REF!</v>
      </c>
      <c r="N5" s="76">
        <v>1</v>
      </c>
      <c r="O5" s="105" t="s">
        <v>87</v>
      </c>
      <c r="P5" s="49">
        <v>24</v>
      </c>
      <c r="Q5" s="79" t="e">
        <f>#REF!</f>
        <v>#REF!</v>
      </c>
      <c r="R5" s="83" t="e">
        <f>#REF!</f>
        <v>#REF!</v>
      </c>
      <c r="S5" s="87" t="e">
        <f>#REF!</f>
        <v>#REF!</v>
      </c>
      <c r="T5" s="76">
        <v>1</v>
      </c>
      <c r="U5" s="74" t="s">
        <v>80</v>
      </c>
      <c r="V5" s="49">
        <v>27</v>
      </c>
      <c r="W5" s="79" t="e">
        <f>#REF!</f>
        <v>#REF!</v>
      </c>
      <c r="X5" s="83" t="e">
        <f>#REF!</f>
        <v>#REF!</v>
      </c>
      <c r="Y5" s="87" t="e">
        <f>#REF!</f>
        <v>#REF!</v>
      </c>
    </row>
    <row r="6" spans="2:25" s="69" customFormat="1" ht="20.25" customHeight="1">
      <c r="B6" s="66">
        <v>2</v>
      </c>
      <c r="C6" s="67" t="s">
        <v>66</v>
      </c>
      <c r="D6" s="70">
        <v>28</v>
      </c>
      <c r="E6" s="79" t="e">
        <f>#REF!</f>
        <v>#REF!</v>
      </c>
      <c r="F6" s="83" t="e">
        <f>#REF!</f>
        <v>#REF!</v>
      </c>
      <c r="G6" s="87" t="e">
        <f>#REF!</f>
        <v>#REF!</v>
      </c>
      <c r="H6" s="76">
        <v>2</v>
      </c>
      <c r="I6" s="74" t="s">
        <v>67</v>
      </c>
      <c r="J6" s="49">
        <v>34</v>
      </c>
      <c r="K6" s="79" t="e">
        <f>#REF!</f>
        <v>#REF!</v>
      </c>
      <c r="L6" s="83" t="e">
        <f>#REF!</f>
        <v>#REF!</v>
      </c>
      <c r="M6" s="87" t="e">
        <f>#REF!</f>
        <v>#REF!</v>
      </c>
      <c r="N6" s="76">
        <v>2</v>
      </c>
      <c r="O6" s="105" t="s">
        <v>91</v>
      </c>
      <c r="P6" s="49">
        <v>22</v>
      </c>
      <c r="Q6" s="79" t="e">
        <f>#REF!</f>
        <v>#REF!</v>
      </c>
      <c r="R6" s="83" t="e">
        <f>#REF!</f>
        <v>#REF!</v>
      </c>
      <c r="S6" s="87" t="e">
        <f>#REF!</f>
        <v>#REF!</v>
      </c>
      <c r="T6" s="76">
        <v>2</v>
      </c>
      <c r="U6" s="74" t="s">
        <v>84</v>
      </c>
      <c r="V6" s="76">
        <v>25</v>
      </c>
      <c r="W6" s="79" t="e">
        <f>#REF!</f>
        <v>#REF!</v>
      </c>
      <c r="X6" s="83" t="e">
        <f>#REF!</f>
        <v>#REF!</v>
      </c>
      <c r="Y6" s="87" t="e">
        <f>#REF!</f>
        <v>#REF!</v>
      </c>
    </row>
    <row r="7" spans="2:25" s="69" customFormat="1" ht="20.25" customHeight="1">
      <c r="B7" s="66">
        <v>3</v>
      </c>
      <c r="C7" s="67" t="s">
        <v>70</v>
      </c>
      <c r="D7" s="70">
        <v>29</v>
      </c>
      <c r="E7" s="79" t="e">
        <f>#REF!</f>
        <v>#REF!</v>
      </c>
      <c r="F7" s="83" t="e">
        <f>#REF!</f>
        <v>#REF!</v>
      </c>
      <c r="G7" s="87" t="e">
        <f>#REF!</f>
        <v>#REF!</v>
      </c>
      <c r="H7" s="76">
        <v>3</v>
      </c>
      <c r="I7" s="74" t="s">
        <v>71</v>
      </c>
      <c r="J7" s="49">
        <v>28</v>
      </c>
      <c r="K7" s="79" t="e">
        <f>#REF!</f>
        <v>#REF!</v>
      </c>
      <c r="L7" s="83" t="e">
        <f>#REF!</f>
        <v>#REF!</v>
      </c>
      <c r="M7" s="87" t="e">
        <f>#REF!</f>
        <v>#REF!</v>
      </c>
      <c r="N7" s="76">
        <v>3</v>
      </c>
      <c r="O7" s="105" t="s">
        <v>94</v>
      </c>
      <c r="P7" s="49">
        <v>25</v>
      </c>
      <c r="Q7" s="79" t="e">
        <f>#REF!</f>
        <v>#REF!</v>
      </c>
      <c r="R7" s="83" t="e">
        <f>#REF!</f>
        <v>#REF!</v>
      </c>
      <c r="S7" s="87" t="e">
        <f>#REF!</f>
        <v>#REF!</v>
      </c>
      <c r="T7" s="76">
        <v>3</v>
      </c>
      <c r="U7" s="74" t="s">
        <v>88</v>
      </c>
      <c r="V7" s="49">
        <v>27</v>
      </c>
      <c r="W7" s="80" t="e">
        <f>#REF!</f>
        <v>#REF!</v>
      </c>
      <c r="X7" s="84" t="e">
        <f>#REF!</f>
        <v>#REF!</v>
      </c>
      <c r="Y7" s="88" t="e">
        <f>#REF!</f>
        <v>#REF!</v>
      </c>
    </row>
    <row r="8" spans="2:25" s="69" customFormat="1" ht="20.25" customHeight="1">
      <c r="B8" s="66">
        <v>4</v>
      </c>
      <c r="C8" s="67" t="s">
        <v>74</v>
      </c>
      <c r="D8" s="70">
        <v>28</v>
      </c>
      <c r="E8" s="79" t="e">
        <f>#REF!</f>
        <v>#REF!</v>
      </c>
      <c r="F8" s="83" t="e">
        <f>#REF!</f>
        <v>#REF!</v>
      </c>
      <c r="G8" s="87" t="e">
        <f>#REF!</f>
        <v>#REF!</v>
      </c>
      <c r="H8" s="76">
        <v>4</v>
      </c>
      <c r="I8" s="74" t="s">
        <v>75</v>
      </c>
      <c r="J8" s="49">
        <v>21</v>
      </c>
      <c r="K8" s="79" t="e">
        <f>#REF!</f>
        <v>#REF!</v>
      </c>
      <c r="L8" s="83" t="e">
        <f>#REF!</f>
        <v>#REF!</v>
      </c>
      <c r="M8" s="87" t="e">
        <f>#REF!</f>
        <v>#REF!</v>
      </c>
      <c r="N8" s="76">
        <v>4</v>
      </c>
      <c r="O8" s="105" t="s">
        <v>98</v>
      </c>
      <c r="P8" s="49">
        <v>25</v>
      </c>
      <c r="Q8" s="79" t="e">
        <f>#REF!</f>
        <v>#REF!</v>
      </c>
      <c r="R8" s="79" t="e">
        <f>#REF!</f>
        <v>#REF!</v>
      </c>
      <c r="S8" s="79" t="e">
        <f>#REF!</f>
        <v>#REF!</v>
      </c>
      <c r="T8" s="76">
        <v>4</v>
      </c>
      <c r="U8" s="74" t="s">
        <v>95</v>
      </c>
      <c r="V8" s="49">
        <v>17</v>
      </c>
      <c r="W8" s="79" t="e">
        <f>#REF!</f>
        <v>#REF!</v>
      </c>
      <c r="X8" s="83" t="e">
        <f>#REF!</f>
        <v>#REF!</v>
      </c>
      <c r="Y8" s="87" t="e">
        <f>#REF!</f>
        <v>#REF!</v>
      </c>
    </row>
    <row r="9" spans="2:25" s="69" customFormat="1" ht="20.25" customHeight="1">
      <c r="B9" s="66">
        <v>5</v>
      </c>
      <c r="C9" s="67" t="s">
        <v>79</v>
      </c>
      <c r="D9" s="70">
        <v>25</v>
      </c>
      <c r="E9" s="79" t="e">
        <f>#REF!</f>
        <v>#REF!</v>
      </c>
      <c r="F9" s="83" t="e">
        <f>#REF!</f>
        <v>#REF!</v>
      </c>
      <c r="G9" s="87" t="e">
        <f>#REF!</f>
        <v>#REF!</v>
      </c>
      <c r="H9" s="76">
        <v>5</v>
      </c>
      <c r="I9" s="102" t="s">
        <v>101</v>
      </c>
      <c r="J9" s="76">
        <v>26</v>
      </c>
      <c r="K9" s="82">
        <f>TBN21.3!AI34</f>
        <v>0</v>
      </c>
      <c r="L9" s="86">
        <f>TBN21.3!AJ34</f>
        <v>0</v>
      </c>
      <c r="M9" s="90">
        <f>TBN21.3!AK34</f>
        <v>0</v>
      </c>
      <c r="N9" s="76">
        <v>5</v>
      </c>
      <c r="O9" s="105" t="s">
        <v>102</v>
      </c>
      <c r="P9" s="49">
        <v>18</v>
      </c>
      <c r="Q9" s="79" t="e">
        <f>#REF!</f>
        <v>#REF!</v>
      </c>
      <c r="R9" s="83" t="e">
        <f>#REF!</f>
        <v>#REF!</v>
      </c>
      <c r="S9" s="87" t="e">
        <f>#REF!</f>
        <v>#REF!</v>
      </c>
      <c r="T9" s="76">
        <v>5</v>
      </c>
      <c r="U9" s="74" t="s">
        <v>99</v>
      </c>
      <c r="V9" s="49">
        <v>27</v>
      </c>
      <c r="W9" s="79" t="e">
        <f>#REF!</f>
        <v>#REF!</v>
      </c>
      <c r="X9" s="83" t="e">
        <f>#REF!</f>
        <v>#REF!</v>
      </c>
      <c r="Y9" s="87" t="e">
        <f>#REF!</f>
        <v>#REF!</v>
      </c>
    </row>
    <row r="10" spans="2:25" s="69" customFormat="1" ht="20.25" customHeight="1">
      <c r="B10" s="66">
        <v>6</v>
      </c>
      <c r="C10" s="67" t="s">
        <v>83</v>
      </c>
      <c r="D10" s="70">
        <v>23</v>
      </c>
      <c r="E10" s="79" t="e">
        <f>#REF!</f>
        <v>#REF!</v>
      </c>
      <c r="F10" s="83" t="e">
        <f>#REF!</f>
        <v>#REF!</v>
      </c>
      <c r="G10" s="87" t="e">
        <f>#REF!</f>
        <v>#REF!</v>
      </c>
      <c r="H10" s="76">
        <v>6</v>
      </c>
      <c r="I10" s="102" t="s">
        <v>105</v>
      </c>
      <c r="J10" s="76">
        <v>24</v>
      </c>
      <c r="K10" s="82" t="e">
        <f>#REF!</f>
        <v>#REF!</v>
      </c>
      <c r="L10" s="86" t="e">
        <f>#REF!</f>
        <v>#REF!</v>
      </c>
      <c r="M10" s="90" t="e">
        <f>#REF!</f>
        <v>#REF!</v>
      </c>
      <c r="N10" s="76">
        <v>6</v>
      </c>
      <c r="O10" s="105" t="s">
        <v>106</v>
      </c>
      <c r="P10" s="49">
        <v>26</v>
      </c>
      <c r="Q10" s="79" t="e">
        <f>#REF!</f>
        <v>#REF!</v>
      </c>
      <c r="R10" s="83" t="e">
        <f>#REF!</f>
        <v>#REF!</v>
      </c>
      <c r="S10" s="87" t="e">
        <f>#REF!</f>
        <v>#REF!</v>
      </c>
      <c r="T10" s="76">
        <v>6</v>
      </c>
      <c r="U10" s="74" t="s">
        <v>103</v>
      </c>
      <c r="V10" s="49">
        <v>22</v>
      </c>
      <c r="W10" s="79" t="e">
        <f>#REF!</f>
        <v>#REF!</v>
      </c>
      <c r="X10" s="83" t="e">
        <f>#REF!</f>
        <v>#REF!</v>
      </c>
      <c r="Y10" s="87" t="e">
        <f>#REF!</f>
        <v>#REF!</v>
      </c>
    </row>
    <row r="11" spans="2:25" s="69" customFormat="1" ht="20.25" customHeight="1">
      <c r="B11" s="66">
        <v>7</v>
      </c>
      <c r="C11" s="68" t="s">
        <v>63</v>
      </c>
      <c r="D11" s="66">
        <v>21</v>
      </c>
      <c r="E11" s="80" t="e">
        <f>#REF!</f>
        <v>#REF!</v>
      </c>
      <c r="F11" s="84" t="e">
        <f>#REF!</f>
        <v>#REF!</v>
      </c>
      <c r="G11" s="103" t="e">
        <f>#REF!</f>
        <v>#REF!</v>
      </c>
      <c r="H11" s="76">
        <v>7</v>
      </c>
      <c r="I11" s="102" t="s">
        <v>109</v>
      </c>
      <c r="J11" s="76">
        <v>20</v>
      </c>
      <c r="K11" s="82">
        <f>TQW21.2!AI43</f>
        <v>0</v>
      </c>
      <c r="L11" s="86">
        <f>TQW21.2!AJ43</f>
        <v>0</v>
      </c>
      <c r="M11" s="90">
        <f>TQW21.2!AK43</f>
        <v>0</v>
      </c>
      <c r="N11" s="76">
        <v>7</v>
      </c>
      <c r="O11" s="105" t="s">
        <v>110</v>
      </c>
      <c r="P11" s="49">
        <v>19</v>
      </c>
      <c r="Q11" s="79" t="e">
        <f>#REF!</f>
        <v>#REF!</v>
      </c>
      <c r="R11" s="83" t="e">
        <f>#REF!</f>
        <v>#REF!</v>
      </c>
      <c r="S11" s="87" t="e">
        <f>#REF!</f>
        <v>#REF!</v>
      </c>
      <c r="T11" s="76">
        <v>7</v>
      </c>
      <c r="U11" s="75" t="s">
        <v>107</v>
      </c>
      <c r="V11" s="49">
        <v>10</v>
      </c>
      <c r="W11" s="79" t="e">
        <f>#REF!</f>
        <v>#REF!</v>
      </c>
      <c r="X11" s="83" t="e">
        <f>#REF!</f>
        <v>#REF!</v>
      </c>
      <c r="Y11" s="87" t="e">
        <f>#REF!</f>
        <v>#REF!</v>
      </c>
    </row>
    <row r="12" spans="2:25" s="69" customFormat="1" ht="20.25" customHeight="1">
      <c r="B12" s="66">
        <v>8</v>
      </c>
      <c r="C12" s="68" t="s">
        <v>68</v>
      </c>
      <c r="D12" s="66">
        <v>24</v>
      </c>
      <c r="E12" s="80" t="e">
        <f>#REF!</f>
        <v>#REF!</v>
      </c>
      <c r="F12" s="84" t="e">
        <f>#REF!</f>
        <v>#REF!</v>
      </c>
      <c r="G12" s="103" t="e">
        <f>#REF!</f>
        <v>#REF!</v>
      </c>
      <c r="H12" s="76">
        <v>8</v>
      </c>
      <c r="I12" s="102" t="s">
        <v>112</v>
      </c>
      <c r="J12" s="76">
        <v>33</v>
      </c>
      <c r="K12" s="82" t="e">
        <f>#REF!</f>
        <v>#REF!</v>
      </c>
      <c r="L12" s="86" t="e">
        <f>#REF!</f>
        <v>#REF!</v>
      </c>
      <c r="M12" s="90" t="e">
        <f>#REF!</f>
        <v>#REF!</v>
      </c>
      <c r="N12" s="76">
        <v>8</v>
      </c>
      <c r="O12" s="105" t="s">
        <v>113</v>
      </c>
      <c r="P12" s="49">
        <v>19</v>
      </c>
      <c r="Q12" s="79" t="e">
        <f>#REF!</f>
        <v>#REF!</v>
      </c>
      <c r="R12" s="83" t="e">
        <f>#REF!</f>
        <v>#REF!</v>
      </c>
      <c r="S12" s="87" t="e">
        <f>#REF!</f>
        <v>#REF!</v>
      </c>
      <c r="T12" s="76">
        <v>8</v>
      </c>
      <c r="U12" s="74" t="s">
        <v>111</v>
      </c>
      <c r="V12" s="49">
        <v>25</v>
      </c>
      <c r="W12" s="79" t="e">
        <f>#REF!</f>
        <v>#REF!</v>
      </c>
      <c r="X12" s="83" t="e">
        <f>#REF!</f>
        <v>#REF!</v>
      </c>
      <c r="Y12" s="87" t="e">
        <f>#REF!</f>
        <v>#REF!</v>
      </c>
    </row>
    <row r="13" spans="2:25" s="69" customFormat="1" ht="20.25" customHeight="1">
      <c r="B13" s="66">
        <v>9</v>
      </c>
      <c r="C13" s="68" t="s">
        <v>72</v>
      </c>
      <c r="D13" s="66">
        <v>35</v>
      </c>
      <c r="E13" s="80" t="e">
        <f>#REF!</f>
        <v>#REF!</v>
      </c>
      <c r="F13" s="84" t="e">
        <f>#REF!</f>
        <v>#REF!</v>
      </c>
      <c r="G13" s="103" t="e">
        <f>#REF!</f>
        <v>#REF!</v>
      </c>
      <c r="H13" s="76">
        <v>9</v>
      </c>
      <c r="I13" s="102" t="s">
        <v>115</v>
      </c>
      <c r="J13" s="76">
        <v>33</v>
      </c>
      <c r="K13" s="82" t="e">
        <f>#REF!</f>
        <v>#REF!</v>
      </c>
      <c r="L13" s="86" t="e">
        <f>#REF!</f>
        <v>#REF!</v>
      </c>
      <c r="M13" s="90" t="e">
        <f>#REF!</f>
        <v>#REF!</v>
      </c>
      <c r="N13" s="76">
        <v>9</v>
      </c>
      <c r="O13" s="102" t="s">
        <v>89</v>
      </c>
      <c r="P13" s="76">
        <v>36</v>
      </c>
      <c r="Q13" s="80">
        <f>BHST20.3!AI55</f>
        <v>0</v>
      </c>
      <c r="R13" s="84">
        <f>BHST20.3!AJ55</f>
        <v>0</v>
      </c>
      <c r="S13" s="88">
        <f>BHST20.3!AK55</f>
        <v>0</v>
      </c>
      <c r="T13" s="76">
        <v>9</v>
      </c>
      <c r="U13" s="102" t="s">
        <v>114</v>
      </c>
      <c r="V13" s="76">
        <v>36</v>
      </c>
      <c r="W13" s="80" t="e">
        <f>#REF!</f>
        <v>#REF!</v>
      </c>
      <c r="X13" s="84" t="e">
        <f>#REF!</f>
        <v>#REF!</v>
      </c>
      <c r="Y13" s="88" t="e">
        <f>#REF!</f>
        <v>#REF!</v>
      </c>
    </row>
    <row r="14" spans="2:25" s="69" customFormat="1" ht="20.25" customHeight="1">
      <c r="B14" s="66">
        <v>10</v>
      </c>
      <c r="C14" s="68" t="s">
        <v>76</v>
      </c>
      <c r="D14" s="66">
        <v>33</v>
      </c>
      <c r="E14" s="80" t="e">
        <f>#REF!</f>
        <v>#REF!</v>
      </c>
      <c r="F14" s="84" t="e">
        <f>#REF!</f>
        <v>#REF!</v>
      </c>
      <c r="G14" s="103" t="e">
        <f>#REF!</f>
        <v>#REF!</v>
      </c>
      <c r="H14" s="76">
        <v>10</v>
      </c>
      <c r="I14" s="102" t="s">
        <v>65</v>
      </c>
      <c r="J14" s="76">
        <v>36</v>
      </c>
      <c r="K14" s="82" t="e">
        <f>#REF!</f>
        <v>#REF!</v>
      </c>
      <c r="L14" s="86" t="e">
        <f>#REF!</f>
        <v>#REF!</v>
      </c>
      <c r="M14" s="90" t="e">
        <f>#REF!</f>
        <v>#REF!</v>
      </c>
      <c r="N14" s="76">
        <v>10</v>
      </c>
      <c r="O14" s="102" t="s">
        <v>92</v>
      </c>
      <c r="P14" s="76">
        <v>39</v>
      </c>
      <c r="Q14" s="80" t="e">
        <f>#REF!</f>
        <v>#REF!</v>
      </c>
      <c r="R14" s="84" t="e">
        <f>#REF!</f>
        <v>#REF!</v>
      </c>
      <c r="S14" s="88" t="e">
        <f>#REF!</f>
        <v>#REF!</v>
      </c>
      <c r="T14" s="76">
        <v>10</v>
      </c>
      <c r="U14" s="102" t="s">
        <v>64</v>
      </c>
      <c r="V14" s="76">
        <v>37</v>
      </c>
      <c r="W14" s="80" t="e">
        <f>#REF!</f>
        <v>#REF!</v>
      </c>
      <c r="X14" s="84" t="e">
        <f>#REF!</f>
        <v>#REF!</v>
      </c>
      <c r="Y14" s="88" t="e">
        <f>#REF!</f>
        <v>#REF!</v>
      </c>
    </row>
    <row r="15" spans="2:25" s="69" customFormat="1" ht="20.25" customHeight="1">
      <c r="B15" s="66">
        <v>11</v>
      </c>
      <c r="C15" s="68" t="s">
        <v>81</v>
      </c>
      <c r="D15" s="66">
        <v>28</v>
      </c>
      <c r="E15" s="80" t="e">
        <f>#REF!</f>
        <v>#REF!</v>
      </c>
      <c r="F15" s="84" t="e">
        <f>#REF!</f>
        <v>#REF!</v>
      </c>
      <c r="G15" s="103" t="e">
        <f>#REF!</f>
        <v>#REF!</v>
      </c>
      <c r="H15" s="76">
        <v>11</v>
      </c>
      <c r="I15" s="102" t="s">
        <v>69</v>
      </c>
      <c r="J15" s="76">
        <v>25</v>
      </c>
      <c r="K15" s="82" t="e">
        <f>#REF!</f>
        <v>#REF!</v>
      </c>
      <c r="L15" s="86" t="e">
        <f>#REF!</f>
        <v>#REF!</v>
      </c>
      <c r="M15" s="90" t="e">
        <f>#REF!</f>
        <v>#REF!</v>
      </c>
      <c r="N15" s="76">
        <v>11</v>
      </c>
      <c r="O15" s="102" t="s">
        <v>96</v>
      </c>
      <c r="P15" s="76">
        <v>24</v>
      </c>
      <c r="Q15" s="80" t="e">
        <f>#REF!</f>
        <v>#REF!</v>
      </c>
      <c r="R15" s="84" t="e">
        <f>#REF!</f>
        <v>#REF!</v>
      </c>
      <c r="S15" s="88" t="e">
        <f>#REF!</f>
        <v>#REF!</v>
      </c>
      <c r="T15" s="76">
        <v>11</v>
      </c>
      <c r="U15" s="102" t="s">
        <v>77</v>
      </c>
      <c r="V15" s="76">
        <v>23</v>
      </c>
      <c r="W15" s="80" t="e">
        <f>#REF!</f>
        <v>#REF!</v>
      </c>
      <c r="X15" s="84" t="e">
        <f>#REF!</f>
        <v>#REF!</v>
      </c>
      <c r="Y15" s="88" t="e">
        <f>#REF!</f>
        <v>#REF!</v>
      </c>
    </row>
    <row r="16" spans="2:25" s="69" customFormat="1" ht="20.25" customHeight="1">
      <c r="B16" s="66">
        <v>12</v>
      </c>
      <c r="C16" s="68" t="s">
        <v>85</v>
      </c>
      <c r="D16" s="66">
        <v>34</v>
      </c>
      <c r="E16" s="80" t="e">
        <f>#REF!</f>
        <v>#REF!</v>
      </c>
      <c r="F16" s="84" t="e">
        <f>#REF!</f>
        <v>#REF!</v>
      </c>
      <c r="G16" s="103" t="e">
        <f>#REF!</f>
        <v>#REF!</v>
      </c>
      <c r="H16" s="76">
        <v>12</v>
      </c>
      <c r="I16" s="102" t="s">
        <v>73</v>
      </c>
      <c r="J16" s="76">
        <v>29</v>
      </c>
      <c r="K16" s="82">
        <f>TQW21.1!AI55</f>
        <v>4</v>
      </c>
      <c r="L16" s="86">
        <f>TQW21.1!AJ55</f>
        <v>0</v>
      </c>
      <c r="M16" s="90">
        <f>TQW21.1!AK55</f>
        <v>0</v>
      </c>
      <c r="N16" s="76">
        <v>12</v>
      </c>
      <c r="O16" s="102" t="s">
        <v>100</v>
      </c>
      <c r="P16" s="76">
        <v>24</v>
      </c>
      <c r="Q16" s="80" t="e">
        <f>#REF!</f>
        <v>#REF!</v>
      </c>
      <c r="R16" s="84" t="e">
        <f>#REF!</f>
        <v>#REF!</v>
      </c>
      <c r="S16" s="88" t="e">
        <f>#REF!</f>
        <v>#REF!</v>
      </c>
      <c r="T16" s="76">
        <v>12</v>
      </c>
      <c r="U16" s="102" t="s">
        <v>82</v>
      </c>
      <c r="V16" s="76">
        <v>32</v>
      </c>
      <c r="W16" s="80" t="e">
        <f>#REF!</f>
        <v>#REF!</v>
      </c>
      <c r="X16" s="84" t="e">
        <f>#REF!</f>
        <v>#REF!</v>
      </c>
      <c r="Y16" s="88" t="e">
        <f>#REF!</f>
        <v>#REF!</v>
      </c>
    </row>
    <row r="17" spans="1:25" s="69" customFormat="1" ht="21" customHeight="1">
      <c r="B17" s="160" t="s">
        <v>119</v>
      </c>
      <c r="C17" s="160"/>
      <c r="D17" s="160"/>
      <c r="E17" s="160"/>
      <c r="F17" s="160"/>
      <c r="G17" s="160"/>
      <c r="H17" s="76">
        <v>13</v>
      </c>
      <c r="I17" s="102" t="s">
        <v>78</v>
      </c>
      <c r="J17" s="76">
        <v>26</v>
      </c>
      <c r="K17" s="82" t="e">
        <f>#REF!</f>
        <v>#REF!</v>
      </c>
      <c r="L17" s="86" t="e">
        <f>#REF!</f>
        <v>#REF!</v>
      </c>
      <c r="M17" s="90" t="e">
        <f>#REF!</f>
        <v>#REF!</v>
      </c>
      <c r="N17" s="76">
        <v>13</v>
      </c>
      <c r="O17" s="102" t="s">
        <v>104</v>
      </c>
      <c r="P17" s="76">
        <v>26</v>
      </c>
      <c r="Q17" s="80">
        <f>BHST21.4!AI40</f>
        <v>1</v>
      </c>
      <c r="R17" s="84">
        <f>BHST21.4!AJ40</f>
        <v>4</v>
      </c>
      <c r="S17" s="88">
        <f>BHST21.4!AK40</f>
        <v>0</v>
      </c>
      <c r="T17" s="76">
        <v>13</v>
      </c>
      <c r="U17" s="102" t="s">
        <v>86</v>
      </c>
      <c r="V17" s="76">
        <v>19</v>
      </c>
      <c r="W17" s="80" t="e">
        <f>#REF!</f>
        <v>#REF!</v>
      </c>
      <c r="X17" s="84" t="e">
        <f>#REF!</f>
        <v>#REF!</v>
      </c>
      <c r="Y17" s="88" t="e">
        <f>#REF!</f>
        <v>#REF!</v>
      </c>
    </row>
    <row r="18" spans="1:25" s="69" customFormat="1" ht="21" customHeight="1">
      <c r="B18" s="188" t="s">
        <v>133</v>
      </c>
      <c r="C18" s="189"/>
      <c r="D18" s="189"/>
      <c r="E18" s="189"/>
      <c r="F18" s="178" t="e">
        <f>SUM(E5:E16)</f>
        <v>#REF!</v>
      </c>
      <c r="G18" s="179"/>
      <c r="H18" s="185" t="s">
        <v>122</v>
      </c>
      <c r="I18" s="185"/>
      <c r="J18" s="185"/>
      <c r="K18" s="185"/>
      <c r="L18" s="185"/>
      <c r="M18" s="185"/>
      <c r="N18" s="76">
        <v>14</v>
      </c>
      <c r="O18" s="102" t="s">
        <v>108</v>
      </c>
      <c r="P18" s="76">
        <v>39</v>
      </c>
      <c r="Q18" s="80">
        <f>LGT21.2!AI53</f>
        <v>0</v>
      </c>
      <c r="R18" s="84">
        <f>LGT21.2!AJ53</f>
        <v>0</v>
      </c>
      <c r="S18" s="88">
        <f>LGT21.2!AK53</f>
        <v>0</v>
      </c>
      <c r="T18" s="76">
        <v>14</v>
      </c>
      <c r="U18" s="102" t="s">
        <v>90</v>
      </c>
      <c r="V18" s="76">
        <v>33</v>
      </c>
      <c r="W18" s="80" t="e">
        <f>#REF!</f>
        <v>#REF!</v>
      </c>
      <c r="X18" s="84" t="e">
        <f>#REF!</f>
        <v>#REF!</v>
      </c>
      <c r="Y18" s="88" t="e">
        <f>#REF!</f>
        <v>#REF!</v>
      </c>
    </row>
    <row r="19" spans="1:25" s="69" customFormat="1" ht="21" customHeight="1">
      <c r="B19" s="131" t="e">
        <f>"Tổng HS vắng có phép "&amp;SUM(F5:F16)+SUM(F11:F16)</f>
        <v>#REF!</v>
      </c>
      <c r="C19" s="132"/>
      <c r="D19" s="132"/>
      <c r="E19" s="132"/>
      <c r="F19" s="132"/>
      <c r="G19" s="133"/>
      <c r="H19" s="176" t="s">
        <v>133</v>
      </c>
      <c r="I19" s="177"/>
      <c r="J19" s="177"/>
      <c r="K19" s="177"/>
      <c r="L19" s="178" t="e">
        <f>SUM(K5:K17)</f>
        <v>#REF!</v>
      </c>
      <c r="M19" s="179"/>
      <c r="N19" s="160" t="s">
        <v>120</v>
      </c>
      <c r="O19" s="160"/>
      <c r="P19" s="160"/>
      <c r="Q19" s="160"/>
      <c r="R19" s="160"/>
      <c r="S19" s="160"/>
      <c r="T19" s="76">
        <v>15</v>
      </c>
      <c r="U19" s="102" t="s">
        <v>93</v>
      </c>
      <c r="V19" s="76">
        <v>27</v>
      </c>
      <c r="W19" s="80" t="e">
        <f>#REF!</f>
        <v>#REF!</v>
      </c>
      <c r="X19" s="84" t="e">
        <f>#REF!</f>
        <v>#REF!</v>
      </c>
      <c r="Y19" s="88" t="e">
        <f>#REF!</f>
        <v>#REF!</v>
      </c>
    </row>
    <row r="20" spans="1:25" s="69" customFormat="1" ht="21" customHeight="1">
      <c r="B20" s="167" t="e">
        <f>"Tổng HS đi học trễ "&amp;SUM(G5:G10)+SUM(G5:G16)</f>
        <v>#REF!</v>
      </c>
      <c r="C20" s="168"/>
      <c r="D20" s="168"/>
      <c r="E20" s="168"/>
      <c r="F20" s="168"/>
      <c r="G20" s="169"/>
      <c r="H20" s="131" t="e">
        <f>"Tổng HS vắng có phép " &amp;SUM(L5:L17)</f>
        <v>#REF!</v>
      </c>
      <c r="I20" s="132"/>
      <c r="J20" s="132"/>
      <c r="K20" s="132"/>
      <c r="L20" s="132"/>
      <c r="M20" s="132"/>
      <c r="N20" s="176" t="s">
        <v>129</v>
      </c>
      <c r="O20" s="177"/>
      <c r="P20" s="177"/>
      <c r="Q20" s="177"/>
      <c r="R20" s="178" t="e">
        <f>SUM(Q5:Q18)</f>
        <v>#REF!</v>
      </c>
      <c r="S20" s="179"/>
      <c r="T20" s="76">
        <v>16</v>
      </c>
      <c r="U20" s="102" t="s">
        <v>97</v>
      </c>
      <c r="V20" s="76">
        <v>30</v>
      </c>
      <c r="W20" s="82" t="e">
        <f>#REF!</f>
        <v>#REF!</v>
      </c>
      <c r="X20" s="86" t="e">
        <f>#REF!</f>
        <v>#REF!</v>
      </c>
      <c r="Y20" s="90" t="e">
        <f>#REF!</f>
        <v>#REF!</v>
      </c>
    </row>
    <row r="21" spans="1:25" s="71" customFormat="1" ht="19.5">
      <c r="H21" s="186" t="e">
        <f>"Tổng HS đi học trễ " &amp;SUM(M5:M17)</f>
        <v>#REF!</v>
      </c>
      <c r="I21" s="187"/>
      <c r="J21" s="187"/>
      <c r="K21" s="187"/>
      <c r="L21" s="187"/>
      <c r="M21" s="187"/>
      <c r="N21" s="165" t="e">
        <f>"Tổng HS vắng có phép "&amp;SUM(R5:R18)</f>
        <v>#REF!</v>
      </c>
      <c r="O21" s="165"/>
      <c r="P21" s="165"/>
      <c r="Q21" s="165"/>
      <c r="R21" s="165"/>
      <c r="S21" s="165"/>
      <c r="T21" s="185" t="s">
        <v>121</v>
      </c>
      <c r="U21" s="185"/>
      <c r="V21" s="185"/>
      <c r="W21" s="185"/>
      <c r="X21" s="185"/>
      <c r="Y21" s="185"/>
    </row>
    <row r="22" spans="1:25" s="91" customFormat="1" ht="24.75" customHeight="1">
      <c r="A22" s="173" t="s">
        <v>131</v>
      </c>
      <c r="B22" s="173"/>
      <c r="C22" s="173"/>
      <c r="D22" s="173"/>
      <c r="E22" s="173"/>
      <c r="F22" s="173"/>
      <c r="G22" s="173"/>
      <c r="H22" s="173"/>
      <c r="I22" s="173"/>
      <c r="J22" s="173"/>
      <c r="K22" s="173"/>
      <c r="L22" s="174" t="e">
        <f>SUM(E5:E16)+SUM(K5:K17)+SUM(Q5:Q18)+SUM(W5:W20)</f>
        <v>#REF!</v>
      </c>
      <c r="M22" s="174"/>
      <c r="N22" s="166" t="e">
        <f>"Tổng HS đi học trễ "&amp;SUM(S5:S18)</f>
        <v>#REF!</v>
      </c>
      <c r="O22" s="166"/>
      <c r="P22" s="166"/>
      <c r="Q22" s="166"/>
      <c r="R22" s="166"/>
      <c r="S22" s="166"/>
      <c r="T22" s="176" t="s">
        <v>129</v>
      </c>
      <c r="U22" s="177"/>
      <c r="V22" s="177"/>
      <c r="W22" s="177"/>
      <c r="X22" s="178" t="e">
        <f>SUM(W5:W20)</f>
        <v>#REF!</v>
      </c>
      <c r="Y22" s="179"/>
    </row>
    <row r="23" spans="1:25" ht="24.75" customHeight="1">
      <c r="C23" s="180" t="s">
        <v>130</v>
      </c>
      <c r="D23" s="181"/>
      <c r="E23" s="181"/>
      <c r="F23" s="181"/>
      <c r="G23" s="181"/>
      <c r="H23" s="181"/>
      <c r="I23" s="181"/>
      <c r="J23" s="181"/>
      <c r="K23" s="181"/>
      <c r="L23" s="181"/>
      <c r="M23" s="181"/>
      <c r="N23" s="181"/>
      <c r="O23" s="175" t="e">
        <f>SUM(F5:F16)+SUM(L5:L17)+SUM(R5:R18)+SUM(X5:X20)</f>
        <v>#REF!</v>
      </c>
      <c r="P23" s="175"/>
      <c r="Q23" s="182"/>
      <c r="R23" s="182"/>
      <c r="S23" s="183"/>
      <c r="T23" s="131" t="e">
        <f>"Tổng HS vắng có phép "&amp; SUM(X5:X20)</f>
        <v>#REF!</v>
      </c>
      <c r="U23" s="132"/>
      <c r="V23" s="132"/>
      <c r="W23" s="132"/>
      <c r="X23" s="132"/>
      <c r="Y23" s="133"/>
    </row>
    <row r="24" spans="1:25" ht="24.75" customHeight="1">
      <c r="A24" s="108"/>
      <c r="B24" s="108"/>
      <c r="C24" s="107"/>
      <c r="E24" s="172" t="s">
        <v>132</v>
      </c>
      <c r="F24" s="172"/>
      <c r="G24" s="172"/>
      <c r="H24" s="172"/>
      <c r="I24" s="172"/>
      <c r="J24" s="172"/>
      <c r="K24" s="172"/>
      <c r="L24" s="172"/>
      <c r="M24" s="172"/>
      <c r="N24" s="172"/>
      <c r="O24" s="172"/>
      <c r="P24" s="170" t="e">
        <f>SUM(G5:G16)+SUM(M5:M17)+SUM(S5:S18)+SUM(Y5:Y20)</f>
        <v>#REF!</v>
      </c>
      <c r="Q24" s="170"/>
      <c r="R24" s="170"/>
      <c r="S24" s="171"/>
      <c r="T24" s="167" t="e">
        <f>"Tổng HS đi học trễ "&amp; SUM(Y5:Y20)</f>
        <v>#REF!</v>
      </c>
      <c r="U24" s="168"/>
      <c r="V24" s="168"/>
      <c r="W24" s="168"/>
      <c r="X24" s="168"/>
      <c r="Y24" s="169"/>
    </row>
    <row r="26" spans="1:25">
      <c r="C26" s="63"/>
      <c r="D26" s="63"/>
      <c r="E26" s="63"/>
      <c r="F26" s="63"/>
      <c r="G26" s="63"/>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16" zoomScaleNormal="100" workbookViewId="0">
      <selection activeCell="I44" sqref="I44"/>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7">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7" ht="30.75" customHeight="1">
      <c r="A3" s="192" t="s">
        <v>175</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7"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37"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7"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7" s="9" customFormat="1">
      <c r="A7" s="12">
        <v>1</v>
      </c>
      <c r="B7" s="119" t="s">
        <v>247</v>
      </c>
      <c r="C7" s="120"/>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248</v>
      </c>
      <c r="C8" s="120"/>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249</v>
      </c>
      <c r="C9" s="120"/>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250</v>
      </c>
      <c r="C10" s="120"/>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251</v>
      </c>
      <c r="C11" s="120"/>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252</v>
      </c>
      <c r="C12" s="120"/>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253</v>
      </c>
      <c r="C13" s="120"/>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254</v>
      </c>
      <c r="C14" s="120"/>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255</v>
      </c>
      <c r="C15" s="120"/>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256</v>
      </c>
      <c r="C16" s="120"/>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257</v>
      </c>
      <c r="C17" s="120"/>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258</v>
      </c>
      <c r="C18" s="120"/>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259</v>
      </c>
      <c r="C19" s="120"/>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260</v>
      </c>
      <c r="C20" s="120"/>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261</v>
      </c>
      <c r="C21" s="120"/>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262</v>
      </c>
      <c r="C22" s="120"/>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263</v>
      </c>
      <c r="C23" s="120"/>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264</v>
      </c>
      <c r="C24" s="120"/>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265</v>
      </c>
      <c r="C25" s="120"/>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266</v>
      </c>
      <c r="C26" s="120"/>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267</v>
      </c>
      <c r="C27" s="120"/>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268</v>
      </c>
      <c r="C28" s="120"/>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269</v>
      </c>
      <c r="C29" s="120"/>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270</v>
      </c>
      <c r="C30" s="120"/>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271</v>
      </c>
      <c r="C31" s="120"/>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272</v>
      </c>
      <c r="C32" s="120"/>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273</v>
      </c>
      <c r="C33" s="120"/>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274</v>
      </c>
      <c r="C34" s="120"/>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275</v>
      </c>
      <c r="C35" s="120"/>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276</v>
      </c>
      <c r="C36" s="120"/>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277</v>
      </c>
      <c r="C37" s="120"/>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278</v>
      </c>
      <c r="C38" s="120"/>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279</v>
      </c>
      <c r="C39" s="120"/>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280</v>
      </c>
      <c r="C40" s="120"/>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281</v>
      </c>
      <c r="C41" s="120"/>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282</v>
      </c>
      <c r="C42" s="120"/>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283</v>
      </c>
      <c r="C43" s="120"/>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6" t="s">
        <v>8</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7">
        <f>SUM(AI7:AI54)</f>
        <v>0</v>
      </c>
      <c r="AJ55" s="7">
        <f>SUM(AJ7:AJ54)</f>
        <v>0</v>
      </c>
      <c r="AK55" s="7">
        <f>SUM(AK7:AK54)</f>
        <v>0</v>
      </c>
    </row>
    <row r="56" spans="1:37">
      <c r="A56" s="195" t="s">
        <v>127</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37">
      <c r="B57" s="194"/>
      <c r="C57" s="194"/>
      <c r="D57" s="194"/>
      <c r="E57" s="194"/>
      <c r="F57" s="1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4"/>
      <c r="C58" s="194"/>
      <c r="D58" s="194"/>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94"/>
      <c r="C59" s="194"/>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 ref="A1:O1"/>
    <mergeCell ref="P1:AK1"/>
    <mergeCell ref="A2:O2"/>
    <mergeCell ref="P2:AK2"/>
    <mergeCell ref="A3:AK3"/>
  </mergeCells>
  <conditionalFormatting sqref="D6:AH20 D21:J21 L21:AH21 D22:AH32 D44:AH54">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33:AH43">
    <cfRule type="expression" dxfId="34" priority="1">
      <formula>IF(D$6="CN",1,0)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4" workbookViewId="0">
      <selection activeCell="R16" sqref="R16"/>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7">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7" ht="32.25" customHeight="1">
      <c r="A3" s="192" t="s">
        <v>177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7" s="8" customFormat="1"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37"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7"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7" s="42" customFormat="1" ht="21" customHeight="1">
      <c r="A7" s="18">
        <v>1</v>
      </c>
      <c r="B7" s="124" t="s">
        <v>224</v>
      </c>
      <c r="C7" s="125"/>
      <c r="D7" s="126"/>
      <c r="E7" s="127"/>
      <c r="F7" s="127"/>
      <c r="G7" s="127" t="s">
        <v>284</v>
      </c>
      <c r="H7" s="127"/>
      <c r="I7" s="127" t="s">
        <v>5</v>
      </c>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7">
        <f>COUNTIF(D7:AH7,"K")+2*COUNTIF(D7:AH7,"2K")+COUNTIF(D7:AH7,"TK")+COUNTIF(D7:AH7,"KT")+COUNTIF(D7:AH7,"PK")+COUNTIF(D7:AH7,"KP")+2*COUNTIF(D7:AH7,"K2")</f>
        <v>1</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225</v>
      </c>
      <c r="C8" s="120"/>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226</v>
      </c>
      <c r="C9" s="120"/>
      <c r="D9" s="27"/>
      <c r="E9" s="30"/>
      <c r="F9" s="30"/>
      <c r="G9" s="30"/>
      <c r="H9" s="30"/>
      <c r="I9" s="30"/>
      <c r="J9" s="30"/>
      <c r="K9" s="30"/>
      <c r="L9" s="30"/>
      <c r="M9" s="30"/>
      <c r="N9" s="30"/>
      <c r="O9" s="30"/>
      <c r="P9" s="30" t="s">
        <v>6</v>
      </c>
      <c r="Q9" s="30"/>
      <c r="R9" s="30"/>
      <c r="S9" s="30"/>
      <c r="T9" s="30"/>
      <c r="U9" s="30"/>
      <c r="V9" s="30"/>
      <c r="W9" s="30"/>
      <c r="X9" s="30"/>
      <c r="Y9" s="30"/>
      <c r="Z9" s="30"/>
      <c r="AA9" s="30"/>
      <c r="AB9" s="30"/>
      <c r="AC9" s="30"/>
      <c r="AD9" s="30"/>
      <c r="AE9" s="30"/>
      <c r="AF9" s="30"/>
      <c r="AG9" s="30"/>
      <c r="AH9" s="30"/>
      <c r="AI9" s="7">
        <f t="shared" si="2"/>
        <v>0</v>
      </c>
      <c r="AJ9" s="95">
        <f t="shared" si="3"/>
        <v>1</v>
      </c>
      <c r="AK9" s="109">
        <f t="shared" si="4"/>
        <v>0</v>
      </c>
    </row>
    <row r="10" spans="1:37" s="42" customFormat="1" ht="21" customHeight="1">
      <c r="A10" s="18">
        <v>4</v>
      </c>
      <c r="B10" s="119" t="s">
        <v>227</v>
      </c>
      <c r="C10" s="120"/>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228</v>
      </c>
      <c r="C11" s="120"/>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229</v>
      </c>
      <c r="C12" s="120"/>
      <c r="D12" s="30"/>
      <c r="E12" s="30"/>
      <c r="F12" s="30"/>
      <c r="G12" s="30" t="s">
        <v>285</v>
      </c>
      <c r="H12" s="30"/>
      <c r="I12" s="30" t="s">
        <v>6</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
        <f t="shared" si="2"/>
        <v>0</v>
      </c>
      <c r="AJ12" s="95">
        <f t="shared" si="3"/>
        <v>1</v>
      </c>
      <c r="AK12" s="109">
        <f t="shared" si="4"/>
        <v>0</v>
      </c>
    </row>
    <row r="13" spans="1:37" ht="21" customHeight="1">
      <c r="A13" s="18">
        <v>7</v>
      </c>
      <c r="B13" s="119" t="s">
        <v>230</v>
      </c>
      <c r="C13" s="12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231</v>
      </c>
      <c r="C14" s="120"/>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232</v>
      </c>
      <c r="C15" s="1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233</v>
      </c>
      <c r="C16" s="12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234</v>
      </c>
      <c r="C17" s="1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235</v>
      </c>
      <c r="C18" s="1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236</v>
      </c>
      <c r="C19" s="12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237</v>
      </c>
      <c r="C20" s="1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238</v>
      </c>
      <c r="C21" s="12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239</v>
      </c>
      <c r="C22" s="1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240</v>
      </c>
      <c r="C23" s="1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241</v>
      </c>
      <c r="C24" s="12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242</v>
      </c>
      <c r="C25" s="120"/>
      <c r="D25" s="30"/>
      <c r="E25" s="30"/>
      <c r="F25" s="30"/>
      <c r="G25" s="30"/>
      <c r="H25" s="30"/>
      <c r="I25" s="30"/>
      <c r="J25" s="30"/>
      <c r="K25" s="30"/>
      <c r="L25" s="30"/>
      <c r="M25" s="30"/>
      <c r="N25" s="30"/>
      <c r="O25" s="30"/>
      <c r="P25" s="30" t="s">
        <v>6</v>
      </c>
      <c r="Q25" s="30"/>
      <c r="R25" s="30"/>
      <c r="S25" s="30"/>
      <c r="T25" s="30"/>
      <c r="U25" s="30"/>
      <c r="V25" s="30"/>
      <c r="W25" s="30"/>
      <c r="X25" s="30"/>
      <c r="Y25" s="30"/>
      <c r="Z25" s="30"/>
      <c r="AA25" s="30"/>
      <c r="AB25" s="30"/>
      <c r="AC25" s="30"/>
      <c r="AD25" s="30"/>
      <c r="AE25" s="30"/>
      <c r="AF25" s="30"/>
      <c r="AG25" s="30"/>
      <c r="AH25" s="30"/>
      <c r="AI25" s="7">
        <f t="shared" si="8"/>
        <v>0</v>
      </c>
      <c r="AJ25" s="117">
        <f t="shared" si="9"/>
        <v>1</v>
      </c>
      <c r="AK25" s="117">
        <f t="shared" si="10"/>
        <v>0</v>
      </c>
    </row>
    <row r="26" spans="1:40" s="42" customFormat="1" ht="21" customHeight="1">
      <c r="A26" s="18">
        <v>20</v>
      </c>
      <c r="B26" s="119" t="s">
        <v>243</v>
      </c>
      <c r="C26" s="12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244</v>
      </c>
      <c r="C27" s="120"/>
      <c r="D27" s="30"/>
      <c r="E27" s="30"/>
      <c r="F27" s="30"/>
      <c r="G27" s="30" t="s">
        <v>285</v>
      </c>
      <c r="H27" s="30"/>
      <c r="I27" s="30" t="s">
        <v>6</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1</v>
      </c>
      <c r="AK27" s="117">
        <f t="shared" si="10"/>
        <v>0</v>
      </c>
      <c r="AL27" s="41"/>
      <c r="AM27" s="41"/>
      <c r="AN27" s="41"/>
    </row>
    <row r="28" spans="1:40" s="9" customFormat="1" ht="21" customHeight="1">
      <c r="A28" s="18">
        <v>22</v>
      </c>
      <c r="B28" s="119" t="s">
        <v>245</v>
      </c>
      <c r="C28" s="120"/>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246</v>
      </c>
      <c r="C29" s="12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207" t="s">
        <v>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7">
        <f>SUM(AI7:AI39)</f>
        <v>1</v>
      </c>
      <c r="AJ40" s="7">
        <f>SUM(AJ7:AJ39)</f>
        <v>4</v>
      </c>
      <c r="AK40" s="7">
        <f>SUM(AK7:AK39)</f>
        <v>0</v>
      </c>
    </row>
    <row r="41" spans="1:37">
      <c r="A41" s="195" t="s">
        <v>127</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7"/>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94"/>
      <c r="C43" s="194"/>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94"/>
      <c r="C44" s="194"/>
      <c r="D44" s="194"/>
      <c r="E44" s="194"/>
      <c r="F44" s="194"/>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94"/>
      <c r="C45" s="194"/>
      <c r="D45" s="19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4"/>
      <c r="C46" s="1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B43:C43"/>
    <mergeCell ref="Q4:S4"/>
    <mergeCell ref="A41:AK41"/>
    <mergeCell ref="B45:D45"/>
    <mergeCell ref="B46:C46"/>
    <mergeCell ref="B44:F44"/>
    <mergeCell ref="AI5:AI6"/>
    <mergeCell ref="A40:AH40"/>
    <mergeCell ref="AJ5:AJ6"/>
    <mergeCell ref="AK5:AK6"/>
    <mergeCell ref="A5:A6"/>
    <mergeCell ref="B5:C6"/>
    <mergeCell ref="P1:AK1"/>
    <mergeCell ref="A2:O2"/>
    <mergeCell ref="P2:AK2"/>
    <mergeCell ref="A3:AK3"/>
    <mergeCell ref="H4:K4"/>
    <mergeCell ref="L4:M4"/>
    <mergeCell ref="N4:P4"/>
    <mergeCell ref="A1:O1"/>
  </mergeCells>
  <conditionalFormatting sqref="D14:L14 D6:AH13 D15:AH19 D30:AH39">
    <cfRule type="expression" dxfId="33" priority="2">
      <formula>IF(D$6="CN",1,0)</formula>
    </cfRule>
  </conditionalFormatting>
  <conditionalFormatting sqref="D6:AH6">
    <cfRule type="expression" dxfId="32" priority="4">
      <formula>IF(#REF!="CN",1,0)</formula>
    </cfRule>
  </conditionalFormatting>
  <conditionalFormatting sqref="D6:AH6">
    <cfRule type="expression" dxfId="31" priority="3">
      <formula>IF(#REF!="CN",1,0)</formula>
    </cfRule>
  </conditionalFormatting>
  <conditionalFormatting sqref="D20:AH29">
    <cfRule type="expression" dxfId="30"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38">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38" ht="22.5">
      <c r="A3" s="192" t="s">
        <v>172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8"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38"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38"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38" s="11" customFormat="1" ht="23.1" customHeight="1">
      <c r="A7" s="12">
        <v>1</v>
      </c>
      <c r="B7" s="119" t="s">
        <v>135</v>
      </c>
      <c r="C7" s="120" t="s">
        <v>16</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136</v>
      </c>
      <c r="C8" s="120" t="s">
        <v>16</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137</v>
      </c>
      <c r="C9" s="120" t="s">
        <v>23</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138</v>
      </c>
      <c r="C10" s="120" t="s">
        <v>23</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139</v>
      </c>
      <c r="C11" s="120" t="s">
        <v>23</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140</v>
      </c>
      <c r="C12" s="120" t="s">
        <v>17</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141</v>
      </c>
      <c r="C13" s="120" t="s">
        <v>11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142</v>
      </c>
      <c r="C14" s="120" t="s">
        <v>18</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143</v>
      </c>
      <c r="C15" s="120" t="s">
        <v>50</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144</v>
      </c>
      <c r="C16" s="120" t="s">
        <v>39</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145</v>
      </c>
      <c r="C17" s="120" t="s">
        <v>27</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146</v>
      </c>
      <c r="C18" s="120" t="s">
        <v>9</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147</v>
      </c>
      <c r="C19" s="120" t="s">
        <v>148</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149</v>
      </c>
      <c r="C20" s="120" t="s">
        <v>150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151</v>
      </c>
      <c r="C21" s="120" t="s">
        <v>10</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152</v>
      </c>
      <c r="C22" s="120" t="s">
        <v>10</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153</v>
      </c>
      <c r="C23" s="120" t="s">
        <v>51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154</v>
      </c>
      <c r="C24" s="120" t="s">
        <v>51</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155</v>
      </c>
      <c r="C25" s="120" t="s">
        <v>36</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156</v>
      </c>
      <c r="C26" s="120" t="s">
        <v>35</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157</v>
      </c>
      <c r="C27" s="120" t="s">
        <v>31</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158</v>
      </c>
      <c r="C28" s="120" t="s">
        <v>48</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159</v>
      </c>
      <c r="C29" s="120" t="s">
        <v>160</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161</v>
      </c>
      <c r="C30" s="120" t="s">
        <v>29</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162</v>
      </c>
      <c r="C31" s="120" t="s">
        <v>49</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163</v>
      </c>
      <c r="C32" s="120" t="s">
        <v>25</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164</v>
      </c>
      <c r="C33" s="120" t="s">
        <v>21</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161</v>
      </c>
      <c r="C34" s="120" t="s">
        <v>21</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165</v>
      </c>
      <c r="C35" s="120" t="s">
        <v>19</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166</v>
      </c>
      <c r="C36" s="120" t="s">
        <v>43</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167</v>
      </c>
      <c r="C37" s="120" t="s">
        <v>46</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168</v>
      </c>
      <c r="C38" s="120" t="s">
        <v>40</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169</v>
      </c>
      <c r="C39" s="120" t="s">
        <v>47</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170</v>
      </c>
      <c r="C40" s="120" t="s">
        <v>37</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171</v>
      </c>
      <c r="C41" s="120" t="s">
        <v>33</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207" t="s">
        <v>8</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97">
        <f>SUM(AI7:AI52)</f>
        <v>0</v>
      </c>
      <c r="AJ53" s="73">
        <f>SUM(AJ7:AJ52)</f>
        <v>0</v>
      </c>
      <c r="AK53" s="73">
        <f>SUM(AK7:AK52)</f>
        <v>0</v>
      </c>
    </row>
    <row r="54" spans="1:37">
      <c r="A54" s="195" t="s">
        <v>127</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7"/>
    </row>
    <row r="55" spans="1:37">
      <c r="B55" s="194"/>
      <c r="C55" s="194"/>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94"/>
      <c r="C56" s="194"/>
      <c r="D56" s="194"/>
      <c r="E56" s="194"/>
      <c r="F56" s="194"/>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94"/>
      <c r="C57" s="194"/>
      <c r="D57" s="1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4"/>
      <c r="C58" s="194"/>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 ref="B58:C58"/>
    <mergeCell ref="B55:C55"/>
    <mergeCell ref="B56:F56"/>
    <mergeCell ref="A53:AH53"/>
    <mergeCell ref="B57:D57"/>
  </mergeCells>
  <conditionalFormatting sqref="D6:AH18 D48:J48 D19:J19 L19:AH19 L48:AH48 D49:AH52 D20:AH30 D42:AH47">
    <cfRule type="expression" dxfId="29" priority="5">
      <formula>IF(D$6="CN",1,0)</formula>
    </cfRule>
  </conditionalFormatting>
  <conditionalFormatting sqref="K48">
    <cfRule type="expression" dxfId="28" priority="4">
      <formula>IF(K$6="CN",1,0)</formula>
    </cfRule>
  </conditionalFormatting>
  <conditionalFormatting sqref="K19">
    <cfRule type="expression" dxfId="27" priority="3">
      <formula>IF(K$6="CN",1,0)</formula>
    </cfRule>
  </conditionalFormatting>
  <conditionalFormatting sqref="D6:AH6">
    <cfRule type="expression" dxfId="26" priority="7">
      <formula>IF(#REF!="CN",1,0)</formula>
    </cfRule>
  </conditionalFormatting>
  <conditionalFormatting sqref="D6:AH6">
    <cfRule type="expression" dxfId="25" priority="6">
      <formula>IF(#REF!="CN",1,0)</formula>
    </cfRule>
  </conditionalFormatting>
  <conditionalFormatting sqref="D37:J37 L37:AH37 D38:AH41 D31:AH36">
    <cfRule type="expression" dxfId="24" priority="2">
      <formula>IF(D$6="CN",1,0)</formula>
    </cfRule>
  </conditionalFormatting>
  <conditionalFormatting sqref="K37">
    <cfRule type="expression" dxfId="23"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topLeftCell="A19" workbookViewId="0">
      <selection activeCell="R37" sqref="R37"/>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s="8" customFormat="1" ht="18">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s="8" customFormat="1" ht="22.5">
      <c r="A3" s="192" t="s">
        <v>223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s="8" customFormat="1"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1" customFormat="1" ht="21" customHeight="1">
      <c r="A7" s="12">
        <v>1</v>
      </c>
      <c r="B7" s="119" t="s">
        <v>286</v>
      </c>
      <c r="C7" s="120" t="s">
        <v>287</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288</v>
      </c>
      <c r="C8" s="120" t="s">
        <v>289</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290</v>
      </c>
      <c r="C9" s="120" t="s">
        <v>289</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291</v>
      </c>
      <c r="C10" s="120" t="s">
        <v>292</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293</v>
      </c>
      <c r="C11" s="120" t="s">
        <v>294</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295</v>
      </c>
      <c r="C12" s="120" t="s">
        <v>294</v>
      </c>
      <c r="D12" s="32"/>
      <c r="E12" s="33"/>
      <c r="F12" s="33"/>
      <c r="G12" s="33"/>
      <c r="H12" s="33"/>
      <c r="I12" s="33"/>
      <c r="J12" s="33"/>
      <c r="K12" s="33"/>
      <c r="L12" s="33"/>
      <c r="M12" s="33"/>
      <c r="N12" s="33"/>
      <c r="O12" s="48"/>
      <c r="P12" s="33"/>
      <c r="Q12" s="33"/>
      <c r="R12" s="33" t="s">
        <v>5</v>
      </c>
      <c r="S12" s="33"/>
      <c r="T12" s="33"/>
      <c r="U12" s="33"/>
      <c r="V12" s="33"/>
      <c r="W12" s="33"/>
      <c r="X12" s="33"/>
      <c r="Y12" s="33"/>
      <c r="Z12" s="33"/>
      <c r="AA12" s="33"/>
      <c r="AB12" s="33"/>
      <c r="AC12" s="33"/>
      <c r="AD12" s="33"/>
      <c r="AE12" s="33"/>
      <c r="AF12" s="33"/>
      <c r="AG12" s="33"/>
      <c r="AH12" s="33"/>
      <c r="AI12" s="7">
        <f t="shared" si="2"/>
        <v>1</v>
      </c>
      <c r="AJ12" s="95">
        <f t="shared" si="3"/>
        <v>0</v>
      </c>
      <c r="AK12" s="109">
        <f t="shared" si="4"/>
        <v>0</v>
      </c>
      <c r="AL12" s="4"/>
      <c r="AM12" s="4"/>
      <c r="AN12" s="4"/>
    </row>
    <row r="13" spans="1:40" s="1" customFormat="1" ht="21" customHeight="1">
      <c r="A13" s="12">
        <v>7</v>
      </c>
      <c r="B13" s="119" t="s">
        <v>296</v>
      </c>
      <c r="C13" s="120" t="s">
        <v>294</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297</v>
      </c>
      <c r="C14" s="120" t="s">
        <v>298</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299</v>
      </c>
      <c r="C15" s="120" t="s">
        <v>300</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301</v>
      </c>
      <c r="C16" s="120" t="s">
        <v>302</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303</v>
      </c>
      <c r="C17" s="120" t="s">
        <v>304</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305</v>
      </c>
      <c r="C18" s="120" t="s">
        <v>306</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307</v>
      </c>
      <c r="C19" s="120" t="s">
        <v>308</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309</v>
      </c>
      <c r="C20" s="120" t="s">
        <v>310</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311</v>
      </c>
      <c r="C21" s="120" t="s">
        <v>310</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8"/>
      <c r="AM21" s="209"/>
      <c r="AN21" s="4"/>
    </row>
    <row r="22" spans="1:40" s="1" customFormat="1" ht="21.75" customHeight="1">
      <c r="A22" s="18">
        <v>16</v>
      </c>
      <c r="B22" s="119" t="s">
        <v>312</v>
      </c>
      <c r="C22" s="120" t="s">
        <v>313</v>
      </c>
      <c r="D22" s="32"/>
      <c r="E22" s="33"/>
      <c r="F22" s="33"/>
      <c r="G22" s="33"/>
      <c r="H22" s="33"/>
      <c r="I22" s="33"/>
      <c r="J22" s="33"/>
      <c r="K22" s="33"/>
      <c r="L22" s="33"/>
      <c r="M22" s="33"/>
      <c r="N22" s="33"/>
      <c r="O22" s="48"/>
      <c r="P22" s="33"/>
      <c r="Q22" s="33"/>
      <c r="R22" s="33" t="s">
        <v>5</v>
      </c>
      <c r="S22" s="33"/>
      <c r="T22" s="33"/>
      <c r="U22" s="33"/>
      <c r="V22" s="33"/>
      <c r="W22" s="33"/>
      <c r="X22" s="33"/>
      <c r="Y22" s="33"/>
      <c r="Z22" s="33"/>
      <c r="AA22" s="33"/>
      <c r="AB22" s="33"/>
      <c r="AC22" s="33"/>
      <c r="AD22" s="33"/>
      <c r="AE22" s="33"/>
      <c r="AF22" s="33"/>
      <c r="AG22" s="33"/>
      <c r="AH22" s="33"/>
      <c r="AI22" s="7">
        <f t="shared" si="2"/>
        <v>1</v>
      </c>
      <c r="AJ22" s="95">
        <f t="shared" si="3"/>
        <v>0</v>
      </c>
      <c r="AK22" s="109">
        <f t="shared" si="4"/>
        <v>0</v>
      </c>
      <c r="AL22" s="4"/>
      <c r="AM22" s="4"/>
      <c r="AN22" s="4"/>
    </row>
    <row r="23" spans="1:40" s="1" customFormat="1" ht="21" customHeight="1">
      <c r="A23" s="12">
        <v>17</v>
      </c>
      <c r="B23" s="119" t="s">
        <v>286</v>
      </c>
      <c r="C23" s="120" t="s">
        <v>314</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315</v>
      </c>
      <c r="C24" s="120" t="s">
        <v>316</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317</v>
      </c>
      <c r="C25" s="120" t="s">
        <v>318</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319</v>
      </c>
      <c r="C26" s="120" t="s">
        <v>320</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321</v>
      </c>
      <c r="C27" s="120" t="s">
        <v>322</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323</v>
      </c>
      <c r="C28" s="120" t="s">
        <v>324</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325</v>
      </c>
      <c r="C29" s="120" t="s">
        <v>326</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327</v>
      </c>
      <c r="C30" s="120" t="s">
        <v>328</v>
      </c>
      <c r="D30" s="22"/>
      <c r="E30" s="21"/>
      <c r="F30" s="21"/>
      <c r="G30" s="21"/>
      <c r="H30" s="21"/>
      <c r="I30" s="21"/>
      <c r="J30" s="21"/>
      <c r="K30" s="21"/>
      <c r="L30" s="21"/>
      <c r="M30" s="21"/>
      <c r="N30" s="21"/>
      <c r="O30" s="23"/>
      <c r="P30" s="21"/>
      <c r="Q30" s="21"/>
      <c r="R30" s="21" t="s">
        <v>5</v>
      </c>
      <c r="S30" s="21"/>
      <c r="T30" s="21"/>
      <c r="U30" s="21"/>
      <c r="V30" s="21"/>
      <c r="W30" s="21"/>
      <c r="X30" s="21"/>
      <c r="Y30" s="21"/>
      <c r="Z30" s="21"/>
      <c r="AA30" s="21"/>
      <c r="AB30" s="21"/>
      <c r="AC30" s="21"/>
      <c r="AD30" s="21"/>
      <c r="AE30" s="21"/>
      <c r="AF30" s="21"/>
      <c r="AG30" s="21"/>
      <c r="AH30" s="21"/>
      <c r="AI30" s="7">
        <f t="shared" si="8"/>
        <v>1</v>
      </c>
      <c r="AJ30" s="117">
        <f t="shared" si="9"/>
        <v>0</v>
      </c>
      <c r="AK30" s="117">
        <f t="shared" si="10"/>
        <v>0</v>
      </c>
      <c r="AL30" s="4"/>
      <c r="AM30" s="4"/>
      <c r="AN30" s="4"/>
    </row>
    <row r="31" spans="1:40" s="1" customFormat="1" ht="21" customHeight="1">
      <c r="A31" s="12">
        <v>25</v>
      </c>
      <c r="B31" s="119" t="s">
        <v>329</v>
      </c>
      <c r="C31" s="120" t="s">
        <v>330</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331</v>
      </c>
      <c r="C32" s="120" t="s">
        <v>330</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332</v>
      </c>
      <c r="C33" s="120" t="s">
        <v>333</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334</v>
      </c>
      <c r="C34" s="120" t="s">
        <v>335</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336</v>
      </c>
      <c r="C35" s="120" t="s">
        <v>337</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338</v>
      </c>
      <c r="C36" s="120" t="s">
        <v>339</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340</v>
      </c>
      <c r="C37" s="120" t="s">
        <v>341</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342</v>
      </c>
      <c r="C38" s="120" t="s">
        <v>343</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344</v>
      </c>
      <c r="C39" s="120" t="s">
        <v>343</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345</v>
      </c>
      <c r="C40" s="120" t="s">
        <v>346</v>
      </c>
      <c r="D40" s="22"/>
      <c r="E40" s="21"/>
      <c r="F40" s="21"/>
      <c r="G40" s="21"/>
      <c r="H40" s="21"/>
      <c r="I40" s="21"/>
      <c r="J40" s="21"/>
      <c r="K40" s="21"/>
      <c r="L40" s="21"/>
      <c r="M40" s="21"/>
      <c r="N40" s="21"/>
      <c r="O40" s="23"/>
      <c r="P40" s="21"/>
      <c r="Q40" s="21"/>
      <c r="R40" s="21" t="s">
        <v>5</v>
      </c>
      <c r="S40" s="21"/>
      <c r="T40" s="21"/>
      <c r="U40" s="21"/>
      <c r="V40" s="21"/>
      <c r="W40" s="21"/>
      <c r="X40" s="21"/>
      <c r="Y40" s="21"/>
      <c r="Z40" s="21"/>
      <c r="AA40" s="21"/>
      <c r="AB40" s="21"/>
      <c r="AC40" s="21"/>
      <c r="AD40" s="21"/>
      <c r="AE40" s="21"/>
      <c r="AF40" s="21"/>
      <c r="AG40" s="21"/>
      <c r="AH40" s="21"/>
      <c r="AI40" s="7">
        <f t="shared" si="5"/>
        <v>1</v>
      </c>
      <c r="AJ40" s="110">
        <f t="shared" si="6"/>
        <v>0</v>
      </c>
      <c r="AK40" s="110">
        <f t="shared" si="7"/>
        <v>0</v>
      </c>
    </row>
    <row r="41" spans="1:40" ht="16.5">
      <c r="A41" s="12">
        <v>35</v>
      </c>
      <c r="B41" s="119" t="s">
        <v>347</v>
      </c>
      <c r="C41" s="120" t="s">
        <v>348</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349</v>
      </c>
      <c r="C42" s="120" t="s">
        <v>350</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351</v>
      </c>
      <c r="C43" s="120" t="s">
        <v>352</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353</v>
      </c>
      <c r="C44" s="120" t="s">
        <v>354</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10" t="s">
        <v>8</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31">
        <f>SUM(AI7:AI54)</f>
        <v>4</v>
      </c>
      <c r="AJ55" s="31">
        <f>SUM(AJ7:AJ54)</f>
        <v>0</v>
      </c>
      <c r="AK55" s="31">
        <f>SUM(AK7:AK54)</f>
        <v>0</v>
      </c>
    </row>
    <row r="56" spans="1:37">
      <c r="A56" s="195" t="s">
        <v>127</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37" ht="19.5">
      <c r="B57" s="194"/>
      <c r="C57" s="194"/>
      <c r="D57" s="194"/>
      <c r="E57" s="194"/>
      <c r="F57" s="194"/>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94"/>
      <c r="C58" s="194"/>
      <c r="D58" s="194"/>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94"/>
      <c r="C59" s="194"/>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B59:C59"/>
    <mergeCell ref="B57:F57"/>
    <mergeCell ref="B58:D58"/>
    <mergeCell ref="A55:AH55"/>
    <mergeCell ref="A5:A6"/>
    <mergeCell ref="A56:AK56"/>
    <mergeCell ref="B5:C6"/>
    <mergeCell ref="A1:O1"/>
    <mergeCell ref="P1:AK1"/>
    <mergeCell ref="A2:O2"/>
    <mergeCell ref="P2:AK2"/>
    <mergeCell ref="A3:AK3"/>
    <mergeCell ref="AL21:AM21"/>
    <mergeCell ref="H4:K4"/>
    <mergeCell ref="L4:M4"/>
    <mergeCell ref="N4:P4"/>
    <mergeCell ref="Q4:S4"/>
    <mergeCell ref="AK5:AK6"/>
    <mergeCell ref="AI5:AI6"/>
    <mergeCell ref="AJ5:AJ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ht="35.25" customHeight="1">
      <c r="A3" s="192" t="s">
        <v>178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61" customFormat="1" ht="21" customHeight="1">
      <c r="A7" s="121">
        <v>1</v>
      </c>
      <c r="B7" s="119" t="s">
        <v>179</v>
      </c>
      <c r="C7" s="120" t="s">
        <v>36</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180</v>
      </c>
      <c r="C8" s="120" t="s">
        <v>14</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181</v>
      </c>
      <c r="C9" s="120" t="s">
        <v>35</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182</v>
      </c>
      <c r="C10" s="120" t="s">
        <v>35</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183</v>
      </c>
      <c r="C11" s="120" t="s">
        <v>35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176</v>
      </c>
      <c r="C12" s="120" t="s">
        <v>12</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170</v>
      </c>
      <c r="C13" s="120" t="s">
        <v>28</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184</v>
      </c>
      <c r="C14" s="120" t="s">
        <v>28</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185</v>
      </c>
      <c r="C15" s="120" t="s">
        <v>53</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186</v>
      </c>
      <c r="C16" s="120" t="s">
        <v>29</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187</v>
      </c>
      <c r="C17" s="120" t="s">
        <v>29</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188</v>
      </c>
      <c r="C18" s="120" t="s">
        <v>29</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189</v>
      </c>
      <c r="C19" s="120" t="s">
        <v>190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191</v>
      </c>
      <c r="C20" s="120" t="s">
        <v>25</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192</v>
      </c>
      <c r="C21" s="120" t="s">
        <v>38</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193</v>
      </c>
      <c r="C22" s="120" t="s">
        <v>34</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194</v>
      </c>
      <c r="C23" s="120" t="s">
        <v>20</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195</v>
      </c>
      <c r="C24" s="120" t="s">
        <v>20</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174</v>
      </c>
      <c r="C25" s="120" t="s">
        <v>20</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191</v>
      </c>
      <c r="C26" s="120" t="s">
        <v>20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196</v>
      </c>
      <c r="C27" s="120" t="s">
        <v>45</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197</v>
      </c>
      <c r="C28" s="120" t="s">
        <v>45</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198</v>
      </c>
      <c r="C29" s="120" t="s">
        <v>41</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199</v>
      </c>
      <c r="C30" s="120" t="s">
        <v>40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200</v>
      </c>
      <c r="C31" s="120" t="s">
        <v>47</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201</v>
      </c>
      <c r="C32" s="120" t="s">
        <v>47</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202</v>
      </c>
      <c r="C33" s="120" t="s">
        <v>37</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203</v>
      </c>
      <c r="C34" s="120" t="s">
        <v>26</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204</v>
      </c>
      <c r="C35" s="120" t="s">
        <v>32</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11" t="s">
        <v>8</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c r="AI43" s="54">
        <f>SUM(AI7:AI42)</f>
        <v>0</v>
      </c>
      <c r="AJ43" s="54">
        <f>SUM(AJ7:AJ42)</f>
        <v>0</v>
      </c>
      <c r="AK43" s="54">
        <f>SUM(AK7:AK42)</f>
        <v>0</v>
      </c>
    </row>
    <row r="44" spans="1:37">
      <c r="A44" s="195" t="s">
        <v>127</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7"/>
    </row>
    <row r="45" spans="1:37">
      <c r="B45" s="194"/>
      <c r="C45" s="19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4"/>
      <c r="C46" s="194"/>
      <c r="D46" s="194"/>
      <c r="E46" s="194"/>
      <c r="F46" s="1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94"/>
      <c r="C47" s="194"/>
      <c r="D47" s="19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94"/>
      <c r="C48" s="19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B48:C48"/>
    <mergeCell ref="B45:C45"/>
    <mergeCell ref="B46:F46"/>
    <mergeCell ref="B47:D47"/>
    <mergeCell ref="A43:AH43"/>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tabSelected="1" zoomScaleNormal="100" workbookViewId="0">
      <selection activeCell="M22" sqref="M22"/>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190" t="s">
        <v>0</v>
      </c>
      <c r="B1" s="190"/>
      <c r="C1" s="190"/>
      <c r="D1" s="190"/>
      <c r="E1" s="190"/>
      <c r="F1" s="190"/>
      <c r="G1" s="190"/>
      <c r="H1" s="190"/>
      <c r="I1" s="190"/>
      <c r="J1" s="190"/>
      <c r="K1" s="190"/>
      <c r="L1" s="190"/>
      <c r="M1" s="190"/>
      <c r="N1" s="190"/>
      <c r="O1" s="190"/>
      <c r="P1" s="191" t="s">
        <v>1</v>
      </c>
      <c r="Q1" s="191"/>
      <c r="R1" s="191"/>
      <c r="S1" s="191"/>
      <c r="T1" s="191"/>
      <c r="U1" s="191"/>
      <c r="V1" s="191"/>
      <c r="W1" s="191"/>
      <c r="X1" s="191"/>
      <c r="Y1" s="191"/>
      <c r="Z1" s="191"/>
      <c r="AA1" s="191"/>
      <c r="AB1" s="191"/>
      <c r="AC1" s="191"/>
      <c r="AD1" s="191"/>
      <c r="AE1" s="191"/>
      <c r="AF1" s="191"/>
      <c r="AG1" s="191"/>
      <c r="AH1" s="191"/>
      <c r="AI1" s="191"/>
      <c r="AJ1" s="191"/>
      <c r="AK1" s="191"/>
    </row>
    <row r="2" spans="1:40">
      <c r="A2" s="191" t="s">
        <v>44</v>
      </c>
      <c r="B2" s="191"/>
      <c r="C2" s="191"/>
      <c r="D2" s="191"/>
      <c r="E2" s="191"/>
      <c r="F2" s="191"/>
      <c r="G2" s="191"/>
      <c r="H2" s="191"/>
      <c r="I2" s="191"/>
      <c r="J2" s="191"/>
      <c r="K2" s="191"/>
      <c r="L2" s="191"/>
      <c r="M2" s="191"/>
      <c r="N2" s="191"/>
      <c r="O2" s="191"/>
      <c r="P2" s="191" t="s">
        <v>2</v>
      </c>
      <c r="Q2" s="191"/>
      <c r="R2" s="191"/>
      <c r="S2" s="191"/>
      <c r="T2" s="191"/>
      <c r="U2" s="191"/>
      <c r="V2" s="191"/>
      <c r="W2" s="191"/>
      <c r="X2" s="191"/>
      <c r="Y2" s="191"/>
      <c r="Z2" s="191"/>
      <c r="AA2" s="191"/>
      <c r="AB2" s="191"/>
      <c r="AC2" s="191"/>
      <c r="AD2" s="191"/>
      <c r="AE2" s="191"/>
      <c r="AF2" s="191"/>
      <c r="AG2" s="191"/>
      <c r="AH2" s="191"/>
      <c r="AI2" s="191"/>
      <c r="AJ2" s="191"/>
      <c r="AK2" s="191"/>
    </row>
    <row r="3" spans="1:40" ht="22.5">
      <c r="A3" s="192" t="s">
        <v>222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40" ht="31.5" customHeight="1">
      <c r="B4" s="92"/>
      <c r="C4" s="92"/>
      <c r="D4" s="92" t="s">
        <v>52</v>
      </c>
      <c r="E4" s="92" t="s">
        <v>52</v>
      </c>
      <c r="F4" s="92"/>
      <c r="G4" s="92"/>
      <c r="H4" s="193" t="s">
        <v>123</v>
      </c>
      <c r="I4" s="193"/>
      <c r="J4" s="193"/>
      <c r="K4" s="193"/>
      <c r="L4" s="193">
        <v>10</v>
      </c>
      <c r="M4" s="193"/>
      <c r="N4" s="193" t="s">
        <v>124</v>
      </c>
      <c r="O4" s="193"/>
      <c r="P4" s="193"/>
      <c r="Q4" s="193">
        <v>2021</v>
      </c>
      <c r="R4" s="193"/>
      <c r="S4" s="193"/>
      <c r="T4" s="92"/>
      <c r="U4" s="92"/>
      <c r="V4" s="92"/>
      <c r="W4" s="92"/>
      <c r="X4" s="92"/>
      <c r="Y4" s="92"/>
      <c r="Z4" s="92"/>
      <c r="AA4" s="92"/>
      <c r="AB4" s="92"/>
      <c r="AC4" s="92"/>
      <c r="AD4" s="92"/>
      <c r="AE4" s="92"/>
      <c r="AF4" s="92"/>
      <c r="AG4" s="92"/>
      <c r="AH4" s="92"/>
      <c r="AI4" s="92"/>
      <c r="AJ4" s="92"/>
      <c r="AK4" s="92"/>
    </row>
    <row r="5" spans="1:40" s="9" customFormat="1" ht="21" customHeight="1">
      <c r="A5" s="200" t="s">
        <v>3</v>
      </c>
      <c r="B5" s="202" t="s">
        <v>4</v>
      </c>
      <c r="C5" s="203"/>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8" t="s">
        <v>5</v>
      </c>
      <c r="AJ5" s="198" t="s">
        <v>6</v>
      </c>
      <c r="AK5" s="198" t="s">
        <v>7</v>
      </c>
    </row>
    <row r="6" spans="1:40" s="9" customFormat="1" ht="21" customHeight="1">
      <c r="A6" s="201"/>
      <c r="B6" s="204"/>
      <c r="C6" s="205"/>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9"/>
      <c r="AJ6" s="199"/>
      <c r="AK6" s="199"/>
    </row>
    <row r="7" spans="1:40" s="60" customFormat="1">
      <c r="A7" s="18">
        <v>1</v>
      </c>
      <c r="B7" s="119" t="s">
        <v>205</v>
      </c>
      <c r="C7" s="120" t="s">
        <v>17</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206</v>
      </c>
      <c r="C8" s="120" t="s">
        <v>18</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207</v>
      </c>
      <c r="C9" s="120" t="s">
        <v>42</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208</v>
      </c>
      <c r="C10" s="120" t="s">
        <v>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209</v>
      </c>
      <c r="C11" s="120" t="s">
        <v>24</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210</v>
      </c>
      <c r="C12" s="120" t="s">
        <v>24</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211</v>
      </c>
      <c r="C13" s="120" t="s">
        <v>212</v>
      </c>
      <c r="D13" s="113" t="s">
        <v>355</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1</v>
      </c>
      <c r="AJ13" s="110">
        <f t="shared" si="3"/>
        <v>0</v>
      </c>
      <c r="AK13" s="110">
        <f t="shared" si="4"/>
        <v>0</v>
      </c>
      <c r="AL13" s="59"/>
      <c r="AM13" s="59"/>
      <c r="AN13" s="59"/>
    </row>
    <row r="14" spans="1:40" s="60" customFormat="1">
      <c r="A14" s="18">
        <v>8</v>
      </c>
      <c r="B14" s="119" t="s">
        <v>213</v>
      </c>
      <c r="C14" s="120" t="s">
        <v>15</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214</v>
      </c>
      <c r="C15" s="120" t="s">
        <v>15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173</v>
      </c>
      <c r="C16" s="120" t="s">
        <v>38</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215</v>
      </c>
      <c r="C17" s="120" t="s">
        <v>13</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216</v>
      </c>
      <c r="C18" s="120" t="s">
        <v>20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191</v>
      </c>
      <c r="C19" s="120" t="s">
        <v>20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217</v>
      </c>
      <c r="C20" s="120" t="s">
        <v>30</v>
      </c>
      <c r="D20" s="113"/>
      <c r="E20" s="113"/>
      <c r="F20" s="113"/>
      <c r="G20" s="113"/>
      <c r="H20" s="113"/>
      <c r="I20" s="113"/>
      <c r="J20" s="113"/>
      <c r="K20" s="113"/>
      <c r="L20" s="113"/>
      <c r="M20" s="113"/>
      <c r="N20" s="113"/>
      <c r="O20" s="113"/>
      <c r="P20" s="113"/>
      <c r="Q20" s="113" t="s">
        <v>6</v>
      </c>
      <c r="R20" s="113"/>
      <c r="S20" s="113"/>
      <c r="T20" s="113"/>
      <c r="U20" s="113"/>
      <c r="V20" s="113"/>
      <c r="W20" s="113"/>
      <c r="X20" s="113"/>
      <c r="Y20" s="113"/>
      <c r="Z20" s="113"/>
      <c r="AA20" s="113"/>
      <c r="AB20" s="113"/>
      <c r="AC20" s="113"/>
      <c r="AD20" s="113"/>
      <c r="AE20" s="113"/>
      <c r="AF20" s="113"/>
      <c r="AG20" s="113"/>
      <c r="AH20" s="113"/>
      <c r="AI20" s="7">
        <f t="shared" si="5"/>
        <v>0</v>
      </c>
      <c r="AJ20" s="117">
        <f t="shared" si="6"/>
        <v>1</v>
      </c>
      <c r="AK20" s="117">
        <f t="shared" si="7"/>
        <v>0</v>
      </c>
      <c r="AL20" s="214"/>
      <c r="AM20" s="215"/>
      <c r="AN20" s="59"/>
    </row>
    <row r="21" spans="1:40" s="60" customFormat="1" ht="21" customHeight="1">
      <c r="A21" s="18">
        <v>15</v>
      </c>
      <c r="B21" s="119" t="s">
        <v>149</v>
      </c>
      <c r="C21" s="120" t="s">
        <v>218</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219</v>
      </c>
      <c r="C22" s="120" t="s">
        <v>26</v>
      </c>
      <c r="D22" s="55" t="s">
        <v>355</v>
      </c>
      <c r="E22" s="53"/>
      <c r="F22" s="53"/>
      <c r="G22" s="53"/>
      <c r="H22" s="53"/>
      <c r="I22" s="53"/>
      <c r="J22" s="53" t="s">
        <v>5</v>
      </c>
      <c r="K22" s="53" t="s">
        <v>6</v>
      </c>
      <c r="L22" s="53"/>
      <c r="M22" s="53"/>
      <c r="N22" s="53"/>
      <c r="O22" s="53"/>
      <c r="P22" s="53"/>
      <c r="Q22" s="53" t="s">
        <v>6</v>
      </c>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2</v>
      </c>
      <c r="AJ22" s="117">
        <f>COUNTIF(E22:AI22,"P")+2*COUNTIF(E22:AI22,"2P")+COUNTIF(E22:AI22,"TP")+COUNTIF(E22:AI22,"PT")+COUNTIF(E22:AI22,"PK")+COUNTIF(E22:AI22,"KP")+2*COUNTIF(E22:AI22,"P2")</f>
        <v>2</v>
      </c>
      <c r="AK22" s="117">
        <f>COUNTIF(D22:AH22,"T")+2*COUNTIF(D22:AH22,"2T")+2*COUNTIF(D22:AH22,"T2")+COUNTIF(D22:AH22,"PT")+COUNTIF(D22:AH22,"TP")+COUNTIF(D22:AH22,"TK")+COUNTIF(D22:AH22,"KT")</f>
        <v>0</v>
      </c>
      <c r="AL22" s="59"/>
      <c r="AM22" s="59"/>
      <c r="AN22" s="59"/>
    </row>
    <row r="23" spans="1:40" s="60" customFormat="1" ht="21" customHeight="1">
      <c r="A23" s="18">
        <v>17</v>
      </c>
      <c r="B23" s="119" t="s">
        <v>220</v>
      </c>
      <c r="C23" s="120" t="s">
        <v>22</v>
      </c>
      <c r="D23" s="55"/>
      <c r="E23" s="53"/>
      <c r="F23" s="53"/>
      <c r="G23" s="53"/>
      <c r="H23" s="53"/>
      <c r="I23" s="53"/>
      <c r="J23" s="53" t="s">
        <v>5</v>
      </c>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1</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221</v>
      </c>
      <c r="C24" s="120" t="s">
        <v>22</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6" t="s">
        <v>8</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7">
        <f>SUM(AI31:AI33)</f>
        <v>0</v>
      </c>
      <c r="AJ34" s="7">
        <f>SUM(AJ31:AJ33)</f>
        <v>0</v>
      </c>
      <c r="AK34" s="7">
        <f>SUM(AK31:AK33)</f>
        <v>0</v>
      </c>
    </row>
    <row r="35" spans="1:37">
      <c r="A35" s="195" t="s">
        <v>127</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7"/>
    </row>
    <row r="36" spans="1:37">
      <c r="B36" s="194"/>
      <c r="C36" s="194"/>
      <c r="D36" s="19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94"/>
      <c r="C37" s="19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B37:C37"/>
    <mergeCell ref="B36:D36"/>
    <mergeCell ref="A34:AH34"/>
    <mergeCell ref="A5:A6"/>
    <mergeCell ref="A35:AK35"/>
    <mergeCell ref="B5:C6"/>
    <mergeCell ref="A1:O1"/>
    <mergeCell ref="P1:AK1"/>
    <mergeCell ref="A2:O2"/>
    <mergeCell ref="P2:AK2"/>
    <mergeCell ref="A3:AK3"/>
    <mergeCell ref="AL20:AM20"/>
    <mergeCell ref="H4:K4"/>
    <mergeCell ref="L4:M4"/>
    <mergeCell ref="N4:P4"/>
    <mergeCell ref="Q4:S4"/>
    <mergeCell ref="AK5:AK6"/>
    <mergeCell ref="AI5:AI6"/>
    <mergeCell ref="AJ5:AJ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4" t="s">
        <v>54</v>
      </c>
      <c r="C1" s="134"/>
      <c r="D1" s="134"/>
      <c r="E1" s="134"/>
      <c r="F1" s="134"/>
      <c r="G1" s="134"/>
      <c r="H1" s="134"/>
      <c r="I1" s="134"/>
      <c r="J1" s="134"/>
      <c r="K1" s="101"/>
      <c r="L1" s="101"/>
      <c r="M1" s="101"/>
      <c r="N1" s="135" t="s">
        <v>55</v>
      </c>
      <c r="O1" s="135"/>
      <c r="P1" s="135"/>
      <c r="Q1" s="135"/>
      <c r="R1" s="135"/>
      <c r="S1" s="135"/>
      <c r="T1" s="135"/>
      <c r="U1" s="135"/>
      <c r="V1" s="135"/>
      <c r="W1" s="135"/>
      <c r="X1" s="135"/>
      <c r="Y1" s="135"/>
    </row>
    <row r="2" spans="2:25" ht="24" customHeight="1">
      <c r="B2" s="136" t="s">
        <v>125</v>
      </c>
      <c r="C2" s="136"/>
      <c r="D2" s="136"/>
      <c r="E2" s="136"/>
      <c r="F2" s="136"/>
      <c r="G2" s="136"/>
      <c r="H2" s="136"/>
      <c r="I2" s="136"/>
      <c r="J2" s="136"/>
      <c r="K2" s="136"/>
      <c r="L2" s="136"/>
      <c r="M2" s="136"/>
      <c r="N2" s="136"/>
      <c r="O2" s="136"/>
      <c r="P2" s="136"/>
      <c r="Q2" s="136"/>
      <c r="R2" s="136"/>
      <c r="S2" s="136"/>
      <c r="T2" s="136"/>
      <c r="U2" s="136"/>
      <c r="V2" s="136"/>
      <c r="W2" s="136"/>
      <c r="X2" s="136"/>
      <c r="Y2" s="136"/>
    </row>
    <row r="3" spans="2:25" ht="33" customHeight="1">
      <c r="B3" s="137" t="s">
        <v>126</v>
      </c>
      <c r="C3" s="137"/>
      <c r="D3" s="137"/>
      <c r="E3" s="137"/>
      <c r="F3" s="137"/>
      <c r="G3" s="137"/>
      <c r="H3" s="137"/>
      <c r="I3" s="137"/>
      <c r="J3" s="137"/>
      <c r="K3" s="137"/>
      <c r="L3" s="137"/>
      <c r="M3" s="137"/>
      <c r="N3" s="137"/>
      <c r="O3" s="137"/>
      <c r="P3" s="137"/>
      <c r="Q3" s="137"/>
      <c r="R3" s="137"/>
      <c r="S3" s="137"/>
      <c r="T3" s="137"/>
      <c r="U3" s="137"/>
      <c r="V3" s="137"/>
      <c r="W3" s="137"/>
      <c r="X3" s="137"/>
      <c r="Y3" s="137"/>
    </row>
    <row r="4" spans="2:25" s="64" customFormat="1" ht="21" customHeight="1">
      <c r="B4" s="145" t="s">
        <v>128</v>
      </c>
      <c r="C4" s="146"/>
      <c r="D4" s="146"/>
      <c r="E4" s="146"/>
      <c r="F4" s="146"/>
      <c r="G4" s="146"/>
      <c r="H4" s="146"/>
      <c r="I4" s="146"/>
      <c r="J4" s="146"/>
      <c r="K4" s="146"/>
      <c r="L4" s="146"/>
      <c r="M4" s="146"/>
      <c r="N4" s="146"/>
      <c r="O4" s="146"/>
      <c r="P4" s="146"/>
      <c r="Q4" s="146"/>
      <c r="R4" s="146"/>
      <c r="S4" s="146"/>
      <c r="T4" s="146"/>
      <c r="U4" s="146"/>
      <c r="V4" s="146"/>
      <c r="W4" s="146"/>
      <c r="X4" s="146"/>
      <c r="Y4" s="147"/>
    </row>
    <row r="5" spans="2:25" s="65" customFormat="1" ht="33" customHeight="1">
      <c r="B5" s="77" t="s">
        <v>58</v>
      </c>
      <c r="C5" s="56" t="s">
        <v>59</v>
      </c>
      <c r="D5" s="77" t="s">
        <v>60</v>
      </c>
      <c r="E5" s="78" t="s">
        <v>117</v>
      </c>
      <c r="F5" s="78" t="s">
        <v>118</v>
      </c>
      <c r="G5" s="78" t="s">
        <v>116</v>
      </c>
      <c r="H5" s="77" t="s">
        <v>58</v>
      </c>
      <c r="I5" s="56" t="s">
        <v>59</v>
      </c>
      <c r="J5" s="77" t="s">
        <v>60</v>
      </c>
      <c r="K5" s="78" t="s">
        <v>117</v>
      </c>
      <c r="L5" s="78" t="s">
        <v>118</v>
      </c>
      <c r="M5" s="104" t="s">
        <v>116</v>
      </c>
      <c r="N5" s="77" t="s">
        <v>58</v>
      </c>
      <c r="O5" s="56" t="s">
        <v>59</v>
      </c>
      <c r="P5" s="77" t="s">
        <v>60</v>
      </c>
      <c r="Q5" s="78" t="s">
        <v>117</v>
      </c>
      <c r="R5" s="78" t="s">
        <v>118</v>
      </c>
      <c r="S5" s="78" t="s">
        <v>116</v>
      </c>
      <c r="T5" s="77" t="s">
        <v>58</v>
      </c>
      <c r="U5" s="56" t="s">
        <v>59</v>
      </c>
      <c r="V5" s="77" t="s">
        <v>60</v>
      </c>
      <c r="W5" s="78" t="s">
        <v>117</v>
      </c>
      <c r="X5" s="78" t="s">
        <v>118</v>
      </c>
      <c r="Y5" s="78" t="s">
        <v>116</v>
      </c>
    </row>
    <row r="6" spans="2:25" s="69" customFormat="1" ht="21" customHeight="1">
      <c r="B6" s="66">
        <v>1</v>
      </c>
      <c r="C6" s="67" t="s">
        <v>61</v>
      </c>
      <c r="D6" s="70">
        <v>26</v>
      </c>
      <c r="E6" s="79" t="e">
        <f>#REF!</f>
        <v>#REF!</v>
      </c>
      <c r="F6" s="83" t="e">
        <f>#REF!</f>
        <v>#REF!</v>
      </c>
      <c r="G6" s="87" t="e">
        <f>#REF!</f>
        <v>#REF!</v>
      </c>
      <c r="H6" s="76">
        <v>1</v>
      </c>
      <c r="I6" s="74" t="s">
        <v>62</v>
      </c>
      <c r="J6" s="49">
        <v>35</v>
      </c>
      <c r="K6" s="79" t="e">
        <f>#REF!</f>
        <v>#REF!</v>
      </c>
      <c r="L6" s="83" t="e">
        <f>#REF!</f>
        <v>#REF!</v>
      </c>
      <c r="M6" s="87" t="e">
        <f>#REF!</f>
        <v>#REF!</v>
      </c>
      <c r="N6" s="76">
        <v>1</v>
      </c>
      <c r="O6" s="105" t="s">
        <v>87</v>
      </c>
      <c r="P6" s="49">
        <v>24</v>
      </c>
      <c r="Q6" s="79" t="e">
        <f>#REF!</f>
        <v>#REF!</v>
      </c>
      <c r="R6" s="83" t="e">
        <f>#REF!</f>
        <v>#REF!</v>
      </c>
      <c r="S6" s="87" t="e">
        <f>#REF!</f>
        <v>#REF!</v>
      </c>
      <c r="T6" s="76">
        <v>1</v>
      </c>
      <c r="U6" s="74" t="s">
        <v>80</v>
      </c>
      <c r="V6" s="49">
        <v>27</v>
      </c>
      <c r="W6" s="79" t="e">
        <f>#REF!</f>
        <v>#REF!</v>
      </c>
      <c r="X6" s="83" t="e">
        <f>#REF!</f>
        <v>#REF!</v>
      </c>
      <c r="Y6" s="87" t="e">
        <f>#REF!</f>
        <v>#REF!</v>
      </c>
    </row>
    <row r="7" spans="2:25" s="69" customFormat="1" ht="21" customHeight="1">
      <c r="B7" s="66">
        <v>2</v>
      </c>
      <c r="C7" s="67" t="s">
        <v>66</v>
      </c>
      <c r="D7" s="70">
        <v>28</v>
      </c>
      <c r="E7" s="79" t="e">
        <f>#REF!</f>
        <v>#REF!</v>
      </c>
      <c r="F7" s="83" t="e">
        <f>#REF!</f>
        <v>#REF!</v>
      </c>
      <c r="G7" s="87" t="e">
        <f>#REF!</f>
        <v>#REF!</v>
      </c>
      <c r="H7" s="76">
        <v>2</v>
      </c>
      <c r="I7" s="74" t="s">
        <v>67</v>
      </c>
      <c r="J7" s="49">
        <v>34</v>
      </c>
      <c r="K7" s="79" t="e">
        <f>#REF!</f>
        <v>#REF!</v>
      </c>
      <c r="L7" s="83" t="e">
        <f>#REF!</f>
        <v>#REF!</v>
      </c>
      <c r="M7" s="87" t="e">
        <f>#REF!</f>
        <v>#REF!</v>
      </c>
      <c r="N7" s="76">
        <v>2</v>
      </c>
      <c r="O7" s="105" t="s">
        <v>91</v>
      </c>
      <c r="P7" s="49">
        <v>22</v>
      </c>
      <c r="Q7" s="79" t="e">
        <f>#REF!</f>
        <v>#REF!</v>
      </c>
      <c r="R7" s="83" t="e">
        <f>#REF!</f>
        <v>#REF!</v>
      </c>
      <c r="S7" s="87" t="e">
        <f>#REF!</f>
        <v>#REF!</v>
      </c>
      <c r="T7" s="76">
        <v>2</v>
      </c>
      <c r="U7" s="74" t="s">
        <v>84</v>
      </c>
      <c r="V7" s="76">
        <v>25</v>
      </c>
      <c r="W7" s="79" t="e">
        <f>#REF!</f>
        <v>#REF!</v>
      </c>
      <c r="X7" s="83" t="e">
        <f>#REF!</f>
        <v>#REF!</v>
      </c>
      <c r="Y7" s="87" t="e">
        <f>#REF!</f>
        <v>#REF!</v>
      </c>
    </row>
    <row r="8" spans="2:25" s="69" customFormat="1" ht="21" customHeight="1">
      <c r="B8" s="66">
        <v>3</v>
      </c>
      <c r="C8" s="67" t="s">
        <v>70</v>
      </c>
      <c r="D8" s="70">
        <v>29</v>
      </c>
      <c r="E8" s="79" t="e">
        <f>#REF!</f>
        <v>#REF!</v>
      </c>
      <c r="F8" s="83" t="e">
        <f>#REF!</f>
        <v>#REF!</v>
      </c>
      <c r="G8" s="87" t="e">
        <f>#REF!</f>
        <v>#REF!</v>
      </c>
      <c r="H8" s="76">
        <v>3</v>
      </c>
      <c r="I8" s="74" t="s">
        <v>71</v>
      </c>
      <c r="J8" s="49">
        <v>28</v>
      </c>
      <c r="K8" s="79" t="e">
        <f>#REF!</f>
        <v>#REF!</v>
      </c>
      <c r="L8" s="83" t="e">
        <f>#REF!</f>
        <v>#REF!</v>
      </c>
      <c r="M8" s="87" t="e">
        <f>#REF!</f>
        <v>#REF!</v>
      </c>
      <c r="N8" s="76">
        <v>3</v>
      </c>
      <c r="O8" s="105" t="s">
        <v>94</v>
      </c>
      <c r="P8" s="49">
        <v>25</v>
      </c>
      <c r="Q8" s="79" t="e">
        <f>#REF!</f>
        <v>#REF!</v>
      </c>
      <c r="R8" s="83" t="e">
        <f>#REF!</f>
        <v>#REF!</v>
      </c>
      <c r="S8" s="87" t="e">
        <f>#REF!</f>
        <v>#REF!</v>
      </c>
      <c r="T8" s="76">
        <v>3</v>
      </c>
      <c r="U8" s="74" t="s">
        <v>88</v>
      </c>
      <c r="V8" s="49">
        <v>27</v>
      </c>
      <c r="W8" s="80" t="e">
        <f>#REF!</f>
        <v>#REF!</v>
      </c>
      <c r="X8" s="84" t="e">
        <f>#REF!</f>
        <v>#REF!</v>
      </c>
      <c r="Y8" s="88" t="e">
        <f>#REF!</f>
        <v>#REF!</v>
      </c>
    </row>
    <row r="9" spans="2:25" s="69" customFormat="1" ht="21" customHeight="1">
      <c r="B9" s="66">
        <v>4</v>
      </c>
      <c r="C9" s="67" t="s">
        <v>74</v>
      </c>
      <c r="D9" s="70">
        <v>28</v>
      </c>
      <c r="E9" s="79" t="e">
        <f>#REF!</f>
        <v>#REF!</v>
      </c>
      <c r="F9" s="83" t="e">
        <f>#REF!</f>
        <v>#REF!</v>
      </c>
      <c r="G9" s="87" t="e">
        <f>#REF!</f>
        <v>#REF!</v>
      </c>
      <c r="H9" s="76">
        <v>4</v>
      </c>
      <c r="I9" s="74" t="s">
        <v>75</v>
      </c>
      <c r="J9" s="49">
        <v>21</v>
      </c>
      <c r="K9" s="79" t="e">
        <f>#REF!</f>
        <v>#REF!</v>
      </c>
      <c r="L9" s="83" t="e">
        <f>#REF!</f>
        <v>#REF!</v>
      </c>
      <c r="M9" s="87" t="e">
        <f>#REF!</f>
        <v>#REF!</v>
      </c>
      <c r="N9" s="76">
        <v>4</v>
      </c>
      <c r="O9" s="105" t="s">
        <v>98</v>
      </c>
      <c r="P9" s="49">
        <v>25</v>
      </c>
      <c r="Q9" s="79" t="e">
        <f>#REF!</f>
        <v>#REF!</v>
      </c>
      <c r="R9" s="83" t="e">
        <f>#REF!</f>
        <v>#REF!</v>
      </c>
      <c r="S9" s="87" t="e">
        <f>#REF!</f>
        <v>#REF!</v>
      </c>
      <c r="T9" s="76">
        <v>4</v>
      </c>
      <c r="U9" s="74" t="s">
        <v>95</v>
      </c>
      <c r="V9" s="49">
        <v>17</v>
      </c>
      <c r="W9" s="79" t="e">
        <f>#REF!</f>
        <v>#REF!</v>
      </c>
      <c r="X9" s="83" t="e">
        <f>#REF!</f>
        <v>#REF!</v>
      </c>
      <c r="Y9" s="87" t="e">
        <f>#REF!</f>
        <v>#REF!</v>
      </c>
    </row>
    <row r="10" spans="2:25" s="69" customFormat="1" ht="21" customHeight="1">
      <c r="B10" s="66">
        <v>5</v>
      </c>
      <c r="C10" s="67" t="s">
        <v>79</v>
      </c>
      <c r="D10" s="70">
        <v>25</v>
      </c>
      <c r="E10" s="79" t="e">
        <f>#REF!</f>
        <v>#REF!</v>
      </c>
      <c r="F10" s="83" t="e">
        <f>#REF!</f>
        <v>#REF!</v>
      </c>
      <c r="G10" s="87" t="e">
        <f>#REF!</f>
        <v>#REF!</v>
      </c>
      <c r="H10" s="76">
        <v>5</v>
      </c>
      <c r="I10" s="102" t="s">
        <v>101</v>
      </c>
      <c r="J10" s="76">
        <v>26</v>
      </c>
      <c r="K10" s="82">
        <f>TBN21.3!AI34</f>
        <v>0</v>
      </c>
      <c r="L10" s="86">
        <f>TBN21.3!AJ34</f>
        <v>0</v>
      </c>
      <c r="M10" s="90">
        <f>TBN21.3!AK34</f>
        <v>0</v>
      </c>
      <c r="N10" s="76">
        <v>5</v>
      </c>
      <c r="O10" s="105" t="s">
        <v>102</v>
      </c>
      <c r="P10" s="49">
        <v>18</v>
      </c>
      <c r="Q10" s="79" t="e">
        <f>#REF!</f>
        <v>#REF!</v>
      </c>
      <c r="R10" s="83" t="e">
        <f>#REF!</f>
        <v>#REF!</v>
      </c>
      <c r="S10" s="87" t="e">
        <f>#REF!</f>
        <v>#REF!</v>
      </c>
      <c r="T10" s="76">
        <v>5</v>
      </c>
      <c r="U10" s="74" t="s">
        <v>99</v>
      </c>
      <c r="V10" s="49">
        <v>27</v>
      </c>
      <c r="W10" s="79" t="e">
        <f>#REF!</f>
        <v>#REF!</v>
      </c>
      <c r="X10" s="83" t="e">
        <f>#REF!</f>
        <v>#REF!</v>
      </c>
      <c r="Y10" s="87" t="e">
        <f>#REF!</f>
        <v>#REF!</v>
      </c>
    </row>
    <row r="11" spans="2:25" s="69" customFormat="1" ht="21" customHeight="1">
      <c r="B11" s="66">
        <v>6</v>
      </c>
      <c r="C11" s="67" t="s">
        <v>83</v>
      </c>
      <c r="D11" s="70">
        <v>23</v>
      </c>
      <c r="E11" s="79" t="e">
        <f>#REF!</f>
        <v>#REF!</v>
      </c>
      <c r="F11" s="83" t="e">
        <f>#REF!</f>
        <v>#REF!</v>
      </c>
      <c r="G11" s="87" t="e">
        <f>#REF!</f>
        <v>#REF!</v>
      </c>
      <c r="H11" s="76">
        <v>6</v>
      </c>
      <c r="I11" s="102" t="s">
        <v>105</v>
      </c>
      <c r="J11" s="76">
        <v>24</v>
      </c>
      <c r="K11" s="82" t="e">
        <f>#REF!</f>
        <v>#REF!</v>
      </c>
      <c r="L11" s="86" t="e">
        <f>#REF!</f>
        <v>#REF!</v>
      </c>
      <c r="M11" s="90" t="e">
        <f>#REF!</f>
        <v>#REF!</v>
      </c>
      <c r="N11" s="76">
        <v>6</v>
      </c>
      <c r="O11" s="105" t="s">
        <v>106</v>
      </c>
      <c r="P11" s="49">
        <v>26</v>
      </c>
      <c r="Q11" s="79" t="e">
        <f>#REF!</f>
        <v>#REF!</v>
      </c>
      <c r="R11" s="83" t="e">
        <f>#REF!</f>
        <v>#REF!</v>
      </c>
      <c r="S11" s="87" t="e">
        <f>#REF!</f>
        <v>#REF!</v>
      </c>
      <c r="T11" s="76">
        <v>6</v>
      </c>
      <c r="U11" s="74" t="s">
        <v>103</v>
      </c>
      <c r="V11" s="49">
        <v>22</v>
      </c>
      <c r="W11" s="79" t="e">
        <f>#REF!</f>
        <v>#REF!</v>
      </c>
      <c r="X11" s="83" t="e">
        <f>#REF!</f>
        <v>#REF!</v>
      </c>
      <c r="Y11" s="87" t="e">
        <f>#REF!</f>
        <v>#REF!</v>
      </c>
    </row>
    <row r="12" spans="2:25" s="69" customFormat="1" ht="21" customHeight="1">
      <c r="B12" s="66">
        <v>7</v>
      </c>
      <c r="C12" s="68" t="s">
        <v>63</v>
      </c>
      <c r="D12" s="66">
        <v>21</v>
      </c>
      <c r="E12" s="80" t="e">
        <f>#REF!</f>
        <v>#REF!</v>
      </c>
      <c r="F12" s="84" t="e">
        <f>#REF!</f>
        <v>#REF!</v>
      </c>
      <c r="G12" s="103" t="e">
        <f>#REF!</f>
        <v>#REF!</v>
      </c>
      <c r="H12" s="76">
        <v>7</v>
      </c>
      <c r="I12" s="102" t="s">
        <v>109</v>
      </c>
      <c r="J12" s="76">
        <v>20</v>
      </c>
      <c r="K12" s="82">
        <f>TQW21.2!AI43</f>
        <v>0</v>
      </c>
      <c r="L12" s="86">
        <f>TQW21.2!AJ43</f>
        <v>0</v>
      </c>
      <c r="M12" s="90">
        <f>TQW21.2!AK43</f>
        <v>0</v>
      </c>
      <c r="N12" s="76">
        <v>7</v>
      </c>
      <c r="O12" s="105" t="s">
        <v>110</v>
      </c>
      <c r="P12" s="49">
        <v>19</v>
      </c>
      <c r="Q12" s="79" t="e">
        <f>#REF!</f>
        <v>#REF!</v>
      </c>
      <c r="R12" s="83" t="e">
        <f>#REF!</f>
        <v>#REF!</v>
      </c>
      <c r="S12" s="87" t="e">
        <f>#REF!</f>
        <v>#REF!</v>
      </c>
      <c r="T12" s="76">
        <v>7</v>
      </c>
      <c r="U12" s="75" t="s">
        <v>107</v>
      </c>
      <c r="V12" s="49">
        <v>10</v>
      </c>
      <c r="W12" s="79" t="e">
        <f>#REF!</f>
        <v>#REF!</v>
      </c>
      <c r="X12" s="83" t="e">
        <f>#REF!</f>
        <v>#REF!</v>
      </c>
      <c r="Y12" s="87" t="e">
        <f>#REF!</f>
        <v>#REF!</v>
      </c>
    </row>
    <row r="13" spans="2:25" s="69" customFormat="1" ht="21" customHeight="1">
      <c r="B13" s="66">
        <v>8</v>
      </c>
      <c r="C13" s="68" t="s">
        <v>68</v>
      </c>
      <c r="D13" s="66">
        <v>24</v>
      </c>
      <c r="E13" s="80" t="e">
        <f>#REF!</f>
        <v>#REF!</v>
      </c>
      <c r="F13" s="84" t="e">
        <f>#REF!</f>
        <v>#REF!</v>
      </c>
      <c r="G13" s="103" t="e">
        <f>#REF!</f>
        <v>#REF!</v>
      </c>
      <c r="H13" s="76">
        <v>8</v>
      </c>
      <c r="I13" s="102" t="s">
        <v>112</v>
      </c>
      <c r="J13" s="76">
        <v>33</v>
      </c>
      <c r="K13" s="82" t="e">
        <f>#REF!</f>
        <v>#REF!</v>
      </c>
      <c r="L13" s="86" t="e">
        <f>#REF!</f>
        <v>#REF!</v>
      </c>
      <c r="M13" s="90" t="e">
        <f>#REF!</f>
        <v>#REF!</v>
      </c>
      <c r="N13" s="76">
        <v>8</v>
      </c>
      <c r="O13" s="105" t="s">
        <v>113</v>
      </c>
      <c r="P13" s="49">
        <v>19</v>
      </c>
      <c r="Q13" s="79" t="e">
        <f>#REF!</f>
        <v>#REF!</v>
      </c>
      <c r="R13" s="83" t="e">
        <f>#REF!</f>
        <v>#REF!</v>
      </c>
      <c r="S13" s="87" t="e">
        <f>#REF!</f>
        <v>#REF!</v>
      </c>
      <c r="T13" s="76">
        <v>8</v>
      </c>
      <c r="U13" s="74" t="s">
        <v>111</v>
      </c>
      <c r="V13" s="49">
        <v>25</v>
      </c>
      <c r="W13" s="79" t="e">
        <f>#REF!</f>
        <v>#REF!</v>
      </c>
      <c r="X13" s="83" t="e">
        <f>#REF!</f>
        <v>#REF!</v>
      </c>
      <c r="Y13" s="87" t="e">
        <f>#REF!</f>
        <v>#REF!</v>
      </c>
    </row>
    <row r="14" spans="2:25" s="69" customFormat="1" ht="21" customHeight="1">
      <c r="B14" s="66">
        <v>9</v>
      </c>
      <c r="C14" s="68" t="s">
        <v>72</v>
      </c>
      <c r="D14" s="66">
        <v>35</v>
      </c>
      <c r="E14" s="80" t="e">
        <f>#REF!</f>
        <v>#REF!</v>
      </c>
      <c r="F14" s="84" t="e">
        <f>#REF!</f>
        <v>#REF!</v>
      </c>
      <c r="G14" s="103" t="e">
        <f>#REF!</f>
        <v>#REF!</v>
      </c>
      <c r="H14" s="76">
        <v>9</v>
      </c>
      <c r="I14" s="102" t="s">
        <v>115</v>
      </c>
      <c r="J14" s="76">
        <v>33</v>
      </c>
      <c r="K14" s="82" t="e">
        <f>#REF!</f>
        <v>#REF!</v>
      </c>
      <c r="L14" s="86" t="e">
        <f>#REF!</f>
        <v>#REF!</v>
      </c>
      <c r="M14" s="90" t="e">
        <f>#REF!</f>
        <v>#REF!</v>
      </c>
      <c r="N14" s="76">
        <v>9</v>
      </c>
      <c r="O14" s="102" t="s">
        <v>89</v>
      </c>
      <c r="P14" s="76">
        <v>36</v>
      </c>
      <c r="Q14" s="80">
        <f>BHST20.3!AI55</f>
        <v>0</v>
      </c>
      <c r="R14" s="84">
        <f>BHST20.3!AJ55</f>
        <v>0</v>
      </c>
      <c r="S14" s="88">
        <f>BHST20.3!AK55</f>
        <v>0</v>
      </c>
      <c r="T14" s="76">
        <v>9</v>
      </c>
      <c r="U14" s="102" t="s">
        <v>114</v>
      </c>
      <c r="V14" s="76">
        <v>36</v>
      </c>
      <c r="W14" s="80" t="e">
        <f>#REF!</f>
        <v>#REF!</v>
      </c>
      <c r="X14" s="84" t="e">
        <f>#REF!</f>
        <v>#REF!</v>
      </c>
      <c r="Y14" s="88" t="e">
        <f>#REF!</f>
        <v>#REF!</v>
      </c>
    </row>
    <row r="15" spans="2:25" s="69" customFormat="1" ht="21" customHeight="1">
      <c r="B15" s="66">
        <v>10</v>
      </c>
      <c r="C15" s="68" t="s">
        <v>76</v>
      </c>
      <c r="D15" s="66">
        <v>33</v>
      </c>
      <c r="E15" s="80" t="e">
        <f>#REF!</f>
        <v>#REF!</v>
      </c>
      <c r="F15" s="84" t="e">
        <f>#REF!</f>
        <v>#REF!</v>
      </c>
      <c r="G15" s="103" t="e">
        <f>#REF!</f>
        <v>#REF!</v>
      </c>
      <c r="H15" s="76">
        <v>10</v>
      </c>
      <c r="I15" s="102" t="s">
        <v>65</v>
      </c>
      <c r="J15" s="76">
        <v>36</v>
      </c>
      <c r="K15" s="82" t="e">
        <f>#REF!</f>
        <v>#REF!</v>
      </c>
      <c r="L15" s="86" t="e">
        <f>#REF!</f>
        <v>#REF!</v>
      </c>
      <c r="M15" s="90" t="e">
        <f>#REF!</f>
        <v>#REF!</v>
      </c>
      <c r="N15" s="76">
        <v>10</v>
      </c>
      <c r="O15" s="102" t="s">
        <v>92</v>
      </c>
      <c r="P15" s="76">
        <v>39</v>
      </c>
      <c r="Q15" s="80" t="e">
        <f>#REF!</f>
        <v>#REF!</v>
      </c>
      <c r="R15" s="84" t="e">
        <f>#REF!</f>
        <v>#REF!</v>
      </c>
      <c r="S15" s="88" t="e">
        <f>#REF!</f>
        <v>#REF!</v>
      </c>
      <c r="T15" s="76">
        <v>10</v>
      </c>
      <c r="U15" s="102" t="s">
        <v>64</v>
      </c>
      <c r="V15" s="76">
        <v>37</v>
      </c>
      <c r="W15" s="80" t="e">
        <f>#REF!</f>
        <v>#REF!</v>
      </c>
      <c r="X15" s="84" t="e">
        <f>#REF!</f>
        <v>#REF!</v>
      </c>
      <c r="Y15" s="88" t="e">
        <f>#REF!</f>
        <v>#REF!</v>
      </c>
    </row>
    <row r="16" spans="2:25" s="69" customFormat="1" ht="21" customHeight="1">
      <c r="B16" s="66">
        <v>11</v>
      </c>
      <c r="C16" s="68" t="s">
        <v>81</v>
      </c>
      <c r="D16" s="66">
        <v>28</v>
      </c>
      <c r="E16" s="80" t="e">
        <f>#REF!</f>
        <v>#REF!</v>
      </c>
      <c r="F16" s="84" t="e">
        <f>#REF!</f>
        <v>#REF!</v>
      </c>
      <c r="G16" s="103" t="e">
        <f>#REF!</f>
        <v>#REF!</v>
      </c>
      <c r="H16" s="76">
        <v>11</v>
      </c>
      <c r="I16" s="102" t="s">
        <v>69</v>
      </c>
      <c r="J16" s="76">
        <v>25</v>
      </c>
      <c r="K16" s="82" t="e">
        <f>#REF!</f>
        <v>#REF!</v>
      </c>
      <c r="L16" s="86" t="e">
        <f>#REF!</f>
        <v>#REF!</v>
      </c>
      <c r="M16" s="90" t="e">
        <f>#REF!</f>
        <v>#REF!</v>
      </c>
      <c r="N16" s="76">
        <v>11</v>
      </c>
      <c r="O16" s="102" t="s">
        <v>96</v>
      </c>
      <c r="P16" s="76">
        <v>24</v>
      </c>
      <c r="Q16" s="80" t="e">
        <f>#REF!</f>
        <v>#REF!</v>
      </c>
      <c r="R16" s="84" t="e">
        <f>#REF!</f>
        <v>#REF!</v>
      </c>
      <c r="S16" s="88" t="e">
        <f>#REF!</f>
        <v>#REF!</v>
      </c>
      <c r="T16" s="76">
        <v>11</v>
      </c>
      <c r="U16" s="102" t="s">
        <v>77</v>
      </c>
      <c r="V16" s="76">
        <v>23</v>
      </c>
      <c r="W16" s="80" t="e">
        <f>#REF!</f>
        <v>#REF!</v>
      </c>
      <c r="X16" s="84" t="e">
        <f>#REF!</f>
        <v>#REF!</v>
      </c>
      <c r="Y16" s="88" t="e">
        <f>#REF!</f>
        <v>#REF!</v>
      </c>
    </row>
    <row r="17" spans="1:25" s="69" customFormat="1" ht="21" customHeight="1">
      <c r="B17" s="66">
        <v>12</v>
      </c>
      <c r="C17" s="68" t="s">
        <v>85</v>
      </c>
      <c r="D17" s="66">
        <v>34</v>
      </c>
      <c r="E17" s="80" t="e">
        <f>#REF!</f>
        <v>#REF!</v>
      </c>
      <c r="F17" s="84" t="e">
        <f>#REF!</f>
        <v>#REF!</v>
      </c>
      <c r="G17" s="103" t="e">
        <f>#REF!</f>
        <v>#REF!</v>
      </c>
      <c r="H17" s="76">
        <v>12</v>
      </c>
      <c r="I17" s="102" t="s">
        <v>73</v>
      </c>
      <c r="J17" s="76">
        <v>29</v>
      </c>
      <c r="K17" s="82">
        <f>TQW21.1!AI55</f>
        <v>4</v>
      </c>
      <c r="L17" s="86">
        <f>TQW21.1!AJ55</f>
        <v>0</v>
      </c>
      <c r="M17" s="90">
        <f>TQW21.1!AK55</f>
        <v>0</v>
      </c>
      <c r="N17" s="76">
        <v>12</v>
      </c>
      <c r="O17" s="102" t="s">
        <v>100</v>
      </c>
      <c r="P17" s="76">
        <v>24</v>
      </c>
      <c r="Q17" s="80" t="e">
        <f>#REF!</f>
        <v>#REF!</v>
      </c>
      <c r="R17" s="84" t="e">
        <f>#REF!</f>
        <v>#REF!</v>
      </c>
      <c r="S17" s="88" t="e">
        <f>#REF!</f>
        <v>#REF!</v>
      </c>
      <c r="T17" s="76">
        <v>12</v>
      </c>
      <c r="U17" s="102" t="s">
        <v>82</v>
      </c>
      <c r="V17" s="76">
        <v>32</v>
      </c>
      <c r="W17" s="80" t="e">
        <f>#REF!</f>
        <v>#REF!</v>
      </c>
      <c r="X17" s="84" t="e">
        <f>#REF!</f>
        <v>#REF!</v>
      </c>
      <c r="Y17" s="88" t="e">
        <f>#REF!</f>
        <v>#REF!</v>
      </c>
    </row>
    <row r="18" spans="1:25" s="69" customFormat="1" ht="21" customHeight="1">
      <c r="B18" s="160" t="s">
        <v>119</v>
      </c>
      <c r="C18" s="160"/>
      <c r="D18" s="160"/>
      <c r="E18" s="160"/>
      <c r="F18" s="160"/>
      <c r="G18" s="160"/>
      <c r="H18" s="76">
        <v>13</v>
      </c>
      <c r="I18" s="102" t="s">
        <v>78</v>
      </c>
      <c r="J18" s="76">
        <v>26</v>
      </c>
      <c r="K18" s="82" t="e">
        <f>#REF!</f>
        <v>#REF!</v>
      </c>
      <c r="L18" s="86" t="e">
        <f>#REF!</f>
        <v>#REF!</v>
      </c>
      <c r="M18" s="90" t="e">
        <f>#REF!</f>
        <v>#REF!</v>
      </c>
      <c r="N18" s="76">
        <v>13</v>
      </c>
      <c r="O18" s="102" t="s">
        <v>104</v>
      </c>
      <c r="P18" s="76">
        <v>26</v>
      </c>
      <c r="Q18" s="80">
        <f>BHST21.4!AI40</f>
        <v>1</v>
      </c>
      <c r="R18" s="84">
        <f>BHST21.4!AJ40</f>
        <v>4</v>
      </c>
      <c r="S18" s="88">
        <f>BHST21.4!AK40</f>
        <v>0</v>
      </c>
      <c r="T18" s="76">
        <v>13</v>
      </c>
      <c r="U18" s="102" t="s">
        <v>86</v>
      </c>
      <c r="V18" s="76">
        <v>19</v>
      </c>
      <c r="W18" s="80" t="e">
        <f>#REF!</f>
        <v>#REF!</v>
      </c>
      <c r="X18" s="84" t="e">
        <f>#REF!</f>
        <v>#REF!</v>
      </c>
      <c r="Y18" s="88" t="e">
        <f>#REF!</f>
        <v>#REF!</v>
      </c>
    </row>
    <row r="19" spans="1:25" s="69" customFormat="1" ht="21" customHeight="1">
      <c r="B19" s="128" t="e">
        <f>"Tổng HS vắng không phép "&amp;SUM(E6:E17)+SUM(E12:E17)</f>
        <v>#REF!</v>
      </c>
      <c r="C19" s="129"/>
      <c r="D19" s="129"/>
      <c r="E19" s="129"/>
      <c r="F19" s="129"/>
      <c r="G19" s="130"/>
      <c r="H19" s="185" t="s">
        <v>122</v>
      </c>
      <c r="I19" s="185"/>
      <c r="J19" s="185"/>
      <c r="K19" s="185"/>
      <c r="L19" s="185"/>
      <c r="M19" s="185"/>
      <c r="N19" s="76">
        <v>14</v>
      </c>
      <c r="O19" s="102" t="s">
        <v>108</v>
      </c>
      <c r="P19" s="76">
        <v>39</v>
      </c>
      <c r="Q19" s="80">
        <f>LGT21.2!AI53</f>
        <v>0</v>
      </c>
      <c r="R19" s="84">
        <f>LGT21.2!AJ53</f>
        <v>0</v>
      </c>
      <c r="S19" s="88">
        <f>LGT21.2!AK53</f>
        <v>0</v>
      </c>
      <c r="T19" s="76">
        <v>14</v>
      </c>
      <c r="U19" s="102" t="s">
        <v>90</v>
      </c>
      <c r="V19" s="76">
        <v>33</v>
      </c>
      <c r="W19" s="80" t="e">
        <f>#REF!</f>
        <v>#REF!</v>
      </c>
      <c r="X19" s="84" t="e">
        <f>#REF!</f>
        <v>#REF!</v>
      </c>
      <c r="Y19" s="88" t="e">
        <f>#REF!</f>
        <v>#REF!</v>
      </c>
    </row>
    <row r="20" spans="1:25" s="69" customFormat="1" ht="21" customHeight="1">
      <c r="B20" s="131" t="e">
        <f>"Tổng HS vắng có phép "&amp;SUM(F6:F17)+SUM(F12:F17)</f>
        <v>#REF!</v>
      </c>
      <c r="C20" s="132"/>
      <c r="D20" s="132"/>
      <c r="E20" s="132"/>
      <c r="F20" s="132"/>
      <c r="G20" s="133"/>
      <c r="H20" s="128" t="e">
        <f>"Tổng HS vắng không phép " &amp;SUM(K6:K18)</f>
        <v>#REF!</v>
      </c>
      <c r="I20" s="129"/>
      <c r="J20" s="129"/>
      <c r="K20" s="129"/>
      <c r="L20" s="129"/>
      <c r="M20" s="130"/>
      <c r="N20" s="160" t="s">
        <v>120</v>
      </c>
      <c r="O20" s="160"/>
      <c r="P20" s="160"/>
      <c r="Q20" s="160"/>
      <c r="R20" s="160"/>
      <c r="S20" s="160"/>
      <c r="T20" s="76">
        <v>15</v>
      </c>
      <c r="U20" s="102" t="s">
        <v>93</v>
      </c>
      <c r="V20" s="76">
        <v>27</v>
      </c>
      <c r="W20" s="80" t="e">
        <f>#REF!</f>
        <v>#REF!</v>
      </c>
      <c r="X20" s="84" t="e">
        <f>#REF!</f>
        <v>#REF!</v>
      </c>
      <c r="Y20" s="88" t="e">
        <f>#REF!</f>
        <v>#REF!</v>
      </c>
    </row>
    <row r="21" spans="1:25" s="69" customFormat="1" ht="21" customHeight="1">
      <c r="B21" s="167" t="e">
        <f>"Tổng HS đi học trễ "&amp;SUM(G6:G11)+SUM(G6:G17)</f>
        <v>#REF!</v>
      </c>
      <c r="C21" s="168"/>
      <c r="D21" s="168"/>
      <c r="E21" s="168"/>
      <c r="F21" s="168"/>
      <c r="G21" s="169"/>
      <c r="H21" s="131" t="e">
        <f>"Tổng HS vắng có phép " &amp;SUM(L6:L18)</f>
        <v>#REF!</v>
      </c>
      <c r="I21" s="132"/>
      <c r="J21" s="132"/>
      <c r="K21" s="132"/>
      <c r="L21" s="132"/>
      <c r="M21" s="133"/>
      <c r="N21" s="176" t="s">
        <v>129</v>
      </c>
      <c r="O21" s="177"/>
      <c r="P21" s="177"/>
      <c r="Q21" s="177"/>
      <c r="R21" s="178" t="e">
        <f>SUM(Q6:Q19)</f>
        <v>#REF!</v>
      </c>
      <c r="S21" s="179"/>
      <c r="T21" s="76">
        <v>16</v>
      </c>
      <c r="U21" s="102" t="s">
        <v>97</v>
      </c>
      <c r="V21" s="76">
        <v>30</v>
      </c>
      <c r="W21" s="82" t="e">
        <f>#REF!</f>
        <v>#REF!</v>
      </c>
      <c r="X21" s="86" t="e">
        <f>#REF!</f>
        <v>#REF!</v>
      </c>
      <c r="Y21" s="90" t="e">
        <f>#REF!</f>
        <v>#REF!</v>
      </c>
    </row>
    <row r="22" spans="1:25" s="71" customFormat="1" ht="19.5">
      <c r="H22" s="186" t="e">
        <f>"Tổng HS đi học trễ " &amp;SUM(M6:M18)</f>
        <v>#REF!</v>
      </c>
      <c r="I22" s="187"/>
      <c r="J22" s="187"/>
      <c r="K22" s="187"/>
      <c r="L22" s="187"/>
      <c r="M22" s="221"/>
      <c r="N22" s="165" t="e">
        <f>"Tổng HS vắng có phép "&amp;SUM(R6:R19)</f>
        <v>#REF!</v>
      </c>
      <c r="O22" s="165"/>
      <c r="P22" s="165"/>
      <c r="Q22" s="165"/>
      <c r="R22" s="165"/>
      <c r="S22" s="165"/>
      <c r="T22" s="185" t="s">
        <v>121</v>
      </c>
      <c r="U22" s="185"/>
      <c r="V22" s="185"/>
      <c r="W22" s="185"/>
      <c r="X22" s="185"/>
      <c r="Y22" s="185"/>
    </row>
    <row r="23" spans="1:25" s="91" customFormat="1" ht="23.25">
      <c r="A23" s="106"/>
      <c r="B23" s="218" t="e">
        <f>"Tổng số buổi học sinh vắng học không phép trong tháng 01: " &amp;SUM(E6:E17)+SUM(K6:K18)+SUM(Q6:Q19)+SUM(W6:W21)</f>
        <v>#REF!</v>
      </c>
      <c r="C23" s="218"/>
      <c r="D23" s="218"/>
      <c r="E23" s="218"/>
      <c r="F23" s="218"/>
      <c r="G23" s="218"/>
      <c r="H23" s="218"/>
      <c r="I23" s="218"/>
      <c r="J23" s="218"/>
      <c r="K23" s="218"/>
      <c r="L23" s="218"/>
      <c r="M23" s="218"/>
      <c r="N23" s="169" t="e">
        <f>"Tổng HS đi học trễ "&amp;SUM(S6:S19)</f>
        <v>#REF!</v>
      </c>
      <c r="O23" s="166"/>
      <c r="P23" s="166"/>
      <c r="Q23" s="166"/>
      <c r="R23" s="166"/>
      <c r="S23" s="166"/>
      <c r="T23" s="128" t="e">
        <f>"Tổng HS vắng không phép "&amp; SUM(W6:W21)</f>
        <v>#REF!</v>
      </c>
      <c r="U23" s="129"/>
      <c r="V23" s="129"/>
      <c r="W23" s="129"/>
      <c r="X23" s="129"/>
      <c r="Y23" s="130"/>
    </row>
    <row r="24" spans="1:25" ht="20.25">
      <c r="D24" s="216" t="e">
        <f>"Tổng số buổi học sinh vắng học có phép trong tháng 01: " &amp;SUM(F6:F17)+SUM(L6:L18)+SUM(R6:R19)+SUM(X6:X21)</f>
        <v>#REF!</v>
      </c>
      <c r="E24" s="217"/>
      <c r="F24" s="217"/>
      <c r="G24" s="217"/>
      <c r="H24" s="217"/>
      <c r="I24" s="217"/>
      <c r="J24" s="217"/>
      <c r="K24" s="217"/>
      <c r="L24" s="217"/>
      <c r="M24" s="217"/>
      <c r="N24" s="217"/>
      <c r="O24" s="217"/>
      <c r="T24" s="131" t="e">
        <f>"Tổng HS vắng có phép "&amp; SUM(X6:X21)</f>
        <v>#REF!</v>
      </c>
      <c r="U24" s="132"/>
      <c r="V24" s="132"/>
      <c r="W24" s="132"/>
      <c r="X24" s="132"/>
      <c r="Y24" s="133"/>
    </row>
    <row r="25" spans="1:25" ht="20.25">
      <c r="G25" s="219" t="e">
        <f>"Tổng số buổi học sinh đi học trễ trong tháng 01: " &amp;SUM(G6:G17)+SUM(L6:M18)+SUM(S6:S19)+SUM(Y6:Y21)</f>
        <v>#REF!</v>
      </c>
      <c r="H25" s="220"/>
      <c r="I25" s="220"/>
      <c r="J25" s="220"/>
      <c r="K25" s="220"/>
      <c r="L25" s="220"/>
      <c r="M25" s="220"/>
      <c r="N25" s="220"/>
      <c r="O25" s="220"/>
      <c r="P25" s="220"/>
      <c r="Q25" s="220"/>
      <c r="R25" s="220"/>
      <c r="T25" s="167" t="e">
        <f>"Tổng HS đi học trễ "&amp; SUM(Y6:Y21)</f>
        <v>#REF!</v>
      </c>
      <c r="U25" s="168"/>
      <c r="V25" s="168"/>
      <c r="W25" s="168"/>
      <c r="X25" s="168"/>
      <c r="Y25" s="169"/>
    </row>
    <row r="27" spans="1:25">
      <c r="C27" s="63"/>
      <c r="D27" s="63"/>
      <c r="E27" s="63"/>
      <c r="F27" s="63"/>
      <c r="G27" s="63"/>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BẢNG TỔNG HỢP V-T TOÀN TRƯỜNG</vt:lpstr>
      <vt:lpstr>Tổng</vt:lpstr>
      <vt:lpstr>BHST20.3</vt:lpstr>
      <vt:lpstr>BHST21.4</vt:lpstr>
      <vt:lpstr>LGT21.2</vt:lpstr>
      <vt:lpstr>TQW21.1</vt:lpstr>
      <vt:lpstr>TQW21.2</vt:lpstr>
      <vt:lpstr>TBN21.3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2021-10-19T04:27:29Z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