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comments10.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11.xml" ContentType="application/vnd.openxmlformats-officedocument.spreadsheetml.comments+xml"/>
  <Override PartName="/xl/drawings/drawing21.xml" ContentType="application/vnd.openxmlformats-officedocument.drawing+xml"/>
  <Override PartName="/xl/comments12.xml" ContentType="application/vnd.openxmlformats-officedocument.spreadsheetml.comments+xml"/>
  <Override PartName="/xl/drawings/drawing22.xml" ContentType="application/vnd.openxmlformats-officedocument.drawing+xml"/>
  <Override PartName="/xl/comments13.xml" ContentType="application/vnd.openxmlformats-officedocument.spreadsheetml.comments+xml"/>
  <Override PartName="/xl/drawings/drawing23.xml" ContentType="application/vnd.openxmlformats-officedocument.drawing+xml"/>
  <Override PartName="/xl/comments14.xml" ContentType="application/vnd.openxmlformats-officedocument.spreadsheetml.comments+xml"/>
  <Override PartName="/xl/drawings/drawing24.xml" ContentType="application/vnd.openxmlformats-officedocument.drawing+xml"/>
  <Override PartName="/xl/comments15.xml" ContentType="application/vnd.openxmlformats-officedocument.spreadsheetml.comments+xml"/>
  <Override PartName="/xl/drawings/drawing25.xml" ContentType="application/vnd.openxmlformats-officedocument.drawing+xml"/>
  <Override PartName="/xl/comments16.xml" ContentType="application/vnd.openxmlformats-officedocument.spreadsheetml.comments+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760" tabRatio="932" firstSheet="3" activeTab="9"/>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KTDN20" sheetId="278" r:id="rId10"/>
    <sheet name="TCNH20" sheetId="279" r:id="rId11"/>
    <sheet name="LGT20" sheetId="280" r:id="rId12"/>
    <sheet name="BHST20.1" sheetId="281" r:id="rId13"/>
    <sheet name="BHST20.2" sheetId="282" r:id="rId14"/>
    <sheet name="Sheet2" sheetId="321" state="hidden" r:id="rId15"/>
    <sheet name="CSSD20.1" sheetId="322" r:id="rId16"/>
    <sheet name="CSSD20.2" sheetId="293" r:id="rId17"/>
    <sheet name="TKTT20" sheetId="295" r:id="rId18"/>
    <sheet name="ĐCN 20" sheetId="296" r:id="rId19"/>
    <sheet name="TBN20.1" sheetId="298" r:id="rId20"/>
    <sheet name="TBN20.2" sheetId="299" r:id="rId21"/>
    <sheet name="TBN20.3" sheetId="300" r:id="rId22"/>
    <sheet name="CKCT20" sheetId="305" r:id="rId23"/>
    <sheet name="CKĐL 20.1" sheetId="307" r:id="rId24"/>
    <sheet name="CKĐL20.2" sheetId="308" r:id="rId25"/>
    <sheet name="CKĐL 20.3" sheetId="309" r:id="rId26"/>
    <sheet name="Sheet1" sheetId="319" r:id="rId27"/>
  </sheets>
  <externalReferences>
    <externalReference r:id="rId28"/>
    <externalReference r:id="rId29"/>
  </externalReferences>
  <definedNames>
    <definedName name="_xlnm._FilterDatabase" localSheetId="6" hidden="1">PCMT20!$A$7:$AL$28</definedName>
    <definedName name="_xlnm._FilterDatabase" localSheetId="2" hidden="1">'THUD 20.2'!$A$7:$AL$42</definedName>
    <definedName name="_xlnm._FilterDatabase" localSheetId="3" hidden="1">THUD20.3!$A$7:$AL$39</definedName>
    <definedName name="_xlnm._FilterDatabase" localSheetId="7" hidden="1">'TKĐH 20.1'!#REF!</definedName>
    <definedName name="_xlnm._FilterDatabase" localSheetId="8" hidden="1">'TKĐH 20.2'!$A$7:$AL$47</definedName>
    <definedName name="_xlnm._FilterDatabase" localSheetId="4" hidden="1">'TQW20'!$A$7:$AL$35</definedName>
    <definedName name="_xlnm.Print_Titles" localSheetId="6">PCMT20!#REF!</definedName>
    <definedName name="_xlnm.Print_Titles" localSheetId="2">'THUD 20.2'!#REF!</definedName>
    <definedName name="_xlnm.Print_Titles" localSheetId="3">THUD20.3!#REF!</definedName>
    <definedName name="_xlnm.Print_Titles" localSheetId="7">'TKĐH 20.1'!#REF!</definedName>
    <definedName name="_xlnm.Print_Titles" localSheetId="8">'TKĐH 20.2'!#REF!</definedName>
    <definedName name="_xlnm.Print_Titles" localSheetId="4">'TQW20'!#REF!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33" i="322" l="1"/>
  <c r="AJ33" i="322"/>
  <c r="AK33" i="322" s="1"/>
  <c r="AL32" i="322"/>
  <c r="AJ32" i="322"/>
  <c r="AK32" i="322" s="1"/>
  <c r="AL31" i="322"/>
  <c r="AJ31" i="322"/>
  <c r="AK31" i="322" s="1"/>
  <c r="AL30" i="322"/>
  <c r="AJ30" i="322"/>
  <c r="AK30" i="322" s="1"/>
  <c r="AL29" i="322"/>
  <c r="AJ29" i="322"/>
  <c r="AK29" i="322" s="1"/>
  <c r="AL28" i="322"/>
  <c r="AJ28" i="322"/>
  <c r="AK28" i="322" s="1"/>
  <c r="AL27" i="322"/>
  <c r="AJ27" i="322"/>
  <c r="AK27" i="322" s="1"/>
  <c r="AL26" i="322"/>
  <c r="AJ26" i="322"/>
  <c r="AK26" i="322" s="1"/>
  <c r="AL25" i="322"/>
  <c r="AJ25" i="322"/>
  <c r="AK25" i="322" s="1"/>
  <c r="AL24" i="322"/>
  <c r="AJ24" i="322"/>
  <c r="AK24" i="322" s="1"/>
  <c r="AL23" i="322"/>
  <c r="AJ23" i="322"/>
  <c r="AK23" i="322" s="1"/>
  <c r="AL22" i="322"/>
  <c r="AJ22" i="322"/>
  <c r="AK22" i="322" s="1"/>
  <c r="AL21" i="322"/>
  <c r="AJ21" i="322"/>
  <c r="AK21" i="322" s="1"/>
  <c r="AL20" i="322"/>
  <c r="AJ20" i="322"/>
  <c r="AK20" i="322" s="1"/>
  <c r="AL19" i="322"/>
  <c r="AJ19" i="322"/>
  <c r="AK19" i="322" s="1"/>
  <c r="AL18" i="322"/>
  <c r="AJ18" i="322"/>
  <c r="AK18" i="322" s="1"/>
  <c r="AL17" i="322"/>
  <c r="AJ17" i="322"/>
  <c r="AK17" i="322" s="1"/>
  <c r="AL16" i="322"/>
  <c r="AJ16" i="322"/>
  <c r="AK16" i="322" s="1"/>
  <c r="AL15" i="322"/>
  <c r="AJ15" i="322"/>
  <c r="AK15" i="322" s="1"/>
  <c r="AL14" i="322"/>
  <c r="AJ14" i="322"/>
  <c r="AK14" i="322" s="1"/>
  <c r="AL13" i="322"/>
  <c r="AJ13" i="322"/>
  <c r="AK13" i="322" s="1"/>
  <c r="AL12" i="322"/>
  <c r="AJ12" i="322"/>
  <c r="AK12" i="322" s="1"/>
  <c r="AL11" i="322"/>
  <c r="AJ11" i="322"/>
  <c r="AK11" i="322" s="1"/>
  <c r="AL10" i="322"/>
  <c r="AJ10" i="322"/>
  <c r="AK10" i="322" s="1"/>
  <c r="AL9" i="322"/>
  <c r="AJ9" i="322"/>
  <c r="AK9" i="322" s="1"/>
  <c r="AL8" i="322"/>
  <c r="AJ8" i="322"/>
  <c r="AK8" i="322" s="1"/>
  <c r="AL7" i="322"/>
  <c r="AJ7" i="322"/>
  <c r="E5" i="322"/>
  <c r="F5" i="322" s="1"/>
  <c r="E6" i="322" l="1"/>
  <c r="AK7" i="322"/>
  <c r="AK34" i="322" s="1"/>
  <c r="AJ34" i="322"/>
  <c r="AL34" i="322"/>
  <c r="G5" i="322"/>
  <c r="F6" i="322"/>
  <c r="H5" i="322" l="1"/>
  <c r="G6" i="322"/>
  <c r="H6" i="322" l="1"/>
  <c r="I5" i="322"/>
  <c r="J5" i="322" l="1"/>
  <c r="I6" i="322"/>
  <c r="K5" i="322" l="1"/>
  <c r="J6" i="322"/>
  <c r="L5" i="322" l="1"/>
  <c r="K6" i="322"/>
  <c r="L6" i="322" l="1"/>
  <c r="M5" i="322"/>
  <c r="N5" i="322" l="1"/>
  <c r="M6" i="322"/>
  <c r="O5" i="322" l="1"/>
  <c r="N6" i="322"/>
  <c r="O6" i="322" l="1"/>
  <c r="P5" i="322"/>
  <c r="P6" i="322" l="1"/>
  <c r="Q5" i="322"/>
  <c r="R5" i="322" l="1"/>
  <c r="Q6" i="322"/>
  <c r="S5" i="322" l="1"/>
  <c r="R6" i="322"/>
  <c r="T5" i="322" l="1"/>
  <c r="S6" i="322"/>
  <c r="T6" i="322" l="1"/>
  <c r="U5" i="322"/>
  <c r="V5" i="322" l="1"/>
  <c r="U6" i="322"/>
  <c r="W5" i="322" l="1"/>
  <c r="V6" i="322"/>
  <c r="X5" i="322" l="1"/>
  <c r="W6" i="322"/>
  <c r="X6" i="322" l="1"/>
  <c r="Y5" i="322"/>
  <c r="Z5" i="322" l="1"/>
  <c r="Y6" i="322"/>
  <c r="AA5" i="322" l="1"/>
  <c r="Z6" i="322"/>
  <c r="AA6" i="322" l="1"/>
  <c r="AB5" i="322"/>
  <c r="AB6" i="322" l="1"/>
  <c r="AC5" i="322"/>
  <c r="AD5" i="322" l="1"/>
  <c r="AC6" i="322"/>
  <c r="AE5" i="322" l="1"/>
  <c r="AD6" i="322"/>
  <c r="AF5" i="322" l="1"/>
  <c r="AE6" i="322"/>
  <c r="AF6" i="322" l="1"/>
  <c r="AG5" i="322"/>
  <c r="AH5" i="322" l="1"/>
  <c r="AG6" i="322"/>
  <c r="AI5" i="322" l="1"/>
  <c r="AI6" i="322" s="1"/>
  <c r="AH6" i="322"/>
  <c r="AJ27" i="307"/>
  <c r="AK27" i="307" s="1"/>
  <c r="AL27" i="307"/>
  <c r="AJ28" i="307"/>
  <c r="AK28" i="307" s="1"/>
  <c r="AL28" i="307"/>
  <c r="AJ29" i="307"/>
  <c r="AK29" i="307" s="1"/>
  <c r="AL29" i="307"/>
  <c r="AJ30" i="307"/>
  <c r="AK30" i="307" s="1"/>
  <c r="AL30" i="307"/>
  <c r="AJ31" i="307"/>
  <c r="AK31" i="307" s="1"/>
  <c r="AL31" i="307"/>
  <c r="AJ32" i="307"/>
  <c r="AK32" i="307" s="1"/>
  <c r="AL32" i="307"/>
  <c r="AJ33" i="307"/>
  <c r="AK33" i="307" s="1"/>
  <c r="AL33" i="307"/>
  <c r="AJ34" i="307"/>
  <c r="AK34" i="307" s="1"/>
  <c r="AL34" i="307"/>
  <c r="AL26" i="278" l="1"/>
  <c r="AJ26" i="278"/>
  <c r="AK26" i="278" s="1"/>
  <c r="AL25" i="278"/>
  <c r="AJ25" i="278"/>
  <c r="AK25" i="278" s="1"/>
  <c r="AL24" i="278"/>
  <c r="AJ24" i="278"/>
  <c r="AK24" i="278" s="1"/>
  <c r="AL23" i="278"/>
  <c r="AJ23" i="278"/>
  <c r="AK23" i="278" s="1"/>
  <c r="AL22" i="278"/>
  <c r="AJ22" i="278"/>
  <c r="AK22" i="278" s="1"/>
  <c r="AL21" i="278"/>
  <c r="AJ21" i="278"/>
  <c r="AK21" i="278" s="1"/>
  <c r="AL20" i="278"/>
  <c r="AJ20" i="278"/>
  <c r="AK20" i="278" s="1"/>
  <c r="AL19" i="278"/>
  <c r="AJ19" i="278"/>
  <c r="AK19" i="278" s="1"/>
  <c r="AL18" i="278"/>
  <c r="AJ18" i="278"/>
  <c r="AK18" i="278" s="1"/>
  <c r="AL17" i="278"/>
  <c r="AJ17" i="278"/>
  <c r="AK17" i="278" s="1"/>
  <c r="AL16" i="278"/>
  <c r="AJ16" i="278"/>
  <c r="AK16" i="278" s="1"/>
  <c r="AL15" i="278"/>
  <c r="AJ15" i="278"/>
  <c r="AK15" i="278" s="1"/>
  <c r="AL14" i="278"/>
  <c r="AJ14" i="278"/>
  <c r="AK14" i="278" s="1"/>
  <c r="AL13" i="278"/>
  <c r="AJ13" i="278"/>
  <c r="AK13" i="278" s="1"/>
  <c r="AL12" i="278"/>
  <c r="AJ12" i="278"/>
  <c r="AK12" i="278" s="1"/>
  <c r="AL11" i="278"/>
  <c r="AJ11" i="278"/>
  <c r="AK11" i="278" s="1"/>
  <c r="AL10" i="278"/>
  <c r="AJ10" i="278"/>
  <c r="AK10" i="278" s="1"/>
  <c r="AL9" i="278"/>
  <c r="AJ9" i="278"/>
  <c r="AK9" i="278" s="1"/>
  <c r="AL8" i="278"/>
  <c r="AJ8" i="278"/>
  <c r="AK8" i="278" s="1"/>
  <c r="AL7" i="278"/>
  <c r="AJ7" i="278"/>
  <c r="AK7" i="278" s="1"/>
  <c r="AJ42" i="257" l="1"/>
  <c r="AK42" i="257" s="1"/>
  <c r="AL42" i="257"/>
  <c r="AJ43" i="257"/>
  <c r="AK43" i="257" s="1"/>
  <c r="AL43" i="257"/>
  <c r="AJ44" i="257"/>
  <c r="AK44" i="257" s="1"/>
  <c r="AL44"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J13" i="296"/>
  <c r="AK13" i="296" s="1"/>
  <c r="AL12" i="296"/>
  <c r="AJ12" i="296"/>
  <c r="AK12" i="296" s="1"/>
  <c r="AL11" i="296"/>
  <c r="AJ11" i="296"/>
  <c r="AK11" i="296" s="1"/>
  <c r="AL10" i="296"/>
  <c r="AJ10" i="296"/>
  <c r="AK10" i="296" s="1"/>
  <c r="AL9" i="296"/>
  <c r="AJ9" i="296"/>
  <c r="AK9" i="296" s="1"/>
  <c r="AL8" i="296"/>
  <c r="AJ8" i="296"/>
  <c r="AK8" i="296" s="1"/>
  <c r="AL7" i="296"/>
  <c r="AJ7" i="296"/>
  <c r="AK7" i="296" s="1"/>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s="1"/>
  <c r="AL33" i="293"/>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18" i="308"/>
  <c r="AJ18" i="308"/>
  <c r="AK18" i="308" s="1"/>
  <c r="AL17" i="308"/>
  <c r="AJ17" i="308"/>
  <c r="AK17" i="308" s="1"/>
  <c r="AL16" i="308"/>
  <c r="AJ16" i="308"/>
  <c r="AK16" i="308" s="1"/>
  <c r="AL15" i="308"/>
  <c r="AJ15" i="308"/>
  <c r="AK15" i="308" s="1"/>
  <c r="AL14" i="308"/>
  <c r="AJ14" i="308"/>
  <c r="AK14" i="308" s="1"/>
  <c r="AL13" i="308"/>
  <c r="AJ13" i="308"/>
  <c r="AK13" i="308" s="1"/>
  <c r="AL12" i="308"/>
  <c r="AJ12" i="308"/>
  <c r="AK12" i="308" s="1"/>
  <c r="AL11" i="308"/>
  <c r="AJ11" i="308"/>
  <c r="AK11" i="308" s="1"/>
  <c r="AL10" i="308"/>
  <c r="AJ10" i="308"/>
  <c r="AK10" i="308" s="1"/>
  <c r="AL9" i="308"/>
  <c r="AJ9" i="308"/>
  <c r="AK9" i="308" s="1"/>
  <c r="AL8" i="308"/>
  <c r="AJ8" i="308"/>
  <c r="AK8" i="308" s="1"/>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AL8" i="309" l="1"/>
  <c r="AL9" i="309"/>
  <c r="AL10" i="309"/>
  <c r="AL11" i="309"/>
  <c r="AL12" i="309"/>
  <c r="AL13" i="309"/>
  <c r="AL14" i="309"/>
  <c r="AL15" i="309"/>
  <c r="AL35" i="309"/>
  <c r="AL36" i="309"/>
  <c r="AL37" i="309"/>
  <c r="AL38" i="309"/>
  <c r="AL39" i="309"/>
  <c r="AL40" i="309"/>
  <c r="AL41" i="309"/>
  <c r="AL42" i="309"/>
  <c r="AL7" i="309"/>
  <c r="AL20" i="308"/>
  <c r="AL21" i="308"/>
  <c r="AL22" i="308"/>
  <c r="AL23" i="308"/>
  <c r="AL24" i="308"/>
  <c r="AL25" i="308"/>
  <c r="AL26" i="308"/>
  <c r="AL27" i="308"/>
  <c r="AL28" i="308"/>
  <c r="AL29" i="308"/>
  <c r="AL30" i="308"/>
  <c r="AL31" i="308"/>
  <c r="AL32" i="308"/>
  <c r="AL33" i="308"/>
  <c r="AL34" i="308"/>
  <c r="AL35" i="308"/>
  <c r="AL36" i="308"/>
  <c r="AL37" i="308"/>
  <c r="AL38" i="308"/>
  <c r="AL39" i="308"/>
  <c r="AL40" i="308"/>
  <c r="AL41" i="308"/>
  <c r="AL19" i="308"/>
  <c r="AL8" i="307"/>
  <c r="AL9" i="307"/>
  <c r="AL10" i="307"/>
  <c r="AL11" i="307"/>
  <c r="AL12" i="307"/>
  <c r="AL13" i="307"/>
  <c r="AL14" i="307"/>
  <c r="AL15" i="307"/>
  <c r="AL16" i="307"/>
  <c r="AL17" i="307"/>
  <c r="AL18" i="307"/>
  <c r="AL19" i="307"/>
  <c r="AL20" i="307"/>
  <c r="AL21" i="307"/>
  <c r="AL22" i="307"/>
  <c r="AL23" i="307"/>
  <c r="AL24" i="307"/>
  <c r="AL25" i="307"/>
  <c r="AL26" i="307"/>
  <c r="AL35" i="307"/>
  <c r="AL36" i="307"/>
  <c r="AL37" i="307"/>
  <c r="AL38" i="307"/>
  <c r="AL39" i="307"/>
  <c r="AL40" i="307"/>
  <c r="AL41" i="307"/>
  <c r="AL42" i="307"/>
  <c r="AL7" i="307"/>
  <c r="AL26" i="305"/>
  <c r="AL27" i="305"/>
  <c r="AL28" i="305"/>
  <c r="AL29" i="305"/>
  <c r="AL30" i="305"/>
  <c r="AL31" i="305"/>
  <c r="AL32" i="305"/>
  <c r="AL33" i="305"/>
  <c r="AL34" i="305"/>
  <c r="AL35" i="305"/>
  <c r="AL43" i="305"/>
  <c r="AL44" i="305"/>
  <c r="AL45" i="305"/>
  <c r="AL25" i="305"/>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7" i="298"/>
  <c r="AL23" i="296"/>
  <c r="AL24" i="296"/>
  <c r="AL25" i="296"/>
  <c r="AL26" i="296"/>
  <c r="AL27" i="296"/>
  <c r="AL28" i="296"/>
  <c r="AL29" i="296"/>
  <c r="AL30" i="296"/>
  <c r="AL31" i="296"/>
  <c r="AL32" i="296"/>
  <c r="AL33" i="296"/>
  <c r="AL34" i="296"/>
  <c r="AL35" i="296"/>
  <c r="AL36" i="296"/>
  <c r="AL37" i="296"/>
  <c r="AL38" i="296"/>
  <c r="AL39" i="296"/>
  <c r="AL40" i="296"/>
  <c r="AL41" i="296"/>
  <c r="AL42" i="296"/>
  <c r="AL43" i="296"/>
  <c r="AL44" i="296"/>
  <c r="AL45" i="296"/>
  <c r="AL22" i="296"/>
  <c r="AL13" i="295"/>
  <c r="AL14" i="295"/>
  <c r="AL15" i="295"/>
  <c r="AL16" i="295"/>
  <c r="AL17" i="295"/>
  <c r="AL18" i="295"/>
  <c r="AL19" i="295"/>
  <c r="AL12" i="295"/>
  <c r="AL8" i="293"/>
  <c r="AL9" i="293"/>
  <c r="AL10" i="293"/>
  <c r="AL11" i="293"/>
  <c r="AL12" i="293"/>
  <c r="AL13" i="293"/>
  <c r="AL14" i="293"/>
  <c r="AL15" i="293"/>
  <c r="AL16" i="293"/>
  <c r="AL17" i="293"/>
  <c r="AL18" i="293"/>
  <c r="AL19" i="293"/>
  <c r="AL20" i="293"/>
  <c r="AL21" i="293"/>
  <c r="AL22" i="293"/>
  <c r="AL23" i="293"/>
  <c r="AL24" i="293"/>
  <c r="AL25" i="293"/>
  <c r="AL34" i="293"/>
  <c r="AL35" i="293"/>
  <c r="AL36" i="293"/>
  <c r="AL37" i="293"/>
  <c r="AL38" i="293"/>
  <c r="AL7" i="29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7" i="279"/>
  <c r="AL28" i="278"/>
  <c r="AL29" i="278"/>
  <c r="AL30" i="278"/>
  <c r="AL31" i="278"/>
  <c r="AL32" i="278"/>
  <c r="AL33" i="278"/>
  <c r="AL34" i="278"/>
  <c r="AL35" i="278"/>
  <c r="AL36" i="278"/>
  <c r="AL37" i="278"/>
  <c r="AL38" i="278"/>
  <c r="AL39" i="278"/>
  <c r="AL40" i="278"/>
  <c r="AL41" i="278"/>
  <c r="AL42" i="278"/>
  <c r="AL43" i="278"/>
  <c r="AL44" i="278"/>
  <c r="AL45" i="278"/>
  <c r="AL46" i="278"/>
  <c r="AL47" i="278"/>
  <c r="AL27" i="278"/>
  <c r="AL8" i="257"/>
  <c r="AL9" i="257"/>
  <c r="AL10" i="257"/>
  <c r="AL11" i="257"/>
  <c r="AL12" i="257"/>
  <c r="AL13" i="257"/>
  <c r="AL14" i="257"/>
  <c r="AL15" i="257"/>
  <c r="AL16" i="257"/>
  <c r="AL17" i="257"/>
  <c r="AL18" i="257"/>
  <c r="AL19" i="257"/>
  <c r="AL20" i="257"/>
  <c r="AL33" i="257"/>
  <c r="AL34" i="257"/>
  <c r="AL35" i="257"/>
  <c r="AL36" i="257"/>
  <c r="AL37" i="257"/>
  <c r="AL38" i="257"/>
  <c r="AL39" i="257"/>
  <c r="AL40" i="257"/>
  <c r="AL41" i="257"/>
  <c r="AL45" i="257"/>
  <c r="AL7" i="257"/>
  <c r="AL8" i="256"/>
  <c r="AL9" i="256"/>
  <c r="AL10" i="256"/>
  <c r="AL11" i="256"/>
  <c r="AL12" i="256"/>
  <c r="AL13" i="256"/>
  <c r="AL14" i="256"/>
  <c r="AL15" i="256"/>
  <c r="AL16" i="256"/>
  <c r="AL17" i="256"/>
  <c r="AL18" i="256"/>
  <c r="AL19" i="256"/>
  <c r="AL20" i="256"/>
  <c r="AL21" i="256"/>
  <c r="AL22" i="256"/>
  <c r="AL23" i="256"/>
  <c r="AL24" i="256"/>
  <c r="AL25" i="256"/>
  <c r="AL38" i="256"/>
  <c r="AL39" i="256"/>
  <c r="AL40" i="256"/>
  <c r="AL41" i="256"/>
  <c r="AL42" i="256"/>
  <c r="AL43" i="256"/>
  <c r="AL44" i="256"/>
  <c r="AL45" i="256"/>
  <c r="AL7" i="256"/>
  <c r="AL8" i="255"/>
  <c r="AL9" i="255"/>
  <c r="AL10" i="255"/>
  <c r="AL11" i="255"/>
  <c r="AL12" i="255"/>
  <c r="AL13" i="255"/>
  <c r="AL14" i="255"/>
  <c r="AL15" i="255"/>
  <c r="AL16" i="255"/>
  <c r="AL17" i="255"/>
  <c r="AL18" i="255"/>
  <c r="AL19" i="255"/>
  <c r="AL20" i="255"/>
  <c r="AL21" i="255"/>
  <c r="AL22" i="255"/>
  <c r="AL23" i="255"/>
  <c r="AL24"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7" i="249"/>
  <c r="AL33" i="298" l="1"/>
  <c r="AL27" i="279"/>
  <c r="S17" i="320" l="1"/>
  <c r="S18" i="319"/>
  <c r="S9" i="319"/>
  <c r="AJ8" i="309" l="1"/>
  <c r="AK8" i="309" s="1"/>
  <c r="AJ9" i="309"/>
  <c r="AK9" i="309" s="1"/>
  <c r="AJ10" i="309"/>
  <c r="AK10" i="309" s="1"/>
  <c r="AJ11" i="309"/>
  <c r="AK11" i="309" s="1"/>
  <c r="AJ12" i="309"/>
  <c r="AK12" i="309" s="1"/>
  <c r="AJ13" i="309"/>
  <c r="AK13" i="309" s="1"/>
  <c r="AJ14" i="309"/>
  <c r="AK14" i="309" s="1"/>
  <c r="AJ15" i="309"/>
  <c r="AK15" i="309" s="1"/>
  <c r="AJ35" i="309"/>
  <c r="AK35" i="309" s="1"/>
  <c r="AJ36" i="309"/>
  <c r="AK36" i="309" s="1"/>
  <c r="AJ37" i="309"/>
  <c r="AK37" i="309" s="1"/>
  <c r="AJ38" i="309"/>
  <c r="AK38" i="309" s="1"/>
  <c r="AJ39" i="309"/>
  <c r="AK39" i="309" s="1"/>
  <c r="AJ40" i="309"/>
  <c r="AK40" i="309" s="1"/>
  <c r="AJ41" i="309"/>
  <c r="AK41" i="309" s="1"/>
  <c r="AJ42" i="309"/>
  <c r="AK42" i="309" s="1"/>
  <c r="AJ7" i="309"/>
  <c r="AK7" i="309"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37" i="308"/>
  <c r="AK37" i="308" s="1"/>
  <c r="AJ38" i="308"/>
  <c r="AK38" i="308" s="1"/>
  <c r="AJ39" i="308"/>
  <c r="AK39" i="308" s="1"/>
  <c r="AJ40" i="308"/>
  <c r="AK40" i="308" s="1"/>
  <c r="AJ41" i="308"/>
  <c r="AK41" i="308" s="1"/>
  <c r="AJ19" i="308"/>
  <c r="AK19" i="308" s="1"/>
  <c r="AJ8" i="307"/>
  <c r="AK8" i="307" s="1"/>
  <c r="AJ9" i="307"/>
  <c r="AK9" i="307" s="1"/>
  <c r="AJ10" i="307"/>
  <c r="AK10" i="307" s="1"/>
  <c r="AJ11" i="307"/>
  <c r="AK11" i="307" s="1"/>
  <c r="AJ12" i="307"/>
  <c r="AK12" i="307" s="1"/>
  <c r="AJ13" i="307"/>
  <c r="AK13" i="307" s="1"/>
  <c r="AJ14" i="307"/>
  <c r="AK14" i="307" s="1"/>
  <c r="AJ15" i="307"/>
  <c r="AK15" i="307" s="1"/>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35" i="307"/>
  <c r="AK35" i="307" s="1"/>
  <c r="AJ36" i="307"/>
  <c r="AK36" i="307" s="1"/>
  <c r="AJ37" i="307"/>
  <c r="AK37" i="307" s="1"/>
  <c r="AJ38" i="307"/>
  <c r="AK38" i="307" s="1"/>
  <c r="AJ39" i="307"/>
  <c r="AK39" i="307" s="1"/>
  <c r="AJ40" i="307"/>
  <c r="AK40" i="307" s="1"/>
  <c r="AJ41" i="307"/>
  <c r="AK41" i="307" s="1"/>
  <c r="AJ42" i="307"/>
  <c r="AK42" i="307" s="1"/>
  <c r="AJ7" i="307"/>
  <c r="AK7" i="307" s="1"/>
  <c r="AJ26" i="305"/>
  <c r="AK26" i="305" s="1"/>
  <c r="AJ27" i="305"/>
  <c r="AK27" i="305" s="1"/>
  <c r="AJ28" i="305"/>
  <c r="AK28" i="305" s="1"/>
  <c r="AJ29" i="305"/>
  <c r="AK29" i="305" s="1"/>
  <c r="AJ30" i="305"/>
  <c r="AK30" i="305" s="1"/>
  <c r="AJ31" i="305"/>
  <c r="AK31" i="305" s="1"/>
  <c r="AJ32" i="305"/>
  <c r="AK32" i="305" s="1"/>
  <c r="AJ33" i="305"/>
  <c r="AK33" i="305" s="1"/>
  <c r="AJ34" i="305"/>
  <c r="AK34" i="305" s="1"/>
  <c r="AK35" i="305"/>
  <c r="AJ43" i="305"/>
  <c r="AK43" i="305" s="1"/>
  <c r="AJ44" i="305"/>
  <c r="AK44" i="305" s="1"/>
  <c r="AJ45" i="305"/>
  <c r="AK45" i="305" s="1"/>
  <c r="AJ25" i="305"/>
  <c r="AK25" i="305" l="1"/>
  <c r="AK46" i="305" s="1"/>
  <c r="AJ46" i="305"/>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7" i="298"/>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33" i="296"/>
  <c r="AK33" i="296" s="1"/>
  <c r="AJ34" i="296"/>
  <c r="AK34" i="296" s="1"/>
  <c r="AJ35" i="296"/>
  <c r="AK35" i="296" s="1"/>
  <c r="AJ36" i="296"/>
  <c r="AK36" i="296" s="1"/>
  <c r="AJ37" i="296"/>
  <c r="AK37" i="296" s="1"/>
  <c r="AJ38" i="296"/>
  <c r="AK38" i="296" s="1"/>
  <c r="AJ39" i="296"/>
  <c r="AK39" i="296" s="1"/>
  <c r="AJ40" i="296"/>
  <c r="AK40" i="296" s="1"/>
  <c r="AJ41" i="296"/>
  <c r="AK41" i="296" s="1"/>
  <c r="AJ42" i="296"/>
  <c r="AK42" i="296" s="1"/>
  <c r="AJ43" i="296"/>
  <c r="AK43" i="296" s="1"/>
  <c r="AJ44" i="296"/>
  <c r="AK44" i="296" s="1"/>
  <c r="AJ45" i="296"/>
  <c r="AK45" i="296" s="1"/>
  <c r="AJ22" i="296"/>
  <c r="AK22" i="296" s="1"/>
  <c r="AJ13" i="295"/>
  <c r="AK13" i="295" s="1"/>
  <c r="AJ14" i="295"/>
  <c r="AK14" i="295" s="1"/>
  <c r="AJ15" i="295"/>
  <c r="AK15" i="295" s="1"/>
  <c r="AJ16" i="295"/>
  <c r="AK16" i="295" s="1"/>
  <c r="AJ17" i="295"/>
  <c r="AK17" i="295" s="1"/>
  <c r="AJ18" i="295"/>
  <c r="AK18" i="295" s="1"/>
  <c r="AJ19" i="295"/>
  <c r="AK19" i="295" s="1"/>
  <c r="AJ12" i="295"/>
  <c r="AK12" i="295"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34" i="293"/>
  <c r="AK34" i="293" s="1"/>
  <c r="AJ35" i="293"/>
  <c r="AK35" i="293" s="1"/>
  <c r="AJ36" i="293"/>
  <c r="AK36" i="293" s="1"/>
  <c r="AJ37" i="293"/>
  <c r="AK37" i="293" s="1"/>
  <c r="AJ38" i="293"/>
  <c r="AK38" i="293" s="1"/>
  <c r="AJ7" i="293"/>
  <c r="AK7" i="29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7" i="279"/>
  <c r="AJ28" i="278"/>
  <c r="AK28" i="278" s="1"/>
  <c r="AJ29" i="278"/>
  <c r="AK29" i="278" s="1"/>
  <c r="AJ30" i="278"/>
  <c r="AK30" i="278" s="1"/>
  <c r="AJ31" i="278"/>
  <c r="AK31" i="278" s="1"/>
  <c r="AJ32" i="278"/>
  <c r="AK32" i="278" s="1"/>
  <c r="AJ33" i="278"/>
  <c r="AK33" i="278" s="1"/>
  <c r="AJ34" i="278"/>
  <c r="AK34" i="278" s="1"/>
  <c r="AJ35" i="278"/>
  <c r="AK35" i="278" s="1"/>
  <c r="AJ36" i="278"/>
  <c r="AK36" i="278" s="1"/>
  <c r="AJ37" i="278"/>
  <c r="AK37" i="278" s="1"/>
  <c r="AJ38" i="278"/>
  <c r="AK38" i="278" s="1"/>
  <c r="AJ39" i="278"/>
  <c r="AK39" i="278" s="1"/>
  <c r="AJ40" i="278"/>
  <c r="AK40" i="278" s="1"/>
  <c r="AJ41" i="278"/>
  <c r="AK41" i="278" s="1"/>
  <c r="AJ42" i="278"/>
  <c r="AK42" i="278" s="1"/>
  <c r="AJ43" i="278"/>
  <c r="AK43" i="278" s="1"/>
  <c r="AJ44" i="278"/>
  <c r="AK44" i="278" s="1"/>
  <c r="AJ45" i="278"/>
  <c r="AK45" i="278" s="1"/>
  <c r="AJ46" i="278"/>
  <c r="AK46" i="278" s="1"/>
  <c r="AJ27" i="278"/>
  <c r="AK27" i="278" s="1"/>
  <c r="AK7" i="298" l="1"/>
  <c r="AK33" i="298" s="1"/>
  <c r="AJ33" i="298"/>
  <c r="Q9" i="319"/>
  <c r="AK7" i="279"/>
  <c r="AK27" i="279" s="1"/>
  <c r="R18" i="319" s="1"/>
  <c r="AJ27" i="279"/>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33" i="257"/>
  <c r="AK33" i="257" s="1"/>
  <c r="AJ34" i="257"/>
  <c r="AK34" i="257" s="1"/>
  <c r="AJ35" i="257"/>
  <c r="AK35" i="257" s="1"/>
  <c r="AJ36" i="257"/>
  <c r="AK36" i="257" s="1"/>
  <c r="AJ37" i="257"/>
  <c r="AK37" i="257" s="1"/>
  <c r="AJ38" i="257"/>
  <c r="AK38" i="257" s="1"/>
  <c r="AJ39" i="257"/>
  <c r="AK39" i="257" s="1"/>
  <c r="AJ40" i="257"/>
  <c r="AK40" i="257" s="1"/>
  <c r="AJ41" i="257"/>
  <c r="AK41" i="257" s="1"/>
  <c r="AJ45" i="257"/>
  <c r="AK45"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38" i="256"/>
  <c r="AK38" i="256" s="1"/>
  <c r="AJ39" i="256"/>
  <c r="AK39" i="256" s="1"/>
  <c r="AJ40" i="256"/>
  <c r="AK40" i="256" s="1"/>
  <c r="AJ41" i="256"/>
  <c r="AK41" i="256" s="1"/>
  <c r="AJ42" i="256"/>
  <c r="AK42" i="256" s="1"/>
  <c r="AJ43" i="256"/>
  <c r="AK43" i="256" s="1"/>
  <c r="AJ44" i="256"/>
  <c r="AK44" i="256" s="1"/>
  <c r="AJ45" i="256"/>
  <c r="AK45"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K21" i="260" s="1"/>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K33" i="260" s="1"/>
  <c r="AK22"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K23" i="250" s="1"/>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K29" i="249" s="1"/>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K13" i="249"/>
  <c r="AJ7" i="260"/>
  <c r="AK7" i="260" s="1"/>
  <c r="AJ7" i="250"/>
  <c r="AK7" i="250" s="1"/>
  <c r="AJ7" i="249"/>
  <c r="AK7" i="249" s="1"/>
  <c r="R9" i="319" l="1"/>
  <c r="R17" i="320"/>
  <c r="AK13" i="250"/>
  <c r="AJ38" i="250"/>
  <c r="Q17" i="320"/>
  <c r="Q18" i="319"/>
  <c r="AK41" i="249"/>
  <c r="AJ41" i="249"/>
  <c r="E6" i="318" l="1"/>
  <c r="E6" i="319"/>
  <c r="E5" i="320"/>
  <c r="W14" i="319"/>
  <c r="W13" i="320"/>
  <c r="X13" i="320"/>
  <c r="X14" i="319"/>
  <c r="AL41" i="249"/>
  <c r="E5" i="309"/>
  <c r="E6" i="309" s="1"/>
  <c r="E5" i="308"/>
  <c r="F5" i="308" s="1"/>
  <c r="E5" i="307"/>
  <c r="E6" i="307" s="1"/>
  <c r="E5" i="305"/>
  <c r="E6" i="305" s="1"/>
  <c r="E5" i="300"/>
  <c r="E6" i="300" s="1"/>
  <c r="E5" i="299"/>
  <c r="E6" i="299" s="1"/>
  <c r="E5" i="298"/>
  <c r="E6" i="298" s="1"/>
  <c r="E5" i="296"/>
  <c r="F5" i="296" s="1"/>
  <c r="F6" i="296" s="1"/>
  <c r="E5" i="295"/>
  <c r="F5" i="295" s="1"/>
  <c r="F6" i="295" s="1"/>
  <c r="E5" i="293"/>
  <c r="E6" i="293" s="1"/>
  <c r="E5" i="282"/>
  <c r="E6" i="282" s="1"/>
  <c r="E5" i="281"/>
  <c r="F5" i="281" s="1"/>
  <c r="E5" i="280"/>
  <c r="F5" i="280" s="1"/>
  <c r="E5" i="279"/>
  <c r="F5" i="279" s="1"/>
  <c r="E5" i="278"/>
  <c r="F5" i="278" s="1"/>
  <c r="E5" i="257"/>
  <c r="E6" i="257" s="1"/>
  <c r="E5" i="256"/>
  <c r="F5" i="256" s="1"/>
  <c r="E5" i="255"/>
  <c r="F5" i="255" s="1"/>
  <c r="E5" i="276"/>
  <c r="F5" i="276" s="1"/>
  <c r="E5" i="260"/>
  <c r="F5" i="260" s="1"/>
  <c r="E5" i="250"/>
  <c r="F5" i="250" s="1"/>
  <c r="Y14" i="319" l="1"/>
  <c r="Y13" i="320"/>
  <c r="E6" i="260"/>
  <c r="F5" i="309"/>
  <c r="F6" i="309" s="1"/>
  <c r="F5" i="305"/>
  <c r="F6" i="305" s="1"/>
  <c r="F5" i="300"/>
  <c r="F6" i="300" s="1"/>
  <c r="F5" i="299"/>
  <c r="F6" i="299" s="1"/>
  <c r="E6" i="296"/>
  <c r="E6" i="295"/>
  <c r="E6" i="281"/>
  <c r="E6" i="280"/>
  <c r="E6" i="278"/>
  <c r="G5" i="308"/>
  <c r="F6" i="308"/>
  <c r="E6" i="308"/>
  <c r="F5" i="307"/>
  <c r="F5" i="298"/>
  <c r="G5" i="296"/>
  <c r="G5" i="295"/>
  <c r="F5" i="293"/>
  <c r="F5" i="282"/>
  <c r="F6" i="281"/>
  <c r="G5" i="281"/>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G5" i="309" l="1"/>
  <c r="G6" i="309" s="1"/>
  <c r="G5" i="299"/>
  <c r="G6" i="299" s="1"/>
  <c r="G5" i="305"/>
  <c r="G6" i="305" s="1"/>
  <c r="G5" i="300"/>
  <c r="H5" i="300" s="1"/>
  <c r="G6" i="308"/>
  <c r="H5" i="308"/>
  <c r="G5" i="307"/>
  <c r="F6" i="307"/>
  <c r="G5" i="298"/>
  <c r="F6" i="298"/>
  <c r="G6" i="296"/>
  <c r="H5" i="296"/>
  <c r="G6" i="295"/>
  <c r="H5" i="295"/>
  <c r="F6" i="293"/>
  <c r="G5" i="293"/>
  <c r="G5" i="282"/>
  <c r="F6" i="282"/>
  <c r="G6" i="281"/>
  <c r="H5" i="281"/>
  <c r="G6" i="280"/>
  <c r="H5" i="280"/>
  <c r="G6" i="279"/>
  <c r="H5" i="279"/>
  <c r="G6" i="278"/>
  <c r="H5" i="278"/>
  <c r="F6" i="257"/>
  <c r="G5" i="257"/>
  <c r="G6" i="256"/>
  <c r="H5" i="256"/>
  <c r="G6" i="255"/>
  <c r="H5" i="255"/>
  <c r="G6" i="276"/>
  <c r="H5" i="260"/>
  <c r="G6" i="260"/>
  <c r="G6" i="250"/>
  <c r="H5" i="250"/>
  <c r="G5" i="249"/>
  <c r="F6" i="249"/>
  <c r="E6" i="249"/>
  <c r="G6" i="300" l="1"/>
  <c r="H5" i="309"/>
  <c r="I5" i="309" s="1"/>
  <c r="H5" i="305"/>
  <c r="I5" i="305" s="1"/>
  <c r="H5" i="299"/>
  <c r="I5" i="299" s="1"/>
  <c r="I5" i="308"/>
  <c r="H6" i="308"/>
  <c r="H5" i="307"/>
  <c r="G6" i="307"/>
  <c r="I5" i="300"/>
  <c r="H6" i="300"/>
  <c r="H5" i="298"/>
  <c r="G6" i="298"/>
  <c r="I5" i="296"/>
  <c r="H6" i="296"/>
  <c r="I5" i="295"/>
  <c r="H6" i="295"/>
  <c r="H5" i="293"/>
  <c r="G6" i="293"/>
  <c r="H5" i="282"/>
  <c r="G6" i="282"/>
  <c r="I5" i="281"/>
  <c r="H6" i="281"/>
  <c r="I5" i="280"/>
  <c r="H6" i="280"/>
  <c r="I5" i="279"/>
  <c r="H6" i="279"/>
  <c r="I5" i="278"/>
  <c r="H6" i="278"/>
  <c r="H5" i="257"/>
  <c r="G6" i="257"/>
  <c r="I5" i="256"/>
  <c r="H6" i="256"/>
  <c r="I5" i="255"/>
  <c r="H6" i="255"/>
  <c r="I5" i="276"/>
  <c r="H6" i="276"/>
  <c r="I5" i="260"/>
  <c r="H6" i="260"/>
  <c r="I5" i="250"/>
  <c r="H6" i="250"/>
  <c r="H5" i="249"/>
  <c r="G6" i="249"/>
  <c r="H6" i="305" l="1"/>
  <c r="H6" i="309"/>
  <c r="S6" i="318"/>
  <c r="G11" i="320"/>
  <c r="G12" i="319"/>
  <c r="H6" i="299"/>
  <c r="I6" i="309"/>
  <c r="J5" i="309"/>
  <c r="J5" i="308"/>
  <c r="I6" i="308"/>
  <c r="H6" i="307"/>
  <c r="I5" i="307"/>
  <c r="I6" i="305"/>
  <c r="J5" i="305"/>
  <c r="I6" i="300"/>
  <c r="J5" i="300"/>
  <c r="I6" i="299"/>
  <c r="J5" i="299"/>
  <c r="H6" i="298"/>
  <c r="I5" i="298"/>
  <c r="I6" i="296"/>
  <c r="J5" i="296"/>
  <c r="I6" i="295"/>
  <c r="J5" i="295"/>
  <c r="I5" i="293"/>
  <c r="H6" i="293"/>
  <c r="I5" i="282"/>
  <c r="H6" i="282"/>
  <c r="J5" i="281"/>
  <c r="I6" i="281"/>
  <c r="J5" i="280"/>
  <c r="I6" i="280"/>
  <c r="J5" i="279"/>
  <c r="I6" i="279"/>
  <c r="J5" i="278"/>
  <c r="I6" i="278"/>
  <c r="H6" i="257"/>
  <c r="I5" i="257"/>
  <c r="J5" i="256"/>
  <c r="I6" i="256"/>
  <c r="J5" i="255"/>
  <c r="I6" i="255"/>
  <c r="J5" i="276"/>
  <c r="I6" i="276"/>
  <c r="I6" i="260"/>
  <c r="J5" i="260"/>
  <c r="J5" i="250"/>
  <c r="I6" i="250"/>
  <c r="I5" i="249"/>
  <c r="H6" i="249"/>
  <c r="AL42" i="308"/>
  <c r="AJ42" i="308"/>
  <c r="AL43" i="307"/>
  <c r="AJ43" i="307"/>
  <c r="AK42" i="308"/>
  <c r="AL43" i="309"/>
  <c r="AK43" i="309"/>
  <c r="AJ43" i="309"/>
  <c r="AK43" i="307"/>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J6" i="295"/>
  <c r="K5" i="295"/>
  <c r="I6" i="293"/>
  <c r="J5" i="293"/>
  <c r="I6" i="282"/>
  <c r="J5" i="282"/>
  <c r="J6" i="281"/>
  <c r="K5" i="281"/>
  <c r="J6" i="280"/>
  <c r="K5" i="280"/>
  <c r="J6" i="279"/>
  <c r="K5" i="279"/>
  <c r="J6" i="278"/>
  <c r="K5" i="278"/>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09"/>
  <c r="L5" i="309"/>
  <c r="K6" i="308"/>
  <c r="L5" i="308"/>
  <c r="K5" i="307"/>
  <c r="J6" i="307"/>
  <c r="K6" i="305"/>
  <c r="L5" i="305"/>
  <c r="K6" i="300"/>
  <c r="L5" i="300"/>
  <c r="K6" i="299"/>
  <c r="L5" i="299"/>
  <c r="J6" i="298"/>
  <c r="K5" i="298"/>
  <c r="K6" i="296"/>
  <c r="L5" i="296"/>
  <c r="K6" i="295"/>
  <c r="L5" i="295"/>
  <c r="J6" i="293"/>
  <c r="K5" i="293"/>
  <c r="J6" i="282"/>
  <c r="K5" i="282"/>
  <c r="K6" i="281"/>
  <c r="L5" i="281"/>
  <c r="K6" i="280"/>
  <c r="L5" i="280"/>
  <c r="K6" i="279"/>
  <c r="L5" i="279"/>
  <c r="K6" i="278"/>
  <c r="L5" i="278"/>
  <c r="K5" i="257"/>
  <c r="J6" i="257"/>
  <c r="K6" i="256"/>
  <c r="L5" i="256"/>
  <c r="K6" i="255"/>
  <c r="L5" i="255"/>
  <c r="K6" i="276"/>
  <c r="L5" i="276"/>
  <c r="L5" i="260"/>
  <c r="K6" i="260"/>
  <c r="K6" i="250"/>
  <c r="L5" i="250"/>
  <c r="K5" i="249"/>
  <c r="J6" i="249"/>
  <c r="M5" i="309" l="1"/>
  <c r="L6" i="309"/>
  <c r="L6" i="308"/>
  <c r="M5" i="308"/>
  <c r="L5" i="307"/>
  <c r="K6" i="307"/>
  <c r="M5" i="305"/>
  <c r="L6" i="305"/>
  <c r="M5" i="300"/>
  <c r="L6" i="300"/>
  <c r="M5" i="299"/>
  <c r="L6" i="299"/>
  <c r="L5" i="298"/>
  <c r="K6" i="298"/>
  <c r="M5" i="296"/>
  <c r="L6" i="296"/>
  <c r="M5" i="295"/>
  <c r="L6" i="295"/>
  <c r="L5" i="293"/>
  <c r="K6" i="293"/>
  <c r="L5" i="282"/>
  <c r="K6" i="282"/>
  <c r="M5" i="281"/>
  <c r="L6" i="281"/>
  <c r="M5" i="280"/>
  <c r="L6" i="280"/>
  <c r="M5" i="279"/>
  <c r="L6" i="279"/>
  <c r="M5" i="278"/>
  <c r="L6" i="278"/>
  <c r="L5" i="257"/>
  <c r="K6" i="257"/>
  <c r="M5" i="256"/>
  <c r="L6" i="256"/>
  <c r="M5" i="255"/>
  <c r="L6" i="255"/>
  <c r="M5" i="276"/>
  <c r="L6" i="276"/>
  <c r="M5" i="260"/>
  <c r="L6" i="260"/>
  <c r="M5" i="250"/>
  <c r="L6" i="250"/>
  <c r="L5" i="249"/>
  <c r="K6" i="249"/>
  <c r="M6" i="309" l="1"/>
  <c r="N5" i="309"/>
  <c r="N5" i="308"/>
  <c r="O5" i="308" s="1"/>
  <c r="M6" i="308"/>
  <c r="L6" i="307"/>
  <c r="M5" i="307"/>
  <c r="M6" i="305"/>
  <c r="N5" i="305"/>
  <c r="M6" i="300"/>
  <c r="N5" i="300"/>
  <c r="M6" i="299"/>
  <c r="N5" i="299"/>
  <c r="M5" i="298"/>
  <c r="L6" i="298"/>
  <c r="M6" i="296"/>
  <c r="N5" i="296"/>
  <c r="M6" i="295"/>
  <c r="N5" i="295"/>
  <c r="M5" i="293"/>
  <c r="L6" i="293"/>
  <c r="L6" i="282"/>
  <c r="M5" i="282"/>
  <c r="M6" i="281"/>
  <c r="N5" i="281"/>
  <c r="M6" i="280"/>
  <c r="N5" i="280"/>
  <c r="N5" i="279"/>
  <c r="M6" i="279"/>
  <c r="M6" i="278"/>
  <c r="N5" i="278"/>
  <c r="M5" i="257"/>
  <c r="L6" i="257"/>
  <c r="N5" i="256"/>
  <c r="M6" i="256"/>
  <c r="N5" i="255"/>
  <c r="M6" i="255"/>
  <c r="N5" i="276"/>
  <c r="M6" i="276"/>
  <c r="N5" i="260"/>
  <c r="M6" i="260"/>
  <c r="N5" i="250"/>
  <c r="M6" i="250"/>
  <c r="M5" i="249"/>
  <c r="L6" i="249"/>
  <c r="N6" i="309" l="1"/>
  <c r="O5" i="309"/>
  <c r="N6" i="308"/>
  <c r="M6" i="307"/>
  <c r="N5" i="307"/>
  <c r="N6" i="305"/>
  <c r="O5" i="305"/>
  <c r="N6" i="300"/>
  <c r="O5" i="300"/>
  <c r="N6" i="299"/>
  <c r="O5" i="299"/>
  <c r="M6" i="298"/>
  <c r="N5" i="298"/>
  <c r="N6" i="296"/>
  <c r="O5" i="296"/>
  <c r="N6" i="295"/>
  <c r="O5" i="295"/>
  <c r="M6" i="293"/>
  <c r="N5" i="293"/>
  <c r="M6" i="282"/>
  <c r="N5" i="282"/>
  <c r="N6" i="281"/>
  <c r="O5" i="281"/>
  <c r="N6" i="280"/>
  <c r="O5" i="280"/>
  <c r="N6" i="279"/>
  <c r="O5" i="279"/>
  <c r="N6" i="278"/>
  <c r="O5" i="278"/>
  <c r="M6" i="257"/>
  <c r="N5" i="257"/>
  <c r="N6" i="256"/>
  <c r="O5" i="256"/>
  <c r="N6" i="255"/>
  <c r="O5" i="255"/>
  <c r="N6" i="276"/>
  <c r="O5" i="276"/>
  <c r="N6" i="260"/>
  <c r="O5" i="260"/>
  <c r="N6" i="250"/>
  <c r="O5" i="250"/>
  <c r="N5" i="249"/>
  <c r="M6" i="249"/>
  <c r="AJ46" i="296"/>
  <c r="AL20" i="295"/>
  <c r="AJ20" i="295"/>
  <c r="AL39" i="293"/>
  <c r="AJ39" i="293"/>
  <c r="W11" i="318" l="1"/>
  <c r="K10" i="319"/>
  <c r="K9" i="320"/>
  <c r="W13" i="318"/>
  <c r="K11" i="320"/>
  <c r="K12" i="319"/>
  <c r="Y13" i="318"/>
  <c r="M12" i="319"/>
  <c r="M11" i="320"/>
  <c r="W18" i="318"/>
  <c r="K16" i="320"/>
  <c r="K17" i="319"/>
  <c r="Y18" i="318"/>
  <c r="M17" i="319"/>
  <c r="M16" i="320"/>
  <c r="Y14" i="318"/>
  <c r="M13" i="319"/>
  <c r="M12" i="320"/>
  <c r="AL31" i="299"/>
  <c r="O6" i="309"/>
  <c r="P5" i="309"/>
  <c r="Q5" i="309" s="1"/>
  <c r="O6" i="308"/>
  <c r="P5" i="308"/>
  <c r="O5" i="307"/>
  <c r="N6" i="307"/>
  <c r="O6" i="305"/>
  <c r="P5" i="305"/>
  <c r="O6" i="300"/>
  <c r="P5" i="300"/>
  <c r="O6" i="299"/>
  <c r="P5" i="299"/>
  <c r="O5" i="298"/>
  <c r="N6" i="298"/>
  <c r="O6" i="296"/>
  <c r="P5" i="296"/>
  <c r="O6" i="295"/>
  <c r="P5" i="295"/>
  <c r="N6" i="293"/>
  <c r="O5" i="293"/>
  <c r="O5" i="282"/>
  <c r="N6" i="282"/>
  <c r="O6" i="281"/>
  <c r="P5" i="281"/>
  <c r="O6" i="280"/>
  <c r="P5" i="280"/>
  <c r="O6" i="279"/>
  <c r="P5" i="279"/>
  <c r="O6" i="278"/>
  <c r="P5" i="278"/>
  <c r="N6" i="257"/>
  <c r="O5" i="257"/>
  <c r="O6" i="256"/>
  <c r="P5" i="256"/>
  <c r="O6" i="255"/>
  <c r="P5" i="255"/>
  <c r="O6" i="276"/>
  <c r="P5" i="276"/>
  <c r="P5" i="260"/>
  <c r="O6" i="260"/>
  <c r="O6" i="250"/>
  <c r="P5" i="250"/>
  <c r="O5" i="249"/>
  <c r="N6" i="249"/>
  <c r="AJ40" i="300"/>
  <c r="AL40" i="300"/>
  <c r="AK31" i="299"/>
  <c r="AL46" i="296"/>
  <c r="AK40" i="300"/>
  <c r="AJ31" i="299"/>
  <c r="AK46" i="296"/>
  <c r="AK39" i="293"/>
  <c r="G15" i="318"/>
  <c r="E15" i="318"/>
  <c r="AL37"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33" i="281"/>
  <c r="AL43" i="280"/>
  <c r="P6" i="309"/>
  <c r="Q5" i="308"/>
  <c r="P6" i="308"/>
  <c r="P5" i="307"/>
  <c r="O6" i="307"/>
  <c r="Q5" i="305"/>
  <c r="P6" i="305"/>
  <c r="Q5" i="300"/>
  <c r="P6" i="300"/>
  <c r="Q5" i="299"/>
  <c r="P6" i="299"/>
  <c r="P5" i="298"/>
  <c r="O6" i="298"/>
  <c r="Q5" i="296"/>
  <c r="P6" i="296"/>
  <c r="Q5" i="295"/>
  <c r="P6" i="295"/>
  <c r="P5" i="293"/>
  <c r="O6" i="293"/>
  <c r="P5" i="282"/>
  <c r="O6" i="282"/>
  <c r="Q5" i="281"/>
  <c r="P6" i="281"/>
  <c r="Q5" i="280"/>
  <c r="P6" i="280"/>
  <c r="P6" i="279"/>
  <c r="Q5" i="279"/>
  <c r="Q5" i="278"/>
  <c r="P6" i="278"/>
  <c r="P5" i="257"/>
  <c r="O6" i="257"/>
  <c r="Q5" i="256"/>
  <c r="R5" i="256" s="1"/>
  <c r="P6" i="256"/>
  <c r="Q5" i="255"/>
  <c r="P6" i="255"/>
  <c r="Q5" i="276"/>
  <c r="P6" i="276"/>
  <c r="Q5" i="260"/>
  <c r="P6" i="260"/>
  <c r="Q5" i="250"/>
  <c r="P6" i="250"/>
  <c r="P5" i="249"/>
  <c r="O6" i="249"/>
  <c r="F15" i="318"/>
  <c r="Q8" i="320"/>
  <c r="S8" i="320"/>
  <c r="AJ37" i="282"/>
  <c r="AJ33" i="281"/>
  <c r="AK33" i="281"/>
  <c r="AJ43" i="280"/>
  <c r="S16" i="318"/>
  <c r="Q16" i="318"/>
  <c r="AK20" i="295"/>
  <c r="R8" i="320"/>
  <c r="AK37" i="282"/>
  <c r="AK4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6" i="295"/>
  <c r="R5" i="295"/>
  <c r="Q5" i="293"/>
  <c r="P6" i="293"/>
  <c r="Q5" i="282"/>
  <c r="P6" i="282"/>
  <c r="R5" i="281"/>
  <c r="Q6" i="281"/>
  <c r="R5" i="280"/>
  <c r="Q6" i="280"/>
  <c r="R5" i="279"/>
  <c r="Q6" i="279"/>
  <c r="R5" i="278"/>
  <c r="Q6" i="278"/>
  <c r="P6" i="257"/>
  <c r="Q5" i="257"/>
  <c r="Q6" i="256"/>
  <c r="R5" i="255"/>
  <c r="Q6" i="255"/>
  <c r="R5" i="276"/>
  <c r="Q6" i="276"/>
  <c r="R5" i="260"/>
  <c r="Q6" i="260"/>
  <c r="R5" i="250"/>
  <c r="Q6" i="250"/>
  <c r="Q5" i="249"/>
  <c r="P6" i="249"/>
  <c r="X13" i="318"/>
  <c r="T24" i="318" s="1"/>
  <c r="AK47" i="278"/>
  <c r="AJ47" i="278"/>
  <c r="T23" i="318" l="1"/>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R6" i="295"/>
  <c r="S5" i="295"/>
  <c r="Q6" i="293"/>
  <c r="R5" i="293"/>
  <c r="Q6" i="282"/>
  <c r="R5" i="282"/>
  <c r="R6" i="281"/>
  <c r="S5" i="281"/>
  <c r="R6" i="280"/>
  <c r="S5" i="280"/>
  <c r="S5" i="279"/>
  <c r="R6" i="279"/>
  <c r="R6" i="278"/>
  <c r="S5" i="278"/>
  <c r="Q6" i="257"/>
  <c r="R5" i="257"/>
  <c r="R6" i="256"/>
  <c r="S5" i="256"/>
  <c r="R6" i="255"/>
  <c r="S5" i="255"/>
  <c r="R6" i="276"/>
  <c r="S5" i="276"/>
  <c r="R6" i="260"/>
  <c r="S5" i="260"/>
  <c r="R6" i="250"/>
  <c r="S5" i="250"/>
  <c r="R5" i="249"/>
  <c r="Q6" i="249"/>
  <c r="H23" i="318" l="1"/>
  <c r="N22" i="319"/>
  <c r="R21" i="319"/>
  <c r="N22" i="320"/>
  <c r="H22" i="318"/>
  <c r="N23" i="319"/>
  <c r="N21" i="320"/>
  <c r="R20" i="320"/>
  <c r="H24" i="318"/>
  <c r="S6" i="309"/>
  <c r="T5" i="309"/>
  <c r="S6" i="308"/>
  <c r="T5" i="308"/>
  <c r="S5" i="307"/>
  <c r="R6" i="307"/>
  <c r="S6" i="305"/>
  <c r="T5" i="305"/>
  <c r="S6" i="300"/>
  <c r="T5" i="300"/>
  <c r="S6" i="299"/>
  <c r="T5" i="299"/>
  <c r="R6" i="298"/>
  <c r="S5" i="298"/>
  <c r="S6" i="296"/>
  <c r="T5" i="296"/>
  <c r="S6" i="295"/>
  <c r="T5" i="295"/>
  <c r="R6" i="293"/>
  <c r="S5" i="293"/>
  <c r="R6" i="282"/>
  <c r="S5" i="282"/>
  <c r="S6" i="281"/>
  <c r="T5" i="281"/>
  <c r="S6" i="280"/>
  <c r="T5" i="280"/>
  <c r="S6" i="279"/>
  <c r="T5" i="279"/>
  <c r="S6" i="278"/>
  <c r="T5" i="278"/>
  <c r="S5" i="257"/>
  <c r="R6" i="257"/>
  <c r="S6" i="256"/>
  <c r="T5" i="256"/>
  <c r="S6" i="255"/>
  <c r="T5" i="255"/>
  <c r="S6" i="276"/>
  <c r="T5" i="276"/>
  <c r="T5" i="260"/>
  <c r="S6" i="260"/>
  <c r="S6" i="250"/>
  <c r="T5" i="250"/>
  <c r="S5" i="249"/>
  <c r="R6" i="249"/>
  <c r="U5" i="309" l="1"/>
  <c r="T6" i="309"/>
  <c r="U5" i="308"/>
  <c r="T6" i="308"/>
  <c r="T5" i="307"/>
  <c r="S6" i="307"/>
  <c r="U5" i="305"/>
  <c r="T6" i="305"/>
  <c r="U5" i="300"/>
  <c r="T6" i="300"/>
  <c r="U5" i="299"/>
  <c r="T6" i="299"/>
  <c r="T5" i="298"/>
  <c r="S6" i="298"/>
  <c r="U5" i="296"/>
  <c r="T6" i="296"/>
  <c r="U5" i="295"/>
  <c r="T6" i="295"/>
  <c r="T5" i="293"/>
  <c r="S6" i="293"/>
  <c r="T5" i="282"/>
  <c r="S6" i="282"/>
  <c r="U5" i="281"/>
  <c r="T6" i="281"/>
  <c r="U5" i="280"/>
  <c r="T6" i="280"/>
  <c r="U5" i="279"/>
  <c r="T6" i="279"/>
  <c r="U5" i="278"/>
  <c r="T6" i="278"/>
  <c r="T5" i="257"/>
  <c r="S6" i="257"/>
  <c r="U5" i="256"/>
  <c r="T6" i="256"/>
  <c r="U5" i="255"/>
  <c r="T6" i="255"/>
  <c r="U5" i="276"/>
  <c r="T6" i="276"/>
  <c r="U5" i="260"/>
  <c r="T6" i="260"/>
  <c r="U5" i="250"/>
  <c r="T6" i="250"/>
  <c r="T5" i="249"/>
  <c r="S6" i="249"/>
  <c r="U6" i="309" l="1"/>
  <c r="V5" i="309"/>
  <c r="V5" i="308"/>
  <c r="U6" i="308"/>
  <c r="T6" i="307"/>
  <c r="U5" i="307"/>
  <c r="U6" i="305"/>
  <c r="V5" i="305"/>
  <c r="U6" i="300"/>
  <c r="V5" i="300"/>
  <c r="U6" i="299"/>
  <c r="V5" i="299"/>
  <c r="T6" i="298"/>
  <c r="U5" i="298"/>
  <c r="U6" i="296"/>
  <c r="V5" i="296"/>
  <c r="U6" i="295"/>
  <c r="V5" i="295"/>
  <c r="U5" i="293"/>
  <c r="T6" i="293"/>
  <c r="T6" i="282"/>
  <c r="U5" i="282"/>
  <c r="U6" i="281"/>
  <c r="V5" i="281"/>
  <c r="V5" i="280"/>
  <c r="U6" i="280"/>
  <c r="V5" i="279"/>
  <c r="U6" i="279"/>
  <c r="U6" i="278"/>
  <c r="V5" i="278"/>
  <c r="U5" i="257"/>
  <c r="T6" i="257"/>
  <c r="V5" i="256"/>
  <c r="U6" i="256"/>
  <c r="V5" i="255"/>
  <c r="U6" i="255"/>
  <c r="V5" i="276"/>
  <c r="U6" i="276"/>
  <c r="U6" i="260"/>
  <c r="V5" i="260"/>
  <c r="V5" i="250"/>
  <c r="U6" i="250"/>
  <c r="U5" i="249"/>
  <c r="T6" i="249"/>
  <c r="V6" i="309" l="1"/>
  <c r="W5" i="309"/>
  <c r="V6" i="308"/>
  <c r="W5" i="308"/>
  <c r="U6" i="307"/>
  <c r="V5" i="307"/>
  <c r="V6" i="305"/>
  <c r="W5" i="305"/>
  <c r="V6" i="300"/>
  <c r="W5" i="300"/>
  <c r="V6" i="299"/>
  <c r="W5" i="299"/>
  <c r="U6" i="298"/>
  <c r="V5" i="298"/>
  <c r="V6" i="296"/>
  <c r="W5" i="296"/>
  <c r="V6" i="295"/>
  <c r="W5" i="295"/>
  <c r="U6" i="293"/>
  <c r="V5" i="293"/>
  <c r="U6" i="282"/>
  <c r="V5" i="282"/>
  <c r="V6" i="281"/>
  <c r="W5" i="281"/>
  <c r="V6" i="280"/>
  <c r="W5" i="280"/>
  <c r="V6" i="279"/>
  <c r="W5" i="279"/>
  <c r="V6" i="278"/>
  <c r="W5" i="278"/>
  <c r="U6" i="257"/>
  <c r="V5" i="257"/>
  <c r="V6" i="256"/>
  <c r="W5" i="256"/>
  <c r="V6" i="255"/>
  <c r="W5" i="255"/>
  <c r="V6" i="276"/>
  <c r="W5" i="276"/>
  <c r="V6" i="260"/>
  <c r="W5" i="260"/>
  <c r="V6" i="250"/>
  <c r="W5" i="250"/>
  <c r="V5" i="249"/>
  <c r="U6" i="249"/>
  <c r="W6" i="309" l="1"/>
  <c r="X5" i="309"/>
  <c r="W6" i="308"/>
  <c r="X5" i="308"/>
  <c r="W5" i="307"/>
  <c r="V6" i="307"/>
  <c r="W6" i="305"/>
  <c r="X5" i="305"/>
  <c r="W6" i="300"/>
  <c r="X5" i="300"/>
  <c r="W6" i="299"/>
  <c r="X5" i="299"/>
  <c r="W5" i="298"/>
  <c r="V6" i="298"/>
  <c r="W6" i="296"/>
  <c r="X5" i="296"/>
  <c r="W6" i="295"/>
  <c r="X5" i="295"/>
  <c r="V6" i="293"/>
  <c r="W5" i="293"/>
  <c r="W5" i="282"/>
  <c r="V6" i="282"/>
  <c r="W6" i="281"/>
  <c r="X5" i="281"/>
  <c r="W6" i="280"/>
  <c r="X5" i="280"/>
  <c r="W6" i="279"/>
  <c r="X5" i="279"/>
  <c r="W6" i="278"/>
  <c r="X5" i="278"/>
  <c r="V6" i="257"/>
  <c r="W5" i="257"/>
  <c r="W6" i="256"/>
  <c r="X5" i="256"/>
  <c r="W6" i="255"/>
  <c r="X5" i="255"/>
  <c r="W6" i="276"/>
  <c r="X5" i="276"/>
  <c r="X5" i="260"/>
  <c r="W6" i="260"/>
  <c r="W6" i="250"/>
  <c r="X5" i="250"/>
  <c r="W5" i="249"/>
  <c r="V6" i="249"/>
  <c r="Y5" i="309" l="1"/>
  <c r="X6" i="309"/>
  <c r="X6" i="308"/>
  <c r="Y5" i="308"/>
  <c r="X5" i="307"/>
  <c r="W6" i="307"/>
  <c r="Y5" i="305"/>
  <c r="X6" i="305"/>
  <c r="Y5" i="300"/>
  <c r="X6" i="300"/>
  <c r="Y5" i="299"/>
  <c r="X6" i="299"/>
  <c r="X5" i="298"/>
  <c r="W6" i="298"/>
  <c r="Y5" i="296"/>
  <c r="X6" i="296"/>
  <c r="Y5" i="295"/>
  <c r="X6" i="295"/>
  <c r="X5" i="293"/>
  <c r="W6" i="293"/>
  <c r="X5" i="282"/>
  <c r="W6" i="282"/>
  <c r="Y5" i="281"/>
  <c r="X6" i="281"/>
  <c r="Y5" i="280"/>
  <c r="X6" i="280"/>
  <c r="Y5" i="279"/>
  <c r="X6" i="279"/>
  <c r="Y5" i="278"/>
  <c r="X6" i="278"/>
  <c r="X5" i="257"/>
  <c r="W6" i="257"/>
  <c r="Y5" i="256"/>
  <c r="X6" i="256"/>
  <c r="Y5" i="255"/>
  <c r="X6" i="255"/>
  <c r="Y5" i="276"/>
  <c r="X6" i="276"/>
  <c r="Y5" i="260"/>
  <c r="X6" i="260"/>
  <c r="Y5" i="250"/>
  <c r="X6" i="250"/>
  <c r="X5" i="249"/>
  <c r="W6" i="249"/>
  <c r="Y6" i="309" l="1"/>
  <c r="Z5" i="309"/>
  <c r="Z5" i="308"/>
  <c r="Y6" i="308"/>
  <c r="X6" i="307"/>
  <c r="Y5" i="307"/>
  <c r="Y6" i="305"/>
  <c r="Z5" i="305"/>
  <c r="Y6" i="300"/>
  <c r="Z5" i="300"/>
  <c r="Y6" i="299"/>
  <c r="Z5" i="299"/>
  <c r="Y5" i="298"/>
  <c r="X6" i="298"/>
  <c r="Y6" i="296"/>
  <c r="Z5" i="296"/>
  <c r="Y6" i="295"/>
  <c r="Z5" i="295"/>
  <c r="Y5" i="293"/>
  <c r="X6" i="293"/>
  <c r="Y5" i="282"/>
  <c r="X6" i="282"/>
  <c r="Z5" i="281"/>
  <c r="Y6" i="281"/>
  <c r="Y6" i="280"/>
  <c r="Z5" i="280"/>
  <c r="Z5" i="279"/>
  <c r="Y6" i="279"/>
  <c r="Z5" i="278"/>
  <c r="Y6" i="278"/>
  <c r="X6" i="257"/>
  <c r="Y5" i="257"/>
  <c r="Z5" i="256"/>
  <c r="Y6" i="256"/>
  <c r="Z5" i="255"/>
  <c r="Y6" i="255"/>
  <c r="Z5" i="276"/>
  <c r="Y6" i="276"/>
  <c r="Z5" i="260"/>
  <c r="Y6" i="260"/>
  <c r="Z5" i="250"/>
  <c r="Y6" i="250"/>
  <c r="Y5" i="249"/>
  <c r="X6" i="249"/>
  <c r="Z6" i="309" l="1"/>
  <c r="AA5" i="309"/>
  <c r="Z6" i="308"/>
  <c r="AA5" i="308"/>
  <c r="Y6" i="307"/>
  <c r="Z5" i="307"/>
  <c r="Z6" i="305"/>
  <c r="AA5" i="305"/>
  <c r="Z6" i="300"/>
  <c r="AA5" i="300"/>
  <c r="Z6" i="299"/>
  <c r="AA5" i="299"/>
  <c r="Y6" i="298"/>
  <c r="Z5" i="298"/>
  <c r="Z6" i="296"/>
  <c r="AA5" i="296"/>
  <c r="Z6" i="295"/>
  <c r="AA5" i="295"/>
  <c r="Y6" i="293"/>
  <c r="Z5" i="293"/>
  <c r="Y6" i="282"/>
  <c r="Z5" i="282"/>
  <c r="Z6" i="281"/>
  <c r="AA5" i="281"/>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AA6" i="295"/>
  <c r="AB5" i="295"/>
  <c r="Z6" i="293"/>
  <c r="AA5" i="293"/>
  <c r="Z6" i="282"/>
  <c r="AA5" i="282"/>
  <c r="AA6" i="281"/>
  <c r="AB5" i="281"/>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C5" i="295"/>
  <c r="AB6" i="295"/>
  <c r="AB5" i="293"/>
  <c r="AA6" i="293"/>
  <c r="AB5" i="282"/>
  <c r="AA6" i="282"/>
  <c r="AC5" i="281"/>
  <c r="AB6" i="281"/>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6" i="295"/>
  <c r="AD5" i="295"/>
  <c r="AC5" i="293"/>
  <c r="AB6" i="293"/>
  <c r="AB6" i="282"/>
  <c r="AC5" i="282"/>
  <c r="AC6" i="281"/>
  <c r="AD5" i="281"/>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D6" i="295"/>
  <c r="AE5" i="295"/>
  <c r="AC6" i="293"/>
  <c r="AD5" i="293"/>
  <c r="AC6" i="282"/>
  <c r="AD5" i="282"/>
  <c r="AD6" i="281"/>
  <c r="AE5" i="281"/>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E6" i="295"/>
  <c r="AF5" i="295"/>
  <c r="AD6" i="293"/>
  <c r="AE5" i="293"/>
  <c r="AD6" i="282"/>
  <c r="AE5" i="282"/>
  <c r="AE6" i="281"/>
  <c r="AF5" i="281"/>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G5" i="295"/>
  <c r="AF6" i="295"/>
  <c r="AF5" i="293"/>
  <c r="AE6" i="293"/>
  <c r="AF5" i="282"/>
  <c r="AE6" i="282"/>
  <c r="AG5" i="281"/>
  <c r="AF6" i="281"/>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6" i="295"/>
  <c r="AH5" i="295"/>
  <c r="AG5" i="293"/>
  <c r="AF6" i="293"/>
  <c r="AG5" i="282"/>
  <c r="AF6" i="282"/>
  <c r="AH5" i="281"/>
  <c r="AG6" i="281"/>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H6" i="295"/>
  <c r="AI5" i="295"/>
  <c r="AI6" i="295" s="1"/>
  <c r="AG6" i="293"/>
  <c r="AH5" i="293"/>
  <c r="AG6" i="282"/>
  <c r="AH5" i="282"/>
  <c r="AH6" i="281"/>
  <c r="AI5" i="281"/>
  <c r="AI6" i="281" s="1"/>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25" i="276"/>
  <c r="AK25" i="276"/>
  <c r="AJ25" i="276"/>
  <c r="Y7" i="318" l="1"/>
  <c r="Y17" i="320"/>
  <c r="Y18" i="319"/>
  <c r="W7" i="318"/>
  <c r="W17" i="320"/>
  <c r="W18" i="319"/>
  <c r="X7" i="318"/>
  <c r="X18" i="319"/>
  <c r="X17" i="320"/>
  <c r="AL46" i="256"/>
  <c r="Y8" i="318" l="1"/>
  <c r="Y19" i="319"/>
  <c r="Y18" i="320"/>
  <c r="AK46" i="256"/>
  <c r="AJ46"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4" i="260"/>
  <c r="AJ34" i="260"/>
  <c r="AL46" i="257"/>
  <c r="AJ46" i="257"/>
  <c r="S18" i="318"/>
  <c r="AJ25" i="255"/>
  <c r="AL25" i="255"/>
  <c r="Q18" i="318"/>
  <c r="R18" i="318"/>
  <c r="AK25" i="255"/>
  <c r="AL38" i="250"/>
  <c r="AK38"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4" i="260"/>
  <c r="AK46"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W36" authorId="0">
      <text>
        <r>
          <rPr>
            <b/>
            <sz val="9"/>
            <color indexed="81"/>
            <rFont val="Tahoma"/>
            <charset val="1"/>
          </rPr>
          <t>anhtuan:</t>
        </r>
        <r>
          <rPr>
            <sz val="9"/>
            <color indexed="81"/>
            <rFont val="Tahoma"/>
            <charset val="1"/>
          </rPr>
          <t xml:space="preserve">
Không tương tác với GV</t>
        </r>
      </text>
    </comment>
  </commentList>
</comments>
</file>

<file path=xl/comments10.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comments12.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 ref="Q5" authorId="0">
      <text>
        <r>
          <rPr>
            <b/>
            <sz val="9"/>
            <color indexed="81"/>
            <rFont val="Tahoma"/>
            <family val="2"/>
          </rPr>
          <t>anhtuan:</t>
        </r>
        <r>
          <rPr>
            <sz val="9"/>
            <color indexed="81"/>
            <rFont val="Tahoma"/>
            <family val="2"/>
          </rPr>
          <t xml:space="preserve">
Không vào kiểm tra được</t>
        </r>
      </text>
    </comment>
  </commentList>
</comments>
</file>

<file path=xl/comments14.xml><?xml version="1.0" encoding="utf-8"?>
<comments xmlns="http://schemas.openxmlformats.org/spreadsheetml/2006/main">
  <authors>
    <author>anhtuan</author>
    <author>LSTC</author>
  </authors>
  <commentList>
    <comment ref="W5" authorId="0">
      <text>
        <r>
          <rPr>
            <b/>
            <sz val="9"/>
            <color indexed="81"/>
            <rFont val="Tahoma"/>
            <charset val="1"/>
          </rPr>
          <t>anhtuan:</t>
        </r>
        <r>
          <rPr>
            <sz val="9"/>
            <color indexed="81"/>
            <rFont val="Tahoma"/>
            <charset val="1"/>
          </rPr>
          <t xml:space="preserve">
Không vào kiểm tra được</t>
        </r>
      </text>
    </comment>
    <comment ref="H20" authorId="1">
      <text>
        <r>
          <rPr>
            <b/>
            <sz val="9"/>
            <color indexed="81"/>
            <rFont val="Tahoma"/>
            <family val="2"/>
          </rPr>
          <t>LSTC:</t>
        </r>
        <r>
          <rPr>
            <sz val="9"/>
            <color indexed="81"/>
            <rFont val="Tahoma"/>
            <family val="2"/>
          </rPr>
          <t xml:space="preserve">
Xin nghỉ tiết</t>
        </r>
      </text>
    </comment>
  </commentList>
</comments>
</file>

<file path=xl/comments15.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Không vào kiểm tra được</t>
        </r>
      </text>
    </comment>
    <comment ref="V5" authorId="0">
      <text>
        <r>
          <rPr>
            <b/>
            <sz val="9"/>
            <color indexed="81"/>
            <rFont val="Tahoma"/>
            <family val="2"/>
          </rPr>
          <t>anhtuan:</t>
        </r>
        <r>
          <rPr>
            <sz val="9"/>
            <color indexed="81"/>
            <rFont val="Tahoma"/>
            <family val="2"/>
          </rPr>
          <t xml:space="preserve">
KHÔNG VÀO KIỂM TRA ĐƯỢC</t>
        </r>
      </text>
    </comment>
  </commentList>
</comments>
</file>

<file path=xl/comments16.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Không vào kiểm tra được</t>
        </r>
      </text>
    </comment>
  </commentList>
</comments>
</file>

<file path=xl/comments2.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v0</t>
        </r>
      </text>
    </comment>
    <comment ref="V5" authorId="0">
      <text>
        <r>
          <rPr>
            <b/>
            <sz val="9"/>
            <color indexed="81"/>
            <rFont val="Tahoma"/>
            <family val="2"/>
          </rPr>
          <t>anhtuan:</t>
        </r>
        <r>
          <rPr>
            <sz val="9"/>
            <color indexed="81"/>
            <rFont val="Tahoma"/>
            <family val="2"/>
          </rPr>
          <t xml:space="preserve">
KHÔNG VÀO KIỂM TRA ĐƯỢC</t>
        </r>
      </text>
    </comment>
  </commentList>
</comments>
</file>

<file path=xl/comments3.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 ref="R5" authorId="0">
      <text>
        <r>
          <rPr>
            <b/>
            <sz val="9"/>
            <color indexed="81"/>
            <rFont val="Tahoma"/>
            <family val="2"/>
          </rPr>
          <t>anhtuan:</t>
        </r>
        <r>
          <rPr>
            <sz val="9"/>
            <color indexed="81"/>
            <rFont val="Tahoma"/>
            <family val="2"/>
          </rPr>
          <t xml:space="preserve">
V0</t>
        </r>
      </text>
    </comment>
    <comment ref="V5" authorId="0">
      <text>
        <r>
          <rPr>
            <b/>
            <sz val="9"/>
            <color indexed="81"/>
            <rFont val="Tahoma"/>
            <family val="2"/>
          </rPr>
          <t>anhtuan:</t>
        </r>
        <r>
          <rPr>
            <sz val="9"/>
            <color indexed="81"/>
            <rFont val="Tahoma"/>
            <family val="2"/>
          </rPr>
          <t xml:space="preserve">
V0</t>
        </r>
      </text>
    </comment>
    <comment ref="W5" authorId="0">
      <text>
        <r>
          <rPr>
            <b/>
            <sz val="9"/>
            <color indexed="81"/>
            <rFont val="Tahoma"/>
            <charset val="1"/>
          </rPr>
          <t>anhtuan:</t>
        </r>
        <r>
          <rPr>
            <sz val="9"/>
            <color indexed="81"/>
            <rFont val="Tahoma"/>
            <charset val="1"/>
          </rPr>
          <t xml:space="preserve">
V0</t>
        </r>
      </text>
    </comment>
  </commentList>
</comments>
</file>

<file path=xl/comments4.xml><?xml version="1.0" encoding="utf-8"?>
<comments xmlns="http://schemas.openxmlformats.org/spreadsheetml/2006/main">
  <authors>
    <author>anhtuan</author>
    <author>LSTC</author>
  </authors>
  <commentList>
    <comment ref="O5" authorId="0">
      <text>
        <r>
          <rPr>
            <b/>
            <sz val="9"/>
            <color indexed="81"/>
            <rFont val="Tahoma"/>
            <family val="2"/>
          </rPr>
          <t>anhtuan:</t>
        </r>
        <r>
          <rPr>
            <sz val="9"/>
            <color indexed="81"/>
            <rFont val="Tahoma"/>
            <family val="2"/>
          </rPr>
          <t xml:space="preserve">
Không vào kiểm tra được</t>
        </r>
      </text>
    </comment>
    <comment ref="P5" authorId="1">
      <text>
        <r>
          <rPr>
            <b/>
            <sz val="9"/>
            <color indexed="81"/>
            <rFont val="Tahoma"/>
            <family val="2"/>
          </rPr>
          <t>LSTC:</t>
        </r>
        <r>
          <rPr>
            <sz val="9"/>
            <color indexed="81"/>
            <rFont val="Tahoma"/>
            <family val="2"/>
          </rPr>
          <t xml:space="preserve">
KHÔNG VÀO KIỂM TRA ĐƯỢC</t>
        </r>
      </text>
    </comment>
    <comment ref="V5" authorId="0">
      <text>
        <r>
          <rPr>
            <b/>
            <sz val="9"/>
            <color indexed="81"/>
            <rFont val="Tahoma"/>
            <family val="2"/>
          </rPr>
          <t>anhtuan:</t>
        </r>
        <r>
          <rPr>
            <sz val="9"/>
            <color indexed="81"/>
            <rFont val="Tahoma"/>
            <family val="2"/>
          </rPr>
          <t xml:space="preserve">
Không vào kiểm tra được</t>
        </r>
      </text>
    </comment>
    <comment ref="W5" authorId="0">
      <text>
        <r>
          <rPr>
            <b/>
            <sz val="9"/>
            <color indexed="81"/>
            <rFont val="Tahoma"/>
            <charset val="1"/>
          </rPr>
          <t>anhtuan:</t>
        </r>
        <r>
          <rPr>
            <sz val="9"/>
            <color indexed="81"/>
            <rFont val="Tahoma"/>
            <charset val="1"/>
          </rPr>
          <t xml:space="preserve">
Không vào kiểm tra được</t>
        </r>
      </text>
    </comment>
  </commentList>
</comments>
</file>

<file path=xl/comments5.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 ref="R5" authorId="0">
      <text>
        <r>
          <rPr>
            <b/>
            <sz val="9"/>
            <color indexed="81"/>
            <rFont val="Tahoma"/>
            <family val="2"/>
          </rPr>
          <t>anhtuan:</t>
        </r>
        <r>
          <rPr>
            <sz val="9"/>
            <color indexed="81"/>
            <rFont val="Tahoma"/>
            <family val="2"/>
          </rPr>
          <t xml:space="preserve">
Không vào kiểm tra được</t>
        </r>
      </text>
    </comment>
    <comment ref="S5" authorId="0">
      <text>
        <r>
          <rPr>
            <b/>
            <sz val="9"/>
            <color indexed="81"/>
            <rFont val="Tahoma"/>
            <family val="2"/>
          </rPr>
          <t>anhtuan:</t>
        </r>
        <r>
          <rPr>
            <sz val="9"/>
            <color indexed="81"/>
            <rFont val="Tahoma"/>
            <family val="2"/>
          </rPr>
          <t xml:space="preserve">
Không vào kiểm tra đượC</t>
        </r>
      </text>
    </comment>
    <comment ref="O12" authorId="0">
      <text>
        <r>
          <rPr>
            <b/>
            <sz val="9"/>
            <color indexed="81"/>
            <rFont val="Tahoma"/>
            <family val="2"/>
          </rPr>
          <t>anhtuan:</t>
        </r>
        <r>
          <rPr>
            <sz val="9"/>
            <color indexed="81"/>
            <rFont val="Tahoma"/>
            <family val="2"/>
          </rPr>
          <t xml:space="preserve">
2 TIẾT CUỐI</t>
        </r>
      </text>
    </comment>
    <comment ref="O20" authorId="0">
      <text>
        <r>
          <rPr>
            <b/>
            <sz val="9"/>
            <color indexed="81"/>
            <rFont val="Tahoma"/>
            <family val="2"/>
          </rPr>
          <t>anhtuan:</t>
        </r>
        <r>
          <rPr>
            <sz val="9"/>
            <color indexed="81"/>
            <rFont val="Tahoma"/>
            <family val="2"/>
          </rPr>
          <t xml:space="preserve">
2 TIẾT CUỐI</t>
        </r>
      </text>
    </comment>
    <comment ref="O45" authorId="0">
      <text>
        <r>
          <rPr>
            <b/>
            <sz val="9"/>
            <color indexed="81"/>
            <rFont val="Tahoma"/>
            <family val="2"/>
          </rPr>
          <t>anhtuan:</t>
        </r>
        <r>
          <rPr>
            <sz val="9"/>
            <color indexed="81"/>
            <rFont val="Tahoma"/>
            <family val="2"/>
          </rPr>
          <t xml:space="preserve">
2 TIẾT CUỐI</t>
        </r>
      </text>
    </comment>
  </commentList>
</comments>
</file>

<file path=xl/comments6.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Không vào kiểm tra được</t>
        </r>
      </text>
    </comment>
    <comment ref="S5" authorId="0">
      <text>
        <r>
          <rPr>
            <b/>
            <sz val="9"/>
            <color indexed="81"/>
            <rFont val="Tahoma"/>
            <family val="2"/>
          </rPr>
          <t>anhtuan:</t>
        </r>
        <r>
          <rPr>
            <sz val="9"/>
            <color indexed="81"/>
            <rFont val="Tahoma"/>
            <family val="2"/>
          </rPr>
          <t xml:space="preserve">
V0</t>
        </r>
      </text>
    </comment>
    <comment ref="X5" authorId="0">
      <text>
        <r>
          <rPr>
            <b/>
            <sz val="9"/>
            <color indexed="81"/>
            <rFont val="Tahoma"/>
            <charset val="1"/>
          </rPr>
          <t>anhtuan:</t>
        </r>
        <r>
          <rPr>
            <sz val="9"/>
            <color indexed="81"/>
            <rFont val="Tahoma"/>
            <charset val="1"/>
          </rPr>
          <t xml:space="preserve">
V0</t>
        </r>
      </text>
    </comment>
    <comment ref="V12" authorId="0">
      <text>
        <r>
          <rPr>
            <b/>
            <sz val="9"/>
            <color indexed="81"/>
            <rFont val="Tahoma"/>
            <family val="2"/>
          </rPr>
          <t>anhtuan:</t>
        </r>
        <r>
          <rPr>
            <sz val="9"/>
            <color indexed="81"/>
            <rFont val="Tahoma"/>
            <family val="2"/>
          </rPr>
          <t xml:space="preserve">
2T CUỐI</t>
        </r>
      </text>
    </comment>
  </commentList>
</comments>
</file>

<file path=xl/comments7.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 ref="O5" authorId="0">
      <text>
        <r>
          <rPr>
            <b/>
            <sz val="9"/>
            <color indexed="81"/>
            <rFont val="Tahoma"/>
            <family val="2"/>
          </rPr>
          <t>LSTC:</t>
        </r>
        <r>
          <rPr>
            <sz val="9"/>
            <color indexed="81"/>
            <rFont val="Tahoma"/>
            <family val="2"/>
          </rPr>
          <t xml:space="preserve">
V:05</t>
        </r>
      </text>
    </comment>
    <comment ref="R5" authorId="0">
      <text>
        <r>
          <rPr>
            <b/>
            <sz val="9"/>
            <color indexed="81"/>
            <rFont val="Tahoma"/>
            <family val="2"/>
          </rPr>
          <t>LSTC:</t>
        </r>
        <r>
          <rPr>
            <sz val="9"/>
            <color indexed="81"/>
            <rFont val="Tahoma"/>
            <family val="2"/>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 ref="O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<sst xmlns="http://schemas.openxmlformats.org/spreadsheetml/2006/main" count="3445" uniqueCount="1484">
  <si>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</si>
  <si>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</si>
  <si>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</si>
  <si>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</si>
  <si>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</si>
  <si>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</si>
  <si>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</si>
  <si>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</si>
  <si>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</si>
  <si>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</si>
  <si>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</si>
  <si>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</si>
  <si>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</si>
  <si>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</si>
  <si>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</si>
  <si>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</si>
  <si>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</si>
  <si>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</si>
  <si>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</si>
  <si>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</si>
  <si>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</si>
  <si>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</si>
  <si>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</si>
  <si>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</si>
  <si>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</si>
  <si>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</si>
  <si>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</si>
  <si>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</si>
  <si>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</si>
  <si>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Hưng</t>
  </si>
  <si>
    <t>Trần Quốc</t>
  </si>
  <si>
    <t>Mai</t>
  </si>
  <si>
    <t>Khánh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</si>
  <si>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</si>
  <si>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</si>
  <si>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</si>
  <si>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</si>
  <si>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</si>
  <si>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</si>
  <si>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</si>
  <si>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</si>
  <si>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</si>
  <si>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</si>
  <si>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</si>
  <si>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</si>
  <si>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</si>
  <si>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</si>
  <si>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</si>
  <si>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</si>
  <si>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</si>
  <si>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</si>
  <si>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</si>
  <si>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</si>
  <si>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</si>
  <si>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Nguyễn Thanh</t>
  </si>
  <si>
    <t>Thái</t>
  </si>
  <si>
    <t>Tú</t>
  </si>
  <si>
    <t>Vũ</t>
  </si>
  <si>
    <t>Anh</t>
  </si>
  <si>
    <t>Kiệt</t>
  </si>
  <si>
    <t>Sơn</t>
  </si>
  <si>
    <t>Nguyễn Tấn</t>
  </si>
  <si>
    <t>Nguyễn Hữu</t>
  </si>
  <si>
    <t>Tín</t>
  </si>
  <si>
    <t>Toàn</t>
  </si>
  <si>
    <t>Tuấn</t>
  </si>
  <si>
    <t>Nguyễn Tuấn</t>
  </si>
  <si>
    <t>Hiền</t>
  </si>
  <si>
    <t>Trung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</si>
  <si>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</si>
  <si>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</si>
  <si>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</si>
  <si>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</si>
  <si>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</si>
  <si>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</si>
  <si>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</si>
  <si>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</si>
  <si>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</si>
  <si>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</si>
  <si>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</si>
  <si>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</si>
  <si>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</si>
  <si>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</si>
  <si>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</si>
  <si>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</si>
  <si>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</si>
  <si>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</si>
  <si>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</si>
  <si>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Lộc</t>
  </si>
  <si>
    <t>Nguyễn Ngọc</t>
  </si>
  <si>
    <t>Phạm Hoàng</t>
  </si>
  <si>
    <t>Sang</t>
  </si>
  <si>
    <t>Thiện</t>
  </si>
  <si>
    <t>Vinh</t>
  </si>
  <si>
    <t>Phạm Minh</t>
  </si>
  <si>
    <t>Nguyễn Thị Thanh</t>
  </si>
  <si>
    <t>Nhi</t>
  </si>
  <si>
    <t>Tùng</t>
  </si>
  <si>
    <t>Vân</t>
  </si>
  <si>
    <t>Nguyên</t>
  </si>
  <si>
    <t>Trúc</t>
  </si>
  <si>
    <t>Thi</t>
  </si>
  <si>
    <t>Thắng</t>
  </si>
  <si>
    <t>Danh</t>
  </si>
  <si>
    <t>Phan Duy</t>
  </si>
  <si>
    <t>Hân</t>
  </si>
  <si>
    <t>Trần Anh</t>
  </si>
  <si>
    <t>Tấn</t>
  </si>
  <si>
    <t>Nguyễn Gia</t>
  </si>
  <si>
    <t>My</t>
  </si>
  <si>
    <t>Nguyễn Hoàng Minh</t>
  </si>
  <si>
    <t>Nguyễn Viết</t>
  </si>
  <si>
    <t>Việt</t>
  </si>
  <si>
    <t>Nguyễn Xuân Tuấn</t>
  </si>
  <si>
    <t>Trần Thanh</t>
  </si>
  <si>
    <t>Duyên</t>
  </si>
  <si>
    <t>Hải</t>
  </si>
  <si>
    <t>Kiên</t>
  </si>
  <si>
    <t xml:space="preserve">Lê Văn </t>
  </si>
  <si>
    <t>Nhựt</t>
  </si>
  <si>
    <t>Thảo</t>
  </si>
  <si>
    <t>Đào Quốc</t>
  </si>
  <si>
    <t>Trưởng</t>
  </si>
  <si>
    <t>Phạm Thị Kim</t>
  </si>
  <si>
    <t>Nguyễn Đăng</t>
  </si>
  <si>
    <t>Khôi</t>
  </si>
  <si>
    <t>Lê Tuấn</t>
  </si>
  <si>
    <t xml:space="preserve">Nguyễn Văn </t>
  </si>
  <si>
    <t>Vượng</t>
  </si>
  <si>
    <t>Chung</t>
  </si>
  <si>
    <t xml:space="preserve">Nguyễn Thành </t>
  </si>
  <si>
    <t>Phạm Thành</t>
  </si>
  <si>
    <t>Quý</t>
  </si>
  <si>
    <t>Nguyễn Duy</t>
  </si>
  <si>
    <t>Lê Hồng</t>
  </si>
  <si>
    <t>Trần Nhật</t>
  </si>
  <si>
    <t>Trần Trọng</t>
  </si>
  <si>
    <t>Tân</t>
  </si>
  <si>
    <t>Thông</t>
  </si>
  <si>
    <t>Nguyễn Thị Phương</t>
  </si>
  <si>
    <t>Nguyễn Huỳnh Thanh</t>
  </si>
  <si>
    <t>Lê Minh</t>
  </si>
  <si>
    <t>Hằng</t>
  </si>
  <si>
    <t>Lê Văn</t>
  </si>
  <si>
    <t>Phong</t>
  </si>
  <si>
    <t>Nguyễn Nhật</t>
  </si>
  <si>
    <t>Nguyễn Thị Kim</t>
  </si>
  <si>
    <t>Trân</t>
  </si>
  <si>
    <t>Kha</t>
  </si>
  <si>
    <t>Nguyễn Thế</t>
  </si>
  <si>
    <t>Lê Quốc</t>
  </si>
  <si>
    <t>Trọng</t>
  </si>
  <si>
    <t>Huỳnh Thanh</t>
  </si>
  <si>
    <t>Trương Lê Minh</t>
  </si>
  <si>
    <t>Pháp</t>
  </si>
  <si>
    <t>2010110028</t>
  </si>
  <si>
    <t>2010110060</t>
  </si>
  <si>
    <t>2010210003</t>
  </si>
  <si>
    <t>2010110006</t>
  </si>
  <si>
    <t>2010110068</t>
  </si>
  <si>
    <t>Nguyễn Lương</t>
  </si>
  <si>
    <t>2010110027</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</si>
  <si>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</si>
  <si>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</si>
  <si>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</si>
  <si>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</si>
  <si>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</si>
  <si>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</si>
  <si>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</si>
  <si>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</si>
  <si>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</si>
  <si>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</si>
  <si>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</si>
  <si>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</si>
  <si>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</si>
  <si>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</si>
  <si>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</si>
  <si>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</si>
  <si>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</si>
  <si>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</si>
  <si>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</si>
  <si>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</si>
  <si>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</si>
  <si>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</si>
  <si>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</si>
  <si>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</si>
  <si>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</si>
  <si>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</si>
  <si>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</si>
  <si>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</si>
  <si>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</si>
  <si>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</si>
  <si>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</si>
  <si>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</si>
  <si>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</si>
  <si>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</si>
  <si>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</si>
  <si>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</si>
  <si>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</si>
  <si>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</si>
  <si>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</si>
  <si>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</si>
  <si>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</si>
  <si>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</si>
  <si>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</si>
  <si>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</si>
  <si>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</si>
  <si>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</si>
  <si>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</si>
  <si>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</si>
  <si>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</si>
  <si>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</si>
  <si>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</si>
  <si>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</si>
  <si>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</si>
  <si>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</si>
  <si>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</si>
  <si>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</si>
  <si>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</si>
  <si>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</si>
  <si>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</si>
  <si>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</si>
  <si>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</si>
  <si>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</si>
  <si>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</si>
  <si>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</si>
  <si>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</si>
  <si>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</si>
  <si>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</si>
  <si>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</si>
  <si>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</si>
  <si>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</si>
  <si>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</si>
  <si>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</si>
  <si>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</si>
  <si>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</si>
  <si>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</si>
  <si>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</si>
  <si>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</si>
  <si>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</si>
  <si>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</si>
  <si>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</si>
  <si>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</si>
  <si>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</si>
  <si>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</si>
  <si>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</si>
  <si>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</si>
  <si>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</si>
  <si>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</si>
  <si>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</si>
  <si>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</si>
  <si>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</si>
  <si>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</si>
  <si>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</si>
  <si>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</si>
  <si>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</si>
  <si>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</si>
  <si>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</si>
  <si>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</si>
  <si>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</si>
  <si>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</si>
  <si>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</si>
  <si>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</si>
  <si>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</si>
  <si>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</si>
  <si>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</si>
  <si>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</si>
  <si>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</si>
  <si>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</si>
  <si>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</si>
  <si>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</si>
  <si>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</si>
  <si>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</si>
  <si>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</si>
  <si>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</si>
  <si>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</si>
  <si>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</si>
  <si>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</si>
  <si>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</si>
  <si>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</si>
  <si>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</si>
  <si>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</si>
  <si>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</si>
  <si>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</si>
  <si>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</si>
  <si>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</si>
  <si>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</si>
  <si>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</si>
  <si>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</si>
  <si>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</si>
  <si>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</si>
  <si>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</si>
  <si>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</si>
  <si>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</si>
  <si>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</si>
  <si>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</si>
  <si>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</si>
  <si>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</si>
  <si>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</si>
  <si>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</si>
  <si>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</si>
  <si>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</si>
  <si>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</si>
  <si>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</si>
  <si>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</si>
  <si>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</si>
  <si>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</si>
  <si>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</si>
  <si>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</si>
  <si>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</si>
  <si>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</si>
  <si>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</si>
  <si>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</si>
  <si>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</si>
  <si>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</si>
  <si>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</si>
  <si>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</si>
  <si>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</si>
  <si>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</si>
  <si>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</si>
  <si>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</si>
  <si>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</si>
  <si>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</si>
  <si>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</si>
  <si>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</si>
  <si>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</si>
  <si>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</si>
  <si>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</si>
  <si>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</si>
  <si>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</si>
  <si>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</si>
  <si>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</si>
  <si>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</si>
  <si>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</si>
  <si>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</si>
  <si>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</si>
  <si>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</si>
  <si>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2010230046</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</si>
  <si>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</si>
  <si>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</si>
  <si>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</si>
  <si>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</si>
  <si>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</si>
  <si>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</si>
  <si>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</si>
  <si>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</si>
  <si>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</si>
  <si>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</si>
  <si>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</si>
  <si>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</si>
  <si>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</si>
  <si>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</si>
  <si>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</si>
  <si>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</si>
  <si>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</si>
  <si>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</si>
  <si>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</si>
  <si>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</si>
  <si>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</si>
  <si>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</si>
  <si>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</si>
  <si>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</si>
  <si>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</si>
  <si>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</si>
  <si>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</si>
  <si>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</si>
  <si>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</si>
  <si>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</si>
  <si>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</si>
  <si>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</si>
  <si>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</si>
  <si>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</si>
  <si>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</si>
  <si>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</si>
  <si>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</si>
  <si>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</si>
  <si>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</si>
  <si>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</si>
  <si>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</si>
  <si>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</si>
  <si>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2010120025</t>
  </si>
  <si>
    <t>Bùi Sỹ</t>
  </si>
  <si>
    <t>2010120017</t>
  </si>
  <si>
    <t>Nguyễn Văn Nhật</t>
  </si>
  <si>
    <t>2010120010</t>
  </si>
  <si>
    <t>Mai Nguyễn Minh</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</si>
  <si>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</si>
  <si>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</si>
  <si>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</si>
  <si>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</si>
  <si>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</si>
  <si>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</si>
  <si>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</si>
  <si>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</si>
  <si>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</si>
  <si>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</si>
  <si>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</si>
  <si>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</si>
  <si>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</si>
  <si>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</si>
  <si>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</si>
  <si>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</si>
  <si>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</si>
  <si>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</si>
  <si>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</si>
  <si>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</si>
  <si>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</si>
  <si>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</si>
  <si>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</si>
  <si>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</si>
  <si>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</si>
  <si>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</si>
  <si>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</si>
  <si>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</si>
  <si>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</si>
  <si>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</si>
  <si>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</si>
  <si>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</si>
  <si>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2010130020</t>
  </si>
  <si>
    <t>2010130002</t>
  </si>
  <si>
    <t>2010130009</t>
  </si>
  <si>
    <t>2010130022</t>
  </si>
  <si>
    <t>2010130012</t>
  </si>
  <si>
    <t>Phạm Lê Hồng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</si>
  <si>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</si>
  <si>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</si>
  <si>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</si>
  <si>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</si>
  <si>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</si>
  <si>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</si>
  <si>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</si>
  <si>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</si>
  <si>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</si>
  <si>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</si>
  <si>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</si>
  <si>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</si>
  <si>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</si>
  <si>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</si>
  <si>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</si>
  <si>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</si>
  <si>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</si>
  <si>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</si>
  <si>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</si>
  <si>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</si>
  <si>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</si>
  <si>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</si>
  <si>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</si>
  <si>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</si>
  <si>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</si>
  <si>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</si>
  <si>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</si>
  <si>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</si>
  <si>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</si>
  <si>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</si>
  <si>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</si>
  <si>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</si>
  <si>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</si>
  <si>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</si>
  <si>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</si>
  <si>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</si>
  <si>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</si>
  <si>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</si>
  <si>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</si>
  <si>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</si>
  <si>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</si>
  <si>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</si>
  <si>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</si>
  <si>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</si>
  <si>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</si>
  <si>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</si>
  <si>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</si>
  <si>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</si>
  <si>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</si>
  <si>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</si>
  <si>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</si>
  <si>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</si>
  <si>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</si>
  <si>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</si>
  <si>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</si>
  <si>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</si>
  <si>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</si>
  <si>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</si>
  <si>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</si>
  <si>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</si>
  <si>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2010230053</t>
  </si>
  <si>
    <t>2010230074</t>
  </si>
  <si>
    <t>Trần Ngọc Phương</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</si>
  <si>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</si>
  <si>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</si>
  <si>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</si>
  <si>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</si>
  <si>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</si>
  <si>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</si>
  <si>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</si>
  <si>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</si>
  <si>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</si>
  <si>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</si>
  <si>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</si>
  <si>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</si>
  <si>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</si>
  <si>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</si>
  <si>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</si>
  <si>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</si>
  <si>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</si>
  <si>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</si>
  <si>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</si>
  <si>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</si>
  <si>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</si>
  <si>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</si>
  <si>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</si>
  <si>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</si>
  <si>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</si>
  <si>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</si>
  <si>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</si>
  <si>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</si>
  <si>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</si>
  <si>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</si>
  <si>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</si>
  <si>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</si>
  <si>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</si>
  <si>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</si>
  <si>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</si>
  <si>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</si>
  <si>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</si>
  <si>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</si>
  <si>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</si>
  <si>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</si>
  <si>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</si>
  <si>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</si>
  <si>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</si>
  <si>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</si>
  <si>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</si>
  <si>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</si>
  <si>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</si>
  <si>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</si>
  <si>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</si>
  <si>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</si>
  <si>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</si>
  <si>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</si>
  <si>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</si>
  <si>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</si>
  <si>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</si>
  <si>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</si>
  <si>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</si>
  <si>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</si>
  <si>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</si>
  <si>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</si>
  <si>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</si>
  <si>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</si>
  <si>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</si>
  <si>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</si>
  <si>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</si>
  <si>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</si>
  <si>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</si>
  <si>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</si>
  <si>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</si>
  <si>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</si>
  <si>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Châu</t>
  </si>
  <si>
    <t>Nguyễn Thị Quỳnh</t>
  </si>
  <si>
    <t>2010200053</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</si>
  <si>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</si>
  <si>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</si>
  <si>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</si>
  <si>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</si>
  <si>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</si>
  <si>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</si>
  <si>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</si>
  <si>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</si>
  <si>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</si>
  <si>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</si>
  <si>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</si>
  <si>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</si>
  <si>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</si>
  <si>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</si>
  <si>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</si>
  <si>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</si>
  <si>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</si>
  <si>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</si>
  <si>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</si>
  <si>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</si>
  <si>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</si>
  <si>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</si>
  <si>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</si>
  <si>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</si>
  <si>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</si>
  <si>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</si>
  <si>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</si>
  <si>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</si>
  <si>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</si>
  <si>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</si>
  <si>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</si>
  <si>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</si>
  <si>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</si>
  <si>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</si>
  <si>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</si>
  <si>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</si>
  <si>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</si>
  <si>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</si>
  <si>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</si>
  <si>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</si>
  <si>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</si>
  <si>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</si>
  <si>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</si>
  <si>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</si>
  <si>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</si>
  <si>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</si>
  <si>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</si>
  <si>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</si>
  <si>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</si>
  <si>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</si>
  <si>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</si>
  <si>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</si>
  <si>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</si>
  <si>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</si>
  <si>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</si>
  <si>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</si>
  <si>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</si>
  <si>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</si>
  <si>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</si>
  <si>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</si>
  <si>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</si>
  <si>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</si>
  <si>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</si>
  <si>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</si>
  <si>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</si>
  <si>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</si>
  <si>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</si>
  <si>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</si>
  <si>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</si>
  <si>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</si>
  <si>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</si>
  <si>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</si>
  <si>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</si>
  <si>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</si>
  <si>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</si>
  <si>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</si>
  <si>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</si>
  <si>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</si>
  <si>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</si>
  <si>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2010050005</t>
  </si>
  <si>
    <t>Lê Thị Quế</t>
  </si>
  <si>
    <t>Hồng</t>
  </si>
  <si>
    <t>2010050013</t>
  </si>
  <si>
    <t>Võ Ngọc Mỹ</t>
  </si>
  <si>
    <t>2010060022</t>
  </si>
  <si>
    <t>Quách Bảo</t>
  </si>
  <si>
    <t>2010050007</t>
  </si>
  <si>
    <t>Đỗ Ngọc Yến</t>
  </si>
  <si>
    <t>2010050014</t>
  </si>
  <si>
    <t>Đoàn Thị Yến</t>
  </si>
  <si>
    <t>2010050021</t>
  </si>
  <si>
    <t>Trần Quỳnh Trọng</t>
  </si>
  <si>
    <t>2010050004</t>
  </si>
  <si>
    <t>Đặng Tú</t>
  </si>
  <si>
    <t>Quyên</t>
  </si>
  <si>
    <t>2010050012</t>
  </si>
  <si>
    <t>2010050008</t>
  </si>
  <si>
    <t>Trương Thị Cẩm</t>
  </si>
  <si>
    <t>2010050010</t>
  </si>
  <si>
    <t>Huỳnh Ngọc Uyên</t>
  </si>
  <si>
    <t>2010050023</t>
  </si>
  <si>
    <t xml:space="preserve">Hoàng Văn </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</si>
  <si>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</si>
  <si>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</si>
  <si>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</si>
  <si>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</si>
  <si>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</si>
  <si>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</si>
  <si>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</si>
  <si>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</si>
  <si>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</si>
  <si>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</si>
  <si>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</si>
  <si>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</si>
  <si>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</si>
  <si>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</si>
  <si>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</si>
  <si>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</si>
  <si>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</si>
  <si>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</si>
  <si>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</si>
  <si>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</si>
  <si>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</si>
  <si>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</si>
  <si>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</si>
  <si>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</si>
  <si>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</si>
  <si>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</si>
  <si>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</si>
  <si>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</si>
  <si>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</si>
  <si>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</si>
  <si>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</si>
  <si>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</si>
  <si>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</si>
  <si>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</si>
  <si>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</si>
  <si>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</si>
  <si>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</si>
  <si>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</si>
  <si>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</si>
  <si>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</si>
  <si>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</si>
  <si>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</si>
  <si>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</si>
  <si>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</si>
  <si>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</si>
  <si>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</si>
  <si>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</si>
  <si>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</si>
  <si>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</si>
  <si>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</si>
  <si>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</si>
  <si>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</si>
  <si>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</si>
  <si>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</si>
  <si>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</si>
  <si>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</si>
  <si>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</si>
  <si>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</si>
  <si>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</si>
  <si>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</si>
  <si>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</si>
  <si>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</si>
  <si>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</si>
  <si>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</si>
  <si>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</si>
  <si>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</si>
  <si>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</si>
  <si>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</si>
  <si>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</si>
  <si>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</si>
  <si>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</si>
  <si>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</si>
  <si>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</si>
  <si>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</si>
  <si>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</si>
  <si>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</si>
  <si>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2010200001</t>
  </si>
  <si>
    <t>Cao Thị Hoàng</t>
  </si>
  <si>
    <t>Dung</t>
  </si>
  <si>
    <t>2010200060</t>
  </si>
  <si>
    <t>Nguyễn Ngọc Quỳnh</t>
  </si>
  <si>
    <t>Giao</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</si>
  <si>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</si>
  <si>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</si>
  <si>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</si>
  <si>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</si>
  <si>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</si>
  <si>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</si>
  <si>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</si>
  <si>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</si>
  <si>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</si>
  <si>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</si>
  <si>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</si>
  <si>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</si>
  <si>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</si>
  <si>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</si>
  <si>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</si>
  <si>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</si>
  <si>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</si>
  <si>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</si>
  <si>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</si>
  <si>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2010200046</t>
  </si>
  <si>
    <t>2010200030</t>
  </si>
  <si>
    <t>Trần Thị Yến</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</si>
  <si>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</si>
  <si>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</si>
  <si>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</si>
  <si>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</si>
  <si>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</si>
  <si>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</si>
  <si>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</si>
  <si>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</si>
  <si>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</si>
  <si>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</si>
  <si>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Đỗ Minh</t>
  </si>
  <si>
    <t>2010200041</t>
  </si>
  <si>
    <t>2010200022</t>
  </si>
  <si>
    <t>2010200044</t>
  </si>
  <si>
    <t>Phạm Thị Ái</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</si>
  <si>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</si>
  <si>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</si>
  <si>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</si>
  <si>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</si>
  <si>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</si>
  <si>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</si>
  <si>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</si>
  <si>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</si>
  <si>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</si>
  <si>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</si>
  <si>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</si>
  <si>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</si>
  <si>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</si>
  <si>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</si>
  <si>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</si>
  <si>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</si>
  <si>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</si>
  <si>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</si>
  <si>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</si>
  <si>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</si>
  <si>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</si>
  <si>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</si>
  <si>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</si>
  <si>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</si>
  <si>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2010200043</t>
  </si>
  <si>
    <t>Trần Mỹ</t>
  </si>
  <si>
    <t>2010200028</t>
  </si>
  <si>
    <t>Huỳnh Thị Kim</t>
  </si>
  <si>
    <t>2010200057</t>
  </si>
  <si>
    <t>Liên Huỳnh Kim</t>
  </si>
  <si>
    <t>2010200062</t>
  </si>
  <si>
    <t>2010200018</t>
  </si>
  <si>
    <t>Đặng Thị Phương</t>
  </si>
  <si>
    <t>Uyên</t>
  </si>
  <si>
    <t>2010200052</t>
  </si>
  <si>
    <t>Nguyễn Tú</t>
  </si>
  <si>
    <t>2010200013</t>
  </si>
  <si>
    <t>Nguyễn Vũ Tường</t>
  </si>
  <si>
    <t xml:space="preserve">Phạm Văn </t>
  </si>
  <si>
    <t>Hồ Thanh</t>
  </si>
  <si>
    <t>Nguyễn Quang</t>
  </si>
  <si>
    <t>Nghi</t>
  </si>
  <si>
    <t>Nguyễn Trần Thanh</t>
  </si>
  <si>
    <t>Nguyễn Mạnh</t>
  </si>
  <si>
    <t>Lợi</t>
  </si>
  <si>
    <t>Nguyễn Trí</t>
  </si>
  <si>
    <t>Trần Thị Kim</t>
  </si>
  <si>
    <t>Nguyễn Lâm</t>
  </si>
  <si>
    <t>Hà</t>
  </si>
  <si>
    <t>Hùng</t>
  </si>
  <si>
    <t>Đặng Minh</t>
  </si>
  <si>
    <t>Luân</t>
  </si>
  <si>
    <t>Phạm Thanh</t>
  </si>
  <si>
    <t>Đăng</t>
  </si>
  <si>
    <t>Huỳnh Thị Tuyết</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</si>
  <si>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</si>
  <si>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</si>
  <si>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</si>
  <si>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</si>
  <si>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</si>
  <si>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</si>
  <si>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</si>
  <si>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</si>
  <si>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</si>
  <si>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</si>
  <si>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</si>
  <si>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</si>
  <si>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</si>
  <si>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</si>
  <si>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</si>
  <si>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</si>
  <si>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</si>
  <si>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</si>
  <si>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</si>
  <si>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</si>
  <si>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</si>
  <si>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</si>
  <si>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</si>
  <si>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</si>
  <si>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</si>
  <si>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</si>
  <si>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</si>
  <si>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</si>
  <si>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</si>
  <si>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</si>
  <si>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2010240014</t>
  </si>
  <si>
    <t>Tiền</t>
  </si>
  <si>
    <t>2010240011</t>
  </si>
  <si>
    <t>2010240076</t>
  </si>
  <si>
    <t>Mai Thanh</t>
  </si>
  <si>
    <t>Nguyễn Ngọc Tường</t>
  </si>
  <si>
    <t>2010240003</t>
  </si>
  <si>
    <t>Nguyễn Trần Tường</t>
  </si>
  <si>
    <t>2010240023</t>
  </si>
  <si>
    <t>Diễm</t>
  </si>
  <si>
    <t>2010100028</t>
  </si>
  <si>
    <t>Trần Thị Kiều</t>
  </si>
  <si>
    <t>2010240063</t>
  </si>
  <si>
    <t>2010240060</t>
  </si>
  <si>
    <t>2010240026</t>
  </si>
  <si>
    <t>Vũ Thị Kim</t>
  </si>
  <si>
    <t>2010240024</t>
  </si>
  <si>
    <t>Âu Phương</t>
  </si>
  <si>
    <t xml:space="preserve"> </t>
  </si>
  <si>
    <t>2010240061</t>
  </si>
  <si>
    <t>Phạm Hoàng Anh</t>
  </si>
  <si>
    <t>2010240067</t>
  </si>
  <si>
    <t>Nguyễn Chin Wana</t>
  </si>
  <si>
    <t>Soni</t>
  </si>
  <si>
    <t>2010240043</t>
  </si>
  <si>
    <t>Ngô Thị Mộng</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</si>
  <si>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</si>
  <si>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</si>
  <si>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</si>
  <si>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</si>
  <si>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</si>
  <si>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</si>
  <si>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</si>
  <si>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</si>
  <si>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</si>
  <si>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</si>
  <si>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</si>
  <si>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</si>
  <si>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</si>
  <si>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</si>
  <si>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</si>
  <si>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</si>
  <si>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</si>
  <si>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</si>
  <si>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</si>
  <si>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</si>
  <si>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</si>
  <si>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</si>
  <si>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</si>
  <si>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t>2010080031</t>
  </si>
  <si>
    <t>Phùng Duy</t>
  </si>
  <si>
    <t>2010080001</t>
  </si>
  <si>
    <t>2010080014</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</si>
  <si>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</si>
  <si>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</si>
  <si>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</si>
  <si>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</si>
  <si>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</si>
  <si>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</si>
  <si>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</si>
  <si>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</si>
  <si>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</si>
  <si>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</si>
  <si>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</si>
  <si>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</si>
  <si>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</si>
  <si>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</si>
  <si>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</si>
  <si>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</si>
  <si>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</si>
  <si>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</si>
  <si>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</si>
  <si>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</si>
  <si>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</si>
  <si>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</si>
  <si>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</si>
  <si>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</si>
  <si>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</si>
  <si>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</si>
  <si>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</si>
  <si>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</si>
  <si>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</si>
  <si>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</si>
  <si>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</si>
  <si>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</si>
  <si>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</si>
  <si>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</si>
  <si>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</si>
  <si>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</si>
  <si>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</si>
  <si>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</si>
  <si>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</si>
  <si>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t>2010080009</t>
  </si>
  <si>
    <t>2010080033</t>
  </si>
  <si>
    <t>2010080046</t>
  </si>
  <si>
    <t xml:space="preserve">Trịnh Xuân </t>
  </si>
  <si>
    <t>2010080040</t>
  </si>
  <si>
    <t>Tô Hoàng Trọng</t>
  </si>
  <si>
    <t>2010080004</t>
  </si>
  <si>
    <t>Trần Hải</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</si>
  <si>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</si>
  <si>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</si>
  <si>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</si>
  <si>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</si>
  <si>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</si>
  <si>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</si>
  <si>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</si>
  <si>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</si>
  <si>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</si>
  <si>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</si>
  <si>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</si>
  <si>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</si>
  <si>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</si>
  <si>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</si>
  <si>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</si>
  <si>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</si>
  <si>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</si>
  <si>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</si>
  <si>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</si>
  <si>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</si>
  <si>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</si>
  <si>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</si>
  <si>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</si>
  <si>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</si>
  <si>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</si>
  <si>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</si>
  <si>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</si>
  <si>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</si>
  <si>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</si>
  <si>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</si>
  <si>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Nguyễn Khang</t>
  </si>
  <si>
    <t>Hy</t>
  </si>
  <si>
    <t>2010090077</t>
  </si>
  <si>
    <t>Đặng Hữu</t>
  </si>
  <si>
    <t>2010090017</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</si>
  <si>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</si>
  <si>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</si>
  <si>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</si>
  <si>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</si>
  <si>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</si>
  <si>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</si>
  <si>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</si>
  <si>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</si>
  <si>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</si>
  <si>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</si>
  <si>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</si>
  <si>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</si>
  <si>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</si>
  <si>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</si>
  <si>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</si>
  <si>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</si>
  <si>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</si>
  <si>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</si>
  <si>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</si>
  <si>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</si>
  <si>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</si>
  <si>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</si>
  <si>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</si>
  <si>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</si>
  <si>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</si>
  <si>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</si>
  <si>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</si>
  <si>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</si>
  <si>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</si>
  <si>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2010090037</t>
  </si>
  <si>
    <t>Trần Huỳnh Gia</t>
  </si>
  <si>
    <t>2010090004</t>
  </si>
  <si>
    <t>Đạo</t>
  </si>
  <si>
    <t>2010190002</t>
  </si>
  <si>
    <t>2010090080</t>
  </si>
  <si>
    <t>Nguyễn Trương Thanh</t>
  </si>
  <si>
    <t>2010090029</t>
  </si>
  <si>
    <t>2010090049</t>
  </si>
  <si>
    <t>2010090062</t>
  </si>
  <si>
    <t>Ngô Chí</t>
  </si>
  <si>
    <t>2010090066</t>
  </si>
  <si>
    <t>2010090031</t>
  </si>
  <si>
    <t>Võ Anh</t>
  </si>
  <si>
    <t>2010090045</t>
  </si>
  <si>
    <t>2010090033</t>
  </si>
  <si>
    <t>Hà Hồ Hoàng</t>
  </si>
  <si>
    <t>2010090055</t>
  </si>
  <si>
    <t>Lư Hoàng</t>
  </si>
  <si>
    <t>2010090043</t>
  </si>
  <si>
    <t>2010090064</t>
  </si>
  <si>
    <t>2010090082</t>
  </si>
  <si>
    <t>Trần Hữu</t>
  </si>
  <si>
    <t>2010090048</t>
  </si>
  <si>
    <t>2010090047</t>
  </si>
  <si>
    <t>Đoàn Vĩnh</t>
  </si>
  <si>
    <t>2010090090</t>
  </si>
  <si>
    <t>Tây</t>
  </si>
  <si>
    <t>2010090008</t>
  </si>
  <si>
    <t>2010090024</t>
  </si>
  <si>
    <t>Phạm Trường</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</si>
  <si>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</si>
  <si>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</si>
  <si>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</si>
  <si>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</si>
  <si>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</si>
  <si>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</si>
  <si>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</si>
  <si>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</si>
  <si>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</si>
  <si>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</si>
  <si>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</si>
  <si>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</si>
  <si>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</si>
  <si>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</si>
  <si>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</si>
  <si>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</si>
  <si>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</si>
  <si>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</si>
  <si>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</si>
  <si>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</si>
  <si>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</si>
  <si>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</si>
  <si>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</si>
  <si>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</si>
  <si>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</si>
  <si>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</si>
  <si>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</si>
  <si>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</si>
  <si>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</si>
  <si>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</si>
  <si>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</si>
  <si>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</si>
  <si>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</si>
  <si>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</si>
  <si>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</si>
  <si>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</si>
  <si>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</si>
  <si>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</si>
  <si>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</si>
  <si>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</si>
  <si>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</si>
  <si>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</si>
  <si>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</si>
  <si>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</si>
  <si>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</si>
  <si>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</si>
  <si>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</si>
  <si>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</si>
  <si>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Hiệp</t>
  </si>
  <si>
    <t>Bùi Hữu</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</si>
  <si>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</si>
  <si>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</si>
  <si>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</si>
  <si>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</si>
  <si>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</si>
  <si>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</si>
  <si>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</si>
  <si>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</si>
  <si>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</si>
  <si>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</si>
  <si>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</si>
  <si>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</si>
  <si>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</si>
  <si>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</si>
  <si>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</si>
  <si>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</si>
  <si>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</si>
  <si>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</si>
  <si>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</si>
  <si>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</si>
  <si>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</si>
  <si>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</si>
  <si>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</si>
  <si>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</si>
  <si>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</si>
  <si>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</si>
  <si>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</si>
  <si>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</si>
  <si>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2010010021</t>
  </si>
  <si>
    <t>Trần Đạo</t>
  </si>
  <si>
    <t>2010020094</t>
  </si>
  <si>
    <t>2010010027</t>
  </si>
  <si>
    <t>Võ Hữu</t>
  </si>
  <si>
    <t>2010020026</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</si>
  <si>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</si>
  <si>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</si>
  <si>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</si>
  <si>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</si>
  <si>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</si>
  <si>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</si>
  <si>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</si>
  <si>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</si>
  <si>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</si>
  <si>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</si>
  <si>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</si>
  <si>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</si>
  <si>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</si>
  <si>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</si>
  <si>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</si>
  <si>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</si>
  <si>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</si>
  <si>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</si>
  <si>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</si>
  <si>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</si>
  <si>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</si>
  <si>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</si>
  <si>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</si>
  <si>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</si>
  <si>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</si>
  <si>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</si>
  <si>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</si>
  <si>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</si>
  <si>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</si>
  <si>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</si>
  <si>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2010020125</t>
  </si>
  <si>
    <t>2010020142</t>
  </si>
  <si>
    <t>Vũ Hoàng</t>
  </si>
  <si>
    <t>2010020084</t>
  </si>
  <si>
    <t>2010020126</t>
  </si>
  <si>
    <t>2010020113</t>
  </si>
  <si>
    <t>Hội</t>
  </si>
  <si>
    <t>2010020059</t>
  </si>
  <si>
    <t>Phan Văn</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</si>
  <si>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</si>
  <si>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</si>
  <si>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</si>
  <si>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</si>
  <si>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</si>
  <si>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</si>
  <si>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</si>
  <si>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</si>
  <si>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</si>
  <si>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</si>
  <si>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</si>
  <si>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</si>
  <si>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</si>
  <si>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2010020043</t>
  </si>
  <si>
    <t>Đỗ Xuân Đông</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</si>
  <si>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</si>
  <si>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</si>
  <si>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</si>
  <si>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</si>
  <si>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</si>
  <si>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</si>
  <si>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</si>
  <si>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</si>
  <si>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</si>
  <si>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</si>
  <si>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</si>
  <si>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</si>
  <si>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</si>
  <si>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</si>
  <si>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</si>
  <si>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</si>
  <si>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</si>
  <si>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</si>
  <si>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</si>
  <si>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</si>
  <si>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</si>
  <si>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</si>
  <si>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</si>
  <si>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</si>
  <si>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</si>
  <si>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</si>
  <si>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</si>
  <si>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2010020051</t>
  </si>
  <si>
    <t>2010020100</t>
  </si>
  <si>
    <t>Đinh Văn</t>
  </si>
  <si>
    <t>2010020076</t>
  </si>
  <si>
    <t>Lê Hoàng Gia</t>
  </si>
  <si>
    <t>2010020138</t>
  </si>
  <si>
    <t>2010020109</t>
  </si>
  <si>
    <t>2010020136</t>
  </si>
  <si>
    <t xml:space="preserve">Nguyễn Phạm Chí </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</si>
  <si>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</si>
  <si>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</si>
  <si>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</si>
  <si>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</si>
  <si>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</si>
  <si>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</si>
  <si>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</si>
  <si>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</si>
  <si>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</si>
  <si>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</si>
  <si>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</si>
  <si>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</si>
  <si>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</si>
  <si>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</si>
  <si>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</si>
  <si>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</si>
  <si>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</si>
  <si>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</si>
  <si>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</si>
  <si>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</si>
  <si>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</si>
  <si>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</si>
  <si>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</si>
  <si>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</si>
  <si>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</si>
  <si>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</si>
  <si>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</si>
  <si>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</si>
  <si>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</si>
  <si>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</si>
  <si>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</si>
  <si>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</si>
  <si>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</si>
  <si>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</si>
  <si>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</si>
  <si>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</si>
  <si>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</si>
  <si>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</si>
  <si>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</si>
  <si>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</si>
  <si>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</si>
  <si>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</si>
  <si>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</si>
  <si>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</si>
  <si>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</si>
  <si>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</si>
  <si>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</si>
  <si>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</si>
  <si>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</si>
  <si>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</si>
  <si>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</si>
  <si>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</si>
  <si>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</si>
  <si>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</si>
  <si>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</si>
  <si>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</si>
  <si>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</si>
  <si>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</si>
  <si>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</si>
  <si>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</si>
  <si>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</si>
  <si>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</si>
  <si>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</si>
  <si>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</si>
  <si>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</si>
  <si>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</si>
  <si>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</si>
  <si>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</si>
  <si>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</si>
  <si>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</si>
  <si>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</si>
  <si>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</si>
  <si>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</si>
  <si>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</si>
  <si>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</si>
  <si>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</si>
  <si>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</si>
  <si>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</si>
  <si>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</si>
  <si>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</si>
  <si>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</si>
  <si>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</si>
  <si>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</si>
  <si>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</si>
  <si>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</si>
  <si>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</si>
  <si>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</si>
  <si>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</si>
  <si>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</si>
  <si>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</si>
  <si>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</si>
  <si>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</si>
  <si>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</si>
  <si>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</si>
  <si>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</si>
  <si>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</si>
  <si>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</si>
  <si>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</si>
  <si>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</si>
  <si>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</si>
  <si>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</si>
  <si>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</si>
  <si>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</si>
  <si>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</si>
  <si>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</si>
  <si>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</si>
  <si>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</si>
  <si>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</si>
  <si>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</si>
  <si>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</si>
  <si>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</si>
  <si>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</si>
  <si>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</si>
  <si>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</si>
  <si>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</si>
  <si>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</si>
  <si>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</si>
  <si>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</si>
  <si>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</si>
  <si>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</si>
  <si>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</si>
  <si>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</si>
  <si>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</si>
  <si>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</si>
  <si>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</si>
  <si>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</si>
  <si>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</si>
  <si>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</si>
  <si>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</si>
  <si>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</si>
  <si>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</si>
  <si>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</si>
  <si>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</si>
  <si>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</si>
  <si>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</si>
  <si>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</si>
  <si>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</si>
  <si>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</si>
  <si>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</si>
  <si>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</si>
  <si>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</si>
  <si>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</si>
  <si>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</si>
  <si>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</si>
  <si>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</si>
  <si>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</si>
  <si>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</si>
  <si>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</si>
  <si>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</si>
  <si>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</si>
  <si>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</si>
  <si>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</si>
  <si>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</si>
  <si>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</si>
  <si>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</si>
  <si>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</si>
  <si>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</si>
  <si>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</si>
  <si>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</si>
  <si>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</si>
  <si>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</si>
  <si>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</si>
  <si>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</si>
  <si>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</si>
  <si>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</si>
  <si>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</si>
  <si>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</si>
  <si>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</si>
  <si>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</si>
  <si>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</si>
  <si>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</si>
  <si>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</si>
  <si>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</si>
  <si>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</si>
  <si>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</si>
  <si>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</si>
  <si>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</si>
  <si>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</si>
  <si>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</si>
  <si>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</si>
  <si>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</si>
  <si>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</si>
  <si>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Nguyễn Phạm Hoài</t>
  </si>
  <si>
    <t>Mến</t>
  </si>
  <si>
    <t>Bùi Thụy Uyên</t>
  </si>
  <si>
    <t>Đặng Nhật</t>
  </si>
  <si>
    <t xml:space="preserve">                                   Thành phố Hồ Chí Minh, ngày 29 tháng 4 năm 2021</t>
  </si>
  <si>
    <r>
      <t>BẢNG ĐIỂM DANH LỚP</t>
    </r>
    <r>
      <rPr>
        <b/>
        <sz val="18"/>
        <rFont val="Times New Roman"/>
        <family val="1"/>
      </rPr>
      <t xml:space="preserve"> </t>
    </r>
    <r>
      <rPr>
        <b/>
        <sz val="18"/>
        <color rgb="FFFF0000"/>
        <rFont val="Times New Roman"/>
        <family val="1"/>
      </rPr>
      <t xml:space="preserve">CKCT20 </t>
    </r>
    <r>
      <rPr>
        <b/>
        <sz val="14"/>
        <rFont val="Times New Roman"/>
        <family val="1"/>
      </rPr>
      <t>HÀNG NGÀY</t>
    </r>
  </si>
  <si>
    <t>Ung Quan Thế</t>
  </si>
  <si>
    <r>
      <t xml:space="preserve">BẢNG ĐIỂM DANH LỚP </t>
    </r>
    <r>
      <rPr>
        <b/>
        <sz val="18"/>
        <color rgb="FFFF0000"/>
        <rFont val="Times New Roman"/>
        <family val="1"/>
      </rPr>
      <t>ĐCN20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</si>
  <si>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CSSĐ20.1</t>
    </r>
    <r>
      <rPr>
        <b/>
        <sz val="14"/>
        <color rgb="FFFF0000"/>
        <rFont val="Times New Roman"/>
        <family val="1"/>
      </rPr>
      <t xml:space="preserve"> </t>
    </r>
    <r>
      <rPr>
        <b/>
        <sz val="14"/>
        <rFont val="Times New Roman"/>
        <family val="1"/>
      </rPr>
      <t>HÀNG NGÀY</t>
    </r>
  </si>
  <si>
    <t>2010240012</t>
  </si>
  <si>
    <t>Nguyễn Hoàng Kiều</t>
  </si>
  <si>
    <t>2010240019</t>
  </si>
  <si>
    <t>Lưu Đức</t>
  </si>
  <si>
    <t>Công</t>
  </si>
  <si>
    <t>2010100024</t>
  </si>
  <si>
    <t>Hồ THị Mỹ</t>
  </si>
  <si>
    <t>Hạnh</t>
  </si>
  <si>
    <t>2010240068</t>
  </si>
  <si>
    <t>Nguyễn Thị Khánh</t>
  </si>
  <si>
    <t>Hòa</t>
  </si>
  <si>
    <t>2010240072</t>
  </si>
  <si>
    <t>Trần Nguyễn Trúc</t>
  </si>
  <si>
    <t>2010060032</t>
  </si>
  <si>
    <t>Lê Hoàng Thiên</t>
  </si>
  <si>
    <t>2010240030</t>
  </si>
  <si>
    <t>Nguyễn Ngọc Kim</t>
  </si>
  <si>
    <t>2010240065</t>
  </si>
  <si>
    <t>Lâm Thị Diễm</t>
  </si>
  <si>
    <t>2010240066</t>
  </si>
  <si>
    <t>Nguyễn Như</t>
  </si>
  <si>
    <t>2010100017</t>
  </si>
  <si>
    <t>2010240053</t>
  </si>
  <si>
    <t>Nguyễn Thị Phương Hồng</t>
  </si>
  <si>
    <t>2010240008</t>
  </si>
  <si>
    <t>Nguyễn Hoàng Như</t>
  </si>
  <si>
    <t>2010240007</t>
  </si>
  <si>
    <t>Thuý</t>
  </si>
  <si>
    <t>2010240035</t>
  </si>
  <si>
    <t>Trần Ngọc Mỷ</t>
  </si>
  <si>
    <t>2010240055</t>
  </si>
  <si>
    <t>Nguyễn Hoàng Khánh</t>
  </si>
  <si>
    <t>Huỳnh Nguyễn Phương</t>
  </si>
  <si>
    <t>2010240013</t>
  </si>
  <si>
    <t>Huỳnh Thị Khánh</t>
  </si>
  <si>
    <t>Vi</t>
  </si>
  <si>
    <t>2010240074</t>
  </si>
  <si>
    <t>Nguyễn Thị Yến</t>
  </si>
  <si>
    <t>Xuân</t>
  </si>
  <si>
    <t>2010240054</t>
  </si>
  <si>
    <t>Lê Thị Hồng</t>
  </si>
  <si>
    <t>Đào</t>
  </si>
  <si>
    <t>2010240022</t>
  </si>
  <si>
    <t>Đào Lê</t>
  </si>
  <si>
    <t>2010240059</t>
  </si>
  <si>
    <t>Huỳnh Thị Phương</t>
  </si>
  <si>
    <t>2010240034</t>
  </si>
  <si>
    <t>Lê Ngọc Tuyết</t>
  </si>
  <si>
    <t>2010240047</t>
  </si>
  <si>
    <t>Huỳnh Hồng</t>
  </si>
  <si>
    <t>2010240075</t>
  </si>
  <si>
    <t>2010240045</t>
  </si>
  <si>
    <t>Vũ Anh</t>
  </si>
  <si>
    <t>2010240025</t>
  </si>
  <si>
    <t>Lý Kim</t>
  </si>
  <si>
    <t>2010240036</t>
  </si>
  <si>
    <t>GVCN báo HS nghỉ luôn từ ngày 12/10/2021</t>
  </si>
  <si>
    <t>2K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</si>
</sst>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4">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b/>
      <sz val="22"/>
      <color theme="1"/>
      <name val="Times New Roman"/>
      <family val="1"/>
    </font>
    <font>
      <b/>
      <sz val="10"/>
      <name val="VNI-Times"/>
      <family val="2"/>
    </font>
    <font>
      <sz val="10"/>
      <name val="VNI-Times"/>
      <family val="2"/>
    </font>
    <font>
      <sz val="12"/>
      <name val="VNI-Times"/>
      <family val="2"/>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indexed="61"/>
      </left>
      <right/>
      <top style="thin">
        <color indexed="61"/>
      </top>
      <bottom style="thin">
        <color indexed="6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s>
  <cellStyleXfs count="2495">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9" fillId="0" borderId="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8"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42"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09"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cellStyleXfs>
  <cellXfs count="361">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49" fillId="0"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6" fillId="0" borderId="1" xfId="0" applyFont="1" applyFill="1" applyBorder="1" applyAlignment="1">
      <alignment vertical="center"/>
    </xf>
    <xf numFmtId="0" fontId="46" fillId="0" borderId="0" xfId="0" applyFont="1" applyAlignment="1">
      <alignment horizontal="center" vertical="center"/>
    </xf>
    <xf numFmtId="0" fontId="46" fillId="0" borderId="0" xfId="0" applyFont="1" applyAlignment="1">
      <alignment horizontal="center"/>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1" fillId="0" borderId="0" xfId="0" applyFont="1" applyAlignment="1">
      <alignment vertical="center"/>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7" fillId="0" borderId="1" xfId="0" applyFont="1" applyFill="1" applyBorder="1" applyAlignment="1">
      <alignment horizontal="center" vertical="center"/>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8"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6"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73" fillId="25" borderId="17" xfId="0" applyFont="1" applyFill="1" applyBorder="1" applyAlignment="1">
      <alignment horizontal="center" vertical="center"/>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6" fillId="25" borderId="0" xfId="0" applyFont="1" applyFill="1" applyAlignment="1">
      <alignment horizontal="center"/>
    </xf>
    <xf numFmtId="0" fontId="57" fillId="0" borderId="0" xfId="0" applyFont="1" applyAlignment="1">
      <alignment horizontal="center"/>
    </xf>
    <xf numFmtId="0" fontId="65" fillId="25" borderId="1" xfId="0" applyFont="1" applyFill="1" applyBorder="1" applyAlignment="1">
      <alignment horizontal="center" vertical="center"/>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25"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2" fillId="25" borderId="0" xfId="0" applyFont="1" applyFill="1" applyBorder="1" applyAlignment="1">
      <alignment vertical="center"/>
    </xf>
    <xf numFmtId="0" fontId="79" fillId="25" borderId="0" xfId="0" applyFont="1" applyFill="1" applyBorder="1" applyAlignment="1">
      <alignment vertical="center"/>
    </xf>
    <xf numFmtId="0" fontId="3" fillId="0" borderId="1" xfId="0" applyFont="1" applyBorder="1" applyAlignment="1">
      <alignment horizontal="center" vertical="center"/>
    </xf>
    <xf numFmtId="0" fontId="106" fillId="25" borderId="17" xfId="0" applyFont="1" applyFill="1" applyBorder="1" applyAlignment="1">
      <alignment horizontal="center" vertical="center"/>
    </xf>
    <xf numFmtId="0" fontId="107" fillId="25" borderId="17" xfId="0" applyFont="1" applyFill="1" applyBorder="1" applyAlignment="1">
      <alignment horizontal="center" vertical="center"/>
    </xf>
    <xf numFmtId="0" fontId="57" fillId="25" borderId="1" xfId="0" applyFont="1" applyFill="1" applyBorder="1" applyAlignment="1">
      <alignment vertical="center"/>
    </xf>
    <xf numFmtId="0" fontId="47" fillId="0" borderId="1" xfId="0" applyFont="1" applyBorder="1" applyAlignment="1">
      <alignment vertical="center"/>
    </xf>
    <xf numFmtId="0" fontId="47"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166" fontId="76" fillId="25" borderId="17" xfId="0" applyNumberFormat="1" applyFont="1" applyFill="1" applyBorder="1" applyAlignment="1">
      <alignment horizontal="center" vertical="center"/>
    </xf>
    <xf numFmtId="0" fontId="94" fillId="25" borderId="5" xfId="0" applyFont="1" applyFill="1" applyBorder="1" applyAlignment="1">
      <alignment horizontal="center" vertical="center"/>
    </xf>
    <xf numFmtId="165" fontId="82" fillId="25" borderId="17" xfId="0" applyNumberFormat="1" applyFont="1" applyFill="1" applyBorder="1" applyAlignment="1">
      <alignment horizontal="center" vertical="center"/>
    </xf>
    <xf numFmtId="166" fontId="82" fillId="25" borderId="17" xfId="0" applyNumberFormat="1" applyFont="1" applyFill="1" applyBorder="1" applyAlignment="1">
      <alignment horizontal="center" vertical="center"/>
    </xf>
    <xf numFmtId="0" fontId="77" fillId="25" borderId="17" xfId="0" applyFont="1" applyFill="1" applyBorder="1" applyAlignment="1">
      <alignment horizontal="center" vertical="center"/>
    </xf>
    <xf numFmtId="0" fontId="55"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77" fillId="25" borderId="1" xfId="0" applyFont="1" applyFill="1" applyBorder="1" applyAlignment="1">
      <alignment horizontal="center" vertical="center"/>
    </xf>
    <xf numFmtId="0" fontId="73" fillId="25" borderId="1" xfId="0" applyFont="1" applyFill="1" applyBorder="1" applyAlignment="1">
      <alignment vertical="center"/>
    </xf>
    <xf numFmtId="0" fontId="6" fillId="0" borderId="17" xfId="0" applyFont="1" applyFill="1" applyBorder="1" applyAlignment="1">
      <alignment vertical="center"/>
    </xf>
    <xf numFmtId="0" fontId="6" fillId="25" borderId="6" xfId="0" applyFont="1" applyFill="1" applyBorder="1" applyAlignment="1">
      <alignment vertical="center"/>
    </xf>
    <xf numFmtId="0" fontId="6" fillId="25" borderId="0" xfId="0" applyFont="1" applyFill="1" applyAlignment="1">
      <alignment vertical="center"/>
    </xf>
    <xf numFmtId="0" fontId="1" fillId="0" borderId="20"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left" vertical="center" wrapText="1"/>
    </xf>
    <xf numFmtId="0" fontId="1" fillId="0" borderId="32" xfId="0" applyNumberFormat="1" applyFont="1" applyFill="1" applyBorder="1" applyAlignment="1" applyProtection="1">
      <alignment horizontal="left" vertical="center" wrapText="1"/>
    </xf>
    <xf numFmtId="0" fontId="71" fillId="0" borderId="17" xfId="0" applyFont="1" applyFill="1" applyBorder="1" applyAlignment="1">
      <alignment vertical="center"/>
    </xf>
    <xf numFmtId="0" fontId="1" fillId="0" borderId="33" xfId="0" applyNumberFormat="1" applyFont="1" applyFill="1" applyBorder="1" applyAlignment="1" applyProtection="1">
      <alignment horizontal="left" vertical="center" wrapText="1"/>
    </xf>
    <xf numFmtId="0" fontId="46" fillId="0" borderId="17" xfId="2103" applyFont="1" applyFill="1" applyBorder="1" applyAlignment="1">
      <alignment horizontal="center" vertical="center"/>
    </xf>
    <xf numFmtId="0" fontId="73"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5" fillId="2" borderId="17" xfId="0" applyFont="1" applyFill="1" applyBorder="1" applyAlignment="1">
      <alignment horizontal="center" vertical="center"/>
    </xf>
    <xf numFmtId="0" fontId="71" fillId="2" borderId="17" xfId="0" applyFont="1" applyFill="1" applyBorder="1" applyAlignment="1">
      <alignment horizontal="center" vertical="center"/>
    </xf>
    <xf numFmtId="0" fontId="66" fillId="0" borderId="17" xfId="2103" applyFont="1" applyBorder="1" applyAlignment="1">
      <alignment horizontal="center" vertical="center"/>
    </xf>
    <xf numFmtId="0" fontId="3" fillId="0" borderId="0" xfId="0" applyFont="1" applyAlignment="1">
      <alignment horizontal="center" vertical="top"/>
    </xf>
    <xf numFmtId="0" fontId="65" fillId="0" borderId="17" xfId="0" applyFont="1" applyBorder="1" applyAlignment="1">
      <alignment horizontal="center" vertical="center"/>
    </xf>
    <xf numFmtId="0" fontId="4" fillId="0" borderId="17" xfId="2104" applyFont="1" applyBorder="1" applyAlignment="1">
      <alignment horizontal="center" vertical="center"/>
    </xf>
    <xf numFmtId="0" fontId="4" fillId="0" borderId="17" xfId="2104" applyFont="1" applyBorder="1" applyAlignment="1">
      <alignment vertical="center"/>
    </xf>
    <xf numFmtId="0" fontId="3"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5" fillId="2" borderId="1"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1" xfId="0" applyFont="1" applyFill="1" applyBorder="1" applyAlignment="1">
      <alignment vertical="center"/>
    </xf>
    <xf numFmtId="0" fontId="57" fillId="2" borderId="1" xfId="0" applyFont="1" applyFill="1" applyBorder="1" applyAlignment="1">
      <alignment vertical="center"/>
    </xf>
    <xf numFmtId="0" fontId="57" fillId="2" borderId="17" xfId="0" applyFont="1" applyFill="1" applyBorder="1" applyAlignment="1">
      <alignment vertical="center"/>
    </xf>
    <xf numFmtId="0" fontId="3" fillId="0" borderId="17" xfId="0" applyFont="1" applyBorder="1" applyAlignment="1">
      <alignment horizontal="center" vertical="center"/>
    </xf>
    <xf numFmtId="0" fontId="71" fillId="25" borderId="36" xfId="0" applyFont="1" applyFill="1" applyBorder="1" applyAlignment="1">
      <alignment horizontal="center" vertical="center"/>
    </xf>
    <xf numFmtId="0" fontId="66" fillId="2" borderId="1" xfId="0" applyFont="1" applyFill="1" applyBorder="1" applyAlignment="1">
      <alignment horizontal="center" vertical="center"/>
    </xf>
    <xf numFmtId="0" fontId="65" fillId="0" borderId="0" xfId="0" applyFont="1" applyAlignment="1">
      <alignment horizontal="center"/>
    </xf>
    <xf numFmtId="0" fontId="6" fillId="25" borderId="17" xfId="0" applyFont="1" applyFill="1" applyBorder="1" applyAlignment="1">
      <alignment horizontal="center" vertical="center"/>
    </xf>
    <xf numFmtId="0" fontId="6" fillId="25" borderId="17" xfId="0" quotePrefix="1" applyFont="1" applyFill="1" applyBorder="1" applyAlignment="1">
      <alignment horizontal="center" vertical="center"/>
    </xf>
    <xf numFmtId="0" fontId="4" fillId="25" borderId="17"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23" xfId="0" applyFont="1" applyFill="1" applyBorder="1" applyAlignment="1">
      <alignment horizontal="center" vertical="center"/>
    </xf>
    <xf numFmtId="0" fontId="97" fillId="25" borderId="19" xfId="0" applyFont="1" applyFill="1" applyBorder="1" applyAlignment="1">
      <alignment horizontal="center" vertical="center"/>
    </xf>
    <xf numFmtId="0" fontId="96" fillId="25" borderId="18" xfId="0" applyFont="1" applyFill="1" applyBorder="1" applyAlignment="1">
      <alignment horizontal="center" vertical="center"/>
    </xf>
    <xf numFmtId="0" fontId="96" fillId="25" borderId="23" xfId="0" applyFont="1" applyFill="1" applyBorder="1" applyAlignment="1">
      <alignment horizontal="center" vertical="center"/>
    </xf>
    <xf numFmtId="0" fontId="96"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0" fillId="27" borderId="24"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23" xfId="0" applyFont="1" applyBorder="1" applyAlignment="1">
      <alignment horizontal="center" vertical="center"/>
    </xf>
    <xf numFmtId="0" fontId="83" fillId="0" borderId="19" xfId="0" applyFont="1" applyBorder="1" applyAlignment="1">
      <alignment horizontal="center" vertical="center"/>
    </xf>
    <xf numFmtId="0" fontId="7" fillId="27" borderId="26" xfId="0" applyFont="1" applyFill="1" applyBorder="1" applyAlignment="1">
      <alignment horizontal="left" vertical="center"/>
    </xf>
    <xf numFmtId="0" fontId="7" fillId="27" borderId="28" xfId="0" applyFont="1" applyFill="1" applyBorder="1" applyAlignment="1">
      <alignment horizontal="left" vertical="center"/>
    </xf>
    <xf numFmtId="0" fontId="7" fillId="27" borderId="27" xfId="0" applyFont="1" applyFill="1" applyBorder="1" applyAlignment="1">
      <alignment horizontal="left" vertical="center"/>
    </xf>
    <xf numFmtId="0" fontId="52" fillId="0" borderId="26" xfId="0" applyFont="1" applyBorder="1" applyAlignment="1">
      <alignment horizontal="center" vertical="center"/>
    </xf>
    <xf numFmtId="0" fontId="52" fillId="0" borderId="28" xfId="0" applyFont="1" applyBorder="1" applyAlignment="1">
      <alignment horizontal="center" vertical="center"/>
    </xf>
    <xf numFmtId="0" fontId="52" fillId="0" borderId="27"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5" xfId="0" applyFont="1" applyBorder="1" applyAlignment="1">
      <alignment horizontal="center" vertical="center"/>
    </xf>
    <xf numFmtId="0" fontId="52" fillId="0" borderId="24"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3" xfId="0" applyFont="1" applyBorder="1" applyAlignment="1">
      <alignment horizontal="center" vertical="center"/>
    </xf>
    <xf numFmtId="0" fontId="52" fillId="0" borderId="19" xfId="0" applyFont="1" applyBorder="1" applyAlignment="1">
      <alignment horizontal="center" vertical="center"/>
    </xf>
    <xf numFmtId="0" fontId="97" fillId="25" borderId="17" xfId="0" applyFont="1" applyFill="1" applyBorder="1" applyAlignment="1">
      <alignment horizontal="center" vertical="center"/>
    </xf>
    <xf numFmtId="0" fontId="96" fillId="25" borderId="17" xfId="0" applyFont="1" applyFill="1" applyBorder="1" applyAlignment="1">
      <alignment horizontal="center" vertical="center"/>
    </xf>
    <xf numFmtId="0" fontId="98" fillId="25" borderId="17" xfId="0" applyFont="1" applyFill="1" applyBorder="1" applyAlignment="1">
      <alignment horizontal="center" vertical="center"/>
    </xf>
    <xf numFmtId="0" fontId="98" fillId="25" borderId="18" xfId="0" applyFont="1" applyFill="1" applyBorder="1" applyAlignment="1">
      <alignment horizontal="center" vertical="center"/>
    </xf>
    <xf numFmtId="0" fontId="98" fillId="25" borderId="23" xfId="0" applyFont="1" applyFill="1" applyBorder="1" applyAlignment="1">
      <alignment horizontal="center" vertical="center"/>
    </xf>
    <xf numFmtId="0" fontId="98" fillId="25" borderId="19" xfId="0" applyFont="1" applyFill="1" applyBorder="1" applyAlignment="1">
      <alignment horizontal="center" vertical="center"/>
    </xf>
    <xf numFmtId="0" fontId="104" fillId="31" borderId="0" xfId="0" applyFont="1" applyFill="1" applyBorder="1" applyAlignment="1">
      <alignment horizontal="center" vertical="center"/>
    </xf>
    <xf numFmtId="0" fontId="104" fillId="31" borderId="25" xfId="0" applyFont="1" applyFill="1" applyBorder="1" applyAlignment="1">
      <alignment horizontal="center" vertical="center"/>
    </xf>
    <xf numFmtId="0" fontId="103" fillId="31" borderId="0" xfId="0" applyFont="1" applyFill="1" applyBorder="1" applyAlignment="1">
      <alignment horizontal="right" vertical="center"/>
    </xf>
    <xf numFmtId="0" fontId="103" fillId="28" borderId="0" xfId="0" applyFont="1" applyFill="1" applyBorder="1" applyAlignment="1">
      <alignment horizontal="center" vertical="center"/>
    </xf>
    <xf numFmtId="0" fontId="105" fillId="28" borderId="0" xfId="0" applyFont="1" applyFill="1" applyBorder="1" applyAlignment="1">
      <alignment horizontal="center" vertical="center"/>
    </xf>
    <xf numFmtId="0" fontId="104" fillId="30" borderId="0" xfId="0" applyFont="1" applyFill="1" applyBorder="1" applyAlignment="1">
      <alignment horizontal="center" vertical="center"/>
    </xf>
    <xf numFmtId="0" fontId="100" fillId="25" borderId="18" xfId="0" applyFont="1" applyFill="1" applyBorder="1" applyAlignment="1">
      <alignment horizontal="center" vertical="center"/>
    </xf>
    <xf numFmtId="0" fontId="100" fillId="25" borderId="23" xfId="0" applyFont="1" applyFill="1" applyBorder="1" applyAlignment="1">
      <alignment horizontal="center" vertical="center"/>
    </xf>
    <xf numFmtId="0" fontId="99" fillId="25" borderId="23" xfId="0" applyFont="1" applyFill="1" applyBorder="1" applyAlignment="1">
      <alignment horizontal="center" vertical="center"/>
    </xf>
    <xf numFmtId="0" fontId="99" fillId="25" borderId="19" xfId="0" applyFont="1" applyFill="1" applyBorder="1" applyAlignment="1">
      <alignment horizontal="center" vertical="center"/>
    </xf>
    <xf numFmtId="0" fontId="103" fillId="30" borderId="6" xfId="0" applyFont="1" applyFill="1" applyBorder="1" applyAlignment="1">
      <alignment horizontal="right" vertical="center"/>
    </xf>
    <xf numFmtId="0" fontId="103" fillId="30" borderId="0" xfId="0" applyFont="1" applyFill="1" applyBorder="1" applyAlignment="1">
      <alignment horizontal="right" vertical="center"/>
    </xf>
    <xf numFmtId="0" fontId="79" fillId="0" borderId="28" xfId="0" applyFont="1" applyBorder="1" applyAlignment="1">
      <alignment horizontal="center" vertical="center"/>
    </xf>
    <xf numFmtId="0" fontId="79" fillId="0" borderId="31" xfId="0" applyFont="1" applyBorder="1" applyAlignment="1">
      <alignment horizontal="center" vertical="center"/>
    </xf>
    <xf numFmtId="0" fontId="101" fillId="26" borderId="4" xfId="0" applyFont="1" applyFill="1" applyBorder="1" applyAlignment="1">
      <alignment horizontal="center" vertical="center" wrapText="1"/>
    </xf>
    <xf numFmtId="0" fontId="93" fillId="26" borderId="5" xfId="0" applyFont="1" applyFill="1" applyBorder="1" applyAlignment="1">
      <alignment horizontal="center" vertical="center"/>
    </xf>
    <xf numFmtId="0" fontId="98" fillId="25" borderId="30" xfId="0" applyFont="1" applyFill="1" applyBorder="1" applyAlignment="1">
      <alignment horizontal="center" vertical="center"/>
    </xf>
    <xf numFmtId="0" fontId="98" fillId="25" borderId="28" xfId="0" applyFont="1" applyFill="1" applyBorder="1" applyAlignment="1">
      <alignment horizontal="center" vertical="center"/>
    </xf>
    <xf numFmtId="0" fontId="100" fillId="25" borderId="18" xfId="0" applyFont="1" applyFill="1" applyBorder="1" applyAlignment="1">
      <alignment horizontal="left" vertical="center"/>
    </xf>
    <xf numFmtId="0" fontId="100" fillId="25" borderId="23"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26" xfId="0" applyFont="1" applyFill="1" applyBorder="1" applyAlignment="1">
      <alignment horizontal="center" vertical="center"/>
    </xf>
    <xf numFmtId="0" fontId="48" fillId="2" borderId="27" xfId="0" applyFont="1" applyFill="1" applyBorder="1" applyAlignment="1">
      <alignment horizontal="center" vertical="center"/>
    </xf>
    <xf numFmtId="0" fontId="48" fillId="2" borderId="24"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29" xfId="0" applyFont="1" applyFill="1" applyBorder="1" applyAlignment="1">
      <alignment horizontal="center" vertical="center"/>
    </xf>
    <xf numFmtId="0" fontId="48" fillId="2" borderId="5" xfId="0" applyFont="1" applyFill="1" applyBorder="1" applyAlignment="1">
      <alignment horizontal="center" vertical="center"/>
    </xf>
    <xf numFmtId="0" fontId="94" fillId="26" borderId="29" xfId="0" applyFont="1" applyFill="1" applyBorder="1" applyAlignment="1">
      <alignment horizontal="center" vertical="center"/>
    </xf>
    <xf numFmtId="0" fontId="94" fillId="26" borderId="5" xfId="0" applyFont="1" applyFill="1" applyBorder="1" applyAlignment="1">
      <alignment horizontal="center" vertical="center"/>
    </xf>
    <xf numFmtId="0" fontId="64" fillId="0" borderId="4" xfId="0" applyFont="1" applyBorder="1" applyAlignment="1">
      <alignment horizontal="center" vertical="top"/>
    </xf>
    <xf numFmtId="0" fontId="62"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5" fillId="0" borderId="18" xfId="0" applyFont="1" applyBorder="1" applyAlignment="1">
      <alignment horizontal="center" vertical="center"/>
    </xf>
    <xf numFmtId="0" fontId="95" fillId="0" borderId="23" xfId="0" applyFont="1" applyBorder="1" applyAlignment="1">
      <alignment horizontal="center" vertical="center"/>
    </xf>
    <xf numFmtId="0" fontId="95" fillId="0" borderId="19"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108" fillId="25" borderId="29" xfId="0" applyFont="1" applyFill="1" applyBorder="1" applyAlignment="1">
      <alignment horizontal="center" vertical="center"/>
    </xf>
    <xf numFmtId="0" fontId="108" fillId="25" borderId="5" xfId="0" applyFont="1" applyFill="1" applyBorder="1" applyAlignment="1">
      <alignment horizontal="center" vertical="center"/>
    </xf>
    <xf numFmtId="0" fontId="50" fillId="25" borderId="29" xfId="0" applyFont="1" applyFill="1" applyBorder="1" applyAlignment="1">
      <alignment horizontal="center" vertical="center"/>
    </xf>
    <xf numFmtId="0" fontId="50" fillId="25" borderId="5" xfId="0" applyFont="1" applyFill="1" applyBorder="1" applyAlignment="1">
      <alignment horizontal="center" vertical="center"/>
    </xf>
    <xf numFmtId="0" fontId="55" fillId="25" borderId="29" xfId="0" applyFont="1" applyFill="1" applyBorder="1" applyAlignment="1">
      <alignment horizontal="center" vertical="center"/>
    </xf>
    <xf numFmtId="0" fontId="55" fillId="25" borderId="5" xfId="0" applyFont="1" applyFill="1" applyBorder="1" applyAlignment="1">
      <alignment horizontal="center" vertical="center"/>
    </xf>
    <xf numFmtId="0" fontId="55" fillId="25" borderId="26" xfId="0" applyFont="1" applyFill="1" applyBorder="1" applyAlignment="1">
      <alignment horizontal="center" vertical="center"/>
    </xf>
    <xf numFmtId="0" fontId="55" fillId="25" borderId="27" xfId="0" applyFont="1" applyFill="1" applyBorder="1" applyAlignment="1">
      <alignment horizontal="center" vertical="center"/>
    </xf>
    <xf numFmtId="0" fontId="55" fillId="25" borderId="24" xfId="0" applyFont="1" applyFill="1" applyBorder="1" applyAlignment="1">
      <alignment horizontal="center" vertical="center"/>
    </xf>
    <xf numFmtId="0" fontId="55" fillId="25" borderId="7"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8" fillId="25" borderId="31" xfId="0" applyFont="1" applyFill="1" applyBorder="1" applyAlignment="1">
      <alignment horizontal="center" vertical="center"/>
    </xf>
  </cellXfs>
  <cellStyles count="2495">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3" xfId="2448"/>
    <cellStyle name="Note 11" xfId="1937"/>
    <cellStyle name="Note 11 2" xfId="1938"/>
    <cellStyle name="Note 11 2 2" xfId="2451"/>
    <cellStyle name="Note 11 3" xfId="2450"/>
    <cellStyle name="Note 12" xfId="1939"/>
    <cellStyle name="Note 12 2" xfId="1940"/>
    <cellStyle name="Note 12 2 2" xfId="2453"/>
    <cellStyle name="Note 12 3" xfId="2452"/>
    <cellStyle name="Note 13" xfId="1941"/>
    <cellStyle name="Note 13 2" xfId="1942"/>
    <cellStyle name="Note 13 2 2" xfId="2455"/>
    <cellStyle name="Note 13 3" xfId="2454"/>
    <cellStyle name="Note 14" xfId="1943"/>
    <cellStyle name="Note 14 2" xfId="1850"/>
    <cellStyle name="Note 14 2 2" xfId="2457"/>
    <cellStyle name="Note 14 3" xfId="2456"/>
    <cellStyle name="Note 15" xfId="1945"/>
    <cellStyle name="Note 15 2" xfId="300"/>
    <cellStyle name="Note 15 2 2" xfId="2459"/>
    <cellStyle name="Note 15 3" xfId="2458"/>
    <cellStyle name="Note 16" xfId="1947"/>
    <cellStyle name="Note 16 2" xfId="1884"/>
    <cellStyle name="Note 16 2 2" xfId="2461"/>
    <cellStyle name="Note 16 3" xfId="2460"/>
    <cellStyle name="Note 17" xfId="1949"/>
    <cellStyle name="Note 17 2" xfId="1907"/>
    <cellStyle name="Note 17 2 2" xfId="2463"/>
    <cellStyle name="Note 17 3" xfId="2462"/>
    <cellStyle name="Note 18" xfId="1951"/>
    <cellStyle name="Note 18 2" xfId="1932"/>
    <cellStyle name="Note 18 2 2" xfId="2465"/>
    <cellStyle name="Note 18 3" xfId="2464"/>
    <cellStyle name="Note 19" xfId="1953"/>
    <cellStyle name="Note 19 2" xfId="1955"/>
    <cellStyle name="Note 19 2 2" xfId="2467"/>
    <cellStyle name="Note 19 3" xfId="2466"/>
    <cellStyle name="Note 2" xfId="1956"/>
    <cellStyle name="Note 2 2" xfId="1957"/>
    <cellStyle name="Note 2 2 2" xfId="2469"/>
    <cellStyle name="Note 2 3" xfId="2468"/>
    <cellStyle name="Note 20" xfId="1944"/>
    <cellStyle name="Note 20 2" xfId="299"/>
    <cellStyle name="Note 20 2 2" xfId="2471"/>
    <cellStyle name="Note 20 3" xfId="2470"/>
    <cellStyle name="Note 21" xfId="1946"/>
    <cellStyle name="Note 21 2" xfId="1883"/>
    <cellStyle name="Note 21 2 2" xfId="2473"/>
    <cellStyle name="Note 21 3" xfId="2472"/>
    <cellStyle name="Note 22" xfId="1948"/>
    <cellStyle name="Note 22 2" xfId="1906"/>
    <cellStyle name="Note 22 2 2" xfId="2475"/>
    <cellStyle name="Note 22 3" xfId="2474"/>
    <cellStyle name="Note 23" xfId="1950"/>
    <cellStyle name="Note 23 2" xfId="1931"/>
    <cellStyle name="Note 23 2 2" xfId="2477"/>
    <cellStyle name="Note 23 3" xfId="2476"/>
    <cellStyle name="Note 24" xfId="1952"/>
    <cellStyle name="Note 24 2" xfId="1954"/>
    <cellStyle name="Note 24 2 2" xfId="2479"/>
    <cellStyle name="Note 24 3" xfId="2478"/>
    <cellStyle name="Note 25" xfId="1958"/>
    <cellStyle name="Note 25 2" xfId="2480"/>
    <cellStyle name="Note 3" xfId="459"/>
    <cellStyle name="Note 3 2" xfId="1959"/>
    <cellStyle name="Note 3 2 2" xfId="2482"/>
    <cellStyle name="Note 3 3" xfId="2481"/>
    <cellStyle name="Note 4" xfId="1960"/>
    <cellStyle name="Note 4 2" xfId="1961"/>
    <cellStyle name="Note 4 2 2" xfId="2484"/>
    <cellStyle name="Note 4 3" xfId="2483"/>
    <cellStyle name="Note 5" xfId="1962"/>
    <cellStyle name="Note 5 2" xfId="1963"/>
    <cellStyle name="Note 5 2 2" xfId="2486"/>
    <cellStyle name="Note 5 3" xfId="2485"/>
    <cellStyle name="Note 6" xfId="1964"/>
    <cellStyle name="Note 6 2" xfId="1965"/>
    <cellStyle name="Note 6 2 2" xfId="2488"/>
    <cellStyle name="Note 6 3" xfId="2487"/>
    <cellStyle name="Note 7" xfId="1966"/>
    <cellStyle name="Note 7 2" xfId="1967"/>
    <cellStyle name="Note 7 2 2" xfId="2490"/>
    <cellStyle name="Note 7 3" xfId="2489"/>
    <cellStyle name="Note 8" xfId="1968"/>
    <cellStyle name="Note 8 2" xfId="1969"/>
    <cellStyle name="Note 8 2 2" xfId="2492"/>
    <cellStyle name="Note 8 3" xfId="2491"/>
    <cellStyle name="Note 9" xfId="1970"/>
    <cellStyle name="Note 9 2" xfId="1971"/>
    <cellStyle name="Note 9 2 2" xfId="2494"/>
    <cellStyle name="Note 9 3" xfId="2493"/>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06">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a16="http://schemas.microsoft.com/office/drawing/2014/main" xmlns=""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a16="http://schemas.microsoft.com/office/drawing/2014/main" xmlns=""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a16="http://schemas.microsoft.com/office/drawing/2014/main" xmlns=""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a16="http://schemas.microsoft.com/office/drawing/2014/main" xmlns=""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a16="http://schemas.microsoft.com/office/drawing/2014/main" xmlns=""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C00-000004000000}"/>
            </a:ext>
          </a:extLst>
        </xdr:cNvPr>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C00-000005000000}"/>
            </a:ext>
          </a:extLst>
        </xdr:cNvPr>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C00-000006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C00-000007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a16="http://schemas.microsoft.com/office/drawing/2014/main" xmlns=""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2" name="Straight Connector 1">
          <a:extLst>
            <a:ext uri="{FF2B5EF4-FFF2-40B4-BE49-F238E27FC236}">
              <a16:creationId xmlns:a16="http://schemas.microsoft.com/office/drawing/2014/main" xmlns="" id="{00000000-0008-0000-0D00-000003000000}"/>
            </a:ext>
          </a:extLst>
        </xdr:cNvPr>
        <xdr:cNvCxnSpPr/>
      </xdr:nvCxnSpPr>
      <xdr:spPr>
        <a:xfrm>
          <a:off x="79061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a16="http://schemas.microsoft.com/office/drawing/2014/main" xmlns="" id="{00000000-0008-0000-0D00-000004000000}"/>
            </a:ext>
          </a:extLst>
        </xdr:cNvPr>
        <xdr:cNvCxnSpPr/>
      </xdr:nvCxnSpPr>
      <xdr:spPr>
        <a:xfrm>
          <a:off x="2771775" y="483511"/>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a16="http://schemas.microsoft.com/office/drawing/2014/main" xmlns="" id="{00000000-0008-0000-0D00-000005000000}"/>
            </a:ext>
          </a:extLst>
        </xdr:cNvPr>
        <xdr:cNvCxnSpPr/>
      </xdr:nvCxnSpPr>
      <xdr:spPr>
        <a:xfrm>
          <a:off x="4986419" y="9983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a16="http://schemas.microsoft.com/office/drawing/2014/main" xmlns="" id="{00000000-0008-0000-0D00-000006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D00-000007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a16="http://schemas.microsoft.com/office/drawing/2014/main" xmlns=""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a16="http://schemas.microsoft.com/office/drawing/2014/main" xmlns=""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a:extLst>
            <a:ext uri="{FF2B5EF4-FFF2-40B4-BE49-F238E27FC236}">
              <a16:creationId xmlns:a16="http://schemas.microsoft.com/office/drawing/2014/main" xmlns="" id="{00000000-0008-0000-0F00-000003000000}"/>
            </a:ext>
          </a:extLst>
        </xdr:cNvPr>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F00-000004000000}"/>
            </a:ext>
          </a:extLst>
        </xdr:cNvPr>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a:extLst>
            <a:ext uri="{FF2B5EF4-FFF2-40B4-BE49-F238E27FC236}">
              <a16:creationId xmlns:a16="http://schemas.microsoft.com/office/drawing/2014/main" xmlns="" id="{00000000-0008-0000-0F00-000007000000}"/>
            </a:ext>
          </a:extLst>
        </xdr:cNvPr>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a16="http://schemas.microsoft.com/office/drawing/2014/main" xmlns=""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a16="http://schemas.microsoft.com/office/drawing/2014/main" xmlns=""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a16="http://schemas.microsoft.com/office/drawing/2014/main" xmlns=""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a16="http://schemas.microsoft.com/office/drawing/2014/main" xmlns=""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a16="http://schemas.microsoft.com/office/drawing/2014/main" xmlns=""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a16="http://schemas.microsoft.com/office/drawing/2014/main" xmlns=""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a16="http://schemas.microsoft.com/office/drawing/2014/main" xmlns=""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a16="http://schemas.microsoft.com/office/drawing/2014/main" xmlns=""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a16="http://schemas.microsoft.com/office/drawing/2014/main" xmlns=""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a16="http://schemas.microsoft.com/office/drawing/2014/main" xmlns=""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a16="http://schemas.microsoft.com/office/drawing/2014/main" xmlns=""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a16="http://schemas.microsoft.com/office/drawing/2014/main" xmlns=""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a16="http://schemas.microsoft.com/office/drawing/2014/main" xmlns=""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a16="http://schemas.microsoft.com/office/drawing/2014/main" xmlns=""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a16="http://schemas.microsoft.com/office/drawing/2014/main" xmlns=""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a16="http://schemas.microsoft.com/office/drawing/2014/main" xmlns=""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a16="http://schemas.microsoft.com/office/drawing/2014/main" xmlns=""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a16="http://schemas.microsoft.com/office/drawing/2014/main" xmlns=""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a16="http://schemas.microsoft.com/office/drawing/2014/main" xmlns=""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a16="http://schemas.microsoft.com/office/drawing/2014/main" xmlns=""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a16="http://schemas.microsoft.com/office/drawing/2014/main" xmlns=""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a16="http://schemas.microsoft.com/office/drawing/2014/main" xmlns=""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a16="http://schemas.microsoft.com/office/drawing/2014/main" xmlns=""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a16="http://schemas.microsoft.com/office/drawing/2014/main" xmlns=""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a16="http://schemas.microsoft.com/office/drawing/2014/main" xmlns=""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a16="http://schemas.microsoft.com/office/drawing/2014/main" xmlns=""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a16="http://schemas.microsoft.com/office/drawing/2014/main" xmlns=""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a16="http://schemas.microsoft.com/office/drawing/2014/main" xmlns=""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a16="http://schemas.microsoft.com/office/drawing/2014/main" xmlns=""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htuan/Documents/ch&#432;a%20nh&#7853;p/B&#7842;NG-&#272;I&#7874;M-DANH-H&#7884;C-SINH-KH&#211;A-20-N&#258;M-H&#7884;C-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TC/Downloads/B&#7842;NG-&#272;I&#7874;M-DANH-H&#7884;C-SINH-KH&#211;A-20-N&#258;M-H&#7884;C-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HUD 20.2"/>
      <sheetName val="THUD20.3"/>
      <sheetName val="TQW20"/>
      <sheetName val="CĐT20"/>
      <sheetName val="PCMT20"/>
      <sheetName val="TKĐH 20.1"/>
      <sheetName val="TKĐH 20.2"/>
      <sheetName val="KTDN20"/>
      <sheetName val="TCNH20"/>
      <sheetName val="LGT20"/>
      <sheetName val="BHST20.1"/>
      <sheetName val="BHST20.2"/>
      <sheetName val="Sheet2"/>
      <sheetName val="CSSD20.1"/>
      <sheetName val="CSSD20.2"/>
      <sheetName val="TKTT20"/>
      <sheetName val="ĐCN 20"/>
      <sheetName val="TBN20.1"/>
      <sheetName val="TBN20.2"/>
      <sheetName val="TBN20.3"/>
      <sheetName val="CKCT20"/>
      <sheetName val="CKĐL 20.1"/>
      <sheetName val="CKĐL20.2"/>
      <sheetName val="CKĐL 20.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5.xml"/><Relationship Id="rId1" Type="http://schemas.openxmlformats.org/officeDocument/2006/relationships/printerSettings" Target="../printerSettings/printerSettings13.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53" t="s">
        <v>1336</v>
      </c>
      <c r="C1" s="253"/>
      <c r="D1" s="253"/>
      <c r="E1" s="253"/>
      <c r="F1" s="253"/>
      <c r="G1" s="253"/>
      <c r="H1" s="253"/>
      <c r="I1" s="253"/>
      <c r="J1" s="253"/>
      <c r="K1" s="136"/>
      <c r="L1" s="136"/>
      <c r="M1" s="136"/>
      <c r="N1" s="254" t="s">
        <v>1337</v>
      </c>
      <c r="O1" s="254"/>
      <c r="P1" s="254"/>
      <c r="Q1" s="254"/>
      <c r="R1" s="254"/>
      <c r="S1" s="254"/>
      <c r="T1" s="254"/>
      <c r="U1" s="254"/>
      <c r="V1" s="254"/>
      <c r="W1" s="254"/>
      <c r="X1" s="254"/>
      <c r="Y1" s="254"/>
    </row>
    <row r="2" spans="2:25" ht="24" customHeight="1">
      <c r="B2" s="255" t="s">
        <v>1407</v>
      </c>
      <c r="C2" s="255"/>
      <c r="D2" s="255"/>
      <c r="E2" s="255"/>
      <c r="F2" s="255"/>
      <c r="G2" s="255"/>
      <c r="H2" s="255"/>
      <c r="I2" s="255"/>
      <c r="J2" s="255"/>
      <c r="K2" s="255"/>
      <c r="L2" s="255"/>
      <c r="M2" s="255"/>
      <c r="N2" s="255"/>
      <c r="O2" s="255"/>
      <c r="P2" s="255"/>
      <c r="Q2" s="255"/>
      <c r="R2" s="255"/>
      <c r="S2" s="255"/>
      <c r="T2" s="255"/>
      <c r="U2" s="255"/>
      <c r="V2" s="255"/>
      <c r="W2" s="255"/>
      <c r="X2" s="255"/>
      <c r="Y2" s="255"/>
    </row>
    <row r="3" spans="2:25" ht="33" customHeight="1">
      <c r="B3" s="256" t="s">
        <v>1408</v>
      </c>
      <c r="C3" s="256"/>
      <c r="D3" s="256"/>
      <c r="E3" s="256"/>
      <c r="F3" s="256"/>
      <c r="G3" s="256"/>
      <c r="H3" s="256"/>
      <c r="I3" s="256"/>
      <c r="J3" s="256"/>
      <c r="K3" s="256"/>
      <c r="L3" s="256"/>
      <c r="M3" s="256"/>
      <c r="N3" s="256"/>
      <c r="O3" s="256"/>
      <c r="P3" s="256"/>
      <c r="Q3" s="256"/>
      <c r="R3" s="256"/>
      <c r="S3" s="256"/>
      <c r="T3" s="256"/>
      <c r="U3" s="256"/>
      <c r="V3" s="256"/>
      <c r="W3" s="256"/>
      <c r="X3" s="256"/>
      <c r="Y3" s="256"/>
    </row>
    <row r="4" spans="2:25" s="138" customFormat="1" ht="21" customHeight="1">
      <c r="B4" s="264" t="s">
        <v>1338</v>
      </c>
      <c r="C4" s="265"/>
      <c r="D4" s="265"/>
      <c r="E4" s="265"/>
      <c r="F4" s="265"/>
      <c r="G4" s="265"/>
      <c r="H4" s="265"/>
      <c r="I4" s="265"/>
      <c r="J4" s="265"/>
      <c r="K4" s="265"/>
      <c r="L4" s="265"/>
      <c r="M4" s="266"/>
      <c r="N4" s="257" t="s">
        <v>1339</v>
      </c>
      <c r="O4" s="257"/>
      <c r="P4" s="257"/>
      <c r="Q4" s="258"/>
      <c r="R4" s="258"/>
      <c r="S4" s="258"/>
      <c r="T4" s="257"/>
      <c r="U4" s="257"/>
      <c r="V4" s="257"/>
      <c r="W4" s="257"/>
      <c r="X4" s="257"/>
      <c r="Y4" s="257"/>
    </row>
    <row r="5" spans="2:25" s="139" customFormat="1" ht="50.25" customHeight="1">
      <c r="B5" s="151" t="s">
        <v>1340</v>
      </c>
      <c r="C5" s="119" t="s">
        <v>1341</v>
      </c>
      <c r="D5" s="151" t="s">
        <v>1342</v>
      </c>
      <c r="E5" s="152" t="s">
        <v>1399</v>
      </c>
      <c r="F5" s="152" t="s">
        <v>1400</v>
      </c>
      <c r="G5" s="152" t="s">
        <v>1398</v>
      </c>
      <c r="H5" s="151" t="s">
        <v>1340</v>
      </c>
      <c r="I5" s="119" t="s">
        <v>1341</v>
      </c>
      <c r="J5" s="151" t="s">
        <v>1342</v>
      </c>
      <c r="K5" s="152" t="s">
        <v>1399</v>
      </c>
      <c r="L5" s="152" t="s">
        <v>1400</v>
      </c>
      <c r="M5" s="152"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36</v>
      </c>
      <c r="F6" s="157" t="e">
        <f>#REF!</f>
        <v>#REF!</v>
      </c>
      <c r="G6" s="161" t="e">
        <f>#REF!</f>
        <v>#REF!</v>
      </c>
      <c r="H6" s="140">
        <v>16</v>
      </c>
      <c r="I6" s="148" t="s">
        <v>1349</v>
      </c>
      <c r="J6" s="104">
        <v>34</v>
      </c>
      <c r="K6" s="153" t="e">
        <f>#REF!</f>
        <v>#REF!</v>
      </c>
      <c r="L6" s="157" t="e">
        <f>#REF!</f>
        <v>#REF!</v>
      </c>
      <c r="M6" s="161" t="e">
        <f>#REF!</f>
        <v>#REF!</v>
      </c>
      <c r="N6" s="140">
        <v>1</v>
      </c>
      <c r="O6" s="142" t="s">
        <v>1345</v>
      </c>
      <c r="P6" s="140">
        <v>21</v>
      </c>
      <c r="Q6" s="154">
        <f>CKCT20!AJ46</f>
        <v>29</v>
      </c>
      <c r="R6" s="158">
        <f>CKCT20!AK46</f>
        <v>10</v>
      </c>
      <c r="S6" s="162">
        <f>CKCT20!AL46</f>
        <v>0</v>
      </c>
      <c r="T6" s="140">
        <v>16</v>
      </c>
      <c r="U6" s="142" t="s">
        <v>1364</v>
      </c>
      <c r="V6" s="140">
        <v>32</v>
      </c>
      <c r="W6" s="154">
        <f>'TQW20'!AJ34</f>
        <v>17</v>
      </c>
      <c r="X6" s="158">
        <f>'TQW20'!AK34</f>
        <v>4</v>
      </c>
      <c r="Y6" s="162">
        <f>'TQW20'!AL34</f>
        <v>6</v>
      </c>
    </row>
    <row r="7" spans="2:25" s="143" customFormat="1" ht="21" customHeight="1">
      <c r="B7" s="140">
        <v>2</v>
      </c>
      <c r="C7" s="141" t="s">
        <v>1348</v>
      </c>
      <c r="D7" s="144">
        <v>28</v>
      </c>
      <c r="E7" s="153" t="e">
        <f>#REF!</f>
        <v>#REF!</v>
      </c>
      <c r="F7" s="157" t="e">
        <f>#REF!</f>
        <v>#REF!</v>
      </c>
      <c r="G7" s="161" t="e">
        <f>#REF!</f>
        <v>#REF!</v>
      </c>
      <c r="H7" s="140">
        <v>17</v>
      </c>
      <c r="I7" s="148" t="s">
        <v>1353</v>
      </c>
      <c r="J7" s="104">
        <v>28</v>
      </c>
      <c r="K7" s="153" t="e">
        <f>#REF!</f>
        <v>#REF!</v>
      </c>
      <c r="L7" s="157" t="e">
        <f>#REF!</f>
        <v>#REF!</v>
      </c>
      <c r="M7" s="161" t="e">
        <f>#REF!</f>
        <v>#REF!</v>
      </c>
      <c r="N7" s="140">
        <v>2</v>
      </c>
      <c r="O7" s="142" t="s">
        <v>1350</v>
      </c>
      <c r="P7" s="140">
        <v>24</v>
      </c>
      <c r="Q7" s="154" t="e">
        <f>#REF!</f>
        <v>#REF!</v>
      </c>
      <c r="R7" s="158" t="e">
        <f>#REF!</f>
        <v>#REF!</v>
      </c>
      <c r="S7" s="162" t="e">
        <f>#REF!</f>
        <v>#REF!</v>
      </c>
      <c r="T7" s="140">
        <v>17</v>
      </c>
      <c r="U7" s="142" t="s">
        <v>1368</v>
      </c>
      <c r="V7" s="140">
        <v>19</v>
      </c>
      <c r="W7" s="154">
        <f>CĐT20!AJ25</f>
        <v>6</v>
      </c>
      <c r="X7" s="158">
        <f>CĐT20!AK25</f>
        <v>2</v>
      </c>
      <c r="Y7" s="162">
        <f>CĐT20!AL25</f>
        <v>0</v>
      </c>
    </row>
    <row r="8" spans="2:25" s="143" customFormat="1" ht="21" customHeight="1">
      <c r="B8" s="140">
        <v>3</v>
      </c>
      <c r="C8" s="141" t="s">
        <v>1352</v>
      </c>
      <c r="D8" s="144">
        <v>29</v>
      </c>
      <c r="E8" s="153" t="e">
        <f>#REF!</f>
        <v>#REF!</v>
      </c>
      <c r="F8" s="157" t="e">
        <f>#REF!</f>
        <v>#REF!</v>
      </c>
      <c r="G8" s="161" t="e">
        <f>#REF!</f>
        <v>#REF!</v>
      </c>
      <c r="H8" s="140">
        <v>18</v>
      </c>
      <c r="I8" s="148" t="s">
        <v>1357</v>
      </c>
      <c r="J8" s="104">
        <v>21</v>
      </c>
      <c r="K8" s="153" t="e">
        <f>#REF!</f>
        <v>#REF!</v>
      </c>
      <c r="L8" s="157" t="e">
        <f>#REF!</f>
        <v>#REF!</v>
      </c>
      <c r="M8" s="161" t="e">
        <f>#REF!</f>
        <v>#REF!</v>
      </c>
      <c r="N8" s="140">
        <v>3</v>
      </c>
      <c r="O8" s="142" t="s">
        <v>1354</v>
      </c>
      <c r="P8" s="140">
        <v>35</v>
      </c>
      <c r="Q8" s="154">
        <f>'CKĐL 20.1'!AJ43</f>
        <v>37</v>
      </c>
      <c r="R8" s="158">
        <f>'CKĐL 20.1'!AK43</f>
        <v>2</v>
      </c>
      <c r="S8" s="162">
        <f>'CKĐL 20.1'!AL43</f>
        <v>0</v>
      </c>
      <c r="T8" s="140">
        <v>18</v>
      </c>
      <c r="U8" s="142" t="s">
        <v>1372</v>
      </c>
      <c r="V8" s="140">
        <v>33</v>
      </c>
      <c r="W8" s="154">
        <f>'TKĐH 20.1'!AJ46</f>
        <v>15</v>
      </c>
      <c r="X8" s="158">
        <f>'TKĐH 20.1'!AK46</f>
        <v>7</v>
      </c>
      <c r="Y8" s="162">
        <f>'TKĐH 20.1'!AL46</f>
        <v>6</v>
      </c>
    </row>
    <row r="9" spans="2:25" s="143" customFormat="1" ht="21" customHeight="1">
      <c r="B9" s="140">
        <v>4</v>
      </c>
      <c r="C9" s="141" t="s">
        <v>1356</v>
      </c>
      <c r="D9" s="144">
        <v>28</v>
      </c>
      <c r="E9" s="153" t="e">
        <f>#REF!</f>
        <v>#REF!</v>
      </c>
      <c r="F9" s="157" t="e">
        <f>#REF!</f>
        <v>#REF!</v>
      </c>
      <c r="G9" s="161" t="e">
        <f>#REF!</f>
        <v>#REF!</v>
      </c>
      <c r="H9" s="140">
        <v>19</v>
      </c>
      <c r="I9" s="148" t="s">
        <v>1362</v>
      </c>
      <c r="J9" s="104">
        <v>27</v>
      </c>
      <c r="K9" s="153" t="e">
        <f>#REF!</f>
        <v>#REF!</v>
      </c>
      <c r="L9" s="157" t="e">
        <f>#REF!</f>
        <v>#REF!</v>
      </c>
      <c r="M9" s="161" t="e">
        <f>#REF!</f>
        <v>#REF!</v>
      </c>
      <c r="N9" s="140">
        <v>4</v>
      </c>
      <c r="O9" s="142" t="s">
        <v>1358</v>
      </c>
      <c r="P9" s="140">
        <v>33</v>
      </c>
      <c r="Q9" s="154">
        <f>CKĐL20.2!AJ42</f>
        <v>34</v>
      </c>
      <c r="R9" s="158">
        <f>CKĐL20.2!AK42</f>
        <v>0</v>
      </c>
      <c r="S9" s="162">
        <f>CKĐL20.2!AL42</f>
        <v>0</v>
      </c>
      <c r="T9" s="140">
        <v>19</v>
      </c>
      <c r="U9" s="142" t="s">
        <v>1375</v>
      </c>
      <c r="V9" s="140">
        <v>27</v>
      </c>
      <c r="W9" s="154">
        <f>'TKĐH 20.2'!AJ46</f>
        <v>13</v>
      </c>
      <c r="X9" s="158">
        <f>'TKĐH 20.2'!AK46</f>
        <v>3</v>
      </c>
      <c r="Y9" s="162">
        <f>'TKĐH 20.2'!AL46</f>
        <v>6</v>
      </c>
    </row>
    <row r="10" spans="2:25" s="143" customFormat="1" ht="21" customHeight="1">
      <c r="B10" s="140">
        <v>5</v>
      </c>
      <c r="C10" s="141" t="s">
        <v>1361</v>
      </c>
      <c r="D10" s="144">
        <v>25</v>
      </c>
      <c r="E10" s="153" t="e">
        <f>#REF!</f>
        <v>#REF!</v>
      </c>
      <c r="F10" s="157" t="e">
        <f>#REF!</f>
        <v>#REF!</v>
      </c>
      <c r="G10" s="161" t="e">
        <f>#REF!</f>
        <v>#REF!</v>
      </c>
      <c r="H10" s="140">
        <v>20</v>
      </c>
      <c r="I10" s="148" t="s">
        <v>1366</v>
      </c>
      <c r="J10" s="150">
        <v>25</v>
      </c>
      <c r="K10" s="153" t="e">
        <f>#REF!</f>
        <v>#REF!</v>
      </c>
      <c r="L10" s="157" t="e">
        <f>#REF!</f>
        <v>#REF!</v>
      </c>
      <c r="M10" s="161" t="e">
        <f>#REF!</f>
        <v>#REF!</v>
      </c>
      <c r="N10" s="140">
        <v>5</v>
      </c>
      <c r="O10" s="142" t="s">
        <v>1363</v>
      </c>
      <c r="P10" s="140">
        <v>28</v>
      </c>
      <c r="Q10" s="154">
        <f>'CKĐL 20.3'!AJ43</f>
        <v>84</v>
      </c>
      <c r="R10" s="158">
        <f>'CKĐL 20.3'!AK43</f>
        <v>1</v>
      </c>
      <c r="S10" s="162">
        <f>'CKĐL 20.3'!AL43</f>
        <v>21</v>
      </c>
      <c r="T10" s="140">
        <v>20</v>
      </c>
      <c r="U10" s="142" t="s">
        <v>1379</v>
      </c>
      <c r="V10" s="140">
        <v>30</v>
      </c>
      <c r="W10" s="156" t="e">
        <f>#REF!</f>
        <v>#REF!</v>
      </c>
      <c r="X10" s="160" t="e">
        <f>#REF!</f>
        <v>#REF!</v>
      </c>
      <c r="Y10" s="164" t="e">
        <f>#REF!</f>
        <v>#REF!</v>
      </c>
    </row>
    <row r="11" spans="2:25" s="143" customFormat="1" ht="21" customHeight="1">
      <c r="B11" s="140">
        <v>6</v>
      </c>
      <c r="C11" s="141" t="s">
        <v>1365</v>
      </c>
      <c r="D11" s="144">
        <v>23</v>
      </c>
      <c r="E11" s="153" t="e">
        <f>#REF!</f>
        <v>#REF!</v>
      </c>
      <c r="F11" s="157" t="e">
        <f>#REF!</f>
        <v>#REF!</v>
      </c>
      <c r="G11" s="161" t="e">
        <f>#REF!</f>
        <v>#REF!</v>
      </c>
      <c r="H11" s="140">
        <v>21</v>
      </c>
      <c r="I11" s="148" t="s">
        <v>1370</v>
      </c>
      <c r="J11" s="104">
        <v>27</v>
      </c>
      <c r="K11" s="154" t="e">
        <f>#REF!</f>
        <v>#REF!</v>
      </c>
      <c r="L11" s="158" t="e">
        <f>#REF!</f>
        <v>#REF!</v>
      </c>
      <c r="M11" s="162" t="e">
        <f>#REF!</f>
        <v>#REF!</v>
      </c>
      <c r="N11" s="140">
        <v>6</v>
      </c>
      <c r="O11" s="142" t="s">
        <v>1367</v>
      </c>
      <c r="P11" s="140">
        <v>34</v>
      </c>
      <c r="Q11" s="154" t="e">
        <f>#REF!</f>
        <v>#REF!</v>
      </c>
      <c r="R11" s="158" t="e">
        <f>#REF!</f>
        <v>#REF!</v>
      </c>
      <c r="S11" s="162" t="e">
        <f>#REF!</f>
        <v>#REF!</v>
      </c>
      <c r="T11" s="140">
        <v>21</v>
      </c>
      <c r="U11" s="142" t="s">
        <v>1383</v>
      </c>
      <c r="V11" s="140">
        <v>26</v>
      </c>
      <c r="W11" s="156">
        <f>'ĐCN 20'!AJ46</f>
        <v>3</v>
      </c>
      <c r="X11" s="160">
        <f>'ĐCN 20'!AK46</f>
        <v>2</v>
      </c>
      <c r="Y11" s="164">
        <f>'ĐCN 20'!AL46</f>
        <v>1</v>
      </c>
    </row>
    <row r="12" spans="2:25" s="143" customFormat="1" ht="21" customHeight="1">
      <c r="B12" s="140">
        <v>7</v>
      </c>
      <c r="C12" s="141" t="s">
        <v>1369</v>
      </c>
      <c r="D12" s="144">
        <v>24</v>
      </c>
      <c r="E12" s="153" t="e">
        <f>#REF!</f>
        <v>#REF!</v>
      </c>
      <c r="F12" s="157" t="e">
        <f>#REF!</f>
        <v>#REF!</v>
      </c>
      <c r="G12" s="161" t="e">
        <f>#REF!</f>
        <v>#REF!</v>
      </c>
      <c r="H12" s="140">
        <v>22</v>
      </c>
      <c r="I12" s="148" t="s">
        <v>1377</v>
      </c>
      <c r="J12" s="104">
        <v>17</v>
      </c>
      <c r="K12" s="153" t="e">
        <f>#REF!</f>
        <v>#REF!</v>
      </c>
      <c r="L12" s="157" t="e">
        <f>#REF!</f>
        <v>#REF!</v>
      </c>
      <c r="M12" s="161" t="e">
        <f>#REF!</f>
        <v>#REF!</v>
      </c>
      <c r="N12" s="140">
        <v>7</v>
      </c>
      <c r="O12" s="142" t="s">
        <v>1371</v>
      </c>
      <c r="P12" s="140">
        <v>36</v>
      </c>
      <c r="Q12" s="154">
        <f>BHST20.1!AJ33</f>
        <v>38</v>
      </c>
      <c r="R12" s="158">
        <f>BHST20.1!AK33</f>
        <v>6</v>
      </c>
      <c r="S12" s="162">
        <f>BHST20.1!AL33</f>
        <v>5</v>
      </c>
      <c r="T12" s="140">
        <v>22</v>
      </c>
      <c r="U12" s="142" t="s">
        <v>1387</v>
      </c>
      <c r="V12" s="140">
        <v>24</v>
      </c>
      <c r="W12" s="156" t="e">
        <f>#REF!</f>
        <v>#REF!</v>
      </c>
      <c r="X12" s="160" t="e">
        <f>#REF!</f>
        <v>#REF!</v>
      </c>
      <c r="Y12" s="164" t="e">
        <f>#REF!</f>
        <v>#REF!</v>
      </c>
    </row>
    <row r="13" spans="2:25" s="143" customFormat="1" ht="21" customHeight="1">
      <c r="B13" s="140">
        <v>8</v>
      </c>
      <c r="C13" s="141" t="s">
        <v>1373</v>
      </c>
      <c r="D13" s="144">
        <v>22</v>
      </c>
      <c r="E13" s="153" t="e">
        <f>#REF!</f>
        <v>#REF!</v>
      </c>
      <c r="F13" s="157" t="e">
        <f>#REF!</f>
        <v>#REF!</v>
      </c>
      <c r="G13" s="161" t="e">
        <f>#REF!</f>
        <v>#REF!</v>
      </c>
      <c r="H13" s="140">
        <v>23</v>
      </c>
      <c r="I13" s="148" t="s">
        <v>1381</v>
      </c>
      <c r="J13" s="104">
        <v>27</v>
      </c>
      <c r="K13" s="153" t="e">
        <f>#REF!</f>
        <v>#REF!</v>
      </c>
      <c r="L13" s="157" t="e">
        <f>#REF!</f>
        <v>#REF!</v>
      </c>
      <c r="M13" s="161" t="e">
        <f>#REF!</f>
        <v>#REF!</v>
      </c>
      <c r="N13" s="140">
        <v>8</v>
      </c>
      <c r="O13" s="142" t="s">
        <v>1374</v>
      </c>
      <c r="P13" s="140">
        <v>39</v>
      </c>
      <c r="Q13" s="154">
        <f>BHST20.2!AJ37</f>
        <v>0</v>
      </c>
      <c r="R13" s="158">
        <f>BHST20.2!AK37</f>
        <v>0</v>
      </c>
      <c r="S13" s="162">
        <f>BHST20.2!AL37</f>
        <v>0</v>
      </c>
      <c r="T13" s="140">
        <v>23</v>
      </c>
      <c r="U13" s="142" t="s">
        <v>1391</v>
      </c>
      <c r="V13" s="140">
        <v>20</v>
      </c>
      <c r="W13" s="156">
        <f>TKTT20!AJ20</f>
        <v>8</v>
      </c>
      <c r="X13" s="160">
        <f>TKTT20!AK20</f>
        <v>0</v>
      </c>
      <c r="Y13" s="164">
        <f>TKTT20!AL20</f>
        <v>0</v>
      </c>
    </row>
    <row r="14" spans="2:25" s="143" customFormat="1" ht="21" customHeight="1">
      <c r="B14" s="140">
        <v>9</v>
      </c>
      <c r="C14" s="141" t="s">
        <v>1376</v>
      </c>
      <c r="D14" s="144">
        <v>25</v>
      </c>
      <c r="E14" s="153" t="e">
        <f>#REF!</f>
        <v>#REF!</v>
      </c>
      <c r="F14" s="157" t="e">
        <f>#REF!</f>
        <v>#REF!</v>
      </c>
      <c r="G14" s="161" t="e">
        <f>#REF!</f>
        <v>#REF!</v>
      </c>
      <c r="H14" s="140">
        <v>24</v>
      </c>
      <c r="I14" s="148" t="s">
        <v>1385</v>
      </c>
      <c r="J14" s="104">
        <v>22</v>
      </c>
      <c r="K14" s="153" t="e">
        <f>#REF!</f>
        <v>#REF!</v>
      </c>
      <c r="L14" s="157" t="e">
        <f>#REF!</f>
        <v>#REF!</v>
      </c>
      <c r="M14" s="161" t="e">
        <f>#REF!</f>
        <v>#REF!</v>
      </c>
      <c r="N14" s="140">
        <v>9</v>
      </c>
      <c r="O14" s="142" t="s">
        <v>1378</v>
      </c>
      <c r="P14" s="140">
        <v>24</v>
      </c>
      <c r="Q14" s="154">
        <f>KTDN20!AJ47</f>
        <v>18</v>
      </c>
      <c r="R14" s="158">
        <f>KTDN20!AK47</f>
        <v>2</v>
      </c>
      <c r="S14" s="162">
        <f>KTDN20!AL47</f>
        <v>0</v>
      </c>
      <c r="T14" s="140">
        <v>24</v>
      </c>
      <c r="U14" s="142" t="s">
        <v>1394</v>
      </c>
      <c r="V14" s="140">
        <v>33</v>
      </c>
      <c r="W14" s="156">
        <f>TBN20.1!AJ33</f>
        <v>44</v>
      </c>
      <c r="X14" s="160">
        <f>TBN20.1!AK33</f>
        <v>3</v>
      </c>
      <c r="Y14" s="164">
        <f>TBN20.1!AL33</f>
        <v>2</v>
      </c>
    </row>
    <row r="15" spans="2:25" s="143" customFormat="1" ht="21" customHeight="1">
      <c r="B15" s="140">
        <v>10</v>
      </c>
      <c r="C15" s="141" t="s">
        <v>1380</v>
      </c>
      <c r="D15" s="144">
        <v>25</v>
      </c>
      <c r="E15" s="153" t="e">
        <f>#REF!</f>
        <v>#REF!</v>
      </c>
      <c r="F15" s="157" t="e">
        <f>#REF!</f>
        <v>#REF!</v>
      </c>
      <c r="G15" s="161" t="e">
        <f>#REF!</f>
        <v>#REF!</v>
      </c>
      <c r="H15" s="140">
        <v>25</v>
      </c>
      <c r="I15" s="149" t="s">
        <v>1389</v>
      </c>
      <c r="J15" s="104">
        <v>10</v>
      </c>
      <c r="K15" s="153" t="e">
        <f>#REF!</f>
        <v>#REF!</v>
      </c>
      <c r="L15" s="157" t="e">
        <f>#REF!</f>
        <v>#REF!</v>
      </c>
      <c r="M15" s="161" t="e">
        <f>#REF!</f>
        <v>#REF!</v>
      </c>
      <c r="N15" s="140">
        <v>10</v>
      </c>
      <c r="O15" s="142" t="s">
        <v>1382</v>
      </c>
      <c r="P15" s="140">
        <v>24</v>
      </c>
      <c r="Q15" s="154" t="e">
        <f>#REF!</f>
        <v>#REF!</v>
      </c>
      <c r="R15" s="158" t="e">
        <f>#REF!</f>
        <v>#REF!</v>
      </c>
      <c r="S15" s="162" t="e">
        <f>#REF!</f>
        <v>#REF!</v>
      </c>
      <c r="T15" s="140">
        <v>25</v>
      </c>
      <c r="U15" s="142" t="s">
        <v>1397</v>
      </c>
      <c r="V15" s="140">
        <v>33</v>
      </c>
      <c r="W15" s="156">
        <f>TBN20.2!AJ31</f>
        <v>18</v>
      </c>
      <c r="X15" s="160">
        <f>TBN20.2!AK31</f>
        <v>0</v>
      </c>
      <c r="Y15" s="164">
        <f>TBN20.2!AL31</f>
        <v>0</v>
      </c>
    </row>
    <row r="16" spans="2:25" s="143" customFormat="1" ht="21" customHeight="1">
      <c r="B16" s="140">
        <v>11</v>
      </c>
      <c r="C16" s="141" t="s">
        <v>1384</v>
      </c>
      <c r="D16" s="144">
        <v>18</v>
      </c>
      <c r="E16" s="153" t="e">
        <f>#REF!</f>
        <v>#REF!</v>
      </c>
      <c r="F16" s="157" t="e">
        <f>#REF!</f>
        <v>#REF!</v>
      </c>
      <c r="G16" s="161" t="e">
        <f>#REF!</f>
        <v>#REF!</v>
      </c>
      <c r="H16" s="140">
        <v>26</v>
      </c>
      <c r="I16" s="148" t="s">
        <v>1393</v>
      </c>
      <c r="J16" s="104">
        <v>25</v>
      </c>
      <c r="K16" s="153" t="e">
        <f>#REF!</f>
        <v>#REF!</v>
      </c>
      <c r="L16" s="157" t="e">
        <f>#REF!</f>
        <v>#REF!</v>
      </c>
      <c r="M16" s="161" t="e">
        <f>#REF!</f>
        <v>#REF!</v>
      </c>
      <c r="N16" s="140">
        <v>11</v>
      </c>
      <c r="O16" s="142" t="s">
        <v>1386</v>
      </c>
      <c r="P16" s="140">
        <v>26</v>
      </c>
      <c r="Q16" s="154">
        <f>TCNH20!AJ27</f>
        <v>6</v>
      </c>
      <c r="R16" s="158">
        <f>TCNH20!AK27</f>
        <v>2</v>
      </c>
      <c r="S16" s="162">
        <f>TCNH20!AL27</f>
        <v>5</v>
      </c>
      <c r="T16" s="140">
        <v>26</v>
      </c>
      <c r="U16" s="142" t="s">
        <v>1347</v>
      </c>
      <c r="V16" s="140">
        <v>36</v>
      </c>
      <c r="W16" s="156">
        <f>TBN20.3!AJ40</f>
        <v>22</v>
      </c>
      <c r="X16" s="160">
        <f>TBN20.3!AK40</f>
        <v>1</v>
      </c>
      <c r="Y16" s="164">
        <f>TBN20.3!AL40</f>
        <v>0</v>
      </c>
    </row>
    <row r="17" spans="2:25" s="143" customFormat="1" ht="21" customHeight="1">
      <c r="B17" s="140">
        <v>12</v>
      </c>
      <c r="C17" s="141" t="s">
        <v>1388</v>
      </c>
      <c r="D17" s="144">
        <v>26</v>
      </c>
      <c r="E17" s="153" t="e">
        <f>#REF!</f>
        <v>#REF!</v>
      </c>
      <c r="F17" s="157" t="e">
        <f>#REF!</f>
        <v>#REF!</v>
      </c>
      <c r="G17" s="161" t="e">
        <f>#REF!</f>
        <v>#REF!</v>
      </c>
      <c r="H17" s="270"/>
      <c r="I17" s="271"/>
      <c r="J17" s="271"/>
      <c r="K17" s="271"/>
      <c r="L17" s="271"/>
      <c r="M17" s="272"/>
      <c r="N17" s="140">
        <v>12</v>
      </c>
      <c r="O17" s="142" t="s">
        <v>1390</v>
      </c>
      <c r="P17" s="140">
        <v>39</v>
      </c>
      <c r="Q17" s="154">
        <f>'LGT20'!AJ43</f>
        <v>24</v>
      </c>
      <c r="R17" s="158">
        <f>'LGT20'!AK43</f>
        <v>7</v>
      </c>
      <c r="S17" s="162">
        <f>'LGT20'!AL43</f>
        <v>0</v>
      </c>
      <c r="T17" s="140">
        <v>27</v>
      </c>
      <c r="U17" s="142" t="s">
        <v>1351</v>
      </c>
      <c r="V17" s="140">
        <v>25</v>
      </c>
      <c r="W17" s="156" t="e">
        <f>#REF!</f>
        <v>#REF!</v>
      </c>
      <c r="X17" s="160" t="e">
        <f>#REF!</f>
        <v>#REF!</v>
      </c>
      <c r="Y17" s="164" t="e">
        <f>#REF!</f>
        <v>#REF!</v>
      </c>
    </row>
    <row r="18" spans="2:25" s="143" customFormat="1" ht="21" customHeight="1">
      <c r="B18" s="140">
        <v>13</v>
      </c>
      <c r="C18" s="141" t="s">
        <v>1392</v>
      </c>
      <c r="D18" s="144">
        <v>19</v>
      </c>
      <c r="E18" s="153" t="e">
        <f>#REF!</f>
        <v>#REF!</v>
      </c>
      <c r="F18" s="157" t="e">
        <f>#REF!</f>
        <v>#REF!</v>
      </c>
      <c r="G18" s="161" t="e">
        <f>#REF!</f>
        <v>#REF!</v>
      </c>
      <c r="H18" s="273"/>
      <c r="I18" s="274"/>
      <c r="J18" s="274"/>
      <c r="K18" s="274"/>
      <c r="L18" s="274"/>
      <c r="M18" s="275"/>
      <c r="N18" s="140">
        <v>13</v>
      </c>
      <c r="O18" s="142" t="s">
        <v>1396</v>
      </c>
      <c r="P18" s="140">
        <v>36</v>
      </c>
      <c r="Q18" s="154">
        <f>'THUD 20.2'!AJ41</f>
        <v>36</v>
      </c>
      <c r="R18" s="158">
        <f>'THUD 20.2'!AK41</f>
        <v>7</v>
      </c>
      <c r="S18" s="162">
        <f>'THUD 20.2'!AL41</f>
        <v>0</v>
      </c>
      <c r="T18" s="140">
        <v>28</v>
      </c>
      <c r="U18" s="142" t="s">
        <v>1355</v>
      </c>
      <c r="V18" s="140">
        <v>29</v>
      </c>
      <c r="W18" s="156">
        <f>CSSD20.2!AJ39</f>
        <v>10</v>
      </c>
      <c r="X18" s="160">
        <f>CSSD20.2!AK39</f>
        <v>1</v>
      </c>
      <c r="Y18" s="164">
        <f>CSSD20.2!AL39</f>
        <v>7</v>
      </c>
    </row>
    <row r="19" spans="2:25" s="143" customFormat="1" ht="21" customHeight="1">
      <c r="B19" s="140">
        <v>14</v>
      </c>
      <c r="C19" s="141" t="s">
        <v>1395</v>
      </c>
      <c r="D19" s="144">
        <v>19</v>
      </c>
      <c r="E19" s="153" t="e">
        <f>#REF!</f>
        <v>#REF!</v>
      </c>
      <c r="F19" s="157" t="e">
        <f>#REF!</f>
        <v>#REF!</v>
      </c>
      <c r="G19" s="161" t="e">
        <f>#REF!</f>
        <v>#REF!</v>
      </c>
      <c r="H19" s="273"/>
      <c r="I19" s="274"/>
      <c r="J19" s="274"/>
      <c r="K19" s="274"/>
      <c r="L19" s="274"/>
      <c r="M19" s="275"/>
      <c r="N19" s="140">
        <v>14</v>
      </c>
      <c r="O19" s="142" t="s">
        <v>1346</v>
      </c>
      <c r="P19" s="140">
        <v>37</v>
      </c>
      <c r="Q19" s="154">
        <f>THUD20.3!AJ38</f>
        <v>14</v>
      </c>
      <c r="R19" s="158">
        <f>THUD20.3!AK38</f>
        <v>5</v>
      </c>
      <c r="S19" s="162">
        <f>THUD20.3!AL38</f>
        <v>6</v>
      </c>
      <c r="T19" s="140">
        <v>29</v>
      </c>
      <c r="U19" s="142" t="s">
        <v>1360</v>
      </c>
      <c r="V19" s="140">
        <v>26</v>
      </c>
      <c r="W19" s="156" t="e">
        <f>#REF!</f>
        <v>#REF!</v>
      </c>
      <c r="X19" s="160" t="e">
        <f>#REF!</f>
        <v>#REF!</v>
      </c>
      <c r="Y19" s="164" t="e">
        <f>#REF!</f>
        <v>#REF!</v>
      </c>
    </row>
    <row r="20" spans="2:25" s="143" customFormat="1" ht="21" customHeight="1">
      <c r="B20" s="140">
        <v>15</v>
      </c>
      <c r="C20" s="148" t="s">
        <v>1344</v>
      </c>
      <c r="D20" s="104">
        <v>35</v>
      </c>
      <c r="E20" s="153" t="e">
        <f>#REF!</f>
        <v>#REF!</v>
      </c>
      <c r="F20" s="157" t="e">
        <f>#REF!</f>
        <v>#REF!</v>
      </c>
      <c r="G20" s="161" t="e">
        <f>#REF!</f>
        <v>#REF!</v>
      </c>
      <c r="H20" s="276"/>
      <c r="I20" s="277"/>
      <c r="J20" s="277"/>
      <c r="K20" s="277"/>
      <c r="L20" s="277"/>
      <c r="M20" s="278"/>
      <c r="N20" s="140">
        <v>15</v>
      </c>
      <c r="O20" s="142" t="s">
        <v>1359</v>
      </c>
      <c r="P20" s="140">
        <v>23</v>
      </c>
      <c r="Q20" s="155">
        <f>PCMT20!AJ25</f>
        <v>24</v>
      </c>
      <c r="R20" s="159">
        <f>PCMT20!AK25</f>
        <v>0</v>
      </c>
      <c r="S20" s="163">
        <f>PCMT20!AL25</f>
        <v>1</v>
      </c>
      <c r="T20" s="280"/>
      <c r="U20" s="281"/>
      <c r="V20" s="281"/>
      <c r="W20" s="281"/>
      <c r="X20" s="281"/>
      <c r="Y20" s="282"/>
    </row>
    <row r="21" spans="2:25" s="145" customFormat="1" ht="19.5">
      <c r="B21" s="279" t="s">
        <v>1401</v>
      </c>
      <c r="C21" s="279"/>
      <c r="D21" s="279"/>
      <c r="E21" s="279"/>
      <c r="F21" s="279"/>
      <c r="G21" s="279"/>
      <c r="H21" s="279" t="s">
        <v>1402</v>
      </c>
      <c r="I21" s="279"/>
      <c r="J21" s="279"/>
      <c r="K21" s="279"/>
      <c r="L21" s="279"/>
      <c r="M21" s="279"/>
      <c r="N21" s="279" t="s">
        <v>1403</v>
      </c>
      <c r="O21" s="279"/>
      <c r="P21" s="279"/>
      <c r="Q21" s="279"/>
      <c r="R21" s="279"/>
      <c r="S21" s="279"/>
      <c r="T21" s="279" t="s">
        <v>1404</v>
      </c>
      <c r="U21" s="279"/>
      <c r="V21" s="279"/>
      <c r="W21" s="279"/>
      <c r="X21" s="279"/>
      <c r="Y21" s="279"/>
    </row>
    <row r="22" spans="2:25" s="165" customFormat="1" ht="23.25">
      <c r="B22" s="247" t="e">
        <f>"Tổng HS vắng không phép "&amp;SUM(E6:E11)+SUM(Q6:Q11)</f>
        <v>#REF!</v>
      </c>
      <c r="C22" s="248"/>
      <c r="D22" s="248"/>
      <c r="E22" s="248"/>
      <c r="F22" s="248"/>
      <c r="G22" s="249"/>
      <c r="H22" s="247" t="e">
        <f>"Tổng HS vắng không phép " &amp;SUM(E12:E19)+SUM(Q12:Q17)</f>
        <v>#REF!</v>
      </c>
      <c r="I22" s="248"/>
      <c r="J22" s="248"/>
      <c r="K22" s="248"/>
      <c r="L22" s="248"/>
      <c r="M22" s="249"/>
      <c r="N22" s="247" t="e">
        <f>"Tổng HS vắng không phép "&amp; SUM(K9:K16)+SUM(Q18:Q20)+SUM(W6:W10)</f>
        <v>#REF!</v>
      </c>
      <c r="O22" s="248"/>
      <c r="P22" s="248"/>
      <c r="Q22" s="248"/>
      <c r="R22" s="248"/>
      <c r="S22" s="249"/>
      <c r="T22" s="283" t="e">
        <f>"Tổng HS vắng không phép "&amp;SUM(K6:K8)+SUM(W11:W19)+E20</f>
        <v>#REF!</v>
      </c>
      <c r="U22" s="283"/>
      <c r="V22" s="283"/>
      <c r="W22" s="283"/>
      <c r="X22" s="283"/>
      <c r="Y22" s="283"/>
    </row>
    <row r="23" spans="2:25" ht="19.5">
      <c r="B23" s="250" t="e">
        <f>"Tổng HS vắng có phép "&amp;SUM(F6:F11)+SUM(R6:R11)</f>
        <v>#REF!</v>
      </c>
      <c r="C23" s="251"/>
      <c r="D23" s="251"/>
      <c r="E23" s="251"/>
      <c r="F23" s="251"/>
      <c r="G23" s="252"/>
      <c r="H23" s="250" t="e">
        <f>"Tổng HS vắng có phép " &amp;SUM(F13:F19)+SUM(R12:R17)</f>
        <v>#REF!</v>
      </c>
      <c r="I23" s="251"/>
      <c r="J23" s="251"/>
      <c r="K23" s="251"/>
      <c r="L23" s="251"/>
      <c r="M23" s="252"/>
      <c r="N23" s="250" t="e">
        <f>"Tổng HS vắng có phép "&amp; SUM(L9:L16)+SUM(R18:R20)+SUM(X6:X10)</f>
        <v>#REF!</v>
      </c>
      <c r="O23" s="251"/>
      <c r="P23" s="251"/>
      <c r="Q23" s="251"/>
      <c r="R23" s="251"/>
      <c r="S23" s="252"/>
      <c r="T23" s="284" t="e">
        <f>"Tổng HS vắng có phép "&amp;SUM(L6:L8)+SUM(X11:X19)+F20</f>
        <v>#REF!</v>
      </c>
      <c r="U23" s="284"/>
      <c r="V23" s="284"/>
      <c r="W23" s="284"/>
      <c r="X23" s="284"/>
      <c r="Y23" s="284"/>
    </row>
    <row r="24" spans="2:25" ht="19.5">
      <c r="B24" s="286" t="e">
        <f>"Tổng HS đi học trễ "&amp;SUM(G6:G11)+SUM(S6:S11)</f>
        <v>#REF!</v>
      </c>
      <c r="C24" s="287"/>
      <c r="D24" s="287"/>
      <c r="E24" s="287"/>
      <c r="F24" s="287"/>
      <c r="G24" s="288"/>
      <c r="H24" s="286" t="e">
        <f>"Tổng HS đi học trễ " &amp;SUM(G12:G19)+SUM(S12:S17)</f>
        <v>#REF!</v>
      </c>
      <c r="I24" s="287"/>
      <c r="J24" s="287"/>
      <c r="K24" s="287"/>
      <c r="L24" s="287"/>
      <c r="M24" s="288"/>
      <c r="N24" s="286" t="e">
        <f>"Tổng HS đi học trễ "&amp; SUM(L9:L16)+SUM(S18:S20)+SUM(Y6:Y10)</f>
        <v>#REF!</v>
      </c>
      <c r="O24" s="287"/>
      <c r="P24" s="287"/>
      <c r="Q24" s="287"/>
      <c r="R24" s="287"/>
      <c r="S24" s="288"/>
      <c r="T24" s="285" t="e">
        <f>"Tổng HS đi học trễ "&amp;SUM(M6:M8)+SUM(X11:Y19)+G20</f>
        <v>#REF!</v>
      </c>
      <c r="U24" s="285"/>
      <c r="V24" s="285"/>
      <c r="W24" s="285"/>
      <c r="X24" s="285"/>
      <c r="Y24" s="285"/>
    </row>
    <row r="25" spans="2:25" ht="25.5" customHeight="1">
      <c r="B25" s="267" t="e">
        <f>"Tổng số buổi học sinh vắng học không phép trong tháng 01: " &amp;SUM(E6:E20)+SUM(K6:K16)+SUM(Q6:Q20)+SUM(W6:W19)</f>
        <v>#REF!</v>
      </c>
      <c r="C25" s="268"/>
      <c r="D25" s="268"/>
      <c r="E25" s="268"/>
      <c r="F25" s="268"/>
      <c r="G25" s="268"/>
      <c r="H25" s="268"/>
      <c r="I25" s="268"/>
      <c r="J25" s="268"/>
      <c r="K25" s="268"/>
      <c r="L25" s="268"/>
      <c r="M25" s="268"/>
      <c r="N25" s="268"/>
      <c r="O25" s="268"/>
      <c r="P25" s="268"/>
      <c r="Q25" s="268"/>
      <c r="R25" s="268"/>
      <c r="S25" s="268"/>
      <c r="T25" s="268"/>
      <c r="U25" s="268"/>
      <c r="V25" s="268"/>
      <c r="W25" s="268"/>
      <c r="X25" s="268"/>
      <c r="Y25" s="269"/>
    </row>
    <row r="26" spans="2:25" ht="20.25">
      <c r="B26" s="262" t="e">
        <f>"Tổng số buổi học sinh vắng học có phép trong tháng 01: " &amp;SUM(F6:F20)+SUM(L6:L16)+SUM(R6:R20)+SUM(X6:X19)</f>
        <v>#REF!</v>
      </c>
      <c r="C26" s="263"/>
      <c r="D26" s="263"/>
      <c r="E26" s="263"/>
      <c r="F26" s="263"/>
      <c r="G26" s="263"/>
      <c r="H26" s="263"/>
      <c r="I26" s="263"/>
      <c r="J26" s="263"/>
      <c r="K26" s="263"/>
      <c r="L26" s="263"/>
      <c r="M26" s="263"/>
      <c r="N26" s="263"/>
      <c r="O26" s="263"/>
      <c r="P26" s="263"/>
      <c r="Q26" s="263"/>
      <c r="R26" s="263"/>
      <c r="S26" s="263"/>
      <c r="T26" s="179"/>
      <c r="U26" s="179"/>
      <c r="V26" s="179"/>
      <c r="W26" s="179"/>
      <c r="X26" s="179"/>
      <c r="Y26" s="180"/>
    </row>
    <row r="27" spans="2:25" ht="20.25">
      <c r="B27" s="259" t="e">
        <f>"Tổng số buổi học sinh đi học trễ trong tháng 01: " &amp;SUM(G6:G20)+SUM(M6:M16)+SUM(S6:S20)+SUM(Y6:Y19)</f>
        <v>#REF!</v>
      </c>
      <c r="C27" s="260"/>
      <c r="D27" s="260"/>
      <c r="E27" s="260"/>
      <c r="F27" s="260"/>
      <c r="G27" s="260"/>
      <c r="H27" s="260"/>
      <c r="I27" s="260"/>
      <c r="J27" s="260"/>
      <c r="K27" s="260"/>
      <c r="L27" s="260"/>
      <c r="M27" s="260"/>
      <c r="N27" s="260"/>
      <c r="O27" s="260"/>
      <c r="P27" s="260"/>
      <c r="Q27" s="260"/>
      <c r="R27" s="260"/>
      <c r="S27" s="260"/>
      <c r="T27" s="260"/>
      <c r="U27" s="260"/>
      <c r="V27" s="260"/>
      <c r="W27" s="260"/>
      <c r="X27" s="260"/>
      <c r="Y27" s="261"/>
    </row>
    <row r="28" spans="2:25">
      <c r="O28" s="137"/>
    </row>
    <row r="30" spans="2:25">
      <c r="C30" s="137"/>
      <c r="D30" s="137"/>
      <c r="E30" s="137"/>
      <c r="F30" s="137"/>
      <c r="G30" s="137"/>
      <c r="H30" s="137"/>
      <c r="O30" s="13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49"/>
  <sheetViews>
    <sheetView tabSelected="1" topLeftCell="A31" zoomScaleNormal="100" workbookViewId="0">
      <selection activeCell="AC43" sqref="AC43"/>
    </sheetView>
  </sheetViews>
  <sheetFormatPr defaultColWidth="9.33203125" defaultRowHeight="18"/>
  <cols>
    <col min="1" max="1" width="7.5" style="16" customWidth="1"/>
    <col min="2" max="2" width="16.6640625" style="16" bestFit="1" customWidth="1"/>
    <col min="3" max="3" width="26.33203125" style="16" customWidth="1"/>
    <col min="4" max="4" width="11" style="16" bestFit="1" customWidth="1"/>
    <col min="5" max="35" width="4" style="16" customWidth="1"/>
    <col min="36" max="38" width="7.6640625" style="16" customWidth="1"/>
    <col min="39" max="16384" width="9.33203125" style="16"/>
  </cols>
  <sheetData>
    <row r="1" spans="1:38">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ht="22.5">
      <c r="A3" s="320" t="s">
        <v>518</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81" customFormat="1" ht="18.75">
      <c r="A7" s="29">
        <v>1</v>
      </c>
      <c r="B7" s="208" t="s">
        <v>588</v>
      </c>
      <c r="C7" s="34" t="s">
        <v>589</v>
      </c>
      <c r="D7" s="35" t="s">
        <v>590</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1">
        <f t="shared" ref="AJ7:AJ26" si="2">COUNTIF(E7:AI7,"K")+2*COUNTIF(E7:AI7,"2K")+COUNTIF(E7:AI7,"TK")+COUNTIF(E7:AI7,"KT")+COUNTIF(E7:AI7,"PK")+COUNTIF(E7:AI7,"KP")+2*COUNTIF(E7:AI7,"K2")</f>
        <v>0</v>
      </c>
      <c r="AK7" s="200">
        <f t="shared" ref="AK7:AK26" si="3">COUNTIF(F7:AJ7,"P")+2*COUNTIF(F7:AJ7,"2P")+COUNTIF(F7:AJ7,"TP")+COUNTIF(F7:AJ7,"PT")+COUNTIF(F7:AJ7,"PK")+COUNTIF(F7:AJ7,"KP")+2*COUNTIF(F7:AJ7,"P2")</f>
        <v>0</v>
      </c>
      <c r="AL7" s="200">
        <f t="shared" ref="AL7:AL26" si="4">COUNTIF(E7:AI7,"T")+2*COUNTIF(E7:AI7,"2T")+2*COUNTIF(E7:AI7,"T2")+COUNTIF(E7:AI7,"PT")+COUNTIF(E7:AI7,"TP")+COUNTIF(E7:AI7,"TK")+COUNTIF(E7:AI7,"KT")</f>
        <v>0</v>
      </c>
    </row>
    <row r="8" spans="1:38" s="81" customFormat="1" ht="18.75">
      <c r="A8" s="29">
        <v>2</v>
      </c>
      <c r="B8" s="208" t="s">
        <v>591</v>
      </c>
      <c r="C8" s="34" t="s">
        <v>592</v>
      </c>
      <c r="D8" s="35" t="s">
        <v>38</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11">
        <f t="shared" si="2"/>
        <v>0</v>
      </c>
      <c r="AK8" s="200">
        <f t="shared" si="3"/>
        <v>0</v>
      </c>
      <c r="AL8" s="200">
        <f t="shared" si="4"/>
        <v>0</v>
      </c>
    </row>
    <row r="9" spans="1:38" s="81" customFormat="1" ht="33">
      <c r="A9" s="29">
        <v>3</v>
      </c>
      <c r="B9" s="29" t="s">
        <v>519</v>
      </c>
      <c r="C9" s="30" t="s">
        <v>520</v>
      </c>
      <c r="D9" s="31" t="s">
        <v>27</v>
      </c>
      <c r="E9" s="202"/>
      <c r="F9" s="202"/>
      <c r="G9" s="202"/>
      <c r="H9" s="202"/>
      <c r="I9" s="202"/>
      <c r="J9" s="202"/>
      <c r="K9" s="202"/>
      <c r="L9" s="202"/>
      <c r="M9" s="202"/>
      <c r="N9" s="202"/>
      <c r="O9" s="202"/>
      <c r="P9" s="202"/>
      <c r="Q9" s="202" t="s">
        <v>6</v>
      </c>
      <c r="R9" s="202"/>
      <c r="S9" s="202"/>
      <c r="T9" s="202"/>
      <c r="U9" s="202"/>
      <c r="V9" s="202"/>
      <c r="W9" s="202"/>
      <c r="X9" s="202" t="s">
        <v>6</v>
      </c>
      <c r="Y9" s="202"/>
      <c r="Z9" s="202"/>
      <c r="AA9" s="202"/>
      <c r="AB9" s="202"/>
      <c r="AC9" s="202"/>
      <c r="AD9" s="202"/>
      <c r="AE9" s="202"/>
      <c r="AF9" s="202"/>
      <c r="AG9" s="202"/>
      <c r="AH9" s="202"/>
      <c r="AI9" s="202"/>
      <c r="AJ9" s="11">
        <f t="shared" si="2"/>
        <v>2</v>
      </c>
      <c r="AK9" s="200">
        <f t="shared" si="3"/>
        <v>0</v>
      </c>
      <c r="AL9" s="200">
        <f t="shared" si="4"/>
        <v>0</v>
      </c>
    </row>
    <row r="10" spans="1:38" s="81" customFormat="1" ht="18.75">
      <c r="A10" s="29">
        <v>4</v>
      </c>
      <c r="B10" s="208" t="s">
        <v>593</v>
      </c>
      <c r="C10" s="34" t="s">
        <v>594</v>
      </c>
      <c r="D10" s="35" t="s">
        <v>105</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11">
        <f t="shared" si="2"/>
        <v>0</v>
      </c>
      <c r="AK10" s="200">
        <f t="shared" si="3"/>
        <v>0</v>
      </c>
      <c r="AL10" s="200">
        <f t="shared" si="4"/>
        <v>0</v>
      </c>
    </row>
    <row r="11" spans="1:38" s="81" customFormat="1">
      <c r="A11" s="29">
        <v>5</v>
      </c>
      <c r="B11" s="29" t="s">
        <v>521</v>
      </c>
      <c r="C11" s="30" t="s">
        <v>522</v>
      </c>
      <c r="D11" s="31" t="s">
        <v>142</v>
      </c>
      <c r="E11" s="202"/>
      <c r="F11" s="202"/>
      <c r="G11" s="202"/>
      <c r="H11" s="202"/>
      <c r="I11" s="202" t="s">
        <v>6</v>
      </c>
      <c r="J11" s="202"/>
      <c r="K11" s="202"/>
      <c r="L11" s="202"/>
      <c r="M11" s="202"/>
      <c r="N11" s="202"/>
      <c r="O11" s="202"/>
      <c r="P11" s="202"/>
      <c r="Q11" s="202" t="s">
        <v>6</v>
      </c>
      <c r="R11" s="202"/>
      <c r="S11" s="202"/>
      <c r="T11" s="202"/>
      <c r="U11" s="202"/>
      <c r="V11" s="202"/>
      <c r="W11" s="202" t="s">
        <v>6</v>
      </c>
      <c r="X11" s="202"/>
      <c r="Y11" s="202"/>
      <c r="Z11" s="202"/>
      <c r="AA11" s="202"/>
      <c r="AB11" s="202"/>
      <c r="AC11" s="202"/>
      <c r="AD11" s="202"/>
      <c r="AE11" s="202"/>
      <c r="AF11" s="202"/>
      <c r="AG11" s="202"/>
      <c r="AH11" s="202"/>
      <c r="AI11" s="202"/>
      <c r="AJ11" s="11">
        <f t="shared" si="2"/>
        <v>3</v>
      </c>
      <c r="AK11" s="200">
        <f t="shared" si="3"/>
        <v>0</v>
      </c>
      <c r="AL11" s="200">
        <f t="shared" si="4"/>
        <v>0</v>
      </c>
    </row>
    <row r="12" spans="1:38" s="81" customFormat="1" ht="18.75">
      <c r="A12" s="29">
        <v>6</v>
      </c>
      <c r="B12" s="208">
        <v>2010060043</v>
      </c>
      <c r="C12" s="34" t="s">
        <v>595</v>
      </c>
      <c r="D12" s="35" t="s">
        <v>596</v>
      </c>
      <c r="E12" s="202"/>
      <c r="F12" s="202"/>
      <c r="G12" s="202"/>
      <c r="H12" s="202"/>
      <c r="I12" s="202"/>
      <c r="J12" s="202"/>
      <c r="K12" s="202"/>
      <c r="L12" s="202"/>
      <c r="M12" s="202"/>
      <c r="N12" s="202"/>
      <c r="O12" s="202"/>
      <c r="P12" s="202"/>
      <c r="Q12" s="202" t="s">
        <v>6</v>
      </c>
      <c r="R12" s="202"/>
      <c r="S12" s="202"/>
      <c r="T12" s="202"/>
      <c r="U12" s="202"/>
      <c r="V12" s="202"/>
      <c r="W12" s="202"/>
      <c r="X12" s="202" t="s">
        <v>6</v>
      </c>
      <c r="Y12" s="202"/>
      <c r="Z12" s="202"/>
      <c r="AA12" s="202"/>
      <c r="AB12" s="202"/>
      <c r="AC12" s="202"/>
      <c r="AD12" s="202"/>
      <c r="AE12" s="202"/>
      <c r="AF12" s="202"/>
      <c r="AG12" s="202"/>
      <c r="AH12" s="202"/>
      <c r="AI12" s="202"/>
      <c r="AJ12" s="11">
        <f t="shared" si="2"/>
        <v>2</v>
      </c>
      <c r="AK12" s="200">
        <f t="shared" si="3"/>
        <v>0</v>
      </c>
      <c r="AL12" s="200">
        <f t="shared" si="4"/>
        <v>0</v>
      </c>
    </row>
    <row r="13" spans="1:38" s="81" customFormat="1">
      <c r="A13" s="29">
        <v>7</v>
      </c>
      <c r="B13" s="29" t="s">
        <v>523</v>
      </c>
      <c r="C13" s="30" t="s">
        <v>524</v>
      </c>
      <c r="D13" s="31" t="s">
        <v>67</v>
      </c>
      <c r="E13" s="202"/>
      <c r="F13" s="202"/>
      <c r="G13" s="202"/>
      <c r="H13" s="202"/>
      <c r="I13" s="202"/>
      <c r="J13" s="202"/>
      <c r="K13" s="202"/>
      <c r="L13" s="202"/>
      <c r="M13" s="202"/>
      <c r="N13" s="202"/>
      <c r="O13" s="202"/>
      <c r="P13" s="202"/>
      <c r="Q13" s="202"/>
      <c r="R13" s="202"/>
      <c r="S13" s="202"/>
      <c r="T13" s="202"/>
      <c r="U13" s="202"/>
      <c r="V13" s="202"/>
      <c r="W13" s="202"/>
      <c r="X13" s="202" t="s">
        <v>6</v>
      </c>
      <c r="Y13" s="202"/>
      <c r="Z13" s="202"/>
      <c r="AA13" s="202"/>
      <c r="AB13" s="202"/>
      <c r="AC13" s="202"/>
      <c r="AD13" s="202"/>
      <c r="AE13" s="202"/>
      <c r="AF13" s="202"/>
      <c r="AG13" s="202"/>
      <c r="AH13" s="202"/>
      <c r="AI13" s="202"/>
      <c r="AJ13" s="11">
        <f t="shared" si="2"/>
        <v>1</v>
      </c>
      <c r="AK13" s="200">
        <f t="shared" si="3"/>
        <v>0</v>
      </c>
      <c r="AL13" s="200">
        <f t="shared" si="4"/>
        <v>0</v>
      </c>
    </row>
    <row r="14" spans="1:38" s="81" customFormat="1">
      <c r="A14" s="29">
        <v>8</v>
      </c>
      <c r="B14" s="29" t="s">
        <v>525</v>
      </c>
      <c r="C14" s="30" t="s">
        <v>54</v>
      </c>
      <c r="D14" s="31" t="s">
        <v>48</v>
      </c>
      <c r="E14" s="202"/>
      <c r="F14" s="202"/>
      <c r="G14" s="202"/>
      <c r="H14" s="202" t="s">
        <v>6</v>
      </c>
      <c r="I14" s="202"/>
      <c r="J14" s="202"/>
      <c r="K14" s="202"/>
      <c r="L14" s="202"/>
      <c r="M14" s="202"/>
      <c r="N14" s="202"/>
      <c r="O14" s="202"/>
      <c r="P14" s="202" t="s">
        <v>6</v>
      </c>
      <c r="Q14" s="202" t="s">
        <v>6</v>
      </c>
      <c r="R14" s="202"/>
      <c r="S14" s="202"/>
      <c r="T14" s="202"/>
      <c r="U14" s="202"/>
      <c r="V14" s="202"/>
      <c r="W14" s="202"/>
      <c r="X14" s="202"/>
      <c r="Y14" s="202"/>
      <c r="Z14" s="202"/>
      <c r="AA14" s="202"/>
      <c r="AB14" s="202"/>
      <c r="AC14" s="202"/>
      <c r="AD14" s="202"/>
      <c r="AE14" s="202"/>
      <c r="AF14" s="202"/>
      <c r="AG14" s="202"/>
      <c r="AH14" s="202"/>
      <c r="AI14" s="202"/>
      <c r="AJ14" s="11">
        <f t="shared" si="2"/>
        <v>3</v>
      </c>
      <c r="AK14" s="200">
        <f t="shared" si="3"/>
        <v>0</v>
      </c>
      <c r="AL14" s="200">
        <f t="shared" si="4"/>
        <v>0</v>
      </c>
    </row>
    <row r="15" spans="1:38" s="81" customFormat="1">
      <c r="A15" s="29">
        <v>9</v>
      </c>
      <c r="B15" s="29">
        <v>2010060056</v>
      </c>
      <c r="C15" s="30" t="s">
        <v>526</v>
      </c>
      <c r="D15" s="31" t="s">
        <v>48</v>
      </c>
      <c r="E15" s="202"/>
      <c r="F15" s="202"/>
      <c r="G15" s="202"/>
      <c r="H15" s="202"/>
      <c r="I15" s="202" t="s">
        <v>6</v>
      </c>
      <c r="J15" s="202"/>
      <c r="K15" s="202" t="s">
        <v>6</v>
      </c>
      <c r="L15" s="202"/>
      <c r="M15" s="202"/>
      <c r="N15" s="202"/>
      <c r="O15" s="202"/>
      <c r="P15" s="202" t="s">
        <v>6</v>
      </c>
      <c r="Q15" s="202" t="s">
        <v>6</v>
      </c>
      <c r="R15" s="202"/>
      <c r="S15" s="202"/>
      <c r="T15" s="202"/>
      <c r="U15" s="202"/>
      <c r="V15" s="202"/>
      <c r="W15" s="202" t="s">
        <v>6</v>
      </c>
      <c r="X15" s="202" t="s">
        <v>6</v>
      </c>
      <c r="Y15" s="202"/>
      <c r="Z15" s="202"/>
      <c r="AA15" s="202"/>
      <c r="AB15" s="202"/>
      <c r="AC15" s="202"/>
      <c r="AD15" s="202"/>
      <c r="AE15" s="202"/>
      <c r="AF15" s="202"/>
      <c r="AG15" s="202"/>
      <c r="AH15" s="202"/>
      <c r="AI15" s="202"/>
      <c r="AJ15" s="11">
        <f t="shared" si="2"/>
        <v>6</v>
      </c>
      <c r="AK15" s="200">
        <f t="shared" si="3"/>
        <v>0</v>
      </c>
      <c r="AL15" s="200">
        <f t="shared" si="4"/>
        <v>0</v>
      </c>
    </row>
    <row r="16" spans="1:38" s="17" customFormat="1">
      <c r="A16" s="29">
        <v>10</v>
      </c>
      <c r="B16" s="29">
        <v>2010060045</v>
      </c>
      <c r="C16" s="30" t="s">
        <v>527</v>
      </c>
      <c r="D16" s="31" t="s">
        <v>528</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11">
        <f t="shared" si="2"/>
        <v>0</v>
      </c>
      <c r="AK16" s="200">
        <f t="shared" si="3"/>
        <v>0</v>
      </c>
      <c r="AL16" s="200">
        <f t="shared" si="4"/>
        <v>0</v>
      </c>
    </row>
    <row r="17" spans="1:40" s="17" customFormat="1" ht="18.75">
      <c r="A17" s="29">
        <v>11</v>
      </c>
      <c r="B17" s="208">
        <v>2010060053</v>
      </c>
      <c r="C17" s="34" t="s">
        <v>597</v>
      </c>
      <c r="D17" s="35" t="s">
        <v>528</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11">
        <f t="shared" si="2"/>
        <v>0</v>
      </c>
      <c r="AK17" s="200">
        <f t="shared" si="3"/>
        <v>0</v>
      </c>
      <c r="AL17" s="200">
        <f t="shared" si="4"/>
        <v>0</v>
      </c>
    </row>
    <row r="18" spans="1:40" s="17" customFormat="1" ht="21" customHeight="1">
      <c r="A18" s="29">
        <v>12</v>
      </c>
      <c r="B18" s="29" t="s">
        <v>530</v>
      </c>
      <c r="C18" s="30" t="s">
        <v>531</v>
      </c>
      <c r="D18" s="31" t="s">
        <v>15</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11">
        <f t="shared" si="2"/>
        <v>0</v>
      </c>
      <c r="AK18" s="200">
        <f t="shared" si="3"/>
        <v>0</v>
      </c>
      <c r="AL18" s="200">
        <f t="shared" si="4"/>
        <v>0</v>
      </c>
    </row>
    <row r="19" spans="1:40" s="17" customFormat="1" ht="21" customHeight="1">
      <c r="A19" s="29">
        <v>13</v>
      </c>
      <c r="B19" s="29" t="s">
        <v>532</v>
      </c>
      <c r="C19" s="30" t="s">
        <v>533</v>
      </c>
      <c r="D19" s="31" t="s">
        <v>15</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1">
        <f t="shared" si="2"/>
        <v>0</v>
      </c>
      <c r="AK19" s="200">
        <f t="shared" si="3"/>
        <v>0</v>
      </c>
      <c r="AL19" s="200">
        <f t="shared" si="4"/>
        <v>0</v>
      </c>
    </row>
    <row r="20" spans="1:40" s="17" customFormat="1" ht="21" customHeight="1">
      <c r="A20" s="29">
        <v>14</v>
      </c>
      <c r="B20" s="29">
        <v>2010060049</v>
      </c>
      <c r="C20" s="30" t="s">
        <v>315</v>
      </c>
      <c r="D20" s="31" t="s">
        <v>15</v>
      </c>
      <c r="E20" s="202"/>
      <c r="F20" s="202"/>
      <c r="G20" s="202"/>
      <c r="H20" s="202" t="s">
        <v>6</v>
      </c>
      <c r="I20" s="202"/>
      <c r="J20" s="202"/>
      <c r="K20" s="202" t="s">
        <v>6</v>
      </c>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11">
        <f t="shared" si="2"/>
        <v>2</v>
      </c>
      <c r="AK20" s="200">
        <f t="shared" si="3"/>
        <v>0</v>
      </c>
      <c r="AL20" s="200">
        <f t="shared" si="4"/>
        <v>0</v>
      </c>
    </row>
    <row r="21" spans="1:40" s="17" customFormat="1" ht="21" customHeight="1">
      <c r="A21" s="29">
        <v>15</v>
      </c>
      <c r="B21" s="208" t="s">
        <v>599</v>
      </c>
      <c r="C21" s="34" t="s">
        <v>600</v>
      </c>
      <c r="D21" s="35" t="s">
        <v>601</v>
      </c>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11">
        <f t="shared" si="2"/>
        <v>0</v>
      </c>
      <c r="AK21" s="200">
        <f t="shared" si="3"/>
        <v>0</v>
      </c>
      <c r="AL21" s="200">
        <f t="shared" si="4"/>
        <v>0</v>
      </c>
    </row>
    <row r="22" spans="1:40" s="17" customFormat="1" ht="21" customHeight="1">
      <c r="A22" s="29">
        <v>16</v>
      </c>
      <c r="B22" s="208" t="s">
        <v>602</v>
      </c>
      <c r="C22" s="34" t="s">
        <v>603</v>
      </c>
      <c r="D22" s="35" t="s">
        <v>109</v>
      </c>
      <c r="E22" s="202"/>
      <c r="F22" s="202"/>
      <c r="G22" s="202"/>
      <c r="H22" s="202"/>
      <c r="I22" s="202"/>
      <c r="J22" s="202"/>
      <c r="K22" s="202"/>
      <c r="L22" s="202"/>
      <c r="M22" s="202"/>
      <c r="N22" s="202"/>
      <c r="O22" s="202"/>
      <c r="P22" s="202" t="s">
        <v>6</v>
      </c>
      <c r="Q22" s="202" t="s">
        <v>6</v>
      </c>
      <c r="R22" s="202"/>
      <c r="S22" s="202"/>
      <c r="T22" s="202"/>
      <c r="U22" s="202"/>
      <c r="V22" s="202"/>
      <c r="W22" s="202" t="s">
        <v>6</v>
      </c>
      <c r="X22" s="202" t="s">
        <v>6</v>
      </c>
      <c r="Y22" s="202"/>
      <c r="Z22" s="202"/>
      <c r="AA22" s="202"/>
      <c r="AB22" s="202"/>
      <c r="AC22" s="202"/>
      <c r="AD22" s="202"/>
      <c r="AE22" s="202"/>
      <c r="AF22" s="202"/>
      <c r="AG22" s="202"/>
      <c r="AH22" s="202"/>
      <c r="AI22" s="202"/>
      <c r="AJ22" s="11">
        <f t="shared" si="2"/>
        <v>4</v>
      </c>
      <c r="AK22" s="200">
        <f t="shared" si="3"/>
        <v>0</v>
      </c>
      <c r="AL22" s="200">
        <f t="shared" si="4"/>
        <v>0</v>
      </c>
    </row>
    <row r="23" spans="1:40" s="17" customFormat="1" ht="21" customHeight="1">
      <c r="A23" s="29">
        <v>17</v>
      </c>
      <c r="B23" s="29" t="s">
        <v>534</v>
      </c>
      <c r="C23" s="30" t="s">
        <v>535</v>
      </c>
      <c r="D23" s="31" t="s">
        <v>80</v>
      </c>
      <c r="E23" s="202"/>
      <c r="F23" s="202"/>
      <c r="G23" s="202"/>
      <c r="H23" s="202"/>
      <c r="I23" s="202"/>
      <c r="J23" s="202"/>
      <c r="K23" s="202"/>
      <c r="L23" s="202"/>
      <c r="M23" s="202"/>
      <c r="N23" s="202"/>
      <c r="O23" s="202"/>
      <c r="P23" s="202"/>
      <c r="Q23" s="202"/>
      <c r="R23" s="202"/>
      <c r="S23" s="202"/>
      <c r="T23" s="202"/>
      <c r="U23" s="202"/>
      <c r="V23" s="202"/>
      <c r="W23" s="202"/>
      <c r="X23" s="202" t="s">
        <v>8</v>
      </c>
      <c r="Y23" s="202"/>
      <c r="Z23" s="202"/>
      <c r="AA23" s="202"/>
      <c r="AB23" s="202"/>
      <c r="AC23" s="202"/>
      <c r="AD23" s="202"/>
      <c r="AE23" s="202"/>
      <c r="AF23" s="202"/>
      <c r="AG23" s="202"/>
      <c r="AH23" s="202"/>
      <c r="AI23" s="202"/>
      <c r="AJ23" s="11">
        <f t="shared" si="2"/>
        <v>0</v>
      </c>
      <c r="AK23" s="200">
        <f t="shared" si="3"/>
        <v>0</v>
      </c>
      <c r="AL23" s="200">
        <f t="shared" si="4"/>
        <v>1</v>
      </c>
    </row>
    <row r="24" spans="1:40" s="17" customFormat="1" ht="21" customHeight="1">
      <c r="A24" s="29">
        <v>18</v>
      </c>
      <c r="B24" s="29" t="s">
        <v>536</v>
      </c>
      <c r="C24" s="30" t="s">
        <v>537</v>
      </c>
      <c r="D24" s="31" t="s">
        <v>80</v>
      </c>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11">
        <f t="shared" si="2"/>
        <v>0</v>
      </c>
      <c r="AK24" s="200">
        <f t="shared" si="3"/>
        <v>0</v>
      </c>
      <c r="AL24" s="200">
        <f t="shared" si="4"/>
        <v>0</v>
      </c>
    </row>
    <row r="25" spans="1:40" s="17" customFormat="1" ht="21" customHeight="1">
      <c r="A25" s="29">
        <v>19</v>
      </c>
      <c r="B25" s="208">
        <v>2010060052</v>
      </c>
      <c r="C25" s="34" t="s">
        <v>152</v>
      </c>
      <c r="D25" s="35" t="s">
        <v>80</v>
      </c>
      <c r="E25" s="202"/>
      <c r="F25" s="202"/>
      <c r="G25" s="202"/>
      <c r="H25" s="202"/>
      <c r="I25" s="202"/>
      <c r="J25" s="202"/>
      <c r="K25" s="202"/>
      <c r="L25" s="202"/>
      <c r="M25" s="202"/>
      <c r="N25" s="202"/>
      <c r="O25" s="202"/>
      <c r="P25" s="202"/>
      <c r="Q25" s="202" t="s">
        <v>6</v>
      </c>
      <c r="R25" s="202"/>
      <c r="S25" s="202"/>
      <c r="T25" s="202"/>
      <c r="U25" s="202"/>
      <c r="V25" s="202"/>
      <c r="W25" s="202"/>
      <c r="X25" s="202"/>
      <c r="Y25" s="202"/>
      <c r="Z25" s="202"/>
      <c r="AA25" s="202"/>
      <c r="AB25" s="202"/>
      <c r="AC25" s="202"/>
      <c r="AD25" s="202"/>
      <c r="AE25" s="202"/>
      <c r="AF25" s="202"/>
      <c r="AG25" s="202"/>
      <c r="AH25" s="202"/>
      <c r="AI25" s="202"/>
      <c r="AJ25" s="11">
        <f t="shared" si="2"/>
        <v>1</v>
      </c>
      <c r="AK25" s="200">
        <f t="shared" si="3"/>
        <v>0</v>
      </c>
      <c r="AL25" s="200">
        <f t="shared" si="4"/>
        <v>0</v>
      </c>
    </row>
    <row r="26" spans="1:40" s="17" customFormat="1" ht="21" customHeight="1">
      <c r="A26" s="29">
        <v>20</v>
      </c>
      <c r="B26" s="208" t="s">
        <v>604</v>
      </c>
      <c r="C26" s="34" t="s">
        <v>605</v>
      </c>
      <c r="D26" s="35" t="s">
        <v>606</v>
      </c>
      <c r="E26" s="202"/>
      <c r="F26" s="202"/>
      <c r="G26" s="202"/>
      <c r="H26" s="202" t="s">
        <v>6</v>
      </c>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11">
        <f t="shared" si="2"/>
        <v>1</v>
      </c>
      <c r="AK26" s="200">
        <f t="shared" si="3"/>
        <v>0</v>
      </c>
      <c r="AL26" s="200">
        <f t="shared" si="4"/>
        <v>0</v>
      </c>
    </row>
    <row r="27" spans="1:40" s="17" customFormat="1" ht="21" customHeight="1">
      <c r="A27" s="29">
        <v>21</v>
      </c>
      <c r="B27" s="208" t="s">
        <v>607</v>
      </c>
      <c r="C27" s="34" t="s">
        <v>608</v>
      </c>
      <c r="D27" s="35" t="s">
        <v>81</v>
      </c>
      <c r="E27" s="59"/>
      <c r="F27" s="60"/>
      <c r="G27" s="60"/>
      <c r="H27" s="60" t="s">
        <v>6</v>
      </c>
      <c r="I27" s="60"/>
      <c r="J27" s="60"/>
      <c r="K27" s="60"/>
      <c r="L27" s="60"/>
      <c r="M27" s="60"/>
      <c r="N27" s="60"/>
      <c r="O27" s="60"/>
      <c r="P27" s="60"/>
      <c r="Q27" s="60" t="s">
        <v>6</v>
      </c>
      <c r="R27" s="60"/>
      <c r="S27" s="60"/>
      <c r="T27" s="60"/>
      <c r="U27" s="60"/>
      <c r="V27" s="60"/>
      <c r="W27" s="60"/>
      <c r="X27" s="60" t="s">
        <v>6</v>
      </c>
      <c r="Y27" s="60"/>
      <c r="Z27" s="60"/>
      <c r="AA27" s="60"/>
      <c r="AB27" s="60"/>
      <c r="AC27" s="60"/>
      <c r="AD27" s="60"/>
      <c r="AE27" s="60"/>
      <c r="AF27" s="60"/>
      <c r="AG27" s="60"/>
      <c r="AH27" s="60"/>
      <c r="AI27" s="60"/>
      <c r="AJ27" s="11">
        <f>COUNTIF(E27:AI27,"K")+2*COUNTIF(E27:AI27,"2K")+COUNTIF(E27:AI27,"TK")+COUNTIF(E27:AI27,"KT")+COUNTIF(E27:AI27,"PK")+COUNTIF(E27:AI27,"KP")+2*COUNTIF(E27:AI27,"K2")</f>
        <v>3</v>
      </c>
      <c r="AK27" s="172">
        <f>COUNTIF(F27:AJ27,"P")+2*COUNTIF(F27:AJ27,"2P")+COUNTIF(F27:AJ27,"TP")+COUNTIF(F27:AJ27,"PT")+COUNTIF(F27:AJ27,"PK")+COUNTIF(F27:AJ27,"KP")+2*COUNTIF(F27:AJ27,"P2")</f>
        <v>0</v>
      </c>
      <c r="AL27" s="189">
        <f>COUNTIF(E27:AI27,"T")+2*COUNTIF(E27:AI27,"2T")+2*COUNTIF(E27:AI27,"T2")+COUNTIF(E27:AI27,"PT")+COUNTIF(E27:AI27,"TP")+COUNTIF(E27:AI27,"TK")+COUNTIF(E27:AI27,"KT")</f>
        <v>0</v>
      </c>
    </row>
    <row r="28" spans="1:40" s="17" customFormat="1" ht="21" customHeight="1">
      <c r="A28" s="29">
        <v>22</v>
      </c>
      <c r="B28" s="208" t="s">
        <v>609</v>
      </c>
      <c r="C28" s="34" t="s">
        <v>610</v>
      </c>
      <c r="D28" s="35" t="s">
        <v>99</v>
      </c>
      <c r="E28" s="59"/>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ref="AJ28:AJ46" si="5">COUNTIF(E28:AI28,"K")+2*COUNTIF(E28:AI28,"2K")+COUNTIF(E28:AI28,"TK")+COUNTIF(E28:AI28,"KT")+COUNTIF(E28:AI28,"PK")+COUNTIF(E28:AI28,"KP")+2*COUNTIF(E28:AI28,"K2")</f>
        <v>0</v>
      </c>
      <c r="AK28" s="172">
        <f t="shared" ref="AK28:AK46" si="6">COUNTIF(F28:AJ28,"P")+2*COUNTIF(F28:AJ28,"2P")+COUNTIF(F28:AJ28,"TP")+COUNTIF(F28:AJ28,"PT")+COUNTIF(F28:AJ28,"PK")+COUNTIF(F28:AJ28,"KP")+2*COUNTIF(F28:AJ28,"P2")</f>
        <v>0</v>
      </c>
      <c r="AL28" s="189">
        <f t="shared" ref="AL28:AL47" si="7">COUNTIF(E28:AI28,"T")+2*COUNTIF(E28:AI28,"2T")+2*COUNTIF(E28:AI28,"T2")+COUNTIF(E28:AI28,"PT")+COUNTIF(E28:AI28,"TP")+COUNTIF(E28:AI28,"TK")+COUNTIF(E28:AI28,"KT")</f>
        <v>0</v>
      </c>
      <c r="AM28" s="16"/>
      <c r="AN28" s="16"/>
    </row>
    <row r="29" spans="1:40" s="17" customFormat="1" ht="21" customHeight="1">
      <c r="A29" s="29">
        <v>23</v>
      </c>
      <c r="B29" s="29">
        <v>2010060051</v>
      </c>
      <c r="C29" s="30" t="s">
        <v>538</v>
      </c>
      <c r="D29" s="31" t="s">
        <v>96</v>
      </c>
      <c r="E29" s="59"/>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5"/>
        <v>0</v>
      </c>
      <c r="AK29" s="172">
        <f t="shared" si="6"/>
        <v>0</v>
      </c>
      <c r="AL29" s="189">
        <f t="shared" si="7"/>
        <v>0</v>
      </c>
      <c r="AM29" s="173"/>
    </row>
    <row r="30" spans="1:40" ht="18.75">
      <c r="A30" s="29">
        <v>24</v>
      </c>
      <c r="B30" s="208" t="s">
        <v>612</v>
      </c>
      <c r="C30" s="34" t="s">
        <v>613</v>
      </c>
      <c r="D30" s="35" t="s">
        <v>82</v>
      </c>
      <c r="E30" s="59"/>
      <c r="F30" s="60"/>
      <c r="G30" s="60"/>
      <c r="H30" s="60"/>
      <c r="I30" s="60"/>
      <c r="J30" s="60"/>
      <c r="K30" s="60"/>
      <c r="L30" s="60"/>
      <c r="M30" s="60"/>
      <c r="N30" s="60"/>
      <c r="O30" s="60"/>
      <c r="P30" s="60"/>
      <c r="Q30" s="60" t="s">
        <v>6</v>
      </c>
      <c r="R30" s="60"/>
      <c r="S30" s="60"/>
      <c r="T30" s="60"/>
      <c r="U30" s="60"/>
      <c r="V30" s="60"/>
      <c r="W30" s="60" t="s">
        <v>6</v>
      </c>
      <c r="X30" s="60"/>
      <c r="Y30" s="60"/>
      <c r="Z30" s="60"/>
      <c r="AA30" s="60"/>
      <c r="AB30" s="60"/>
      <c r="AC30" s="60"/>
      <c r="AD30" s="60"/>
      <c r="AE30" s="60"/>
      <c r="AF30" s="60"/>
      <c r="AG30" s="60"/>
      <c r="AH30" s="60"/>
      <c r="AI30" s="60"/>
      <c r="AJ30" s="11">
        <f t="shared" si="5"/>
        <v>2</v>
      </c>
      <c r="AK30" s="172">
        <f t="shared" si="6"/>
        <v>0</v>
      </c>
      <c r="AL30" s="189">
        <f t="shared" si="7"/>
        <v>0</v>
      </c>
    </row>
    <row r="31" spans="1:40" ht="18.75">
      <c r="A31" s="29">
        <v>25</v>
      </c>
      <c r="B31" s="208">
        <v>2010060047</v>
      </c>
      <c r="C31" s="34" t="s">
        <v>611</v>
      </c>
      <c r="D31" s="35" t="s">
        <v>463</v>
      </c>
      <c r="E31" s="59"/>
      <c r="F31" s="60"/>
      <c r="G31" s="60"/>
      <c r="H31" s="60"/>
      <c r="I31" s="60"/>
      <c r="J31" s="60"/>
      <c r="K31" s="60"/>
      <c r="L31" s="60"/>
      <c r="M31" s="60"/>
      <c r="N31" s="60"/>
      <c r="O31" s="60"/>
      <c r="P31" s="60" t="s">
        <v>7</v>
      </c>
      <c r="Q31" s="60"/>
      <c r="R31" s="60"/>
      <c r="S31" s="60"/>
      <c r="T31" s="60"/>
      <c r="U31" s="60"/>
      <c r="V31" s="60"/>
      <c r="W31" s="60"/>
      <c r="X31" s="60"/>
      <c r="Y31" s="60"/>
      <c r="Z31" s="60"/>
      <c r="AA31" s="60"/>
      <c r="AB31" s="60"/>
      <c r="AC31" s="60"/>
      <c r="AD31" s="60"/>
      <c r="AE31" s="60"/>
      <c r="AF31" s="60"/>
      <c r="AG31" s="60"/>
      <c r="AH31" s="60"/>
      <c r="AI31" s="60"/>
      <c r="AJ31" s="11">
        <f t="shared" si="5"/>
        <v>0</v>
      </c>
      <c r="AK31" s="172">
        <f t="shared" si="6"/>
        <v>1</v>
      </c>
      <c r="AL31" s="189">
        <f t="shared" si="7"/>
        <v>0</v>
      </c>
    </row>
    <row r="32" spans="1:40" ht="18.75">
      <c r="A32" s="29">
        <v>26</v>
      </c>
      <c r="B32" s="208" t="s">
        <v>615</v>
      </c>
      <c r="C32" s="34" t="s">
        <v>616</v>
      </c>
      <c r="D32" s="35" t="s">
        <v>617</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5"/>
        <v>0</v>
      </c>
      <c r="AK32" s="172">
        <f t="shared" si="6"/>
        <v>0</v>
      </c>
      <c r="AL32" s="189">
        <f t="shared" si="7"/>
        <v>0</v>
      </c>
    </row>
    <row r="33" spans="1:38" ht="18.75">
      <c r="A33" s="29">
        <v>27</v>
      </c>
      <c r="B33" s="208" t="s">
        <v>618</v>
      </c>
      <c r="C33" s="34" t="s">
        <v>565</v>
      </c>
      <c r="D33" s="35" t="s">
        <v>488</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5"/>
        <v>0</v>
      </c>
      <c r="AK33" s="172">
        <f t="shared" si="6"/>
        <v>0</v>
      </c>
      <c r="AL33" s="189">
        <f t="shared" si="7"/>
        <v>0</v>
      </c>
    </row>
    <row r="34" spans="1:38">
      <c r="A34" s="29">
        <v>28</v>
      </c>
      <c r="B34" s="29" t="s">
        <v>539</v>
      </c>
      <c r="C34" s="30" t="s">
        <v>95</v>
      </c>
      <c r="D34" s="31" t="s">
        <v>120</v>
      </c>
      <c r="E34" s="60"/>
      <c r="F34" s="60"/>
      <c r="G34" s="60"/>
      <c r="H34" s="60"/>
      <c r="I34" s="60"/>
      <c r="J34" s="60"/>
      <c r="K34" s="60"/>
      <c r="L34" s="60"/>
      <c r="M34" s="60"/>
      <c r="N34" s="60"/>
      <c r="O34" s="60"/>
      <c r="P34" s="60"/>
      <c r="Q34" s="60"/>
      <c r="R34" s="60"/>
      <c r="S34" s="60"/>
      <c r="T34" s="60"/>
      <c r="U34" s="60"/>
      <c r="V34" s="60"/>
      <c r="W34" s="60" t="s">
        <v>6</v>
      </c>
      <c r="X34" s="60" t="s">
        <v>8</v>
      </c>
      <c r="Y34" s="60"/>
      <c r="Z34" s="60"/>
      <c r="AA34" s="60"/>
      <c r="AB34" s="60"/>
      <c r="AC34" s="60"/>
      <c r="AD34" s="60"/>
      <c r="AE34" s="60"/>
      <c r="AF34" s="60"/>
      <c r="AG34" s="60"/>
      <c r="AH34" s="60"/>
      <c r="AI34" s="60"/>
      <c r="AJ34" s="11">
        <f t="shared" si="5"/>
        <v>1</v>
      </c>
      <c r="AK34" s="172">
        <f t="shared" si="6"/>
        <v>0</v>
      </c>
      <c r="AL34" s="189">
        <f t="shared" si="7"/>
        <v>1</v>
      </c>
    </row>
    <row r="35" spans="1:38">
      <c r="A35" s="29">
        <v>29</v>
      </c>
      <c r="B35" s="29" t="s">
        <v>540</v>
      </c>
      <c r="C35" s="30" t="s">
        <v>339</v>
      </c>
      <c r="D35" s="31" t="s">
        <v>541</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
        <f t="shared" si="5"/>
        <v>0</v>
      </c>
      <c r="AK35" s="172">
        <f t="shared" si="6"/>
        <v>0</v>
      </c>
      <c r="AL35" s="189">
        <f t="shared" si="7"/>
        <v>0</v>
      </c>
    </row>
    <row r="36" spans="1:38">
      <c r="A36" s="29">
        <v>30</v>
      </c>
      <c r="B36" s="29" t="s">
        <v>542</v>
      </c>
      <c r="C36" s="30" t="s">
        <v>543</v>
      </c>
      <c r="D36" s="31" t="s">
        <v>541</v>
      </c>
      <c r="E36" s="60"/>
      <c r="F36" s="60"/>
      <c r="G36" s="60"/>
      <c r="H36" s="60"/>
      <c r="I36" s="60"/>
      <c r="J36" s="60"/>
      <c r="K36" s="60" t="s">
        <v>6</v>
      </c>
      <c r="L36" s="60"/>
      <c r="M36" s="60"/>
      <c r="N36" s="60"/>
      <c r="O36" s="60"/>
      <c r="P36" s="60"/>
      <c r="Q36" s="60" t="s">
        <v>6</v>
      </c>
      <c r="R36" s="60"/>
      <c r="S36" s="60"/>
      <c r="T36" s="60"/>
      <c r="U36" s="60"/>
      <c r="V36" s="60"/>
      <c r="W36" s="60"/>
      <c r="X36" s="60" t="s">
        <v>6</v>
      </c>
      <c r="Y36" s="60"/>
      <c r="Z36" s="60"/>
      <c r="AA36" s="60"/>
      <c r="AB36" s="60"/>
      <c r="AC36" s="60"/>
      <c r="AD36" s="60"/>
      <c r="AE36" s="60"/>
      <c r="AF36" s="60"/>
      <c r="AG36" s="60"/>
      <c r="AH36" s="60"/>
      <c r="AI36" s="60"/>
      <c r="AJ36" s="11">
        <f t="shared" si="5"/>
        <v>3</v>
      </c>
      <c r="AK36" s="172">
        <f t="shared" si="6"/>
        <v>0</v>
      </c>
      <c r="AL36" s="189">
        <f t="shared" si="7"/>
        <v>0</v>
      </c>
    </row>
    <row r="37" spans="1:38">
      <c r="A37" s="29">
        <v>31</v>
      </c>
      <c r="B37" s="29" t="s">
        <v>544</v>
      </c>
      <c r="C37" s="30" t="s">
        <v>545</v>
      </c>
      <c r="D37" s="31" t="s">
        <v>541</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5"/>
        <v>0</v>
      </c>
      <c r="AK37" s="172">
        <f t="shared" si="6"/>
        <v>0</v>
      </c>
      <c r="AL37" s="189">
        <f t="shared" si="7"/>
        <v>0</v>
      </c>
    </row>
    <row r="38" spans="1:38" ht="18.75">
      <c r="A38" s="29">
        <v>32</v>
      </c>
      <c r="B38" s="208" t="s">
        <v>619</v>
      </c>
      <c r="C38" s="34" t="s">
        <v>620</v>
      </c>
      <c r="D38" s="35" t="s">
        <v>541</v>
      </c>
      <c r="E38" s="60"/>
      <c r="F38" s="60"/>
      <c r="G38" s="60"/>
      <c r="H38" s="60"/>
      <c r="I38" s="60"/>
      <c r="J38" s="60"/>
      <c r="K38" s="60" t="s">
        <v>6</v>
      </c>
      <c r="L38" s="60"/>
      <c r="M38" s="60"/>
      <c r="N38" s="60"/>
      <c r="O38" s="60"/>
      <c r="P38" s="60"/>
      <c r="Q38" s="60" t="s">
        <v>6</v>
      </c>
      <c r="R38" s="60"/>
      <c r="S38" s="60"/>
      <c r="T38" s="60"/>
      <c r="U38" s="60"/>
      <c r="V38" s="60"/>
      <c r="W38" s="60" t="s">
        <v>6</v>
      </c>
      <c r="X38" s="60" t="s">
        <v>6</v>
      </c>
      <c r="Y38" s="60"/>
      <c r="Z38" s="60"/>
      <c r="AA38" s="60"/>
      <c r="AB38" s="60"/>
      <c r="AC38" s="60"/>
      <c r="AD38" s="60"/>
      <c r="AE38" s="60"/>
      <c r="AF38" s="60"/>
      <c r="AG38" s="60"/>
      <c r="AH38" s="60"/>
      <c r="AI38" s="60"/>
      <c r="AJ38" s="11">
        <f t="shared" si="5"/>
        <v>4</v>
      </c>
      <c r="AK38" s="172">
        <f t="shared" si="6"/>
        <v>0</v>
      </c>
      <c r="AL38" s="189">
        <f t="shared" si="7"/>
        <v>0</v>
      </c>
    </row>
    <row r="39" spans="1:38" ht="18.75">
      <c r="A39" s="29">
        <v>33</v>
      </c>
      <c r="B39" s="208" t="s">
        <v>623</v>
      </c>
      <c r="C39" s="34" t="s">
        <v>624</v>
      </c>
      <c r="D39" s="35" t="s">
        <v>349</v>
      </c>
      <c r="E39" s="60"/>
      <c r="F39" s="82"/>
      <c r="G39" s="82"/>
      <c r="H39" s="82"/>
      <c r="I39" s="82"/>
      <c r="J39" s="82"/>
      <c r="K39" s="82"/>
      <c r="L39" s="82"/>
      <c r="M39" s="82"/>
      <c r="N39" s="82"/>
      <c r="O39" s="82"/>
      <c r="P39" s="230" t="s">
        <v>7</v>
      </c>
      <c r="Q39" s="230" t="s">
        <v>6</v>
      </c>
      <c r="R39" s="82"/>
      <c r="S39" s="82"/>
      <c r="T39" s="82"/>
      <c r="U39" s="82"/>
      <c r="V39" s="82"/>
      <c r="W39" s="82"/>
      <c r="X39" s="82"/>
      <c r="Y39" s="82"/>
      <c r="Z39" s="82"/>
      <c r="AA39" s="82"/>
      <c r="AB39" s="82"/>
      <c r="AC39" s="82"/>
      <c r="AD39" s="82"/>
      <c r="AE39" s="82"/>
      <c r="AF39" s="82"/>
      <c r="AG39" s="82"/>
      <c r="AH39" s="82"/>
      <c r="AI39" s="82"/>
      <c r="AJ39" s="11">
        <f t="shared" si="5"/>
        <v>1</v>
      </c>
      <c r="AK39" s="172">
        <f t="shared" si="6"/>
        <v>1</v>
      </c>
      <c r="AL39" s="189">
        <f t="shared" si="7"/>
        <v>0</v>
      </c>
    </row>
    <row r="40" spans="1:38">
      <c r="A40" s="29">
        <v>34</v>
      </c>
      <c r="B40" s="29" t="s">
        <v>546</v>
      </c>
      <c r="C40" s="30" t="s">
        <v>547</v>
      </c>
      <c r="D40" s="31" t="s">
        <v>548</v>
      </c>
      <c r="E40" s="60"/>
      <c r="F40" s="60"/>
      <c r="G40" s="60"/>
      <c r="H40" s="60"/>
      <c r="I40" s="60"/>
      <c r="J40" s="60"/>
      <c r="K40" s="60"/>
      <c r="L40" s="47"/>
      <c r="M40" s="60"/>
      <c r="N40" s="60"/>
      <c r="O40" s="60"/>
      <c r="P40" s="60"/>
      <c r="Q40" s="60"/>
      <c r="R40" s="60"/>
      <c r="S40" s="60"/>
      <c r="T40" s="60"/>
      <c r="U40" s="60"/>
      <c r="V40" s="60"/>
      <c r="W40" s="60"/>
      <c r="X40" s="60"/>
      <c r="Y40" s="60"/>
      <c r="Z40" s="60"/>
      <c r="AA40" s="60"/>
      <c r="AB40" s="60"/>
      <c r="AC40" s="60"/>
      <c r="AD40" s="60"/>
      <c r="AE40" s="60"/>
      <c r="AF40" s="60"/>
      <c r="AG40" s="60"/>
      <c r="AH40" s="60"/>
      <c r="AI40" s="60"/>
      <c r="AJ40" s="11">
        <f t="shared" si="5"/>
        <v>0</v>
      </c>
      <c r="AK40" s="172">
        <f t="shared" si="6"/>
        <v>0</v>
      </c>
      <c r="AL40" s="189">
        <f t="shared" si="7"/>
        <v>0</v>
      </c>
    </row>
    <row r="41" spans="1:38">
      <c r="A41" s="29">
        <v>35</v>
      </c>
      <c r="B41" s="29" t="s">
        <v>549</v>
      </c>
      <c r="C41" s="30" t="s">
        <v>550</v>
      </c>
      <c r="D41" s="31" t="s">
        <v>551</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5"/>
        <v>0</v>
      </c>
      <c r="AK41" s="172">
        <f t="shared" si="6"/>
        <v>0</v>
      </c>
      <c r="AL41" s="189">
        <f t="shared" si="7"/>
        <v>0</v>
      </c>
    </row>
    <row r="42" spans="1:38">
      <c r="A42" s="29">
        <v>36</v>
      </c>
      <c r="B42" s="29" t="s">
        <v>552</v>
      </c>
      <c r="C42" s="30" t="s">
        <v>553</v>
      </c>
      <c r="D42" s="31" t="s">
        <v>100</v>
      </c>
      <c r="E42" s="60"/>
      <c r="F42" s="60"/>
      <c r="G42" s="60"/>
      <c r="H42" s="60"/>
      <c r="I42" s="60"/>
      <c r="J42" s="60"/>
      <c r="K42" s="60"/>
      <c r="L42" s="60"/>
      <c r="M42" s="60"/>
      <c r="N42" s="60"/>
      <c r="O42" s="60"/>
      <c r="P42" s="60"/>
      <c r="Q42" s="60" t="s">
        <v>6</v>
      </c>
      <c r="R42" s="60"/>
      <c r="S42" s="60"/>
      <c r="T42" s="60"/>
      <c r="U42" s="60"/>
      <c r="V42" s="60"/>
      <c r="W42" s="60"/>
      <c r="X42" s="60"/>
      <c r="Y42" s="60"/>
      <c r="Z42" s="60"/>
      <c r="AA42" s="60"/>
      <c r="AB42" s="60"/>
      <c r="AC42" s="60"/>
      <c r="AD42" s="60"/>
      <c r="AE42" s="60"/>
      <c r="AF42" s="60"/>
      <c r="AG42" s="60"/>
      <c r="AH42" s="60"/>
      <c r="AI42" s="60"/>
      <c r="AJ42" s="11">
        <f t="shared" si="5"/>
        <v>1</v>
      </c>
      <c r="AK42" s="172">
        <f t="shared" si="6"/>
        <v>0</v>
      </c>
      <c r="AL42" s="189">
        <f t="shared" si="7"/>
        <v>0</v>
      </c>
    </row>
    <row r="43" spans="1:38" ht="18.75">
      <c r="A43" s="29">
        <v>37</v>
      </c>
      <c r="B43" s="208">
        <v>2010060054</v>
      </c>
      <c r="C43" s="34" t="s">
        <v>621</v>
      </c>
      <c r="D43" s="35" t="s">
        <v>622</v>
      </c>
      <c r="E43" s="60"/>
      <c r="F43" s="60"/>
      <c r="G43" s="60"/>
      <c r="H43" s="60"/>
      <c r="I43" s="60"/>
      <c r="J43" s="60"/>
      <c r="K43" s="60"/>
      <c r="L43" s="47"/>
      <c r="M43" s="60"/>
      <c r="N43" s="60"/>
      <c r="O43" s="60"/>
      <c r="P43" s="60"/>
      <c r="Q43" s="60"/>
      <c r="R43" s="60"/>
      <c r="S43" s="60"/>
      <c r="T43" s="60"/>
      <c r="U43" s="60"/>
      <c r="V43" s="60"/>
      <c r="W43" s="60"/>
      <c r="X43" s="60"/>
      <c r="Y43" s="60"/>
      <c r="Z43" s="60"/>
      <c r="AA43" s="60"/>
      <c r="AB43" s="60"/>
      <c r="AC43" s="60"/>
      <c r="AD43" s="60"/>
      <c r="AE43" s="60"/>
      <c r="AF43" s="60"/>
      <c r="AG43" s="60"/>
      <c r="AH43" s="60"/>
      <c r="AI43" s="60"/>
      <c r="AJ43" s="11">
        <f t="shared" si="5"/>
        <v>0</v>
      </c>
      <c r="AK43" s="172">
        <f t="shared" si="6"/>
        <v>0</v>
      </c>
      <c r="AL43" s="189">
        <f t="shared" si="7"/>
        <v>0</v>
      </c>
    </row>
    <row r="44" spans="1:38" ht="33">
      <c r="A44" s="29">
        <v>38</v>
      </c>
      <c r="B44" s="29">
        <v>2010060046</v>
      </c>
      <c r="C44" s="30" t="s">
        <v>554</v>
      </c>
      <c r="D44" s="31" t="s">
        <v>84</v>
      </c>
      <c r="E44" s="60"/>
      <c r="F44" s="60"/>
      <c r="G44" s="60"/>
      <c r="H44" s="60"/>
      <c r="I44" s="60"/>
      <c r="J44" s="60"/>
      <c r="K44" s="60"/>
      <c r="L44" s="60"/>
      <c r="M44" s="60"/>
      <c r="N44" s="60"/>
      <c r="O44" s="60"/>
      <c r="P44" s="60"/>
      <c r="Q44" s="60" t="s">
        <v>6</v>
      </c>
      <c r="R44" s="60"/>
      <c r="S44" s="60"/>
      <c r="T44" s="60"/>
      <c r="U44" s="60"/>
      <c r="V44" s="60"/>
      <c r="W44" s="60"/>
      <c r="X44" s="60" t="s">
        <v>6</v>
      </c>
      <c r="Y44" s="60"/>
      <c r="Z44" s="60"/>
      <c r="AA44" s="60"/>
      <c r="AB44" s="60"/>
      <c r="AC44" s="60"/>
      <c r="AD44" s="60"/>
      <c r="AE44" s="60"/>
      <c r="AF44" s="60"/>
      <c r="AG44" s="60"/>
      <c r="AH44" s="60"/>
      <c r="AI44" s="60"/>
      <c r="AJ44" s="11">
        <f t="shared" si="5"/>
        <v>2</v>
      </c>
      <c r="AK44" s="172">
        <f t="shared" si="6"/>
        <v>0</v>
      </c>
      <c r="AL44" s="189">
        <f t="shared" si="7"/>
        <v>0</v>
      </c>
    </row>
    <row r="45" spans="1:38">
      <c r="A45" s="29">
        <v>39</v>
      </c>
      <c r="B45" s="29" t="s">
        <v>555</v>
      </c>
      <c r="C45" s="30" t="s">
        <v>556</v>
      </c>
      <c r="D45" s="31" t="s">
        <v>84</v>
      </c>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11">
        <f t="shared" si="5"/>
        <v>0</v>
      </c>
      <c r="AK45" s="172">
        <f t="shared" si="6"/>
        <v>0</v>
      </c>
      <c r="AL45" s="189">
        <f t="shared" si="7"/>
        <v>0</v>
      </c>
    </row>
    <row r="46" spans="1:38" ht="18.75">
      <c r="A46" s="29">
        <v>40</v>
      </c>
      <c r="B46" s="208">
        <v>2010060048</v>
      </c>
      <c r="C46" s="34" t="s">
        <v>625</v>
      </c>
      <c r="D46" s="35" t="s">
        <v>84</v>
      </c>
      <c r="E46" s="60"/>
      <c r="F46" s="60"/>
      <c r="G46" s="60"/>
      <c r="H46" s="60"/>
      <c r="I46" s="60"/>
      <c r="J46" s="60"/>
      <c r="K46" s="60"/>
      <c r="L46" s="60"/>
      <c r="M46" s="60"/>
      <c r="N46" s="60"/>
      <c r="O46" s="60"/>
      <c r="P46" s="60"/>
      <c r="Q46" s="60"/>
      <c r="R46" s="60"/>
      <c r="S46" s="60"/>
      <c r="T46" s="60"/>
      <c r="U46" s="60"/>
      <c r="V46" s="60"/>
      <c r="W46" s="60"/>
      <c r="X46" s="60" t="s">
        <v>6</v>
      </c>
      <c r="Y46" s="60"/>
      <c r="Z46" s="60"/>
      <c r="AA46" s="60"/>
      <c r="AB46" s="60"/>
      <c r="AC46" s="60"/>
      <c r="AD46" s="60"/>
      <c r="AE46" s="60"/>
      <c r="AF46" s="60"/>
      <c r="AG46" s="60"/>
      <c r="AH46" s="60"/>
      <c r="AI46" s="60"/>
      <c r="AJ46" s="11">
        <f t="shared" si="5"/>
        <v>1</v>
      </c>
      <c r="AK46" s="172">
        <f t="shared" si="6"/>
        <v>0</v>
      </c>
      <c r="AL46" s="189">
        <f t="shared" si="7"/>
        <v>0</v>
      </c>
    </row>
    <row r="47" spans="1:38">
      <c r="A47" s="331" t="s">
        <v>10</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175">
        <f>SUM(AJ27:AJ46)</f>
        <v>18</v>
      </c>
      <c r="AK47" s="83">
        <f>SUM(AK27:AK46)</f>
        <v>2</v>
      </c>
      <c r="AL47" s="189">
        <f t="shared" si="7"/>
        <v>0</v>
      </c>
    </row>
    <row r="48" spans="1:38">
      <c r="A48" s="324" t="s">
        <v>1410</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6"/>
    </row>
    <row r="49" spans="3:38">
      <c r="C49" s="327"/>
      <c r="D49" s="327"/>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18">
    <mergeCell ref="I4:L4"/>
    <mergeCell ref="M4:N4"/>
    <mergeCell ref="O4:Q4"/>
    <mergeCell ref="R4:T4"/>
    <mergeCell ref="AL5:AL6"/>
    <mergeCell ref="AJ5:AJ6"/>
    <mergeCell ref="AK5:AK6"/>
    <mergeCell ref="A1:P1"/>
    <mergeCell ref="Q1:AL1"/>
    <mergeCell ref="A2:P2"/>
    <mergeCell ref="Q2:AL2"/>
    <mergeCell ref="A3:AL3"/>
    <mergeCell ref="C49:D49"/>
    <mergeCell ref="A47:AI47"/>
    <mergeCell ref="A5:A6"/>
    <mergeCell ref="A48:AL48"/>
    <mergeCell ref="B5:B6"/>
    <mergeCell ref="C5:D6"/>
  </mergeCells>
  <conditionalFormatting sqref="E41:AI42 E40:K40 M40:AI40 E44:AI46 E43:K43 M43:AI43 E6:AI39">
    <cfRule type="expression" dxfId="73" priority="3">
      <formula>IF(E$6="CN",1,0)</formula>
    </cfRule>
  </conditionalFormatting>
  <conditionalFormatting sqref="L40">
    <cfRule type="expression" dxfId="72" priority="2">
      <formula>IF(L$6="CN",1,0)</formula>
    </cfRule>
  </conditionalFormatting>
  <conditionalFormatting sqref="L43">
    <cfRule type="expression" dxfId="71"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E6:AI26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E6:AI26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selection activeCell="M16" sqref="M16"/>
    </sheetView>
  </sheetViews>
  <sheetFormatPr defaultColWidth="9.33203125" defaultRowHeight="15.75"/>
  <cols>
    <col min="1" max="1" width="6.6640625" style="91" customWidth="1"/>
    <col min="2" max="2" width="16.6640625" style="91" bestFit="1" customWidth="1"/>
    <col min="3" max="3" width="26.83203125" style="91" customWidth="1"/>
    <col min="4" max="4" width="10" style="91" customWidth="1"/>
    <col min="5" max="35" width="4" style="91" customWidth="1"/>
    <col min="36" max="38" width="6.6640625" style="91" customWidth="1"/>
    <col min="39" max="16384" width="9.33203125" style="91"/>
  </cols>
  <sheetData>
    <row r="1" spans="1:38">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ht="32.25" customHeight="1">
      <c r="A3" s="320" t="s">
        <v>627</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92" customFormat="1" ht="21" customHeight="1">
      <c r="A7" s="42">
        <v>1</v>
      </c>
      <c r="B7" s="42" t="s">
        <v>628</v>
      </c>
      <c r="C7" s="43" t="s">
        <v>629</v>
      </c>
      <c r="D7" s="44" t="s">
        <v>45</v>
      </c>
      <c r="E7" s="59"/>
      <c r="F7" s="70"/>
      <c r="G7" s="70"/>
      <c r="H7" s="70"/>
      <c r="I7" s="70"/>
      <c r="J7" s="70"/>
      <c r="K7" s="70"/>
      <c r="L7" s="70"/>
      <c r="M7" s="70"/>
      <c r="N7" s="70"/>
      <c r="O7" s="70"/>
      <c r="P7" s="70"/>
      <c r="Q7" s="70"/>
      <c r="R7" s="70" t="s">
        <v>8</v>
      </c>
      <c r="S7" s="70"/>
      <c r="T7" s="70"/>
      <c r="U7" s="70"/>
      <c r="V7" s="70"/>
      <c r="W7" s="70"/>
      <c r="X7" s="70"/>
      <c r="Y7" s="70"/>
      <c r="Z7" s="70"/>
      <c r="AA7" s="70"/>
      <c r="AB7" s="70"/>
      <c r="AC7" s="70"/>
      <c r="AD7" s="70"/>
      <c r="AE7" s="70"/>
      <c r="AF7" s="70"/>
      <c r="AG7" s="70"/>
      <c r="AH7" s="70"/>
      <c r="AI7" s="70"/>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1</v>
      </c>
    </row>
    <row r="8" spans="1:38" s="92" customFormat="1" ht="21" customHeight="1">
      <c r="A8" s="42">
        <v>2</v>
      </c>
      <c r="B8" s="42" t="s">
        <v>630</v>
      </c>
      <c r="C8" s="43" t="s">
        <v>631</v>
      </c>
      <c r="D8" s="44" t="s">
        <v>632</v>
      </c>
      <c r="E8" s="59"/>
      <c r="F8" s="70"/>
      <c r="G8" s="70"/>
      <c r="H8" s="70"/>
      <c r="I8" s="70"/>
      <c r="J8" s="70"/>
      <c r="K8" s="70" t="s">
        <v>6</v>
      </c>
      <c r="L8" s="70"/>
      <c r="M8" s="70"/>
      <c r="N8" s="70"/>
      <c r="O8" s="70"/>
      <c r="P8" s="70"/>
      <c r="Q8" s="70"/>
      <c r="R8" s="70"/>
      <c r="S8" s="70"/>
      <c r="T8" s="70"/>
      <c r="U8" s="70"/>
      <c r="V8" s="70"/>
      <c r="W8" s="70"/>
      <c r="X8" s="70"/>
      <c r="Y8" s="70"/>
      <c r="Z8" s="70"/>
      <c r="AA8" s="70"/>
      <c r="AB8" s="70"/>
      <c r="AC8" s="70"/>
      <c r="AD8" s="70"/>
      <c r="AE8" s="70"/>
      <c r="AF8" s="70"/>
      <c r="AG8" s="70"/>
      <c r="AH8" s="70"/>
      <c r="AI8" s="70"/>
      <c r="AJ8" s="11">
        <f t="shared" ref="AJ8:AJ26" si="2">COUNTIF(E8:AI8,"K")+2*COUNTIF(E8:AI8,"2K")+COUNTIF(E8:AI8,"TK")+COUNTIF(E8:AI8,"KT")+COUNTIF(E8:AI8,"PK")+COUNTIF(E8:AI8,"KP")+2*COUNTIF(E8:AI8,"K2")</f>
        <v>1</v>
      </c>
      <c r="AK8" s="172">
        <f t="shared" ref="AK8:AK26" si="3">COUNTIF(F8:AJ8,"P")+2*COUNTIF(F8:AJ8,"2P")+COUNTIF(F8:AJ8,"TP")+COUNTIF(F8:AJ8,"PT")+COUNTIF(F8:AJ8,"PK")+COUNTIF(F8:AJ8,"KP")+2*COUNTIF(F8:AJ8,"P2")</f>
        <v>0</v>
      </c>
      <c r="AL8" s="189">
        <f t="shared" ref="AL8:AL26" si="4">COUNTIF(E8:AI8,"T")+2*COUNTIF(E8:AI8,"2T")+2*COUNTIF(E8:AI8,"T2")+COUNTIF(E8:AI8,"PT")+COUNTIF(E8:AI8,"TP")+COUNTIF(E8:AI8,"TK")+COUNTIF(E8:AI8,"KT")</f>
        <v>0</v>
      </c>
    </row>
    <row r="9" spans="1:38" s="93" customFormat="1" ht="21" customHeight="1">
      <c r="A9" s="42">
        <v>3</v>
      </c>
      <c r="B9" s="42" t="s">
        <v>633</v>
      </c>
      <c r="C9" s="43" t="s">
        <v>616</v>
      </c>
      <c r="D9" s="44" t="s">
        <v>634</v>
      </c>
      <c r="E9" s="59"/>
      <c r="F9" s="70"/>
      <c r="G9" s="70"/>
      <c r="H9" s="70"/>
      <c r="I9" s="70"/>
      <c r="J9" s="70"/>
      <c r="K9" s="70"/>
      <c r="L9" s="70"/>
      <c r="M9" s="70"/>
      <c r="N9" s="70"/>
      <c r="O9" s="70" t="s">
        <v>6</v>
      </c>
      <c r="P9" s="70"/>
      <c r="Q9" s="70"/>
      <c r="R9" s="70"/>
      <c r="S9" s="70"/>
      <c r="T9" s="70"/>
      <c r="U9" s="70"/>
      <c r="V9" s="70"/>
      <c r="W9" s="70"/>
      <c r="X9" s="70"/>
      <c r="Y9" s="70"/>
      <c r="Z9" s="70"/>
      <c r="AA9" s="70"/>
      <c r="AB9" s="70"/>
      <c r="AC9" s="70"/>
      <c r="AD9" s="70"/>
      <c r="AE9" s="70"/>
      <c r="AF9" s="70"/>
      <c r="AG9" s="70"/>
      <c r="AH9" s="70"/>
      <c r="AI9" s="70"/>
      <c r="AJ9" s="11">
        <f t="shared" si="2"/>
        <v>1</v>
      </c>
      <c r="AK9" s="172">
        <f t="shared" si="3"/>
        <v>0</v>
      </c>
      <c r="AL9" s="189">
        <f t="shared" si="4"/>
        <v>0</v>
      </c>
    </row>
    <row r="10" spans="1:38" s="92" customFormat="1" ht="21" customHeight="1">
      <c r="A10" s="42">
        <v>4</v>
      </c>
      <c r="B10" s="42" t="s">
        <v>635</v>
      </c>
      <c r="C10" s="43" t="s">
        <v>636</v>
      </c>
      <c r="D10" s="44" t="s">
        <v>637</v>
      </c>
      <c r="E10" s="59"/>
      <c r="F10" s="70"/>
      <c r="G10" s="70"/>
      <c r="H10" s="70"/>
      <c r="I10" s="70"/>
      <c r="J10" s="70"/>
      <c r="K10" s="70"/>
      <c r="L10" s="70"/>
      <c r="M10" s="70"/>
      <c r="N10" s="70"/>
      <c r="O10" s="70" t="s">
        <v>6</v>
      </c>
      <c r="P10" s="70"/>
      <c r="Q10" s="70"/>
      <c r="R10" s="70" t="s">
        <v>8</v>
      </c>
      <c r="S10" s="70"/>
      <c r="T10" s="70"/>
      <c r="U10" s="70"/>
      <c r="V10" s="70"/>
      <c r="W10" s="70"/>
      <c r="X10" s="70"/>
      <c r="Y10" s="70"/>
      <c r="Z10" s="70"/>
      <c r="AA10" s="70"/>
      <c r="AB10" s="70"/>
      <c r="AC10" s="70"/>
      <c r="AD10" s="70"/>
      <c r="AE10" s="70"/>
      <c r="AF10" s="70"/>
      <c r="AG10" s="70"/>
      <c r="AH10" s="70"/>
      <c r="AI10" s="70"/>
      <c r="AJ10" s="11">
        <f t="shared" si="2"/>
        <v>1</v>
      </c>
      <c r="AK10" s="172">
        <f t="shared" si="3"/>
        <v>0</v>
      </c>
      <c r="AL10" s="189">
        <f t="shared" si="4"/>
        <v>1</v>
      </c>
    </row>
    <row r="11" spans="1:38" s="92" customFormat="1" ht="21" customHeight="1">
      <c r="A11" s="42">
        <v>5</v>
      </c>
      <c r="B11" s="42" t="s">
        <v>638</v>
      </c>
      <c r="C11" s="43" t="s">
        <v>141</v>
      </c>
      <c r="D11" s="44" t="s">
        <v>116</v>
      </c>
      <c r="E11" s="59"/>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11">
        <f t="shared" si="2"/>
        <v>0</v>
      </c>
      <c r="AK11" s="172">
        <f t="shared" si="3"/>
        <v>0</v>
      </c>
      <c r="AL11" s="189">
        <f t="shared" si="4"/>
        <v>0</v>
      </c>
    </row>
    <row r="12" spans="1:38" s="92" customFormat="1" ht="21" customHeight="1">
      <c r="A12" s="42">
        <v>6</v>
      </c>
      <c r="B12" s="42" t="s">
        <v>639</v>
      </c>
      <c r="C12" s="43" t="s">
        <v>640</v>
      </c>
      <c r="D12" s="44" t="s">
        <v>641</v>
      </c>
      <c r="E12" s="70"/>
      <c r="F12" s="70"/>
      <c r="G12" s="70"/>
      <c r="H12" s="70"/>
      <c r="I12" s="70"/>
      <c r="J12" s="70"/>
      <c r="K12" s="70"/>
      <c r="L12" s="70"/>
      <c r="M12" s="70"/>
      <c r="N12" s="70"/>
      <c r="O12" s="70"/>
      <c r="P12" s="70"/>
      <c r="Q12" s="70"/>
      <c r="R12" s="70" t="s">
        <v>7</v>
      </c>
      <c r="S12" s="70"/>
      <c r="T12" s="70"/>
      <c r="U12" s="70"/>
      <c r="V12" s="70"/>
      <c r="W12" s="70"/>
      <c r="X12" s="70"/>
      <c r="Y12" s="70"/>
      <c r="Z12" s="70"/>
      <c r="AA12" s="70"/>
      <c r="AB12" s="70"/>
      <c r="AC12" s="70"/>
      <c r="AD12" s="70"/>
      <c r="AE12" s="70"/>
      <c r="AF12" s="70"/>
      <c r="AG12" s="70"/>
      <c r="AH12" s="70"/>
      <c r="AI12" s="70"/>
      <c r="AJ12" s="11">
        <f t="shared" si="2"/>
        <v>0</v>
      </c>
      <c r="AK12" s="172">
        <f t="shared" si="3"/>
        <v>1</v>
      </c>
      <c r="AL12" s="189">
        <f t="shared" si="4"/>
        <v>0</v>
      </c>
    </row>
    <row r="13" spans="1:38" ht="21" customHeight="1">
      <c r="A13" s="42">
        <v>7</v>
      </c>
      <c r="B13" s="42" t="s">
        <v>642</v>
      </c>
      <c r="C13" s="43" t="s">
        <v>643</v>
      </c>
      <c r="D13" s="44" t="s">
        <v>529</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11">
        <f t="shared" si="2"/>
        <v>0</v>
      </c>
      <c r="AK13" s="172">
        <f t="shared" si="3"/>
        <v>0</v>
      </c>
      <c r="AL13" s="189">
        <f t="shared" si="4"/>
        <v>0</v>
      </c>
    </row>
    <row r="14" spans="1:38" s="92" customFormat="1" ht="21" customHeight="1">
      <c r="A14" s="42">
        <v>8</v>
      </c>
      <c r="B14" s="42" t="s">
        <v>644</v>
      </c>
      <c r="C14" s="43" t="s">
        <v>645</v>
      </c>
      <c r="D14" s="44" t="s">
        <v>81</v>
      </c>
      <c r="E14" s="70"/>
      <c r="F14" s="70"/>
      <c r="G14" s="70"/>
      <c r="H14" s="70"/>
      <c r="I14" s="70"/>
      <c r="J14" s="70"/>
      <c r="K14" s="70"/>
      <c r="L14" s="70"/>
      <c r="M14" s="219"/>
      <c r="N14" s="219"/>
      <c r="O14" s="219"/>
      <c r="P14" s="219"/>
      <c r="Q14" s="219"/>
      <c r="R14" s="219" t="s">
        <v>8</v>
      </c>
      <c r="S14" s="219"/>
      <c r="T14" s="219"/>
      <c r="U14" s="219"/>
      <c r="V14" s="219"/>
      <c r="W14" s="219"/>
      <c r="X14" s="219"/>
      <c r="Y14" s="219"/>
      <c r="Z14" s="219"/>
      <c r="AA14" s="219"/>
      <c r="AB14" s="219"/>
      <c r="AC14" s="219"/>
      <c r="AD14" s="219"/>
      <c r="AE14" s="219"/>
      <c r="AF14" s="219"/>
      <c r="AG14" s="219"/>
      <c r="AH14" s="219"/>
      <c r="AI14" s="219"/>
      <c r="AJ14" s="11">
        <f t="shared" si="2"/>
        <v>0</v>
      </c>
      <c r="AK14" s="172">
        <f t="shared" si="3"/>
        <v>0</v>
      </c>
      <c r="AL14" s="189">
        <f t="shared" si="4"/>
        <v>1</v>
      </c>
    </row>
    <row r="15" spans="1:38" s="92" customFormat="1" ht="21" customHeight="1">
      <c r="A15" s="42">
        <v>9</v>
      </c>
      <c r="B15" s="42" t="s">
        <v>646</v>
      </c>
      <c r="C15" s="43" t="s">
        <v>647</v>
      </c>
      <c r="D15" s="44" t="s">
        <v>96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11">
        <f t="shared" si="2"/>
        <v>0</v>
      </c>
      <c r="AK15" s="172">
        <f t="shared" si="3"/>
        <v>0</v>
      </c>
      <c r="AL15" s="189">
        <f t="shared" si="4"/>
        <v>0</v>
      </c>
    </row>
    <row r="16" spans="1:38" s="92" customFormat="1" ht="21" customHeight="1">
      <c r="A16" s="42">
        <v>10</v>
      </c>
      <c r="B16" s="42" t="s">
        <v>648</v>
      </c>
      <c r="C16" s="43" t="s">
        <v>649</v>
      </c>
      <c r="D16" s="44" t="s">
        <v>96</v>
      </c>
      <c r="E16" s="70"/>
      <c r="F16" s="70"/>
      <c r="G16" s="70"/>
      <c r="H16" s="70"/>
      <c r="I16" s="70"/>
      <c r="J16" s="70"/>
      <c r="K16" s="70" t="s">
        <v>6</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11">
        <f t="shared" si="2"/>
        <v>1</v>
      </c>
      <c r="AK16" s="172">
        <f t="shared" si="3"/>
        <v>0</v>
      </c>
      <c r="AL16" s="189">
        <f t="shared" si="4"/>
        <v>0</v>
      </c>
    </row>
    <row r="17" spans="1:41" s="92" customFormat="1" ht="21" customHeight="1">
      <c r="A17" s="42">
        <v>11</v>
      </c>
      <c r="B17" s="42" t="s">
        <v>650</v>
      </c>
      <c r="C17" s="43" t="s">
        <v>651</v>
      </c>
      <c r="D17" s="44" t="s">
        <v>73</v>
      </c>
      <c r="E17" s="70"/>
      <c r="F17" s="82"/>
      <c r="G17" s="82"/>
      <c r="H17" s="82"/>
      <c r="I17" s="82"/>
      <c r="J17" s="82"/>
      <c r="K17" s="82"/>
      <c r="L17" s="82"/>
      <c r="M17" s="82"/>
      <c r="N17" s="82"/>
      <c r="O17" s="82" t="s">
        <v>6</v>
      </c>
      <c r="P17" s="82"/>
      <c r="Q17" s="82"/>
      <c r="R17" s="82"/>
      <c r="S17" s="82"/>
      <c r="T17" s="82"/>
      <c r="U17" s="82"/>
      <c r="V17" s="82"/>
      <c r="W17" s="82"/>
      <c r="X17" s="82"/>
      <c r="Y17" s="82"/>
      <c r="Z17" s="82"/>
      <c r="AA17" s="82"/>
      <c r="AB17" s="82"/>
      <c r="AC17" s="82"/>
      <c r="AD17" s="82"/>
      <c r="AE17" s="82"/>
      <c r="AF17" s="82"/>
      <c r="AG17" s="82"/>
      <c r="AH17" s="82"/>
      <c r="AI17" s="82"/>
      <c r="AJ17" s="11">
        <f t="shared" si="2"/>
        <v>1</v>
      </c>
      <c r="AK17" s="172">
        <f t="shared" si="3"/>
        <v>0</v>
      </c>
      <c r="AL17" s="189">
        <f t="shared" si="4"/>
        <v>0</v>
      </c>
    </row>
    <row r="18" spans="1:41" s="92" customFormat="1" ht="21" customHeight="1">
      <c r="A18" s="42">
        <v>12</v>
      </c>
      <c r="B18" s="42" t="s">
        <v>652</v>
      </c>
      <c r="C18" s="43" t="s">
        <v>653</v>
      </c>
      <c r="D18" s="44" t="s">
        <v>654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11">
        <f t="shared" si="2"/>
        <v>0</v>
      </c>
      <c r="AK18" s="172">
        <f t="shared" si="3"/>
        <v>0</v>
      </c>
      <c r="AL18" s="189">
        <f t="shared" si="4"/>
        <v>0</v>
      </c>
    </row>
    <row r="19" spans="1:41" s="92" customFormat="1" ht="21" customHeight="1">
      <c r="A19" s="42">
        <v>13</v>
      </c>
      <c r="B19" s="42" t="s">
        <v>655</v>
      </c>
      <c r="C19" s="43" t="s">
        <v>94</v>
      </c>
      <c r="D19" s="44" t="s">
        <v>541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11">
        <f t="shared" si="2"/>
        <v>0</v>
      </c>
      <c r="AK19" s="172">
        <f t="shared" si="3"/>
        <v>0</v>
      </c>
      <c r="AL19" s="189">
        <f t="shared" si="4"/>
        <v>0</v>
      </c>
    </row>
    <row r="20" spans="1:41" s="94" customFormat="1" ht="21" customHeight="1">
      <c r="A20" s="42">
        <v>14</v>
      </c>
      <c r="B20" s="42" t="s">
        <v>656</v>
      </c>
      <c r="C20" s="43" t="s">
        <v>657</v>
      </c>
      <c r="D20" s="44" t="s">
        <v>352</v>
      </c>
      <c r="E20" s="70"/>
      <c r="F20" s="70"/>
      <c r="G20" s="70"/>
      <c r="H20" s="70"/>
      <c r="I20" s="70"/>
      <c r="J20" s="70"/>
      <c r="K20" s="70"/>
      <c r="L20" s="70"/>
      <c r="M20" s="70"/>
      <c r="N20" s="70"/>
      <c r="O20" s="70"/>
      <c r="P20" s="70"/>
      <c r="Q20" s="70"/>
      <c r="R20" s="70" t="s">
        <v>8</v>
      </c>
      <c r="S20" s="70"/>
      <c r="T20" s="70"/>
      <c r="U20" s="70"/>
      <c r="V20" s="70"/>
      <c r="W20" s="70"/>
      <c r="X20" s="70"/>
      <c r="Y20" s="70"/>
      <c r="Z20" s="70"/>
      <c r="AA20" s="70"/>
      <c r="AB20" s="70"/>
      <c r="AC20" s="70"/>
      <c r="AD20" s="70"/>
      <c r="AE20" s="70"/>
      <c r="AF20" s="70"/>
      <c r="AG20" s="70"/>
      <c r="AH20" s="70"/>
      <c r="AI20" s="70"/>
      <c r="AJ20" s="11">
        <f t="shared" si="2"/>
        <v>0</v>
      </c>
      <c r="AK20" s="172">
        <f t="shared" si="3"/>
        <v>0</v>
      </c>
      <c r="AL20" s="189">
        <f t="shared" si="4"/>
        <v>1</v>
      </c>
    </row>
    <row r="21" spans="1:41" s="95" customFormat="1" ht="21" customHeight="1">
      <c r="A21" s="42">
        <v>15</v>
      </c>
      <c r="B21" s="42" t="s">
        <v>658</v>
      </c>
      <c r="C21" s="43" t="s">
        <v>659</v>
      </c>
      <c r="D21" s="44" t="s">
        <v>579</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si="2"/>
        <v>0</v>
      </c>
      <c r="AK21" s="172">
        <f t="shared" si="3"/>
        <v>0</v>
      </c>
      <c r="AL21" s="189">
        <f t="shared" si="4"/>
        <v>0</v>
      </c>
    </row>
    <row r="22" spans="1:41" s="95" customFormat="1" ht="21" customHeight="1">
      <c r="A22" s="42">
        <v>16</v>
      </c>
      <c r="B22" s="42" t="s">
        <v>660</v>
      </c>
      <c r="C22" s="43" t="s">
        <v>661</v>
      </c>
      <c r="D22" s="44" t="s">
        <v>23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2"/>
        <v>0</v>
      </c>
      <c r="AK22" s="172">
        <f t="shared" si="3"/>
        <v>0</v>
      </c>
      <c r="AL22" s="189">
        <f t="shared" si="4"/>
        <v>0</v>
      </c>
    </row>
    <row r="23" spans="1:41" s="92" customFormat="1" ht="21" customHeight="1">
      <c r="A23" s="42">
        <v>17</v>
      </c>
      <c r="B23" s="42" t="s">
        <v>662</v>
      </c>
      <c r="C23" s="43" t="s">
        <v>663</v>
      </c>
      <c r="D23" s="44" t="s">
        <v>664</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2"/>
        <v>0</v>
      </c>
      <c r="AK23" s="172">
        <f t="shared" si="3"/>
        <v>0</v>
      </c>
      <c r="AL23" s="189">
        <f t="shared" si="4"/>
        <v>0</v>
      </c>
    </row>
    <row r="24" spans="1:41" s="92" customFormat="1" ht="21" customHeight="1">
      <c r="A24" s="42">
        <v>18</v>
      </c>
      <c r="B24" s="42" t="s">
        <v>665</v>
      </c>
      <c r="C24" s="43" t="s">
        <v>666</v>
      </c>
      <c r="D24" s="44" t="s">
        <v>664</v>
      </c>
      <c r="E24" s="70"/>
      <c r="F24" s="70"/>
      <c r="G24" s="70"/>
      <c r="H24" s="70"/>
      <c r="I24" s="70"/>
      <c r="J24" s="70"/>
      <c r="K24" s="70"/>
      <c r="L24" s="70"/>
      <c r="M24" s="70"/>
      <c r="N24" s="70"/>
      <c r="O24" s="70" t="s">
        <v>6</v>
      </c>
      <c r="P24" s="70"/>
      <c r="Q24" s="70"/>
      <c r="R24" s="70" t="s">
        <v>7</v>
      </c>
      <c r="S24" s="70"/>
      <c r="T24" s="70"/>
      <c r="U24" s="70"/>
      <c r="V24" s="70"/>
      <c r="W24" s="70"/>
      <c r="X24" s="70"/>
      <c r="Y24" s="70"/>
      <c r="Z24" s="70"/>
      <c r="AA24" s="70"/>
      <c r="AB24" s="70"/>
      <c r="AC24" s="70"/>
      <c r="AD24" s="70"/>
      <c r="AE24" s="70"/>
      <c r="AF24" s="70"/>
      <c r="AG24" s="70"/>
      <c r="AH24" s="70"/>
      <c r="AI24" s="70"/>
      <c r="AJ24" s="11">
        <f t="shared" si="2"/>
        <v>1</v>
      </c>
      <c r="AK24" s="172">
        <f t="shared" si="3"/>
        <v>1</v>
      </c>
      <c r="AL24" s="189">
        <f t="shared" si="4"/>
        <v>0</v>
      </c>
    </row>
    <row r="25" spans="1:41" ht="21" customHeight="1">
      <c r="A25" s="42">
        <v>19</v>
      </c>
      <c r="B25" s="42" t="s">
        <v>667</v>
      </c>
      <c r="C25" s="43" t="s">
        <v>668</v>
      </c>
      <c r="D25" s="44" t="s">
        <v>84</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2"/>
        <v>0</v>
      </c>
      <c r="AK25" s="172">
        <f t="shared" si="3"/>
        <v>0</v>
      </c>
      <c r="AL25" s="189">
        <f t="shared" si="4"/>
        <v>0</v>
      </c>
    </row>
    <row r="26" spans="1:41" s="92" customFormat="1" ht="21" customHeight="1">
      <c r="A26" s="42">
        <v>20</v>
      </c>
      <c r="B26" s="42" t="s">
        <v>669</v>
      </c>
      <c r="C26" s="43" t="s">
        <v>670</v>
      </c>
      <c r="D26" s="44" t="s">
        <v>671</v>
      </c>
      <c r="E26" s="70"/>
      <c r="F26" s="70"/>
      <c r="G26" s="70"/>
      <c r="H26" s="70"/>
      <c r="I26" s="70"/>
      <c r="J26" s="70"/>
      <c r="K26" s="70"/>
      <c r="L26" s="70"/>
      <c r="M26" s="70"/>
      <c r="N26" s="70"/>
      <c r="O26" s="70"/>
      <c r="P26" s="70"/>
      <c r="Q26" s="70"/>
      <c r="R26" s="70" t="s">
        <v>8</v>
      </c>
      <c r="S26" s="70"/>
      <c r="T26" s="70"/>
      <c r="U26" s="70"/>
      <c r="V26" s="70"/>
      <c r="W26" s="70"/>
      <c r="X26" s="70"/>
      <c r="Y26" s="70"/>
      <c r="Z26" s="70"/>
      <c r="AA26" s="70"/>
      <c r="AB26" s="70"/>
      <c r="AC26" s="70"/>
      <c r="AD26" s="70"/>
      <c r="AE26" s="70"/>
      <c r="AF26" s="70"/>
      <c r="AG26" s="70"/>
      <c r="AH26" s="70"/>
      <c r="AI26" s="70"/>
      <c r="AJ26" s="11">
        <f t="shared" si="2"/>
        <v>0</v>
      </c>
      <c r="AK26" s="172">
        <f t="shared" si="3"/>
        <v>0</v>
      </c>
      <c r="AL26" s="189">
        <f t="shared" si="4"/>
        <v>1</v>
      </c>
    </row>
    <row r="27" spans="1:41" s="92" customFormat="1" ht="21" customHeight="1">
      <c r="A27" s="331" t="s">
        <v>10</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11">
        <f>SUM(AJ7:AJ26)</f>
        <v>6</v>
      </c>
      <c r="AK27" s="11">
        <f>SUM(AK7:AK26)</f>
        <v>2</v>
      </c>
      <c r="AL27" s="11">
        <f>SUM(AL7:AL26)</f>
        <v>5</v>
      </c>
      <c r="AM27" s="91"/>
      <c r="AN27" s="91"/>
      <c r="AO27" s="91"/>
    </row>
    <row r="28" spans="1:41" s="17" customFormat="1" ht="21" customHeight="1">
      <c r="A28" s="324" t="s">
        <v>1410</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6"/>
      <c r="AM28" s="173"/>
      <c r="AN28" s="173"/>
    </row>
    <row r="29" spans="1:41">
      <c r="C29" s="80"/>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1">
      <c r="C30" s="327"/>
      <c r="D30" s="327"/>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1">
      <c r="C31" s="327"/>
      <c r="D31" s="327"/>
      <c r="E31" s="327"/>
      <c r="F31" s="327"/>
      <c r="G31" s="327"/>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1">
      <c r="C32" s="327"/>
      <c r="D32" s="327"/>
      <c r="E32" s="327"/>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3:38">
      <c r="C33" s="327"/>
      <c r="D33" s="327"/>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sheetData>
  <mergeCells count="21">
    <mergeCell ref="C30:D30"/>
    <mergeCell ref="R4:T4"/>
    <mergeCell ref="A28:AL28"/>
    <mergeCell ref="C32:E32"/>
    <mergeCell ref="C33:D33"/>
    <mergeCell ref="C31:G31"/>
    <mergeCell ref="AJ5:AJ6"/>
    <mergeCell ref="A27:AI27"/>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15:AI26 E14:M14 E6:AI13">
    <cfRule type="expression" dxfId="68"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zoomScale="110" zoomScaleNormal="110" workbookViewId="0">
      <selection activeCell="P37" sqref="P37"/>
    </sheetView>
  </sheetViews>
  <sheetFormatPr defaultColWidth="9.33203125" defaultRowHeight="18"/>
  <cols>
    <col min="1" max="1" width="6.6640625" style="16" customWidth="1"/>
    <col min="2" max="2" width="18.5" style="16" customWidth="1"/>
    <col min="3" max="3" width="23.5" style="16" customWidth="1"/>
    <col min="4" max="4" width="9.5" style="16" customWidth="1"/>
    <col min="5" max="8" width="4" style="16" customWidth="1"/>
    <col min="9" max="9" width="4" style="17" customWidth="1"/>
    <col min="10" max="35" width="4" style="16" customWidth="1"/>
    <col min="36" max="38" width="6.6640625" style="16" customWidth="1"/>
    <col min="39" max="16384" width="9.33203125" style="16"/>
  </cols>
  <sheetData>
    <row r="1" spans="1:39">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9">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9" ht="22.5">
      <c r="A3" s="320" t="s">
        <v>672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9"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9"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9"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9" s="25" customFormat="1" ht="23.1" customHeight="1">
      <c r="A7" s="29">
        <v>1</v>
      </c>
      <c r="B7" s="29" t="s">
        <v>673</v>
      </c>
      <c r="C7" s="30" t="s">
        <v>674</v>
      </c>
      <c r="D7" s="31" t="s">
        <v>37</v>
      </c>
      <c r="E7" s="59"/>
      <c r="F7" s="60"/>
      <c r="G7" s="60"/>
      <c r="H7" s="60"/>
      <c r="I7" s="221"/>
      <c r="J7" s="60"/>
      <c r="K7" s="60"/>
      <c r="L7" s="60"/>
      <c r="M7" s="60"/>
      <c r="N7" s="60"/>
      <c r="O7" s="60"/>
      <c r="P7" s="60"/>
      <c r="Q7" s="60"/>
      <c r="R7" s="60"/>
      <c r="S7" s="60"/>
      <c r="T7" s="60"/>
      <c r="U7" s="60"/>
      <c r="V7" s="60"/>
      <c r="W7" s="60"/>
      <c r="X7" s="60"/>
      <c r="Y7" s="60"/>
      <c r="Z7" s="60"/>
      <c r="AA7" s="60"/>
      <c r="AB7" s="60"/>
      <c r="AC7" s="60"/>
      <c r="AD7" s="60"/>
      <c r="AE7" s="60"/>
      <c r="AF7" s="60"/>
      <c r="AG7" s="60"/>
      <c r="AH7" s="60"/>
      <c r="AI7" s="60"/>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9" s="81" customFormat="1" ht="23.1" customHeight="1">
      <c r="A8" s="29">
        <v>2</v>
      </c>
      <c r="B8" s="29">
        <v>2010040008</v>
      </c>
      <c r="C8" s="30" t="s">
        <v>675</v>
      </c>
      <c r="D8" s="31" t="s">
        <v>105</v>
      </c>
      <c r="E8" s="59"/>
      <c r="F8" s="60"/>
      <c r="G8" s="60"/>
      <c r="H8" s="60"/>
      <c r="I8" s="221"/>
      <c r="J8" s="60"/>
      <c r="K8" s="60"/>
      <c r="L8" s="60"/>
      <c r="M8" s="60"/>
      <c r="N8" s="60"/>
      <c r="O8" s="60"/>
      <c r="P8" s="60"/>
      <c r="Q8" s="60"/>
      <c r="R8" s="60"/>
      <c r="S8" s="60"/>
      <c r="T8" s="60"/>
      <c r="U8" s="60"/>
      <c r="V8" s="60"/>
      <c r="W8" s="60"/>
      <c r="X8" s="60"/>
      <c r="Y8" s="60"/>
      <c r="Z8" s="60"/>
      <c r="AA8" s="60"/>
      <c r="AB8" s="60"/>
      <c r="AC8" s="60"/>
      <c r="AD8" s="60"/>
      <c r="AE8" s="60"/>
      <c r="AF8" s="60"/>
      <c r="AG8" s="60"/>
      <c r="AH8" s="60"/>
      <c r="AI8" s="60"/>
      <c r="AJ8" s="11">
        <f t="shared" ref="AJ8:AJ42" si="2">COUNTIF(E8:AI8,"K")+2*COUNTIF(E8:AI8,"2K")+COUNTIF(E8:AI8,"TK")+COUNTIF(E8:AI8,"KT")+COUNTIF(E8:AI8,"PK")+COUNTIF(E8:AI8,"KP")+2*COUNTIF(E8:AI8,"K2")</f>
        <v>0</v>
      </c>
      <c r="AK8" s="172">
        <f t="shared" ref="AK8:AK42" si="3">COUNTIF(F8:AJ8,"P")+2*COUNTIF(F8:AJ8,"2P")+COUNTIF(F8:AJ8,"TP")+COUNTIF(F8:AJ8,"PT")+COUNTIF(F8:AJ8,"PK")+COUNTIF(F8:AJ8,"KP")+2*COUNTIF(F8:AJ8,"P2")</f>
        <v>0</v>
      </c>
      <c r="AL8" s="172">
        <f t="shared" ref="AL8:AL42" si="4">COUNTIF(E8:AI8,"T")+2*COUNTIF(E8:AI8,"2T")+2*COUNTIF(E8:AI8,"T2")+COUNTIF(E8:AI8,"PT")+COUNTIF(E8:AI8,"TP")</f>
        <v>0</v>
      </c>
    </row>
    <row r="9" spans="1:39" s="81" customFormat="1" ht="23.1" customHeight="1">
      <c r="A9" s="29">
        <v>3</v>
      </c>
      <c r="B9" s="29" t="s">
        <v>676</v>
      </c>
      <c r="C9" s="30" t="s">
        <v>677</v>
      </c>
      <c r="D9" s="31" t="s">
        <v>14</v>
      </c>
      <c r="E9" s="59"/>
      <c r="F9" s="60"/>
      <c r="G9" s="60"/>
      <c r="H9" s="60"/>
      <c r="I9" s="221"/>
      <c r="J9" s="60"/>
      <c r="K9" s="60"/>
      <c r="L9" s="60"/>
      <c r="M9" s="60"/>
      <c r="N9" s="60"/>
      <c r="O9" s="60"/>
      <c r="P9" s="60"/>
      <c r="Q9" s="60"/>
      <c r="R9" s="60"/>
      <c r="S9" s="60"/>
      <c r="T9" s="60"/>
      <c r="U9" s="60"/>
      <c r="V9" s="60"/>
      <c r="W9" s="60"/>
      <c r="X9" s="60"/>
      <c r="Y9" s="60"/>
      <c r="Z9" s="60"/>
      <c r="AA9" s="60"/>
      <c r="AB9" s="60"/>
      <c r="AC9" s="60"/>
      <c r="AD9" s="60"/>
      <c r="AE9" s="60"/>
      <c r="AF9" s="60"/>
      <c r="AG9" s="60"/>
      <c r="AH9" s="60"/>
      <c r="AI9" s="60"/>
      <c r="AJ9" s="11">
        <f t="shared" si="2"/>
        <v>0</v>
      </c>
      <c r="AK9" s="172">
        <f t="shared" si="3"/>
        <v>0</v>
      </c>
      <c r="AL9" s="172">
        <f t="shared" si="4"/>
        <v>0</v>
      </c>
    </row>
    <row r="10" spans="1:39" s="97" customFormat="1" ht="23.1" customHeight="1">
      <c r="A10" s="29">
        <v>4</v>
      </c>
      <c r="B10" s="42" t="s">
        <v>678</v>
      </c>
      <c r="C10" s="43" t="s">
        <v>679</v>
      </c>
      <c r="D10" s="44" t="s">
        <v>680</v>
      </c>
      <c r="E10" s="59"/>
      <c r="F10" s="60"/>
      <c r="G10" s="60"/>
      <c r="H10" s="60"/>
      <c r="I10" s="221"/>
      <c r="J10" s="60"/>
      <c r="K10" s="60"/>
      <c r="L10" s="60"/>
      <c r="M10" s="60"/>
      <c r="N10" s="60"/>
      <c r="O10" s="60"/>
      <c r="P10" s="60" t="s">
        <v>6</v>
      </c>
      <c r="Q10" s="60"/>
      <c r="R10" s="60"/>
      <c r="S10" s="60"/>
      <c r="T10" s="60"/>
      <c r="U10" s="60"/>
      <c r="V10" s="60"/>
      <c r="W10" s="60"/>
      <c r="X10" s="60"/>
      <c r="Y10" s="60"/>
      <c r="Z10" s="60"/>
      <c r="AA10" s="60"/>
      <c r="AB10" s="60"/>
      <c r="AC10" s="60"/>
      <c r="AD10" s="60"/>
      <c r="AE10" s="60"/>
      <c r="AF10" s="60"/>
      <c r="AG10" s="60"/>
      <c r="AH10" s="60"/>
      <c r="AI10" s="60"/>
      <c r="AJ10" s="11">
        <f t="shared" si="2"/>
        <v>1</v>
      </c>
      <c r="AK10" s="172">
        <f t="shared" si="3"/>
        <v>0</v>
      </c>
      <c r="AL10" s="172">
        <f t="shared" si="4"/>
        <v>0</v>
      </c>
      <c r="AM10" s="96"/>
    </row>
    <row r="11" spans="1:39" s="25" customFormat="1" ht="23.1" customHeight="1">
      <c r="A11" s="29">
        <v>5</v>
      </c>
      <c r="B11" s="29" t="s">
        <v>681</v>
      </c>
      <c r="C11" s="30" t="s">
        <v>682</v>
      </c>
      <c r="D11" s="31" t="s">
        <v>39</v>
      </c>
      <c r="E11" s="59"/>
      <c r="F11" s="60"/>
      <c r="G11" s="60"/>
      <c r="H11" s="60" t="s">
        <v>6</v>
      </c>
      <c r="I11" s="221" t="s">
        <v>7</v>
      </c>
      <c r="J11" s="60"/>
      <c r="K11" s="60" t="s">
        <v>6</v>
      </c>
      <c r="L11" s="60"/>
      <c r="M11" s="60"/>
      <c r="N11" s="60"/>
      <c r="O11" s="60"/>
      <c r="P11" s="60"/>
      <c r="Q11" s="60"/>
      <c r="R11" s="60"/>
      <c r="S11" s="60"/>
      <c r="T11" s="60"/>
      <c r="U11" s="60"/>
      <c r="V11" s="60"/>
      <c r="W11" s="60" t="s">
        <v>6</v>
      </c>
      <c r="X11" s="60"/>
      <c r="Y11" s="60"/>
      <c r="Z11" s="60"/>
      <c r="AA11" s="60"/>
      <c r="AB11" s="60"/>
      <c r="AC11" s="60"/>
      <c r="AD11" s="60"/>
      <c r="AE11" s="60"/>
      <c r="AF11" s="60"/>
      <c r="AG11" s="60"/>
      <c r="AH11" s="60"/>
      <c r="AI11" s="60"/>
      <c r="AJ11" s="11">
        <f t="shared" si="2"/>
        <v>3</v>
      </c>
      <c r="AK11" s="172">
        <f t="shared" si="3"/>
        <v>1</v>
      </c>
      <c r="AL11" s="172">
        <f t="shared" si="4"/>
        <v>0</v>
      </c>
    </row>
    <row r="12" spans="1:39" s="25" customFormat="1" ht="23.1" customHeight="1">
      <c r="A12" s="29">
        <v>6</v>
      </c>
      <c r="B12" s="29" t="s">
        <v>683</v>
      </c>
      <c r="C12" s="30" t="s">
        <v>124</v>
      </c>
      <c r="D12" s="31" t="s">
        <v>87</v>
      </c>
      <c r="E12" s="60"/>
      <c r="F12" s="60"/>
      <c r="G12" s="60"/>
      <c r="H12" s="60"/>
      <c r="I12" s="221"/>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11">
        <f t="shared" si="2"/>
        <v>0</v>
      </c>
      <c r="AK12" s="172">
        <f t="shared" si="3"/>
        <v>0</v>
      </c>
      <c r="AL12" s="172">
        <f t="shared" si="4"/>
        <v>0</v>
      </c>
    </row>
    <row r="13" spans="1:39" s="17" customFormat="1" ht="23.1" customHeight="1">
      <c r="A13" s="29">
        <v>7</v>
      </c>
      <c r="B13" s="29" t="s">
        <v>684</v>
      </c>
      <c r="C13" s="30" t="s">
        <v>685</v>
      </c>
      <c r="D13" s="31" t="s">
        <v>686</v>
      </c>
      <c r="E13" s="60"/>
      <c r="F13" s="60"/>
      <c r="G13" s="60"/>
      <c r="H13" s="60" t="s">
        <v>6</v>
      </c>
      <c r="I13" s="221" t="s">
        <v>7</v>
      </c>
      <c r="J13" s="60"/>
      <c r="K13" s="60" t="s">
        <v>6</v>
      </c>
      <c r="L13" s="60"/>
      <c r="M13" s="60"/>
      <c r="N13" s="60"/>
      <c r="O13" s="60"/>
      <c r="P13" s="60" t="s">
        <v>6</v>
      </c>
      <c r="Q13" s="60"/>
      <c r="R13" s="60"/>
      <c r="S13" s="60"/>
      <c r="T13" s="60"/>
      <c r="U13" s="60"/>
      <c r="V13" s="60"/>
      <c r="W13" s="60" t="s">
        <v>6</v>
      </c>
      <c r="X13" s="60"/>
      <c r="Y13" s="60"/>
      <c r="Z13" s="60"/>
      <c r="AA13" s="60"/>
      <c r="AB13" s="60"/>
      <c r="AC13" s="60"/>
      <c r="AD13" s="60"/>
      <c r="AE13" s="60"/>
      <c r="AF13" s="60"/>
      <c r="AG13" s="60"/>
      <c r="AH13" s="60"/>
      <c r="AI13" s="60"/>
      <c r="AJ13" s="11">
        <f t="shared" si="2"/>
        <v>4</v>
      </c>
      <c r="AK13" s="172">
        <f t="shared" si="3"/>
        <v>1</v>
      </c>
      <c r="AL13" s="172">
        <f t="shared" si="4"/>
        <v>0</v>
      </c>
    </row>
    <row r="14" spans="1:39" s="25" customFormat="1" ht="23.1" customHeight="1">
      <c r="A14" s="29">
        <v>8</v>
      </c>
      <c r="B14" s="29" t="s">
        <v>687</v>
      </c>
      <c r="C14" s="30" t="s">
        <v>688</v>
      </c>
      <c r="D14" s="31" t="s">
        <v>15</v>
      </c>
      <c r="E14" s="60"/>
      <c r="F14" s="60"/>
      <c r="G14" s="60"/>
      <c r="H14" s="60"/>
      <c r="I14" s="221"/>
      <c r="J14" s="60"/>
      <c r="K14" s="60"/>
      <c r="L14" s="60"/>
      <c r="M14" s="60"/>
      <c r="N14" s="60"/>
      <c r="O14" s="60"/>
      <c r="P14" s="60" t="s">
        <v>6</v>
      </c>
      <c r="Q14" s="60"/>
      <c r="R14" s="60"/>
      <c r="S14" s="60"/>
      <c r="T14" s="60"/>
      <c r="U14" s="60"/>
      <c r="V14" s="60"/>
      <c r="W14" s="60"/>
      <c r="X14" s="60"/>
      <c r="Y14" s="60"/>
      <c r="Z14" s="60"/>
      <c r="AA14" s="60"/>
      <c r="AB14" s="60"/>
      <c r="AC14" s="60"/>
      <c r="AD14" s="60"/>
      <c r="AE14" s="60"/>
      <c r="AF14" s="60"/>
      <c r="AG14" s="60"/>
      <c r="AH14" s="60"/>
      <c r="AI14" s="60"/>
      <c r="AJ14" s="11">
        <f t="shared" si="2"/>
        <v>1</v>
      </c>
      <c r="AK14" s="172">
        <f t="shared" si="3"/>
        <v>0</v>
      </c>
      <c r="AL14" s="172">
        <f t="shared" si="4"/>
        <v>0</v>
      </c>
    </row>
    <row r="15" spans="1:39" s="17" customFormat="1" ht="23.1" customHeight="1">
      <c r="A15" s="29">
        <v>9</v>
      </c>
      <c r="B15" s="42">
        <v>2010070025</v>
      </c>
      <c r="C15" s="43" t="s">
        <v>689</v>
      </c>
      <c r="D15" s="44" t="s">
        <v>15</v>
      </c>
      <c r="E15" s="60"/>
      <c r="F15" s="60"/>
      <c r="G15" s="60"/>
      <c r="H15" s="60"/>
      <c r="I15" s="221"/>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11">
        <f t="shared" si="2"/>
        <v>0</v>
      </c>
      <c r="AK15" s="172">
        <f t="shared" si="3"/>
        <v>0</v>
      </c>
      <c r="AL15" s="172">
        <f t="shared" si="4"/>
        <v>0</v>
      </c>
    </row>
    <row r="16" spans="1:39" s="25" customFormat="1" ht="23.1" customHeight="1">
      <c r="A16" s="29">
        <v>10</v>
      </c>
      <c r="B16" s="29" t="s">
        <v>690</v>
      </c>
      <c r="C16" s="30" t="s">
        <v>152</v>
      </c>
      <c r="D16" s="31" t="s">
        <v>31</v>
      </c>
      <c r="E16" s="60"/>
      <c r="F16" s="60"/>
      <c r="G16" s="60"/>
      <c r="H16" s="60"/>
      <c r="I16" s="221"/>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11">
        <f t="shared" si="2"/>
        <v>0</v>
      </c>
      <c r="AK16" s="172">
        <f t="shared" si="3"/>
        <v>0</v>
      </c>
      <c r="AL16" s="172">
        <f t="shared" si="4"/>
        <v>0</v>
      </c>
    </row>
    <row r="17" spans="1:38" s="25" customFormat="1" ht="23.1" customHeight="1">
      <c r="A17" s="29">
        <v>11</v>
      </c>
      <c r="B17" s="29" t="s">
        <v>626</v>
      </c>
      <c r="C17" s="30" t="s">
        <v>30</v>
      </c>
      <c r="D17" s="31" t="s">
        <v>51</v>
      </c>
      <c r="E17" s="60"/>
      <c r="F17" s="60"/>
      <c r="G17" s="60"/>
      <c r="H17" s="60"/>
      <c r="I17" s="221"/>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1">
        <f t="shared" si="2"/>
        <v>0</v>
      </c>
      <c r="AK17" s="172">
        <f t="shared" si="3"/>
        <v>0</v>
      </c>
      <c r="AL17" s="172">
        <f t="shared" si="4"/>
        <v>0</v>
      </c>
    </row>
    <row r="18" spans="1:38" s="17" customFormat="1" ht="23.1" customHeight="1">
      <c r="A18" s="29">
        <v>12</v>
      </c>
      <c r="B18" s="29" t="s">
        <v>691</v>
      </c>
      <c r="C18" s="30" t="s">
        <v>95</v>
      </c>
      <c r="D18" s="31" t="s">
        <v>80</v>
      </c>
      <c r="E18" s="60"/>
      <c r="F18" s="82"/>
      <c r="G18" s="82"/>
      <c r="H18" s="82"/>
      <c r="I18" s="228"/>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11">
        <f t="shared" si="2"/>
        <v>0</v>
      </c>
      <c r="AK18" s="172">
        <f t="shared" si="3"/>
        <v>0</v>
      </c>
      <c r="AL18" s="172">
        <f t="shared" si="4"/>
        <v>0</v>
      </c>
    </row>
    <row r="19" spans="1:38" s="25" customFormat="1" ht="23.1" customHeight="1">
      <c r="A19" s="29">
        <v>13</v>
      </c>
      <c r="B19" s="29" t="s">
        <v>692</v>
      </c>
      <c r="C19" s="30" t="s">
        <v>693</v>
      </c>
      <c r="D19" s="31" t="s">
        <v>96</v>
      </c>
      <c r="E19" s="82"/>
      <c r="F19" s="82"/>
      <c r="G19" s="82"/>
      <c r="H19" s="60"/>
      <c r="I19" s="221"/>
      <c r="J19" s="60"/>
      <c r="K19" s="60"/>
      <c r="L19" s="47"/>
      <c r="M19" s="60"/>
      <c r="N19" s="60"/>
      <c r="O19" s="60"/>
      <c r="P19" s="60"/>
      <c r="Q19" s="60"/>
      <c r="R19" s="60"/>
      <c r="S19" s="60"/>
      <c r="T19" s="60"/>
      <c r="U19" s="60"/>
      <c r="V19" s="60"/>
      <c r="W19" s="60"/>
      <c r="X19" s="60"/>
      <c r="Y19" s="60"/>
      <c r="Z19" s="60"/>
      <c r="AA19" s="60"/>
      <c r="AB19" s="60"/>
      <c r="AC19" s="60"/>
      <c r="AD19" s="60"/>
      <c r="AE19" s="60"/>
      <c r="AF19" s="60"/>
      <c r="AG19" s="60"/>
      <c r="AH19" s="60"/>
      <c r="AI19" s="60"/>
      <c r="AJ19" s="11">
        <f t="shared" si="2"/>
        <v>0</v>
      </c>
      <c r="AK19" s="172">
        <f t="shared" si="3"/>
        <v>0</v>
      </c>
      <c r="AL19" s="172">
        <f t="shared" si="4"/>
        <v>0</v>
      </c>
    </row>
    <row r="20" spans="1:38" s="25" customFormat="1" ht="23.1" customHeight="1">
      <c r="A20" s="29">
        <v>14</v>
      </c>
      <c r="B20" s="29" t="s">
        <v>694</v>
      </c>
      <c r="C20" s="30" t="s">
        <v>695</v>
      </c>
      <c r="D20" s="31" t="s">
        <v>82</v>
      </c>
      <c r="E20" s="60"/>
      <c r="F20" s="60"/>
      <c r="G20" s="60"/>
      <c r="H20" s="60"/>
      <c r="I20" s="221"/>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11">
        <f t="shared" si="2"/>
        <v>0</v>
      </c>
      <c r="AK20" s="172">
        <f t="shared" si="3"/>
        <v>0</v>
      </c>
      <c r="AL20" s="172">
        <f t="shared" si="4"/>
        <v>0</v>
      </c>
    </row>
    <row r="21" spans="1:38" s="25" customFormat="1" ht="23.1" customHeight="1">
      <c r="A21" s="29">
        <v>15</v>
      </c>
      <c r="B21" s="29" t="s">
        <v>696</v>
      </c>
      <c r="C21" s="30" t="s">
        <v>697</v>
      </c>
      <c r="D21" s="31" t="s">
        <v>614</v>
      </c>
      <c r="E21" s="60"/>
      <c r="F21" s="60"/>
      <c r="G21" s="60"/>
      <c r="H21" s="60"/>
      <c r="I21" s="221"/>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1">
        <f t="shared" si="2"/>
        <v>0</v>
      </c>
      <c r="AK21" s="172">
        <f t="shared" si="3"/>
        <v>0</v>
      </c>
      <c r="AL21" s="172">
        <f t="shared" si="4"/>
        <v>0</v>
      </c>
    </row>
    <row r="22" spans="1:38" s="17" customFormat="1" ht="23.1" customHeight="1">
      <c r="A22" s="29">
        <v>16</v>
      </c>
      <c r="B22" s="29" t="s">
        <v>698</v>
      </c>
      <c r="C22" s="30" t="s">
        <v>699</v>
      </c>
      <c r="D22" s="31" t="s">
        <v>53</v>
      </c>
      <c r="E22" s="60"/>
      <c r="F22" s="60"/>
      <c r="G22" s="60"/>
      <c r="H22" s="60"/>
      <c r="I22" s="221"/>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11">
        <f t="shared" si="2"/>
        <v>0</v>
      </c>
      <c r="AK22" s="172">
        <f t="shared" si="3"/>
        <v>0</v>
      </c>
      <c r="AL22" s="172">
        <f t="shared" si="4"/>
        <v>0</v>
      </c>
    </row>
    <row r="23" spans="1:38" s="17" customFormat="1" ht="23.1" customHeight="1">
      <c r="A23" s="29">
        <v>17</v>
      </c>
      <c r="B23" s="29" t="s">
        <v>700</v>
      </c>
      <c r="C23" s="30" t="s">
        <v>61</v>
      </c>
      <c r="D23" s="31" t="s">
        <v>53</v>
      </c>
      <c r="E23" s="61"/>
      <c r="F23" s="61"/>
      <c r="G23" s="61"/>
      <c r="H23" s="61"/>
      <c r="I23" s="221" t="s">
        <v>7</v>
      </c>
      <c r="J23" s="61"/>
      <c r="K23" s="61" t="s">
        <v>6</v>
      </c>
      <c r="L23" s="61"/>
      <c r="M23" s="61"/>
      <c r="N23" s="61"/>
      <c r="O23" s="61"/>
      <c r="P23" s="61" t="s">
        <v>6</v>
      </c>
      <c r="Q23" s="61"/>
      <c r="R23" s="61"/>
      <c r="S23" s="61"/>
      <c r="T23" s="61"/>
      <c r="U23" s="61"/>
      <c r="V23" s="61"/>
      <c r="W23" s="61"/>
      <c r="X23" s="61"/>
      <c r="Y23" s="61"/>
      <c r="Z23" s="61"/>
      <c r="AA23" s="61"/>
      <c r="AB23" s="61"/>
      <c r="AC23" s="61"/>
      <c r="AD23" s="61"/>
      <c r="AE23" s="61"/>
      <c r="AF23" s="60"/>
      <c r="AG23" s="60"/>
      <c r="AH23" s="60"/>
      <c r="AI23" s="60"/>
      <c r="AJ23" s="11">
        <f t="shared" si="2"/>
        <v>2</v>
      </c>
      <c r="AK23" s="172">
        <f t="shared" si="3"/>
        <v>1</v>
      </c>
      <c r="AL23" s="172">
        <f t="shared" si="4"/>
        <v>0</v>
      </c>
    </row>
    <row r="24" spans="1:38" s="17" customFormat="1" ht="23.1" customHeight="1">
      <c r="A24" s="29">
        <v>18</v>
      </c>
      <c r="B24" s="29" t="s">
        <v>701</v>
      </c>
      <c r="C24" s="30" t="s">
        <v>702</v>
      </c>
      <c r="D24" s="31" t="s">
        <v>703</v>
      </c>
      <c r="E24" s="60"/>
      <c r="F24" s="60"/>
      <c r="G24" s="60"/>
      <c r="H24" s="60"/>
      <c r="I24" s="221"/>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11">
        <f t="shared" si="2"/>
        <v>0</v>
      </c>
      <c r="AK24" s="172">
        <f t="shared" si="3"/>
        <v>0</v>
      </c>
      <c r="AL24" s="172">
        <f t="shared" si="4"/>
        <v>0</v>
      </c>
    </row>
    <row r="25" spans="1:38" s="17" customFormat="1" ht="23.1" customHeight="1">
      <c r="A25" s="29">
        <v>19</v>
      </c>
      <c r="B25" s="29" t="s">
        <v>704</v>
      </c>
      <c r="C25" s="30" t="s">
        <v>705</v>
      </c>
      <c r="D25" s="31" t="s">
        <v>617</v>
      </c>
      <c r="E25" s="60"/>
      <c r="F25" s="60"/>
      <c r="G25" s="60"/>
      <c r="H25" s="60"/>
      <c r="I25" s="221"/>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11">
        <f t="shared" si="2"/>
        <v>0</v>
      </c>
      <c r="AK25" s="172">
        <f t="shared" si="3"/>
        <v>0</v>
      </c>
      <c r="AL25" s="172">
        <f t="shared" si="4"/>
        <v>0</v>
      </c>
    </row>
    <row r="26" spans="1:38" s="17" customFormat="1" ht="23.1" customHeight="1">
      <c r="A26" s="29">
        <v>20</v>
      </c>
      <c r="B26" s="29" t="s">
        <v>706</v>
      </c>
      <c r="C26" s="30" t="s">
        <v>707</v>
      </c>
      <c r="D26" s="31" t="s">
        <v>488</v>
      </c>
      <c r="E26" s="60"/>
      <c r="F26" s="60"/>
      <c r="G26" s="60"/>
      <c r="H26" s="60"/>
      <c r="I26" s="221"/>
      <c r="J26" s="60"/>
      <c r="K26" s="60"/>
      <c r="L26" s="60"/>
      <c r="M26" s="60"/>
      <c r="N26" s="60"/>
      <c r="O26" s="60"/>
      <c r="P26" s="60"/>
      <c r="Q26" s="60"/>
      <c r="R26" s="60"/>
      <c r="S26" s="60"/>
      <c r="T26" s="60"/>
      <c r="U26" s="60"/>
      <c r="V26" s="60"/>
      <c r="W26" s="60" t="s">
        <v>7</v>
      </c>
      <c r="X26" s="60"/>
      <c r="Y26" s="60"/>
      <c r="Z26" s="60"/>
      <c r="AA26" s="60"/>
      <c r="AB26" s="60"/>
      <c r="AC26" s="60"/>
      <c r="AD26" s="60"/>
      <c r="AE26" s="60"/>
      <c r="AF26" s="60"/>
      <c r="AG26" s="60"/>
      <c r="AH26" s="60"/>
      <c r="AI26" s="60"/>
      <c r="AJ26" s="11">
        <f t="shared" si="2"/>
        <v>0</v>
      </c>
      <c r="AK26" s="172">
        <f t="shared" si="3"/>
        <v>1</v>
      </c>
      <c r="AL26" s="172">
        <f t="shared" si="4"/>
        <v>0</v>
      </c>
    </row>
    <row r="27" spans="1:38" s="17" customFormat="1" ht="23.1" customHeight="1">
      <c r="A27" s="29">
        <v>21</v>
      </c>
      <c r="B27" s="29" t="s">
        <v>708</v>
      </c>
      <c r="C27" s="30" t="s">
        <v>24</v>
      </c>
      <c r="D27" s="31" t="s">
        <v>102</v>
      </c>
      <c r="E27" s="60"/>
      <c r="F27" s="60"/>
      <c r="G27" s="60"/>
      <c r="H27" s="60"/>
      <c r="I27" s="222"/>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 t="shared" si="2"/>
        <v>0</v>
      </c>
      <c r="AK27" s="172">
        <f t="shared" si="3"/>
        <v>0</v>
      </c>
      <c r="AL27" s="172">
        <f t="shared" si="4"/>
        <v>0</v>
      </c>
    </row>
    <row r="28" spans="1:38" s="17" customFormat="1" ht="23.1" customHeight="1">
      <c r="A28" s="29">
        <v>22</v>
      </c>
      <c r="B28" s="29" t="s">
        <v>709</v>
      </c>
      <c r="C28" s="30" t="s">
        <v>710</v>
      </c>
      <c r="D28" s="31" t="s">
        <v>22</v>
      </c>
      <c r="E28" s="59"/>
      <c r="F28" s="60"/>
      <c r="G28" s="60"/>
      <c r="H28" s="60"/>
      <c r="I28" s="221"/>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si="2"/>
        <v>0</v>
      </c>
      <c r="AK28" s="172">
        <f t="shared" si="3"/>
        <v>0</v>
      </c>
      <c r="AL28" s="172">
        <f t="shared" si="4"/>
        <v>0</v>
      </c>
    </row>
    <row r="29" spans="1:38" s="17" customFormat="1" ht="23.1" customHeight="1">
      <c r="A29" s="29">
        <v>23</v>
      </c>
      <c r="B29" s="29" t="s">
        <v>711</v>
      </c>
      <c r="C29" s="30" t="s">
        <v>712</v>
      </c>
      <c r="D29" s="31" t="s">
        <v>101</v>
      </c>
      <c r="E29" s="59"/>
      <c r="F29" s="60"/>
      <c r="G29" s="60"/>
      <c r="H29" s="60"/>
      <c r="I29" s="221"/>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2"/>
        <v>0</v>
      </c>
      <c r="AK29" s="172">
        <f t="shared" si="3"/>
        <v>0</v>
      </c>
      <c r="AL29" s="172">
        <f t="shared" si="4"/>
        <v>0</v>
      </c>
    </row>
    <row r="30" spans="1:38" s="17" customFormat="1" ht="23.1" customHeight="1">
      <c r="A30" s="29">
        <v>24</v>
      </c>
      <c r="B30" s="29" t="s">
        <v>713</v>
      </c>
      <c r="C30" s="30" t="s">
        <v>714</v>
      </c>
      <c r="D30" s="31" t="s">
        <v>541</v>
      </c>
      <c r="E30" s="82"/>
      <c r="F30" s="82"/>
      <c r="G30" s="82"/>
      <c r="H30" s="60"/>
      <c r="I30" s="221"/>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2"/>
        <v>0</v>
      </c>
      <c r="AK30" s="172">
        <f t="shared" si="3"/>
        <v>0</v>
      </c>
      <c r="AL30" s="172">
        <f t="shared" si="4"/>
        <v>0</v>
      </c>
    </row>
    <row r="31" spans="1:38" s="17" customFormat="1" ht="23.1" customHeight="1">
      <c r="A31" s="29">
        <v>25</v>
      </c>
      <c r="B31" s="29" t="s">
        <v>715</v>
      </c>
      <c r="C31" s="30" t="s">
        <v>716</v>
      </c>
      <c r="D31" s="31" t="s">
        <v>548</v>
      </c>
      <c r="E31" s="59"/>
      <c r="F31" s="60"/>
      <c r="G31" s="60"/>
      <c r="H31" s="60" t="s">
        <v>6</v>
      </c>
      <c r="I31" s="221" t="s">
        <v>7</v>
      </c>
      <c r="J31" s="60"/>
      <c r="K31" s="60" t="s">
        <v>6</v>
      </c>
      <c r="L31" s="60"/>
      <c r="M31" s="60"/>
      <c r="N31" s="60"/>
      <c r="O31" s="60"/>
      <c r="P31" s="60" t="s">
        <v>6</v>
      </c>
      <c r="Q31" s="60"/>
      <c r="R31" s="60"/>
      <c r="S31" s="60"/>
      <c r="T31" s="60"/>
      <c r="U31" s="60"/>
      <c r="V31" s="60"/>
      <c r="W31" s="60" t="s">
        <v>6</v>
      </c>
      <c r="X31" s="60"/>
      <c r="Y31" s="60"/>
      <c r="Z31" s="60"/>
      <c r="AA31" s="60"/>
      <c r="AB31" s="60"/>
      <c r="AC31" s="60"/>
      <c r="AD31" s="60"/>
      <c r="AE31" s="60"/>
      <c r="AF31" s="60"/>
      <c r="AG31" s="60"/>
      <c r="AH31" s="60"/>
      <c r="AI31" s="60"/>
      <c r="AJ31" s="11">
        <f t="shared" si="2"/>
        <v>4</v>
      </c>
      <c r="AK31" s="172">
        <f t="shared" si="3"/>
        <v>1</v>
      </c>
      <c r="AL31" s="172">
        <f t="shared" si="4"/>
        <v>0</v>
      </c>
    </row>
    <row r="32" spans="1:38" s="17" customFormat="1" ht="23.1" customHeight="1">
      <c r="A32" s="29">
        <v>26</v>
      </c>
      <c r="B32" s="29" t="s">
        <v>717</v>
      </c>
      <c r="C32" s="30" t="s">
        <v>718</v>
      </c>
      <c r="D32" s="31" t="s">
        <v>548</v>
      </c>
      <c r="E32" s="59"/>
      <c r="F32" s="60"/>
      <c r="G32" s="60"/>
      <c r="H32" s="60"/>
      <c r="I32" s="221"/>
      <c r="J32" s="60"/>
      <c r="K32" s="60" t="s">
        <v>6</v>
      </c>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2"/>
        <v>1</v>
      </c>
      <c r="AK32" s="172">
        <f t="shared" si="3"/>
        <v>0</v>
      </c>
      <c r="AL32" s="172">
        <f t="shared" si="4"/>
        <v>0</v>
      </c>
    </row>
    <row r="33" spans="1:41" s="17" customFormat="1" ht="23.1" customHeight="1">
      <c r="A33" s="29">
        <v>27</v>
      </c>
      <c r="B33" s="29" t="s">
        <v>719</v>
      </c>
      <c r="C33" s="30" t="s">
        <v>139</v>
      </c>
      <c r="D33" s="31" t="s">
        <v>548</v>
      </c>
      <c r="E33" s="59"/>
      <c r="F33" s="60"/>
      <c r="G33" s="60"/>
      <c r="H33" s="60"/>
      <c r="I33" s="221"/>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2"/>
        <v>0</v>
      </c>
      <c r="AK33" s="172">
        <f t="shared" si="3"/>
        <v>0</v>
      </c>
      <c r="AL33" s="172">
        <f t="shared" si="4"/>
        <v>0</v>
      </c>
    </row>
    <row r="34" spans="1:41" s="17" customFormat="1" ht="23.1" customHeight="1">
      <c r="A34" s="29">
        <v>28</v>
      </c>
      <c r="B34" s="29" t="s">
        <v>720</v>
      </c>
      <c r="C34" s="30" t="s">
        <v>721</v>
      </c>
      <c r="D34" s="31" t="s">
        <v>147</v>
      </c>
      <c r="E34" s="59"/>
      <c r="F34" s="60"/>
      <c r="G34" s="60"/>
      <c r="H34" s="60"/>
      <c r="I34" s="221"/>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2"/>
        <v>0</v>
      </c>
      <c r="AK34" s="172">
        <f t="shared" si="3"/>
        <v>0</v>
      </c>
      <c r="AL34" s="172">
        <f t="shared" si="4"/>
        <v>0</v>
      </c>
    </row>
    <row r="35" spans="1:41" s="17" customFormat="1" ht="23.1" customHeight="1">
      <c r="A35" s="29">
        <v>29</v>
      </c>
      <c r="B35" s="29" t="s">
        <v>722</v>
      </c>
      <c r="C35" s="30" t="s">
        <v>723</v>
      </c>
      <c r="D35" s="31" t="s">
        <v>551</v>
      </c>
      <c r="E35" s="59"/>
      <c r="F35" s="60"/>
      <c r="G35" s="60"/>
      <c r="H35" s="60"/>
      <c r="I35" s="221"/>
      <c r="J35" s="60"/>
      <c r="K35" s="60" t="s">
        <v>6</v>
      </c>
      <c r="L35" s="60"/>
      <c r="M35" s="60"/>
      <c r="N35" s="60"/>
      <c r="O35" s="60"/>
      <c r="P35" s="60" t="s">
        <v>6</v>
      </c>
      <c r="Q35" s="60"/>
      <c r="R35" s="60"/>
      <c r="S35" s="60"/>
      <c r="T35" s="60"/>
      <c r="U35" s="60"/>
      <c r="V35" s="60"/>
      <c r="W35" s="60" t="s">
        <v>6</v>
      </c>
      <c r="X35" s="60"/>
      <c r="Y35" s="60"/>
      <c r="Z35" s="60"/>
      <c r="AA35" s="60"/>
      <c r="AB35" s="60"/>
      <c r="AC35" s="60"/>
      <c r="AD35" s="60"/>
      <c r="AE35" s="60"/>
      <c r="AF35" s="60"/>
      <c r="AG35" s="60"/>
      <c r="AH35" s="60"/>
      <c r="AI35" s="60"/>
      <c r="AJ35" s="11">
        <f t="shared" si="2"/>
        <v>3</v>
      </c>
      <c r="AK35" s="172">
        <f t="shared" si="3"/>
        <v>0</v>
      </c>
      <c r="AL35" s="172">
        <f t="shared" si="4"/>
        <v>0</v>
      </c>
    </row>
    <row r="36" spans="1:41" s="17" customFormat="1" ht="23.1" customHeight="1">
      <c r="A36" s="29">
        <v>30</v>
      </c>
      <c r="B36" s="29" t="s">
        <v>724</v>
      </c>
      <c r="C36" s="30" t="s">
        <v>725</v>
      </c>
      <c r="D36" s="31" t="s">
        <v>551</v>
      </c>
      <c r="E36" s="59"/>
      <c r="F36" s="60"/>
      <c r="G36" s="60"/>
      <c r="H36" s="60"/>
      <c r="I36" s="221"/>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2"/>
        <v>0</v>
      </c>
      <c r="AK36" s="172">
        <f t="shared" si="3"/>
        <v>0</v>
      </c>
      <c r="AL36" s="172">
        <f t="shared" si="4"/>
        <v>0</v>
      </c>
    </row>
    <row r="37" spans="1:41" s="25" customFormat="1" ht="23.1" customHeight="1">
      <c r="A37" s="29">
        <v>31</v>
      </c>
      <c r="B37" s="29" t="s">
        <v>726</v>
      </c>
      <c r="C37" s="30" t="s">
        <v>727</v>
      </c>
      <c r="D37" s="31" t="s">
        <v>579</v>
      </c>
      <c r="E37" s="59"/>
      <c r="F37" s="60"/>
      <c r="G37" s="60"/>
      <c r="H37" s="60"/>
      <c r="I37" s="221"/>
      <c r="J37" s="60"/>
      <c r="K37" s="60"/>
      <c r="L37" s="47"/>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2"/>
        <v>0</v>
      </c>
      <c r="AK37" s="172">
        <f t="shared" si="3"/>
        <v>0</v>
      </c>
      <c r="AL37" s="172">
        <f t="shared" si="4"/>
        <v>0</v>
      </c>
    </row>
    <row r="38" spans="1:41" s="17" customFormat="1" ht="23.1" customHeight="1">
      <c r="A38" s="29">
        <v>32</v>
      </c>
      <c r="B38" s="29" t="s">
        <v>728</v>
      </c>
      <c r="C38" s="30" t="s">
        <v>52</v>
      </c>
      <c r="D38" s="31" t="s">
        <v>151</v>
      </c>
      <c r="E38" s="59"/>
      <c r="F38" s="60"/>
      <c r="G38" s="60"/>
      <c r="H38" s="60"/>
      <c r="I38" s="222"/>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2"/>
        <v>0</v>
      </c>
      <c r="AK38" s="172">
        <f t="shared" si="3"/>
        <v>0</v>
      </c>
      <c r="AL38" s="172">
        <f t="shared" si="4"/>
        <v>0</v>
      </c>
    </row>
    <row r="39" spans="1:41" s="17" customFormat="1" ht="23.1" customHeight="1">
      <c r="A39" s="29">
        <v>33</v>
      </c>
      <c r="B39" s="29" t="s">
        <v>729</v>
      </c>
      <c r="C39" s="30" t="s">
        <v>730</v>
      </c>
      <c r="D39" s="31" t="s">
        <v>68</v>
      </c>
      <c r="E39" s="59"/>
      <c r="F39" s="60"/>
      <c r="G39" s="60"/>
      <c r="H39" s="60"/>
      <c r="I39" s="221"/>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11">
        <f t="shared" si="2"/>
        <v>0</v>
      </c>
      <c r="AK39" s="172">
        <f t="shared" si="3"/>
        <v>0</v>
      </c>
      <c r="AL39" s="172">
        <f t="shared" si="4"/>
        <v>0</v>
      </c>
    </row>
    <row r="40" spans="1:41" s="17" customFormat="1" ht="23.1" customHeight="1">
      <c r="A40" s="29">
        <v>34</v>
      </c>
      <c r="B40" s="29" t="s">
        <v>731</v>
      </c>
      <c r="C40" s="30" t="s">
        <v>732</v>
      </c>
      <c r="D40" s="31" t="s">
        <v>93</v>
      </c>
      <c r="E40" s="59"/>
      <c r="F40" s="60"/>
      <c r="G40" s="60"/>
      <c r="H40" s="60" t="s">
        <v>6</v>
      </c>
      <c r="I40" s="221" t="s">
        <v>7</v>
      </c>
      <c r="J40" s="60"/>
      <c r="K40" s="60" t="s">
        <v>6</v>
      </c>
      <c r="L40" s="60"/>
      <c r="M40" s="60"/>
      <c r="N40" s="60"/>
      <c r="O40" s="60"/>
      <c r="P40" s="60" t="s">
        <v>6</v>
      </c>
      <c r="Q40" s="60"/>
      <c r="R40" s="60"/>
      <c r="S40" s="60"/>
      <c r="T40" s="60"/>
      <c r="U40" s="60"/>
      <c r="V40" s="60"/>
      <c r="W40" s="60" t="s">
        <v>6</v>
      </c>
      <c r="X40" s="60"/>
      <c r="Y40" s="60"/>
      <c r="Z40" s="60"/>
      <c r="AA40" s="60"/>
      <c r="AB40" s="60"/>
      <c r="AC40" s="60"/>
      <c r="AD40" s="60"/>
      <c r="AE40" s="60"/>
      <c r="AF40" s="60"/>
      <c r="AG40" s="60"/>
      <c r="AH40" s="60"/>
      <c r="AI40" s="60"/>
      <c r="AJ40" s="11">
        <f t="shared" si="2"/>
        <v>4</v>
      </c>
      <c r="AK40" s="172">
        <f t="shared" si="3"/>
        <v>1</v>
      </c>
      <c r="AL40" s="172">
        <f t="shared" si="4"/>
        <v>0</v>
      </c>
    </row>
    <row r="41" spans="1:41" s="17" customFormat="1" ht="23.1" customHeight="1">
      <c r="A41" s="29">
        <v>35</v>
      </c>
      <c r="B41" s="29" t="s">
        <v>733</v>
      </c>
      <c r="C41" s="30" t="s">
        <v>734</v>
      </c>
      <c r="D41" s="31" t="s">
        <v>84</v>
      </c>
      <c r="E41" s="59"/>
      <c r="F41" s="60"/>
      <c r="G41" s="60"/>
      <c r="H41" s="60"/>
      <c r="I41" s="221"/>
      <c r="J41" s="60"/>
      <c r="K41" s="60" t="s">
        <v>6</v>
      </c>
      <c r="L41" s="60"/>
      <c r="M41" s="60"/>
      <c r="N41" s="60"/>
      <c r="O41" s="60"/>
      <c r="P41" s="60"/>
      <c r="Q41" s="60"/>
      <c r="R41" s="60"/>
      <c r="S41" s="60"/>
      <c r="T41" s="60"/>
      <c r="U41" s="60"/>
      <c r="V41" s="60"/>
      <c r="W41" s="60" t="s">
        <v>7</v>
      </c>
      <c r="X41" s="60"/>
      <c r="Y41" s="60"/>
      <c r="Z41" s="60"/>
      <c r="AA41" s="60"/>
      <c r="AB41" s="60"/>
      <c r="AC41" s="60"/>
      <c r="AD41" s="60"/>
      <c r="AE41" s="60"/>
      <c r="AF41" s="60"/>
      <c r="AG41" s="60"/>
      <c r="AH41" s="60"/>
      <c r="AI41" s="60"/>
      <c r="AJ41" s="11">
        <f t="shared" si="2"/>
        <v>1</v>
      </c>
      <c r="AK41" s="172">
        <f t="shared" si="3"/>
        <v>1</v>
      </c>
      <c r="AL41" s="172">
        <f t="shared" si="4"/>
        <v>0</v>
      </c>
    </row>
    <row r="42" spans="1:41" s="17" customFormat="1" ht="23.1" customHeight="1">
      <c r="A42" s="29">
        <v>36</v>
      </c>
      <c r="B42" s="29" t="s">
        <v>735</v>
      </c>
      <c r="C42" s="30" t="s">
        <v>736</v>
      </c>
      <c r="D42" s="31" t="s">
        <v>85</v>
      </c>
      <c r="E42" s="59"/>
      <c r="F42" s="60"/>
      <c r="G42" s="60"/>
      <c r="H42" s="60"/>
      <c r="I42" s="221"/>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2"/>
        <v>0</v>
      </c>
      <c r="AK42" s="172">
        <f t="shared" si="3"/>
        <v>0</v>
      </c>
      <c r="AL42" s="172">
        <f t="shared" si="4"/>
        <v>0</v>
      </c>
    </row>
    <row r="43" spans="1:41" s="17" customFormat="1" ht="21" customHeight="1">
      <c r="A43" s="331" t="s">
        <v>10</v>
      </c>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175">
        <f>SUM(AJ7:AJ42)</f>
        <v>24</v>
      </c>
      <c r="AK43" s="147">
        <f>SUM(AK7:AK42)</f>
        <v>7</v>
      </c>
      <c r="AL43" s="147">
        <f>SUM(AL7:AL42)</f>
        <v>0</v>
      </c>
      <c r="AM43" s="16"/>
      <c r="AN43" s="16"/>
      <c r="AO43" s="16"/>
    </row>
    <row r="44" spans="1:41" s="17" customFormat="1" ht="21" customHeight="1">
      <c r="A44" s="324" t="s">
        <v>1410</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6"/>
      <c r="AM44" s="173"/>
      <c r="AN44" s="173"/>
    </row>
    <row r="45" spans="1:41">
      <c r="C45" s="327"/>
      <c r="D45" s="327"/>
      <c r="H45" s="23"/>
      <c r="I45" s="229"/>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27"/>
      <c r="D46" s="327"/>
      <c r="E46" s="327"/>
      <c r="F46" s="327"/>
      <c r="G46" s="327"/>
      <c r="H46" s="23"/>
      <c r="I46" s="229"/>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27"/>
      <c r="D47" s="327"/>
      <c r="E47" s="327"/>
      <c r="H47" s="23"/>
      <c r="I47" s="229"/>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27"/>
      <c r="D48" s="327"/>
      <c r="H48" s="23"/>
      <c r="I48" s="229"/>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sheetData>
  <mergeCells count="21">
    <mergeCell ref="AJ5:AJ6"/>
    <mergeCell ref="AK5:AK6"/>
    <mergeCell ref="A44:AL44"/>
    <mergeCell ref="AL5:AL6"/>
    <mergeCell ref="A1:P1"/>
    <mergeCell ref="Q1:AL1"/>
    <mergeCell ref="A2:P2"/>
    <mergeCell ref="Q2:AL2"/>
    <mergeCell ref="A3:AL3"/>
    <mergeCell ref="I4:L4"/>
    <mergeCell ref="M4:N4"/>
    <mergeCell ref="O4:Q4"/>
    <mergeCell ref="R4:T4"/>
    <mergeCell ref="A5:A6"/>
    <mergeCell ref="B5:B6"/>
    <mergeCell ref="C5:D6"/>
    <mergeCell ref="C48:D48"/>
    <mergeCell ref="C45:D45"/>
    <mergeCell ref="C46:G46"/>
    <mergeCell ref="A43:AI43"/>
    <mergeCell ref="C47:E47"/>
  </mergeCells>
  <conditionalFormatting sqref="E6:AI18 E37:K37 E20:AI36 E19:K19 M19:AI19 M37:AI37 E38:AI42">
    <cfRule type="expression" dxfId="65" priority="3">
      <formula>IF(E$6="CN",1,0)</formula>
    </cfRule>
  </conditionalFormatting>
  <conditionalFormatting sqref="L37">
    <cfRule type="expression" dxfId="64" priority="2">
      <formula>IF(L$6="CN",1,0)</formula>
    </cfRule>
  </conditionalFormatting>
  <conditionalFormatting sqref="L19">
    <cfRule type="expression" dxfId="63"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opLeftCell="B7" zoomScale="95" zoomScaleNormal="95" workbookViewId="0">
      <selection activeCell="X17" sqref="X17"/>
    </sheetView>
  </sheetViews>
  <sheetFormatPr defaultColWidth="9.33203125" defaultRowHeight="18"/>
  <cols>
    <col min="1" max="1" width="7.1640625" style="16" customWidth="1"/>
    <col min="2" max="2" width="17.6640625" style="16" customWidth="1"/>
    <col min="3" max="3" width="27" style="16" customWidth="1"/>
    <col min="4" max="4" width="10.5" style="16" customWidth="1"/>
    <col min="5" max="35" width="4" style="16" customWidth="1"/>
    <col min="36" max="38" width="5.6640625" style="16" customWidth="1"/>
    <col min="39" max="16384" width="9.33203125" style="16"/>
  </cols>
  <sheetData>
    <row r="1" spans="1:38">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ht="30.75" customHeight="1">
      <c r="A3" s="320" t="s">
        <v>737</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c r="A7" s="29">
        <v>1</v>
      </c>
      <c r="B7" s="29" t="s">
        <v>738</v>
      </c>
      <c r="C7" s="30" t="s">
        <v>739</v>
      </c>
      <c r="D7" s="31" t="s">
        <v>740</v>
      </c>
      <c r="E7" s="85"/>
      <c r="F7" s="57"/>
      <c r="G7" s="57"/>
      <c r="H7" s="57"/>
      <c r="I7" s="56"/>
      <c r="J7" s="57"/>
      <c r="K7" s="57"/>
      <c r="L7" s="57"/>
      <c r="M7" s="57"/>
      <c r="N7" s="57"/>
      <c r="O7" s="57"/>
      <c r="P7" s="57"/>
      <c r="Q7" s="56"/>
      <c r="R7" s="57"/>
      <c r="S7" s="57"/>
      <c r="T7" s="57"/>
      <c r="U7" s="57"/>
      <c r="V7" s="56"/>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17" customFormat="1">
      <c r="A8" s="29">
        <v>2</v>
      </c>
      <c r="B8" s="29" t="s">
        <v>741</v>
      </c>
      <c r="C8" s="30" t="s">
        <v>742</v>
      </c>
      <c r="D8" s="31" t="s">
        <v>743</v>
      </c>
      <c r="E8" s="85"/>
      <c r="F8" s="57"/>
      <c r="G8" s="57"/>
      <c r="H8" s="57"/>
      <c r="I8" s="56"/>
      <c r="J8" s="57"/>
      <c r="K8" s="57" t="s">
        <v>6</v>
      </c>
      <c r="L8" s="57"/>
      <c r="M8" s="57"/>
      <c r="N8" s="57"/>
      <c r="O8" s="57"/>
      <c r="P8" s="57"/>
      <c r="Q8" s="56" t="s">
        <v>7</v>
      </c>
      <c r="R8" s="57"/>
      <c r="S8" s="57"/>
      <c r="T8" s="57"/>
      <c r="U8" s="57"/>
      <c r="V8" s="56" t="s">
        <v>8</v>
      </c>
      <c r="W8" s="57" t="s">
        <v>8</v>
      </c>
      <c r="X8" s="57"/>
      <c r="Y8" s="57"/>
      <c r="Z8" s="57"/>
      <c r="AA8" s="57"/>
      <c r="AB8" s="57"/>
      <c r="AC8" s="57"/>
      <c r="AD8" s="57"/>
      <c r="AE8" s="57"/>
      <c r="AF8" s="57"/>
      <c r="AG8" s="57"/>
      <c r="AH8" s="57"/>
      <c r="AI8" s="57"/>
      <c r="AJ8" s="11">
        <f t="shared" ref="AJ8:AJ32" si="2">COUNTIF(E8:AI8,"K")+2*COUNTIF(E8:AI8,"2K")+COUNTIF(E8:AI8,"TK")+COUNTIF(E8:AI8,"KT")+COUNTIF(E8:AI8,"PK")+COUNTIF(E8:AI8,"KP")+2*COUNTIF(E8:AI8,"K2")</f>
        <v>1</v>
      </c>
      <c r="AK8" s="172">
        <f t="shared" ref="AK8:AK32" si="3">COUNTIF(F8:AJ8,"P")+2*COUNTIF(F8:AJ8,"2P")+COUNTIF(F8:AJ8,"TP")+COUNTIF(F8:AJ8,"PT")+COUNTIF(F8:AJ8,"PK")+COUNTIF(F8:AJ8,"KP")+2*COUNTIF(F8:AJ8,"P2")</f>
        <v>1</v>
      </c>
      <c r="AL8" s="189">
        <f t="shared" ref="AL8:AL32" si="4">COUNTIF(E8:AI8,"T")+2*COUNTIF(E8:AI8,"2T")+2*COUNTIF(E8:AI8,"T2")+COUNTIF(E8:AI8,"PT")+COUNTIF(E8:AI8,"TP")+COUNTIF(E8:AI8,"TK")+COUNTIF(E8:AI8,"KT")</f>
        <v>2</v>
      </c>
    </row>
    <row r="9" spans="1:38" s="17" customFormat="1">
      <c r="A9" s="29">
        <v>3</v>
      </c>
      <c r="B9" s="29" t="s">
        <v>744</v>
      </c>
      <c r="C9" s="30" t="s">
        <v>745</v>
      </c>
      <c r="D9" s="31" t="s">
        <v>529</v>
      </c>
      <c r="E9" s="85"/>
      <c r="F9" s="57"/>
      <c r="G9" s="57"/>
      <c r="H9" s="57"/>
      <c r="I9" s="56"/>
      <c r="J9" s="57"/>
      <c r="K9" s="57"/>
      <c r="L9" s="57"/>
      <c r="M9" s="57"/>
      <c r="N9" s="57"/>
      <c r="O9" s="57"/>
      <c r="P9" s="57"/>
      <c r="Q9" s="56"/>
      <c r="R9" s="57"/>
      <c r="S9" s="57"/>
      <c r="T9" s="57"/>
      <c r="U9" s="57"/>
      <c r="V9" s="56"/>
      <c r="W9" s="57"/>
      <c r="X9" s="57"/>
      <c r="Y9" s="57"/>
      <c r="Z9" s="57"/>
      <c r="AA9" s="57"/>
      <c r="AB9" s="57"/>
      <c r="AC9" s="57"/>
      <c r="AD9" s="57"/>
      <c r="AE9" s="57"/>
      <c r="AF9" s="57"/>
      <c r="AG9" s="57"/>
      <c r="AH9" s="57"/>
      <c r="AI9" s="57"/>
      <c r="AJ9" s="11">
        <f t="shared" si="2"/>
        <v>0</v>
      </c>
      <c r="AK9" s="172">
        <f t="shared" si="3"/>
        <v>0</v>
      </c>
      <c r="AL9" s="189">
        <f t="shared" si="4"/>
        <v>0</v>
      </c>
    </row>
    <row r="10" spans="1:38" s="17" customFormat="1">
      <c r="A10" s="29">
        <v>4</v>
      </c>
      <c r="B10" s="29" t="s">
        <v>746</v>
      </c>
      <c r="C10" s="30" t="s">
        <v>747</v>
      </c>
      <c r="D10" s="31" t="s">
        <v>39</v>
      </c>
      <c r="E10" s="85"/>
      <c r="F10" s="57"/>
      <c r="G10" s="57"/>
      <c r="H10" s="57"/>
      <c r="I10" s="57" t="s">
        <v>6</v>
      </c>
      <c r="J10" s="57"/>
      <c r="K10" s="57"/>
      <c r="L10" s="57"/>
      <c r="M10" s="57"/>
      <c r="N10" s="57"/>
      <c r="O10" s="57"/>
      <c r="P10" s="57"/>
      <c r="Q10" s="56"/>
      <c r="R10" s="57"/>
      <c r="S10" s="57"/>
      <c r="T10" s="57"/>
      <c r="U10" s="57"/>
      <c r="V10" s="56"/>
      <c r="W10" s="57"/>
      <c r="X10" s="57"/>
      <c r="Y10" s="57"/>
      <c r="Z10" s="57"/>
      <c r="AA10" s="57"/>
      <c r="AB10" s="57"/>
      <c r="AC10" s="57"/>
      <c r="AD10" s="57"/>
      <c r="AE10" s="57"/>
      <c r="AF10" s="57"/>
      <c r="AG10" s="57"/>
      <c r="AH10" s="57"/>
      <c r="AI10" s="57"/>
      <c r="AJ10" s="11">
        <f t="shared" si="2"/>
        <v>1</v>
      </c>
      <c r="AK10" s="172">
        <f t="shared" si="3"/>
        <v>0</v>
      </c>
      <c r="AL10" s="189">
        <f t="shared" si="4"/>
        <v>0</v>
      </c>
    </row>
    <row r="11" spans="1:38" s="17" customFormat="1">
      <c r="A11" s="29">
        <v>5</v>
      </c>
      <c r="B11" s="29" t="s">
        <v>749</v>
      </c>
      <c r="C11" s="30" t="s">
        <v>750</v>
      </c>
      <c r="D11" s="31" t="s">
        <v>15</v>
      </c>
      <c r="E11" s="85"/>
      <c r="F11" s="57"/>
      <c r="G11" s="57"/>
      <c r="H11" s="57"/>
      <c r="I11" s="56"/>
      <c r="J11" s="57"/>
      <c r="K11" s="57"/>
      <c r="L11" s="57"/>
      <c r="M11" s="57"/>
      <c r="N11" s="57"/>
      <c r="O11" s="57"/>
      <c r="P11" s="57"/>
      <c r="Q11" s="56"/>
      <c r="R11" s="57" t="s">
        <v>6</v>
      </c>
      <c r="S11" s="57" t="s">
        <v>6</v>
      </c>
      <c r="T11" s="57"/>
      <c r="U11" s="57"/>
      <c r="V11" s="56" t="s">
        <v>6</v>
      </c>
      <c r="W11" s="57"/>
      <c r="X11" s="57"/>
      <c r="Y11" s="57"/>
      <c r="Z11" s="57"/>
      <c r="AA11" s="57"/>
      <c r="AB11" s="57"/>
      <c r="AC11" s="57"/>
      <c r="AD11" s="57"/>
      <c r="AE11" s="57"/>
      <c r="AF11" s="57"/>
      <c r="AG11" s="57"/>
      <c r="AH11" s="57"/>
      <c r="AI11" s="57"/>
      <c r="AJ11" s="11">
        <f t="shared" si="2"/>
        <v>3</v>
      </c>
      <c r="AK11" s="172">
        <f t="shared" si="3"/>
        <v>0</v>
      </c>
      <c r="AL11" s="189">
        <f t="shared" si="4"/>
        <v>0</v>
      </c>
    </row>
    <row r="12" spans="1:38" s="17" customFormat="1">
      <c r="A12" s="29">
        <v>6</v>
      </c>
      <c r="B12" s="29" t="s">
        <v>751</v>
      </c>
      <c r="C12" s="30" t="s">
        <v>752</v>
      </c>
      <c r="D12" s="31" t="s">
        <v>753</v>
      </c>
      <c r="E12" s="57"/>
      <c r="F12" s="57"/>
      <c r="G12" s="57"/>
      <c r="H12" s="57"/>
      <c r="I12" s="56"/>
      <c r="J12" s="57"/>
      <c r="K12" s="57"/>
      <c r="L12" s="57"/>
      <c r="M12" s="57"/>
      <c r="N12" s="57"/>
      <c r="O12" s="57"/>
      <c r="P12" s="57"/>
      <c r="Q12" s="56"/>
      <c r="R12" s="57"/>
      <c r="S12" s="57"/>
      <c r="T12" s="57"/>
      <c r="U12" s="57"/>
      <c r="V12" s="56"/>
      <c r="W12" s="57"/>
      <c r="X12" s="57"/>
      <c r="Y12" s="57"/>
      <c r="Z12" s="57"/>
      <c r="AA12" s="57"/>
      <c r="AB12" s="57"/>
      <c r="AC12" s="57"/>
      <c r="AD12" s="57"/>
      <c r="AE12" s="57"/>
      <c r="AF12" s="57"/>
      <c r="AG12" s="57"/>
      <c r="AH12" s="57"/>
      <c r="AI12" s="57"/>
      <c r="AJ12" s="11">
        <f t="shared" si="2"/>
        <v>0</v>
      </c>
      <c r="AK12" s="172">
        <f t="shared" si="3"/>
        <v>0</v>
      </c>
      <c r="AL12" s="189">
        <f t="shared" si="4"/>
        <v>0</v>
      </c>
    </row>
    <row r="13" spans="1:38" s="17" customFormat="1">
      <c r="A13" s="29">
        <v>7</v>
      </c>
      <c r="B13" s="29" t="s">
        <v>754</v>
      </c>
      <c r="C13" s="30" t="s">
        <v>755</v>
      </c>
      <c r="D13" s="31" t="s">
        <v>756</v>
      </c>
      <c r="E13" s="57"/>
      <c r="F13" s="57"/>
      <c r="G13" s="57"/>
      <c r="H13" s="57"/>
      <c r="I13" s="56"/>
      <c r="J13" s="57"/>
      <c r="K13" s="57"/>
      <c r="L13" s="57"/>
      <c r="M13" s="57"/>
      <c r="N13" s="57"/>
      <c r="O13" s="57"/>
      <c r="P13" s="57"/>
      <c r="Q13" s="56"/>
      <c r="R13" s="57"/>
      <c r="S13" s="57"/>
      <c r="T13" s="57"/>
      <c r="U13" s="57"/>
      <c r="V13" s="56"/>
      <c r="W13" s="57"/>
      <c r="X13" s="57"/>
      <c r="Y13" s="57"/>
      <c r="Z13" s="57"/>
      <c r="AA13" s="57"/>
      <c r="AB13" s="57"/>
      <c r="AC13" s="57"/>
      <c r="AD13" s="57"/>
      <c r="AE13" s="57"/>
      <c r="AF13" s="57"/>
      <c r="AG13" s="57"/>
      <c r="AH13" s="57"/>
      <c r="AI13" s="57"/>
      <c r="AJ13" s="11">
        <f t="shared" si="2"/>
        <v>0</v>
      </c>
      <c r="AK13" s="172">
        <f t="shared" si="3"/>
        <v>0</v>
      </c>
      <c r="AL13" s="189">
        <f t="shared" si="4"/>
        <v>0</v>
      </c>
    </row>
    <row r="14" spans="1:38" s="17" customFormat="1">
      <c r="A14" s="29">
        <v>8</v>
      </c>
      <c r="B14" s="29" t="s">
        <v>757</v>
      </c>
      <c r="C14" s="30" t="s">
        <v>758</v>
      </c>
      <c r="D14" s="31" t="s">
        <v>109</v>
      </c>
      <c r="E14" s="57"/>
      <c r="F14" s="57"/>
      <c r="G14" s="57"/>
      <c r="H14" s="57" t="s">
        <v>7</v>
      </c>
      <c r="I14" s="56"/>
      <c r="J14" s="57" t="s">
        <v>6</v>
      </c>
      <c r="K14" s="57"/>
      <c r="L14" s="57"/>
      <c r="M14" s="57"/>
      <c r="N14" s="57"/>
      <c r="O14" s="57" t="s">
        <v>6</v>
      </c>
      <c r="P14" s="57"/>
      <c r="Q14" s="56" t="s">
        <v>6</v>
      </c>
      <c r="R14" s="57"/>
      <c r="S14" s="57" t="s">
        <v>6</v>
      </c>
      <c r="T14" s="57"/>
      <c r="U14" s="57"/>
      <c r="V14" s="56" t="s">
        <v>6</v>
      </c>
      <c r="W14" s="57" t="s">
        <v>6</v>
      </c>
      <c r="X14" s="57" t="s">
        <v>6</v>
      </c>
      <c r="Y14" s="57"/>
      <c r="Z14" s="57"/>
      <c r="AA14" s="57"/>
      <c r="AB14" s="57"/>
      <c r="AC14" s="57"/>
      <c r="AD14" s="57"/>
      <c r="AE14" s="57"/>
      <c r="AF14" s="57"/>
      <c r="AG14" s="57"/>
      <c r="AH14" s="57"/>
      <c r="AI14" s="57"/>
      <c r="AJ14" s="11">
        <f t="shared" si="2"/>
        <v>7</v>
      </c>
      <c r="AK14" s="172">
        <f t="shared" si="3"/>
        <v>1</v>
      </c>
      <c r="AL14" s="189">
        <f t="shared" si="4"/>
        <v>0</v>
      </c>
    </row>
    <row r="15" spans="1:38" s="17" customFormat="1">
      <c r="A15" s="29">
        <v>9</v>
      </c>
      <c r="B15" s="29" t="s">
        <v>759</v>
      </c>
      <c r="C15" s="30" t="s">
        <v>760</v>
      </c>
      <c r="D15" s="31" t="s">
        <v>109</v>
      </c>
      <c r="E15" s="57"/>
      <c r="F15" s="57"/>
      <c r="G15" s="57"/>
      <c r="H15" s="57"/>
      <c r="I15" s="56"/>
      <c r="J15" s="57"/>
      <c r="K15" s="57"/>
      <c r="L15" s="57"/>
      <c r="M15" s="57"/>
      <c r="N15" s="57"/>
      <c r="O15" s="57"/>
      <c r="P15" s="57"/>
      <c r="Q15" s="56"/>
      <c r="R15" s="57"/>
      <c r="S15" s="57"/>
      <c r="T15" s="57"/>
      <c r="U15" s="57"/>
      <c r="V15" s="56"/>
      <c r="W15" s="57"/>
      <c r="X15" s="57"/>
      <c r="Y15" s="57"/>
      <c r="Z15" s="57"/>
      <c r="AA15" s="57"/>
      <c r="AB15" s="57"/>
      <c r="AC15" s="57"/>
      <c r="AD15" s="57"/>
      <c r="AE15" s="57"/>
      <c r="AF15" s="57"/>
      <c r="AG15" s="57"/>
      <c r="AH15" s="57"/>
      <c r="AI15" s="57"/>
      <c r="AJ15" s="11">
        <f t="shared" si="2"/>
        <v>0</v>
      </c>
      <c r="AK15" s="172">
        <f t="shared" si="3"/>
        <v>0</v>
      </c>
      <c r="AL15" s="189">
        <f t="shared" si="4"/>
        <v>0</v>
      </c>
    </row>
    <row r="16" spans="1:38" s="17" customFormat="1">
      <c r="A16" s="29">
        <v>10</v>
      </c>
      <c r="B16" s="29" t="s">
        <v>761</v>
      </c>
      <c r="C16" s="30" t="s">
        <v>762</v>
      </c>
      <c r="D16" s="31" t="s">
        <v>321</v>
      </c>
      <c r="E16" s="57"/>
      <c r="F16" s="57"/>
      <c r="G16" s="57"/>
      <c r="H16" s="57"/>
      <c r="I16" s="56"/>
      <c r="J16" s="57"/>
      <c r="K16" s="57"/>
      <c r="L16" s="57"/>
      <c r="M16" s="57"/>
      <c r="N16" s="57"/>
      <c r="O16" s="57"/>
      <c r="P16" s="57"/>
      <c r="Q16" s="56"/>
      <c r="R16" s="57"/>
      <c r="S16" s="57" t="s">
        <v>8</v>
      </c>
      <c r="T16" s="57"/>
      <c r="U16" s="57"/>
      <c r="V16" s="56"/>
      <c r="W16" s="57"/>
      <c r="X16" s="57"/>
      <c r="Y16" s="57"/>
      <c r="Z16" s="57"/>
      <c r="AA16" s="57"/>
      <c r="AB16" s="57"/>
      <c r="AC16" s="57"/>
      <c r="AD16" s="57"/>
      <c r="AE16" s="57"/>
      <c r="AF16" s="57"/>
      <c r="AG16" s="57"/>
      <c r="AH16" s="57"/>
      <c r="AI16" s="57"/>
      <c r="AJ16" s="11">
        <f t="shared" si="2"/>
        <v>0</v>
      </c>
      <c r="AK16" s="172">
        <f t="shared" si="3"/>
        <v>0</v>
      </c>
      <c r="AL16" s="189">
        <f t="shared" si="4"/>
        <v>1</v>
      </c>
    </row>
    <row r="17" spans="1:38" s="17" customFormat="1">
      <c r="A17" s="29">
        <v>11</v>
      </c>
      <c r="B17" s="29" t="s">
        <v>763</v>
      </c>
      <c r="C17" s="30" t="s">
        <v>1419</v>
      </c>
      <c r="D17" s="31" t="s">
        <v>96</v>
      </c>
      <c r="E17" s="57"/>
      <c r="F17" s="57"/>
      <c r="G17" s="57"/>
      <c r="H17" s="57"/>
      <c r="I17" s="56"/>
      <c r="J17" s="57"/>
      <c r="K17" s="57"/>
      <c r="L17" s="57"/>
      <c r="M17" s="57"/>
      <c r="N17" s="57"/>
      <c r="O17" s="57"/>
      <c r="P17" s="57"/>
      <c r="Q17" s="56"/>
      <c r="R17" s="57"/>
      <c r="S17" s="57"/>
      <c r="T17" s="57"/>
      <c r="U17" s="57"/>
      <c r="V17" s="56"/>
      <c r="W17" s="57"/>
      <c r="X17" s="57"/>
      <c r="Y17" s="57"/>
      <c r="Z17" s="57"/>
      <c r="AA17" s="57"/>
      <c r="AB17" s="57"/>
      <c r="AC17" s="57"/>
      <c r="AD17" s="57"/>
      <c r="AE17" s="57"/>
      <c r="AF17" s="57"/>
      <c r="AG17" s="57"/>
      <c r="AH17" s="57"/>
      <c r="AI17" s="57"/>
      <c r="AJ17" s="11">
        <f t="shared" si="2"/>
        <v>0</v>
      </c>
      <c r="AK17" s="172">
        <f t="shared" si="3"/>
        <v>0</v>
      </c>
      <c r="AL17" s="189">
        <f t="shared" si="4"/>
        <v>0</v>
      </c>
    </row>
    <row r="18" spans="1:38" s="17" customFormat="1">
      <c r="A18" s="29">
        <v>12</v>
      </c>
      <c r="B18" s="29" t="s">
        <v>764</v>
      </c>
      <c r="C18" s="30" t="s">
        <v>522</v>
      </c>
      <c r="D18" s="31" t="s">
        <v>96</v>
      </c>
      <c r="E18" s="57"/>
      <c r="F18" s="57"/>
      <c r="G18" s="57"/>
      <c r="H18" s="57"/>
      <c r="I18" s="56"/>
      <c r="J18" s="57"/>
      <c r="K18" s="57"/>
      <c r="L18" s="57"/>
      <c r="M18" s="57"/>
      <c r="N18" s="57"/>
      <c r="O18" s="57"/>
      <c r="P18" s="57"/>
      <c r="Q18" s="56"/>
      <c r="R18" s="57"/>
      <c r="S18" s="57"/>
      <c r="T18" s="57"/>
      <c r="U18" s="57"/>
      <c r="V18" s="56"/>
      <c r="W18" s="57"/>
      <c r="X18" s="57"/>
      <c r="Y18" s="57"/>
      <c r="Z18" s="57"/>
      <c r="AA18" s="57"/>
      <c r="AB18" s="57"/>
      <c r="AC18" s="57"/>
      <c r="AD18" s="57"/>
      <c r="AE18" s="57"/>
      <c r="AF18" s="57"/>
      <c r="AG18" s="57"/>
      <c r="AH18" s="57"/>
      <c r="AI18" s="57"/>
      <c r="AJ18" s="11">
        <f t="shared" si="2"/>
        <v>0</v>
      </c>
      <c r="AK18" s="172">
        <f t="shared" si="3"/>
        <v>0</v>
      </c>
      <c r="AL18" s="189">
        <f t="shared" si="4"/>
        <v>0</v>
      </c>
    </row>
    <row r="19" spans="1:38" s="17" customFormat="1">
      <c r="A19" s="29">
        <v>13</v>
      </c>
      <c r="B19" s="29" t="s">
        <v>560</v>
      </c>
      <c r="C19" s="30" t="s">
        <v>561</v>
      </c>
      <c r="D19" s="31" t="s">
        <v>74</v>
      </c>
      <c r="E19" s="57"/>
      <c r="F19" s="86"/>
      <c r="G19" s="86"/>
      <c r="H19" s="86"/>
      <c r="I19" s="56"/>
      <c r="J19" s="86"/>
      <c r="K19" s="86"/>
      <c r="L19" s="86"/>
      <c r="M19" s="86"/>
      <c r="N19" s="86"/>
      <c r="O19" s="86"/>
      <c r="P19" s="86"/>
      <c r="Q19" s="56"/>
      <c r="R19" s="86"/>
      <c r="S19" s="86"/>
      <c r="T19" s="86"/>
      <c r="U19" s="86"/>
      <c r="V19" s="56"/>
      <c r="W19" s="86"/>
      <c r="X19" s="86"/>
      <c r="Y19" s="86"/>
      <c r="Z19" s="86"/>
      <c r="AA19" s="86"/>
      <c r="AB19" s="86"/>
      <c r="AC19" s="86"/>
      <c r="AD19" s="86"/>
      <c r="AE19" s="86"/>
      <c r="AF19" s="86"/>
      <c r="AG19" s="86"/>
      <c r="AH19" s="86"/>
      <c r="AI19" s="86"/>
      <c r="AJ19" s="11">
        <f t="shared" si="2"/>
        <v>0</v>
      </c>
      <c r="AK19" s="172">
        <f t="shared" si="3"/>
        <v>0</v>
      </c>
      <c r="AL19" s="189">
        <f t="shared" si="4"/>
        <v>0</v>
      </c>
    </row>
    <row r="20" spans="1:38" s="17" customFormat="1">
      <c r="A20" s="29">
        <v>14</v>
      </c>
      <c r="B20" s="29" t="s">
        <v>562</v>
      </c>
      <c r="C20" s="30" t="s">
        <v>61</v>
      </c>
      <c r="D20" s="31" t="s">
        <v>9</v>
      </c>
      <c r="E20" s="57"/>
      <c r="F20" s="57"/>
      <c r="G20" s="57"/>
      <c r="H20" s="57"/>
      <c r="I20" s="56"/>
      <c r="J20" s="57"/>
      <c r="K20" s="57"/>
      <c r="L20" s="57"/>
      <c r="M20" s="57"/>
      <c r="N20" s="57"/>
      <c r="O20" s="57" t="s">
        <v>6</v>
      </c>
      <c r="P20" s="57" t="s">
        <v>6</v>
      </c>
      <c r="Q20" s="56"/>
      <c r="R20" s="57" t="s">
        <v>6</v>
      </c>
      <c r="S20" s="57" t="s">
        <v>8</v>
      </c>
      <c r="T20" s="57"/>
      <c r="U20" s="57"/>
      <c r="V20" s="56"/>
      <c r="W20" s="57"/>
      <c r="X20" s="57"/>
      <c r="Y20" s="57"/>
      <c r="Z20" s="57"/>
      <c r="AA20" s="57"/>
      <c r="AB20" s="57"/>
      <c r="AC20" s="57"/>
      <c r="AD20" s="57"/>
      <c r="AE20" s="57"/>
      <c r="AF20" s="57"/>
      <c r="AG20" s="57"/>
      <c r="AH20" s="57"/>
      <c r="AI20" s="57"/>
      <c r="AJ20" s="11">
        <f t="shared" si="2"/>
        <v>3</v>
      </c>
      <c r="AK20" s="172">
        <f t="shared" si="3"/>
        <v>0</v>
      </c>
      <c r="AL20" s="189">
        <f t="shared" si="4"/>
        <v>1</v>
      </c>
    </row>
    <row r="21" spans="1:38" s="17" customFormat="1">
      <c r="A21" s="29">
        <v>15</v>
      </c>
      <c r="B21" s="29" t="s">
        <v>563</v>
      </c>
      <c r="C21" s="30" t="s">
        <v>25</v>
      </c>
      <c r="D21" s="31" t="s">
        <v>120</v>
      </c>
      <c r="E21" s="57"/>
      <c r="F21" s="57"/>
      <c r="G21" s="57"/>
      <c r="H21" s="57"/>
      <c r="I21" s="56"/>
      <c r="J21" s="57"/>
      <c r="K21" s="57"/>
      <c r="M21" s="57"/>
      <c r="N21" s="57"/>
      <c r="O21" s="57"/>
      <c r="P21" s="57"/>
      <c r="Q21" s="56"/>
      <c r="R21" s="57"/>
      <c r="S21" s="57"/>
      <c r="T21" s="57"/>
      <c r="U21" s="57"/>
      <c r="V21" s="56"/>
      <c r="W21" s="57"/>
      <c r="X21" s="57"/>
      <c r="Y21" s="57"/>
      <c r="Z21" s="57"/>
      <c r="AA21" s="57"/>
      <c r="AB21" s="57"/>
      <c r="AC21" s="57"/>
      <c r="AD21" s="57"/>
      <c r="AE21" s="57"/>
      <c r="AF21" s="57"/>
      <c r="AG21" s="57"/>
      <c r="AH21" s="57"/>
      <c r="AI21" s="57"/>
      <c r="AJ21" s="11">
        <f t="shared" si="2"/>
        <v>0</v>
      </c>
      <c r="AK21" s="172">
        <f t="shared" si="3"/>
        <v>0</v>
      </c>
      <c r="AL21" s="189">
        <f t="shared" si="4"/>
        <v>0</v>
      </c>
    </row>
    <row r="22" spans="1:38" s="25" customFormat="1">
      <c r="A22" s="29">
        <v>16</v>
      </c>
      <c r="B22" s="29" t="s">
        <v>564</v>
      </c>
      <c r="C22" s="30" t="s">
        <v>565</v>
      </c>
      <c r="D22" s="31" t="s">
        <v>120</v>
      </c>
      <c r="E22" s="57"/>
      <c r="F22" s="57"/>
      <c r="G22" s="57"/>
      <c r="H22" s="57"/>
      <c r="I22" s="56"/>
      <c r="J22" s="57"/>
      <c r="K22" s="57"/>
      <c r="L22" s="57"/>
      <c r="M22" s="57"/>
      <c r="N22" s="57"/>
      <c r="O22" s="57"/>
      <c r="P22" s="57"/>
      <c r="Q22" s="56"/>
      <c r="R22" s="57"/>
      <c r="S22" s="57"/>
      <c r="T22" s="57"/>
      <c r="U22" s="57"/>
      <c r="V22" s="56"/>
      <c r="W22" s="57"/>
      <c r="X22" s="57"/>
      <c r="Y22" s="57"/>
      <c r="Z22" s="57"/>
      <c r="AA22" s="57"/>
      <c r="AB22" s="57"/>
      <c r="AC22" s="57"/>
      <c r="AD22" s="57"/>
      <c r="AE22" s="57"/>
      <c r="AF22" s="57"/>
      <c r="AG22" s="57"/>
      <c r="AH22" s="57"/>
      <c r="AI22" s="57"/>
      <c r="AJ22" s="11">
        <f t="shared" si="2"/>
        <v>0</v>
      </c>
      <c r="AK22" s="172">
        <f t="shared" si="3"/>
        <v>0</v>
      </c>
      <c r="AL22" s="189">
        <f t="shared" si="4"/>
        <v>0</v>
      </c>
    </row>
    <row r="23" spans="1:38" s="81" customFormat="1">
      <c r="A23" s="29">
        <v>17</v>
      </c>
      <c r="B23" s="29" t="s">
        <v>566</v>
      </c>
      <c r="C23" s="30" t="s">
        <v>567</v>
      </c>
      <c r="D23" s="31" t="s">
        <v>101</v>
      </c>
      <c r="E23" s="57"/>
      <c r="F23" s="57"/>
      <c r="G23" s="57"/>
      <c r="H23" s="57" t="s">
        <v>7</v>
      </c>
      <c r="I23" s="56"/>
      <c r="J23" s="57"/>
      <c r="K23" s="57"/>
      <c r="L23" s="57"/>
      <c r="M23" s="57"/>
      <c r="N23" s="57"/>
      <c r="O23" s="57"/>
      <c r="P23" s="57"/>
      <c r="Q23" s="56"/>
      <c r="R23" s="57"/>
      <c r="S23" s="57"/>
      <c r="T23" s="57"/>
      <c r="U23" s="57"/>
      <c r="V23" s="56"/>
      <c r="W23" s="57"/>
      <c r="X23" s="57"/>
      <c r="Y23" s="57"/>
      <c r="Z23" s="57"/>
      <c r="AA23" s="57"/>
      <c r="AB23" s="57"/>
      <c r="AC23" s="57"/>
      <c r="AD23" s="57"/>
      <c r="AE23" s="57"/>
      <c r="AF23" s="57"/>
      <c r="AG23" s="57"/>
      <c r="AH23" s="57"/>
      <c r="AI23" s="57"/>
      <c r="AJ23" s="11">
        <f t="shared" si="2"/>
        <v>0</v>
      </c>
      <c r="AK23" s="172">
        <f t="shared" si="3"/>
        <v>1</v>
      </c>
      <c r="AL23" s="189">
        <f t="shared" si="4"/>
        <v>0</v>
      </c>
    </row>
    <row r="24" spans="1:38" s="81" customFormat="1">
      <c r="A24" s="29">
        <v>18</v>
      </c>
      <c r="B24" s="29" t="s">
        <v>568</v>
      </c>
      <c r="C24" s="30" t="s">
        <v>569</v>
      </c>
      <c r="D24" s="31" t="s">
        <v>541</v>
      </c>
      <c r="E24" s="57"/>
      <c r="F24" s="57"/>
      <c r="G24" s="57"/>
      <c r="H24" s="57"/>
      <c r="I24" s="56"/>
      <c r="J24" s="57"/>
      <c r="K24" s="57"/>
      <c r="L24" s="57"/>
      <c r="M24" s="57"/>
      <c r="N24" s="57"/>
      <c r="O24" s="57" t="s">
        <v>6</v>
      </c>
      <c r="P24" s="57"/>
      <c r="Q24" s="56" t="s">
        <v>6</v>
      </c>
      <c r="R24" s="57"/>
      <c r="S24" s="57" t="s">
        <v>6</v>
      </c>
      <c r="T24" s="57"/>
      <c r="U24" s="57"/>
      <c r="V24" s="56" t="s">
        <v>6</v>
      </c>
      <c r="W24" s="57" t="s">
        <v>6</v>
      </c>
      <c r="X24" s="57" t="s">
        <v>6</v>
      </c>
      <c r="Y24" s="57"/>
      <c r="Z24" s="57"/>
      <c r="AA24" s="57"/>
      <c r="AB24" s="57"/>
      <c r="AC24" s="57"/>
      <c r="AD24" s="57"/>
      <c r="AE24" s="57"/>
      <c r="AF24" s="57"/>
      <c r="AG24" s="57"/>
      <c r="AH24" s="57"/>
      <c r="AI24" s="57"/>
      <c r="AJ24" s="11">
        <f t="shared" si="2"/>
        <v>6</v>
      </c>
      <c r="AK24" s="172">
        <f t="shared" si="3"/>
        <v>0</v>
      </c>
      <c r="AL24" s="189">
        <f t="shared" si="4"/>
        <v>0</v>
      </c>
    </row>
    <row r="25" spans="1:38" s="81" customFormat="1">
      <c r="A25" s="29">
        <v>19</v>
      </c>
      <c r="B25" s="29" t="s">
        <v>570</v>
      </c>
      <c r="C25" s="30" t="s">
        <v>571</v>
      </c>
      <c r="D25" s="31" t="s">
        <v>349</v>
      </c>
      <c r="E25" s="57"/>
      <c r="F25" s="57"/>
      <c r="G25" s="57"/>
      <c r="H25" s="57"/>
      <c r="I25" s="56"/>
      <c r="J25" s="57" t="s">
        <v>6</v>
      </c>
      <c r="K25" s="57"/>
      <c r="L25" s="57"/>
      <c r="M25" s="57"/>
      <c r="N25" s="57"/>
      <c r="O25" s="57" t="s">
        <v>6</v>
      </c>
      <c r="P25" s="57"/>
      <c r="Q25" s="56" t="s">
        <v>6</v>
      </c>
      <c r="R25" s="57"/>
      <c r="S25" s="57" t="s">
        <v>6</v>
      </c>
      <c r="T25" s="57"/>
      <c r="U25" s="57"/>
      <c r="V25" s="56" t="s">
        <v>6</v>
      </c>
      <c r="W25" s="57" t="s">
        <v>6</v>
      </c>
      <c r="X25" s="57" t="s">
        <v>6</v>
      </c>
      <c r="Y25" s="57"/>
      <c r="Z25" s="57"/>
      <c r="AA25" s="57"/>
      <c r="AB25" s="57"/>
      <c r="AC25" s="57"/>
      <c r="AD25" s="57"/>
      <c r="AE25" s="57"/>
      <c r="AF25" s="57"/>
      <c r="AG25" s="57"/>
      <c r="AH25" s="57"/>
      <c r="AI25" s="57"/>
      <c r="AJ25" s="11">
        <f t="shared" si="2"/>
        <v>7</v>
      </c>
      <c r="AK25" s="172">
        <f t="shared" si="3"/>
        <v>0</v>
      </c>
      <c r="AL25" s="189">
        <f t="shared" si="4"/>
        <v>0</v>
      </c>
    </row>
    <row r="26" spans="1:38" s="81" customFormat="1">
      <c r="A26" s="29">
        <v>20</v>
      </c>
      <c r="B26" s="29" t="s">
        <v>572</v>
      </c>
      <c r="C26" s="30" t="s">
        <v>573</v>
      </c>
      <c r="D26" s="31" t="s">
        <v>63</v>
      </c>
      <c r="E26" s="57"/>
      <c r="F26" s="57"/>
      <c r="G26" s="57"/>
      <c r="H26" s="57"/>
      <c r="I26" s="56"/>
      <c r="J26" s="57" t="s">
        <v>6</v>
      </c>
      <c r="K26" s="57"/>
      <c r="L26" s="57"/>
      <c r="M26" s="57"/>
      <c r="N26" s="57"/>
      <c r="O26" s="57"/>
      <c r="P26" s="57" t="s">
        <v>6</v>
      </c>
      <c r="Q26" s="56"/>
      <c r="R26" s="57"/>
      <c r="S26" s="57"/>
      <c r="T26" s="57"/>
      <c r="U26" s="57"/>
      <c r="V26" s="56"/>
      <c r="W26" s="57" t="s">
        <v>6</v>
      </c>
      <c r="X26" s="57"/>
      <c r="Y26" s="57"/>
      <c r="Z26" s="57"/>
      <c r="AA26" s="57"/>
      <c r="AB26" s="57"/>
      <c r="AC26" s="57"/>
      <c r="AD26" s="57"/>
      <c r="AE26" s="57"/>
      <c r="AF26" s="57"/>
      <c r="AG26" s="57"/>
      <c r="AH26" s="57"/>
      <c r="AI26" s="57"/>
      <c r="AJ26" s="11">
        <f t="shared" si="2"/>
        <v>3</v>
      </c>
      <c r="AK26" s="172">
        <f t="shared" si="3"/>
        <v>0</v>
      </c>
      <c r="AL26" s="189">
        <f t="shared" si="4"/>
        <v>0</v>
      </c>
    </row>
    <row r="27" spans="1:38" s="17" customFormat="1">
      <c r="A27" s="29">
        <v>21</v>
      </c>
      <c r="B27" s="29" t="s">
        <v>575</v>
      </c>
      <c r="C27" s="30" t="s">
        <v>576</v>
      </c>
      <c r="D27" s="31" t="s">
        <v>551</v>
      </c>
      <c r="E27" s="57"/>
      <c r="F27" s="57"/>
      <c r="G27" s="57"/>
      <c r="H27" s="57"/>
      <c r="I27" s="56"/>
      <c r="J27" s="57"/>
      <c r="K27" s="57" t="s">
        <v>6</v>
      </c>
      <c r="L27" s="57"/>
      <c r="M27" s="57"/>
      <c r="N27" s="57"/>
      <c r="O27" s="57"/>
      <c r="P27" s="57"/>
      <c r="Q27" s="56" t="s">
        <v>6</v>
      </c>
      <c r="R27" s="57" t="s">
        <v>6</v>
      </c>
      <c r="S27" s="57" t="s">
        <v>6</v>
      </c>
      <c r="T27" s="57"/>
      <c r="U27" s="57"/>
      <c r="V27" s="56" t="s">
        <v>6</v>
      </c>
      <c r="W27" s="57" t="s">
        <v>6</v>
      </c>
      <c r="X27" s="57" t="s">
        <v>6</v>
      </c>
      <c r="Y27" s="57"/>
      <c r="Z27" s="57"/>
      <c r="AA27" s="57"/>
      <c r="AB27" s="57"/>
      <c r="AC27" s="57"/>
      <c r="AD27" s="57"/>
      <c r="AE27" s="57"/>
      <c r="AF27" s="57"/>
      <c r="AG27" s="57"/>
      <c r="AH27" s="57"/>
      <c r="AI27" s="57"/>
      <c r="AJ27" s="11">
        <f t="shared" si="2"/>
        <v>7</v>
      </c>
      <c r="AK27" s="172">
        <f t="shared" si="3"/>
        <v>0</v>
      </c>
      <c r="AL27" s="189">
        <f t="shared" si="4"/>
        <v>0</v>
      </c>
    </row>
    <row r="28" spans="1:38" s="17" customFormat="1">
      <c r="A28" s="29">
        <v>22</v>
      </c>
      <c r="B28" s="29" t="s">
        <v>577</v>
      </c>
      <c r="C28" s="30" t="s">
        <v>578</v>
      </c>
      <c r="D28" s="31" t="s">
        <v>579</v>
      </c>
      <c r="E28" s="57"/>
      <c r="F28" s="57"/>
      <c r="G28" s="57"/>
      <c r="H28" s="57"/>
      <c r="I28" s="56"/>
      <c r="J28" s="57"/>
      <c r="K28" s="57"/>
      <c r="L28" s="57"/>
      <c r="M28" s="57"/>
      <c r="N28" s="57"/>
      <c r="O28" s="57"/>
      <c r="P28" s="57"/>
      <c r="Q28" s="56"/>
      <c r="R28" s="57"/>
      <c r="S28" s="57"/>
      <c r="T28" s="57"/>
      <c r="U28" s="57"/>
      <c r="V28" s="56"/>
      <c r="W28" s="57"/>
      <c r="X28" s="57"/>
      <c r="Y28" s="57"/>
      <c r="Z28" s="57"/>
      <c r="AA28" s="57"/>
      <c r="AB28" s="57"/>
      <c r="AC28" s="57"/>
      <c r="AD28" s="57"/>
      <c r="AE28" s="57"/>
      <c r="AF28" s="57"/>
      <c r="AG28" s="57"/>
      <c r="AH28" s="57"/>
      <c r="AI28" s="57"/>
      <c r="AJ28" s="11">
        <f t="shared" si="2"/>
        <v>0</v>
      </c>
      <c r="AK28" s="172">
        <f t="shared" si="3"/>
        <v>0</v>
      </c>
      <c r="AL28" s="189">
        <f t="shared" si="4"/>
        <v>0</v>
      </c>
    </row>
    <row r="29" spans="1:38" s="17" customFormat="1">
      <c r="A29" s="29">
        <v>23</v>
      </c>
      <c r="B29" s="29" t="s">
        <v>580</v>
      </c>
      <c r="C29" s="30" t="s">
        <v>581</v>
      </c>
      <c r="D29" s="31" t="s">
        <v>100</v>
      </c>
      <c r="E29" s="85"/>
      <c r="F29" s="57"/>
      <c r="G29" s="57"/>
      <c r="H29" s="57"/>
      <c r="I29" s="56"/>
      <c r="J29" s="57"/>
      <c r="K29" s="57"/>
      <c r="L29" s="57"/>
      <c r="M29" s="57"/>
      <c r="N29" s="57"/>
      <c r="O29" s="57"/>
      <c r="P29" s="57"/>
      <c r="Q29" s="56"/>
      <c r="R29" s="57"/>
      <c r="S29" s="57"/>
      <c r="T29" s="57"/>
      <c r="U29" s="57"/>
      <c r="V29" s="56"/>
      <c r="W29" s="57"/>
      <c r="X29" s="57"/>
      <c r="Y29" s="57"/>
      <c r="Z29" s="57"/>
      <c r="AA29" s="57"/>
      <c r="AB29" s="57"/>
      <c r="AC29" s="57"/>
      <c r="AD29" s="57"/>
      <c r="AE29" s="57"/>
      <c r="AF29" s="57"/>
      <c r="AG29" s="57"/>
      <c r="AH29" s="57"/>
      <c r="AI29" s="57"/>
      <c r="AJ29" s="11">
        <f t="shared" si="2"/>
        <v>0</v>
      </c>
      <c r="AK29" s="172">
        <f t="shared" si="3"/>
        <v>0</v>
      </c>
      <c r="AL29" s="189">
        <f t="shared" si="4"/>
        <v>0</v>
      </c>
    </row>
    <row r="30" spans="1:38" s="17" customFormat="1">
      <c r="A30" s="29">
        <v>24</v>
      </c>
      <c r="B30" s="29" t="s">
        <v>582</v>
      </c>
      <c r="C30" s="30" t="s">
        <v>583</v>
      </c>
      <c r="D30" s="31" t="s">
        <v>112</v>
      </c>
      <c r="E30" s="85"/>
      <c r="F30" s="57"/>
      <c r="G30" s="57"/>
      <c r="H30" s="57"/>
      <c r="I30" s="56"/>
      <c r="J30" s="57"/>
      <c r="K30" s="57"/>
      <c r="L30" s="57"/>
      <c r="M30" s="57"/>
      <c r="N30" s="57"/>
      <c r="O30" s="57"/>
      <c r="P30" s="57"/>
      <c r="Q30" s="56"/>
      <c r="R30" s="57"/>
      <c r="S30" s="57"/>
      <c r="T30" s="57"/>
      <c r="U30" s="57"/>
      <c r="V30" s="56"/>
      <c r="W30" s="57"/>
      <c r="X30" s="57"/>
      <c r="Y30" s="57"/>
      <c r="Z30" s="57"/>
      <c r="AA30" s="57"/>
      <c r="AB30" s="57"/>
      <c r="AC30" s="57"/>
      <c r="AD30" s="57"/>
      <c r="AE30" s="57"/>
      <c r="AF30" s="57"/>
      <c r="AG30" s="57"/>
      <c r="AH30" s="57"/>
      <c r="AI30" s="57"/>
      <c r="AJ30" s="11">
        <f t="shared" si="2"/>
        <v>0</v>
      </c>
      <c r="AK30" s="172">
        <f t="shared" si="3"/>
        <v>0</v>
      </c>
      <c r="AL30" s="189">
        <f t="shared" si="4"/>
        <v>0</v>
      </c>
    </row>
    <row r="31" spans="1:38" s="17" customFormat="1">
      <c r="A31" s="29">
        <v>25</v>
      </c>
      <c r="B31" s="29" t="s">
        <v>584</v>
      </c>
      <c r="C31" s="30" t="s">
        <v>585</v>
      </c>
      <c r="D31" s="31" t="s">
        <v>84</v>
      </c>
      <c r="E31" s="85"/>
      <c r="F31" s="57"/>
      <c r="G31" s="57"/>
      <c r="H31" s="57"/>
      <c r="I31" s="56"/>
      <c r="J31" s="57"/>
      <c r="K31" s="57" t="s">
        <v>7</v>
      </c>
      <c r="L31" s="57"/>
      <c r="M31" s="57"/>
      <c r="N31" s="57"/>
      <c r="O31" s="57"/>
      <c r="P31" s="57"/>
      <c r="Q31" s="56"/>
      <c r="R31" s="57" t="s">
        <v>7</v>
      </c>
      <c r="S31" s="57" t="s">
        <v>7</v>
      </c>
      <c r="T31" s="57"/>
      <c r="U31" s="57"/>
      <c r="V31" s="56"/>
      <c r="W31" s="57"/>
      <c r="X31" s="57"/>
      <c r="Y31" s="57"/>
      <c r="Z31" s="57"/>
      <c r="AA31" s="57"/>
      <c r="AB31" s="57"/>
      <c r="AC31" s="57"/>
      <c r="AD31" s="57"/>
      <c r="AE31" s="57"/>
      <c r="AF31" s="57"/>
      <c r="AG31" s="57"/>
      <c r="AH31" s="57"/>
      <c r="AI31" s="57"/>
      <c r="AJ31" s="11">
        <f t="shared" si="2"/>
        <v>0</v>
      </c>
      <c r="AK31" s="172">
        <f t="shared" si="3"/>
        <v>3</v>
      </c>
      <c r="AL31" s="189">
        <f t="shared" si="4"/>
        <v>0</v>
      </c>
    </row>
    <row r="32" spans="1:38" s="17" customFormat="1">
      <c r="A32" s="29">
        <v>26</v>
      </c>
      <c r="B32" s="29" t="s">
        <v>586</v>
      </c>
      <c r="C32" s="30" t="s">
        <v>587</v>
      </c>
      <c r="D32" s="31" t="s">
        <v>85</v>
      </c>
      <c r="E32" s="85"/>
      <c r="F32" s="57"/>
      <c r="G32" s="57"/>
      <c r="H32" s="57"/>
      <c r="I32" s="56"/>
      <c r="J32" s="57"/>
      <c r="K32" s="57"/>
      <c r="L32" s="57"/>
      <c r="M32" s="57"/>
      <c r="N32" s="57"/>
      <c r="O32" s="57"/>
      <c r="P32" s="57"/>
      <c r="Q32" s="56"/>
      <c r="R32" s="57"/>
      <c r="S32" s="57"/>
      <c r="T32" s="57"/>
      <c r="U32" s="57"/>
      <c r="V32" s="56" t="s">
        <v>8</v>
      </c>
      <c r="W32" s="57"/>
      <c r="X32" s="57"/>
      <c r="Y32" s="57"/>
      <c r="Z32" s="57"/>
      <c r="AA32" s="57"/>
      <c r="AB32" s="57"/>
      <c r="AC32" s="57"/>
      <c r="AD32" s="57"/>
      <c r="AE32" s="57"/>
      <c r="AF32" s="57"/>
      <c r="AG32" s="57"/>
      <c r="AH32" s="57"/>
      <c r="AI32" s="57"/>
      <c r="AJ32" s="11">
        <f t="shared" si="2"/>
        <v>0</v>
      </c>
      <c r="AK32" s="172">
        <f t="shared" si="3"/>
        <v>0</v>
      </c>
      <c r="AL32" s="189">
        <f t="shared" si="4"/>
        <v>1</v>
      </c>
    </row>
    <row r="33" spans="1:41" s="17" customFormat="1" ht="21" customHeight="1">
      <c r="A33" s="323" t="s">
        <v>10</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11">
        <f>SUM(AJ7:AJ32)</f>
        <v>38</v>
      </c>
      <c r="AK33" s="11">
        <f>SUM(AK7:AK32)</f>
        <v>6</v>
      </c>
      <c r="AL33" s="11">
        <f>SUM(AL7:AL32)</f>
        <v>5</v>
      </c>
      <c r="AM33" s="16"/>
      <c r="AN33" s="16"/>
      <c r="AO33" s="16"/>
    </row>
    <row r="34" spans="1:41" s="17" customFormat="1" ht="21" customHeight="1">
      <c r="A34" s="324" t="s">
        <v>1410</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6"/>
      <c r="AM34" s="173"/>
      <c r="AN34" s="173"/>
    </row>
    <row r="35" spans="1:41">
      <c r="C35" s="327"/>
      <c r="D35" s="327"/>
      <c r="E35" s="327"/>
      <c r="F35" s="327"/>
      <c r="G35" s="327"/>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1">
      <c r="C36" s="327"/>
      <c r="D36" s="327"/>
      <c r="E36" s="327"/>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41">
      <c r="C37" s="327"/>
      <c r="D37" s="327"/>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sheetData>
  <mergeCells count="20">
    <mergeCell ref="I4:L4"/>
    <mergeCell ref="M4:N4"/>
    <mergeCell ref="O4:Q4"/>
    <mergeCell ref="R4:T4"/>
    <mergeCell ref="C37:D37"/>
    <mergeCell ref="C36:E36"/>
    <mergeCell ref="A34:AL34"/>
    <mergeCell ref="C35:G35"/>
    <mergeCell ref="AL5:AL6"/>
    <mergeCell ref="A5:A6"/>
    <mergeCell ref="B5:B6"/>
    <mergeCell ref="C5:D6"/>
    <mergeCell ref="AJ5:AJ6"/>
    <mergeCell ref="AK5:AK6"/>
    <mergeCell ref="A33:AI33"/>
    <mergeCell ref="A1:P1"/>
    <mergeCell ref="Q1:AL1"/>
    <mergeCell ref="A2:P2"/>
    <mergeCell ref="Q2:AL2"/>
    <mergeCell ref="A3:AL3"/>
  </mergeCells>
  <conditionalFormatting sqref="E6:AI20 E21:K21 M21:AI21 E22:AI32">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3"/>
  <sheetViews>
    <sheetView zoomScale="70" zoomScaleNormal="70" workbookViewId="0">
      <selection activeCell="V17" sqref="V17"/>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5" width="6.6640625" style="16" customWidth="1"/>
    <col min="6" max="6" width="7.33203125" style="16" customWidth="1"/>
    <col min="7" max="8" width="7.5" style="16" customWidth="1"/>
    <col min="9" max="9" width="6.1640625" style="16" customWidth="1"/>
    <col min="10" max="10" width="6.6640625" style="16" customWidth="1"/>
    <col min="11" max="12" width="5.83203125" style="16" customWidth="1"/>
    <col min="13" max="13" width="6.33203125" style="16" customWidth="1"/>
    <col min="14" max="14" width="7.1640625" style="16" customWidth="1"/>
    <col min="15" max="15" width="6.1640625" style="16" customWidth="1"/>
    <col min="16" max="16" width="5" style="16" customWidth="1"/>
    <col min="17" max="17" width="5.1640625" style="16" customWidth="1"/>
    <col min="18" max="18" width="6.6640625" style="16" customWidth="1"/>
    <col min="19" max="19" width="5.6640625" style="16" customWidth="1"/>
    <col min="20" max="20" width="5.1640625" style="16" customWidth="1"/>
    <col min="21" max="21" width="6.83203125" style="16" customWidth="1"/>
    <col min="22" max="22" width="5.5" style="16" customWidth="1"/>
    <col min="23" max="23" width="5.83203125" style="16" customWidth="1"/>
    <col min="24" max="24" width="5.6640625" style="16" customWidth="1"/>
    <col min="25" max="25" width="5.83203125" style="16" customWidth="1"/>
    <col min="26" max="28" width="6.1640625" style="16" customWidth="1"/>
    <col min="29" max="29" width="7.1640625" style="16" customWidth="1"/>
    <col min="30" max="31" width="6.1640625" style="16" customWidth="1"/>
    <col min="32" max="32" width="8.33203125" style="16" customWidth="1"/>
    <col min="33" max="33" width="7.1640625" style="16" customWidth="1"/>
    <col min="34" max="34" width="6.1640625" style="16" customWidth="1"/>
    <col min="35" max="35" width="10" style="16" customWidth="1"/>
    <col min="36" max="38" width="5.83203125" style="16" customWidth="1"/>
    <col min="39" max="16384" width="9.33203125" style="16"/>
  </cols>
  <sheetData>
    <row r="1" spans="1:38">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ht="22.5">
      <c r="A3" s="320" t="s">
        <v>766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3.1" customHeight="1">
      <c r="A7" s="29">
        <v>1</v>
      </c>
      <c r="B7" s="29" t="s">
        <v>767</v>
      </c>
      <c r="C7" s="30" t="s">
        <v>768</v>
      </c>
      <c r="D7" s="31" t="s">
        <v>45</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17" customFormat="1" ht="23.1" customHeight="1">
      <c r="A8" s="29">
        <v>2</v>
      </c>
      <c r="B8" s="29" t="s">
        <v>769</v>
      </c>
      <c r="C8" s="30" t="s">
        <v>770</v>
      </c>
      <c r="D8" s="31" t="s">
        <v>557</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6" si="2">COUNTIF(E8:AI8,"K")+2*COUNTIF(E8:AI8,"2K")+COUNTIF(E8:AI8,"TK")+COUNTIF(E8:AI8,"KT")+COUNTIF(E8:AI8,"PK")+COUNTIF(E8:AI8,"KP")+2*COUNTIF(E8:AI8,"K2")</f>
        <v>0</v>
      </c>
      <c r="AK8" s="172">
        <f t="shared" ref="AK8:AK36" si="3">COUNTIF(F8:AJ8,"P")+2*COUNTIF(F8:AJ8,"2P")+COUNTIF(F8:AJ8,"TP")+COUNTIF(F8:AJ8,"PT")+COUNTIF(F8:AJ8,"PK")+COUNTIF(F8:AJ8,"KP")+2*COUNTIF(F8:AJ8,"P2")</f>
        <v>0</v>
      </c>
      <c r="AL8" s="189">
        <f t="shared" ref="AL8:AL36" si="4">COUNTIF(E8:AI8,"T")+2*COUNTIF(E8:AI8,"2T")+2*COUNTIF(E8:AI8,"T2")+COUNTIF(E8:AI8,"PT")+COUNTIF(E8:AI8,"TP")+COUNTIF(E8:AI8,"TK")+COUNTIF(E8:AI8,"KT")</f>
        <v>0</v>
      </c>
    </row>
    <row r="9" spans="1:38" s="17" customFormat="1" ht="23.1" customHeight="1">
      <c r="A9" s="29">
        <v>3</v>
      </c>
      <c r="B9" s="29" t="s">
        <v>771</v>
      </c>
      <c r="C9" s="30" t="s">
        <v>772</v>
      </c>
      <c r="D9" s="31" t="s">
        <v>590</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172">
        <f t="shared" si="3"/>
        <v>0</v>
      </c>
      <c r="AL9" s="189">
        <f t="shared" si="4"/>
        <v>0</v>
      </c>
    </row>
    <row r="10" spans="1:38" s="17" customFormat="1" ht="23.1" customHeight="1">
      <c r="A10" s="29">
        <v>4</v>
      </c>
      <c r="B10" s="29" t="s">
        <v>773</v>
      </c>
      <c r="C10" s="30" t="s">
        <v>774</v>
      </c>
      <c r="D10" s="31" t="s">
        <v>637</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172">
        <f t="shared" si="3"/>
        <v>0</v>
      </c>
      <c r="AL10" s="189">
        <f t="shared" si="4"/>
        <v>0</v>
      </c>
    </row>
    <row r="11" spans="1:38" s="17" customFormat="1" ht="23.1" customHeight="1">
      <c r="A11" s="29">
        <v>5</v>
      </c>
      <c r="B11" s="29" t="s">
        <v>775</v>
      </c>
      <c r="C11" s="30" t="s">
        <v>108</v>
      </c>
      <c r="D11" s="31" t="s">
        <v>105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172">
        <f t="shared" si="3"/>
        <v>0</v>
      </c>
      <c r="AL11" s="189">
        <f t="shared" si="4"/>
        <v>0</v>
      </c>
    </row>
    <row r="12" spans="1:38" s="17" customFormat="1" ht="23.1" customHeight="1">
      <c r="A12" s="29">
        <v>6</v>
      </c>
      <c r="B12" s="29" t="s">
        <v>777</v>
      </c>
      <c r="C12" s="30" t="s">
        <v>522</v>
      </c>
      <c r="D12" s="31" t="s">
        <v>528</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172">
        <f t="shared" si="3"/>
        <v>0</v>
      </c>
      <c r="AL12" s="189">
        <f t="shared" si="4"/>
        <v>0</v>
      </c>
    </row>
    <row r="13" spans="1:38" s="17" customFormat="1" ht="23.1" customHeight="1">
      <c r="A13" s="29">
        <v>7</v>
      </c>
      <c r="B13" s="29" t="s">
        <v>778</v>
      </c>
      <c r="C13" s="30" t="s">
        <v>574</v>
      </c>
      <c r="D13" s="31" t="s">
        <v>529</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172">
        <f t="shared" si="3"/>
        <v>0</v>
      </c>
      <c r="AL13" s="189">
        <f t="shared" si="4"/>
        <v>0</v>
      </c>
    </row>
    <row r="14" spans="1:38" s="17" customFormat="1" ht="23.1" customHeight="1">
      <c r="A14" s="29">
        <v>8</v>
      </c>
      <c r="B14" s="29" t="s">
        <v>779</v>
      </c>
      <c r="C14" s="30" t="s">
        <v>780</v>
      </c>
      <c r="D14" s="31" t="s">
        <v>15</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172">
        <f t="shared" si="3"/>
        <v>0</v>
      </c>
      <c r="AL14" s="189">
        <f t="shared" si="4"/>
        <v>0</v>
      </c>
    </row>
    <row r="15" spans="1:38" s="17" customFormat="1" ht="23.1" customHeight="1">
      <c r="A15" s="29">
        <v>9</v>
      </c>
      <c r="B15" s="29" t="s">
        <v>781</v>
      </c>
      <c r="C15" s="30" t="s">
        <v>782</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172">
        <f t="shared" si="3"/>
        <v>0</v>
      </c>
      <c r="AL15" s="189">
        <f t="shared" si="4"/>
        <v>0</v>
      </c>
    </row>
    <row r="16" spans="1:38" s="17" customFormat="1" ht="23.1" customHeight="1">
      <c r="A16" s="29">
        <v>10</v>
      </c>
      <c r="B16" s="29" t="s">
        <v>783</v>
      </c>
      <c r="C16" s="30" t="s">
        <v>574</v>
      </c>
      <c r="D16" s="31" t="s">
        <v>784</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172">
        <f t="shared" si="3"/>
        <v>0</v>
      </c>
      <c r="AL16" s="189">
        <f t="shared" si="4"/>
        <v>0</v>
      </c>
    </row>
    <row r="17" spans="1:38" s="17" customFormat="1" ht="23.1" customHeight="1">
      <c r="A17" s="29">
        <v>11</v>
      </c>
      <c r="B17" s="29" t="s">
        <v>785</v>
      </c>
      <c r="C17" s="30" t="s">
        <v>786</v>
      </c>
      <c r="D17" s="31" t="s">
        <v>96</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172">
        <f t="shared" si="3"/>
        <v>0</v>
      </c>
      <c r="AL17" s="189">
        <f t="shared" si="4"/>
        <v>0</v>
      </c>
    </row>
    <row r="18" spans="1:38" s="17" customFormat="1" ht="23.1" customHeight="1">
      <c r="A18" s="29">
        <v>12</v>
      </c>
      <c r="B18" s="29" t="s">
        <v>787</v>
      </c>
      <c r="C18" s="30" t="s">
        <v>788</v>
      </c>
      <c r="D18" s="31" t="s">
        <v>96</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89">
        <f t="shared" si="4"/>
        <v>0</v>
      </c>
    </row>
    <row r="19" spans="1:38" s="17" customFormat="1" ht="23.1" customHeight="1">
      <c r="A19" s="29">
        <v>13</v>
      </c>
      <c r="B19" s="29" t="s">
        <v>789</v>
      </c>
      <c r="C19" s="30" t="s">
        <v>765</v>
      </c>
      <c r="D19" s="31" t="s">
        <v>96</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2">
        <f t="shared" si="3"/>
        <v>0</v>
      </c>
      <c r="AL19" s="189">
        <f t="shared" si="4"/>
        <v>0</v>
      </c>
    </row>
    <row r="20" spans="1:38" s="81" customFormat="1" ht="23.1" customHeight="1">
      <c r="A20" s="29">
        <v>14</v>
      </c>
      <c r="B20" s="29" t="s">
        <v>790</v>
      </c>
      <c r="C20" s="30" t="s">
        <v>791</v>
      </c>
      <c r="D20" s="31" t="s">
        <v>82</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2">
        <f t="shared" si="3"/>
        <v>0</v>
      </c>
      <c r="AL20" s="189">
        <f t="shared" si="4"/>
        <v>0</v>
      </c>
    </row>
    <row r="21" spans="1:38" s="81" customFormat="1" ht="23.1" customHeight="1">
      <c r="A21" s="29">
        <v>15</v>
      </c>
      <c r="B21" s="29" t="s">
        <v>559</v>
      </c>
      <c r="C21" s="30" t="s">
        <v>126</v>
      </c>
      <c r="D21" s="31" t="s">
        <v>73</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89">
        <f t="shared" si="4"/>
        <v>0</v>
      </c>
    </row>
    <row r="22" spans="1:38" s="17" customFormat="1" ht="23.1" customHeight="1">
      <c r="A22" s="29">
        <v>16</v>
      </c>
      <c r="B22" s="29" t="s">
        <v>792</v>
      </c>
      <c r="C22" s="30" t="s">
        <v>83</v>
      </c>
      <c r="D22" s="31" t="s">
        <v>73</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89">
        <f t="shared" si="4"/>
        <v>0</v>
      </c>
    </row>
    <row r="23" spans="1:38" s="17" customFormat="1" ht="23.1" customHeight="1">
      <c r="A23" s="29">
        <v>17</v>
      </c>
      <c r="B23" s="29" t="s">
        <v>793</v>
      </c>
      <c r="C23" s="30" t="s">
        <v>794</v>
      </c>
      <c r="D23" s="31" t="s">
        <v>74</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89">
        <f t="shared" si="4"/>
        <v>0</v>
      </c>
    </row>
    <row r="24" spans="1:38" s="17" customFormat="1" ht="23.1" customHeight="1">
      <c r="A24" s="29">
        <v>18</v>
      </c>
      <c r="B24" s="29" t="s">
        <v>795</v>
      </c>
      <c r="C24" s="30" t="s">
        <v>123</v>
      </c>
      <c r="D24" s="31" t="s">
        <v>74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89">
        <f t="shared" si="4"/>
        <v>0</v>
      </c>
    </row>
    <row r="25" spans="1:38" s="17" customFormat="1" ht="23.1" customHeight="1">
      <c r="A25" s="29">
        <v>19</v>
      </c>
      <c r="B25" s="29" t="s">
        <v>796</v>
      </c>
      <c r="C25" s="30" t="s">
        <v>797</v>
      </c>
      <c r="D25" s="31" t="s">
        <v>74</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89">
        <f t="shared" si="4"/>
        <v>0</v>
      </c>
    </row>
    <row r="26" spans="1:38" s="17" customFormat="1" ht="23.1" customHeight="1">
      <c r="A26" s="29">
        <v>20</v>
      </c>
      <c r="B26" s="29" t="s">
        <v>798</v>
      </c>
      <c r="C26" s="30" t="s">
        <v>574</v>
      </c>
      <c r="D26" s="31" t="s">
        <v>799</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2">
        <f t="shared" si="3"/>
        <v>0</v>
      </c>
      <c r="AL26" s="189">
        <f t="shared" si="4"/>
        <v>0</v>
      </c>
    </row>
    <row r="27" spans="1:38" s="17" customFormat="1" ht="23.1" customHeight="1">
      <c r="A27" s="29">
        <v>21</v>
      </c>
      <c r="B27" s="29" t="s">
        <v>800</v>
      </c>
      <c r="C27" s="30" t="s">
        <v>801</v>
      </c>
      <c r="D27" s="31" t="s">
        <v>120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172">
        <f t="shared" si="3"/>
        <v>0</v>
      </c>
      <c r="AL27" s="189">
        <f t="shared" si="4"/>
        <v>0</v>
      </c>
    </row>
    <row r="28" spans="1:38" s="17" customFormat="1" ht="23.1" customHeight="1">
      <c r="A28" s="29">
        <v>22</v>
      </c>
      <c r="B28" s="29" t="s">
        <v>802</v>
      </c>
      <c r="C28" s="30" t="s">
        <v>803</v>
      </c>
      <c r="D28" s="31" t="s">
        <v>541</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2">
        <f t="shared" si="3"/>
        <v>0</v>
      </c>
      <c r="AL28" s="189">
        <f t="shared" si="4"/>
        <v>0</v>
      </c>
    </row>
    <row r="29" spans="1:38" s="17" customFormat="1" ht="23.1" customHeight="1">
      <c r="A29" s="29">
        <v>23</v>
      </c>
      <c r="B29" s="29" t="s">
        <v>804</v>
      </c>
      <c r="C29" s="30" t="s">
        <v>181</v>
      </c>
      <c r="D29" s="31" t="s">
        <v>64</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2">
        <f t="shared" si="3"/>
        <v>0</v>
      </c>
      <c r="AL29" s="189">
        <f t="shared" si="4"/>
        <v>0</v>
      </c>
    </row>
    <row r="30" spans="1:38" s="17" customFormat="1" ht="23.1" customHeight="1">
      <c r="A30" s="29">
        <v>24</v>
      </c>
      <c r="B30" s="29" t="s">
        <v>805</v>
      </c>
      <c r="C30" s="30" t="s">
        <v>806</v>
      </c>
      <c r="D30" s="31" t="s">
        <v>147</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2">
        <f t="shared" si="3"/>
        <v>0</v>
      </c>
      <c r="AL30" s="189">
        <f t="shared" si="4"/>
        <v>0</v>
      </c>
    </row>
    <row r="31" spans="1:38" s="17" customFormat="1" ht="23.1" customHeight="1">
      <c r="A31" s="29">
        <v>25</v>
      </c>
      <c r="B31" s="29" t="s">
        <v>807</v>
      </c>
      <c r="C31" s="30" t="s">
        <v>808</v>
      </c>
      <c r="D31" s="31" t="s">
        <v>551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172">
        <f t="shared" si="3"/>
        <v>0</v>
      </c>
      <c r="AL31" s="189">
        <f t="shared" si="4"/>
        <v>0</v>
      </c>
    </row>
    <row r="32" spans="1:38" s="17" customFormat="1" ht="23.1" customHeight="1">
      <c r="A32" s="29">
        <v>26</v>
      </c>
      <c r="B32" s="29" t="s">
        <v>809</v>
      </c>
      <c r="C32" s="30" t="s">
        <v>810</v>
      </c>
      <c r="D32" s="31" t="s">
        <v>551</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2">
        <f t="shared" si="3"/>
        <v>0</v>
      </c>
      <c r="AL32" s="189">
        <f t="shared" si="4"/>
        <v>0</v>
      </c>
    </row>
    <row r="33" spans="1:39" s="17" customFormat="1" ht="23.1" customHeight="1">
      <c r="A33" s="29">
        <v>27</v>
      </c>
      <c r="B33" s="29" t="s">
        <v>811</v>
      </c>
      <c r="C33" s="30" t="s">
        <v>16</v>
      </c>
      <c r="D33" s="31" t="s">
        <v>56</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2">
        <f t="shared" si="3"/>
        <v>0</v>
      </c>
      <c r="AL33" s="189">
        <f t="shared" si="4"/>
        <v>0</v>
      </c>
    </row>
    <row r="34" spans="1:39" s="17" customFormat="1" ht="23.1" customHeight="1">
      <c r="A34" s="29">
        <v>28</v>
      </c>
      <c r="B34" s="29" t="s">
        <v>812</v>
      </c>
      <c r="C34" s="30" t="s">
        <v>813</v>
      </c>
      <c r="D34" s="31" t="s">
        <v>814</v>
      </c>
      <c r="E34" s="7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89">
        <f t="shared" si="4"/>
        <v>0</v>
      </c>
    </row>
    <row r="35" spans="1:39" s="17" customFormat="1" ht="23.1" customHeight="1">
      <c r="A35" s="29">
        <v>29</v>
      </c>
      <c r="B35" s="29" t="s">
        <v>815</v>
      </c>
      <c r="C35" s="30" t="s">
        <v>816</v>
      </c>
      <c r="D35" s="31" t="s">
        <v>814</v>
      </c>
      <c r="E35" s="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89">
        <f t="shared" si="4"/>
        <v>0</v>
      </c>
    </row>
    <row r="36" spans="1:39" s="17" customFormat="1" ht="23.1" customHeight="1">
      <c r="A36" s="29">
        <v>30</v>
      </c>
      <c r="B36" s="29" t="s">
        <v>817</v>
      </c>
      <c r="C36" s="30" t="s">
        <v>818</v>
      </c>
      <c r="D36" s="31" t="s">
        <v>84</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89">
        <f t="shared" si="4"/>
        <v>0</v>
      </c>
    </row>
    <row r="37" spans="1:39" s="17" customFormat="1" ht="23.1" customHeight="1">
      <c r="A37" s="323" t="s">
        <v>10</v>
      </c>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11">
        <f>SUM(AJ7:AJ36)</f>
        <v>0</v>
      </c>
      <c r="AK37" s="11">
        <f>SUM(AK7:AK36)</f>
        <v>0</v>
      </c>
      <c r="AL37" s="11">
        <f>SUM(AL7:AL36)</f>
        <v>0</v>
      </c>
      <c r="AM37" s="16"/>
    </row>
    <row r="38" spans="1:39" s="17" customFormat="1" ht="23.1" customHeight="1">
      <c r="A38" s="324" t="s">
        <v>1410</v>
      </c>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6"/>
    </row>
    <row r="39" spans="1:39">
      <c r="C39" s="80"/>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27"/>
      <c r="D40" s="327"/>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c r="C41" s="327"/>
      <c r="D41" s="327"/>
      <c r="E41" s="327"/>
      <c r="F41" s="327"/>
      <c r="G41" s="327"/>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c r="C42" s="327"/>
      <c r="D42" s="327"/>
      <c r="E42" s="32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c r="C43" s="327"/>
      <c r="D43" s="327"/>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sheetData>
  <mergeCells count="21">
    <mergeCell ref="A37:AI37"/>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3:D43"/>
    <mergeCell ref="C42:E42"/>
    <mergeCell ref="A38:AL38"/>
    <mergeCell ref="C40:D40"/>
    <mergeCell ref="C41:G41"/>
  </mergeCells>
  <conditionalFormatting sqref="E6:AI36">
    <cfRule type="expression" dxfId="57"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zoomScaleNormal="100" workbookViewId="0">
      <selection activeCell="R27" sqref="R27"/>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35" width="4" style="16" customWidth="1"/>
    <col min="36" max="38" width="5.83203125" style="16" customWidth="1"/>
    <col min="39" max="16384" width="9.33203125" style="16"/>
  </cols>
  <sheetData>
    <row r="1" spans="1:38">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ht="22.5">
      <c r="A3" s="320" t="s">
        <v>1425</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3.1" customHeight="1">
      <c r="A7" s="29">
        <v>1</v>
      </c>
      <c r="B7" s="29" t="s">
        <v>1426</v>
      </c>
      <c r="C7" s="30" t="s">
        <v>1427</v>
      </c>
      <c r="D7" s="31" t="s">
        <v>58</v>
      </c>
      <c r="E7" s="74"/>
      <c r="F7" s="103"/>
      <c r="G7" s="75"/>
      <c r="H7" s="75" t="s">
        <v>6</v>
      </c>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1</v>
      </c>
      <c r="AK7" s="233">
        <f>COUNTIF(F7:AJ7,"P")+2*COUNTIF(F7:AJ7,"2P")+COUNTIF(F7:AJ7,"TP")+COUNTIF(F7:AJ7,"PT")+COUNTIF(F7:AJ7,"PK")+COUNTIF(F7:AJ7,"KP")+2*COUNTIF(F7:AJ7,"P2")</f>
        <v>0</v>
      </c>
      <c r="AL7" s="233">
        <f>COUNTIF(E7:AI7,"T")+2*COUNTIF(E7:AI7,"2T")+2*COUNTIF(E7:AI7,"T2")+COUNTIF(E7:AI7,"PT")+COUNTIF(E7:AI7,"TP")+COUNTIF(E7:AI7,"TK")+COUNTIF(E7:AI7,"KT")</f>
        <v>0</v>
      </c>
    </row>
    <row r="8" spans="1:38" s="17" customFormat="1" ht="23.1" customHeight="1">
      <c r="A8" s="29">
        <v>2</v>
      </c>
      <c r="B8" s="29" t="s">
        <v>1428</v>
      </c>
      <c r="C8" s="30" t="s">
        <v>1429</v>
      </c>
      <c r="D8" s="31" t="s">
        <v>1430</v>
      </c>
      <c r="E8" s="74"/>
      <c r="F8" s="103"/>
      <c r="G8" s="75"/>
      <c r="H8" s="75" t="s">
        <v>6</v>
      </c>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3" si="2">COUNTIF(E8:AI8,"K")+2*COUNTIF(E8:AI8,"2K")+COUNTIF(E8:AI8,"TK")+COUNTIF(E8:AI8,"KT")+COUNTIF(E8:AI8,"PK")+COUNTIF(E8:AI8,"KP")+2*COUNTIF(E8:AI8,"K2")</f>
        <v>1</v>
      </c>
      <c r="AK8" s="233">
        <f t="shared" ref="AK8:AK33" si="3">COUNTIF(F8:AJ8,"P")+2*COUNTIF(F8:AJ8,"2P")+COUNTIF(F8:AJ8,"TP")+COUNTIF(F8:AJ8,"PT")+COUNTIF(F8:AJ8,"PK")+COUNTIF(F8:AJ8,"KP")+2*COUNTIF(F8:AJ8,"P2")</f>
        <v>0</v>
      </c>
      <c r="AL8" s="233">
        <f t="shared" ref="AL8:AL33" si="4">COUNTIF(E8:AI8,"T")+2*COUNTIF(E8:AI8,"2T")+2*COUNTIF(E8:AI8,"T2")+COUNTIF(E8:AI8,"PT")+COUNTIF(E8:AI8,"TP")+COUNTIF(E8:AI8,"TK")+COUNTIF(E8:AI8,"KT")</f>
        <v>0</v>
      </c>
    </row>
    <row r="9" spans="1:38" s="17" customFormat="1" ht="23.1" customHeight="1">
      <c r="A9" s="29">
        <v>3</v>
      </c>
      <c r="B9" s="29" t="s">
        <v>1431</v>
      </c>
      <c r="C9" s="30" t="s">
        <v>1432</v>
      </c>
      <c r="D9" s="31" t="s">
        <v>1433</v>
      </c>
      <c r="E9" s="74"/>
      <c r="F9" s="103"/>
      <c r="G9" s="75"/>
      <c r="H9" s="75" t="s">
        <v>6</v>
      </c>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1</v>
      </c>
      <c r="AK9" s="233">
        <f t="shared" si="3"/>
        <v>0</v>
      </c>
      <c r="AL9" s="233">
        <f t="shared" si="4"/>
        <v>0</v>
      </c>
    </row>
    <row r="10" spans="1:38" s="17" customFormat="1" ht="23.1" customHeight="1">
      <c r="A10" s="29">
        <v>4</v>
      </c>
      <c r="B10" s="29" t="s">
        <v>1434</v>
      </c>
      <c r="C10" s="30" t="s">
        <v>1435</v>
      </c>
      <c r="D10" s="31" t="s">
        <v>1436</v>
      </c>
      <c r="E10" s="74"/>
      <c r="F10" s="103"/>
      <c r="G10" s="75"/>
      <c r="H10" s="75" t="s">
        <v>6</v>
      </c>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1</v>
      </c>
      <c r="AK10" s="233">
        <f t="shared" si="3"/>
        <v>0</v>
      </c>
      <c r="AL10" s="233">
        <f t="shared" si="4"/>
        <v>0</v>
      </c>
    </row>
    <row r="11" spans="1:38" s="17" customFormat="1" ht="23.1" customHeight="1">
      <c r="A11" s="29">
        <v>5</v>
      </c>
      <c r="B11" s="29" t="s">
        <v>1437</v>
      </c>
      <c r="C11" s="30" t="s">
        <v>1438</v>
      </c>
      <c r="D11" s="31" t="s">
        <v>15</v>
      </c>
      <c r="E11" s="74"/>
      <c r="F11" s="103"/>
      <c r="G11" s="75"/>
      <c r="H11" s="75" t="s">
        <v>6</v>
      </c>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1</v>
      </c>
      <c r="AK11" s="233">
        <f t="shared" si="3"/>
        <v>0</v>
      </c>
      <c r="AL11" s="233">
        <f t="shared" si="4"/>
        <v>0</v>
      </c>
    </row>
    <row r="12" spans="1:38" s="17" customFormat="1" ht="23.1" customHeight="1">
      <c r="A12" s="29">
        <v>6</v>
      </c>
      <c r="B12" s="29" t="s">
        <v>1439</v>
      </c>
      <c r="C12" s="30" t="s">
        <v>1440</v>
      </c>
      <c r="D12" s="31" t="s">
        <v>80</v>
      </c>
      <c r="E12" s="75"/>
      <c r="F12" s="103"/>
      <c r="G12" s="75"/>
      <c r="H12" s="75" t="s">
        <v>6</v>
      </c>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1</v>
      </c>
      <c r="AK12" s="233">
        <f t="shared" si="3"/>
        <v>0</v>
      </c>
      <c r="AL12" s="233">
        <f t="shared" si="4"/>
        <v>0</v>
      </c>
    </row>
    <row r="13" spans="1:38" s="17" customFormat="1" ht="23.1" customHeight="1">
      <c r="A13" s="29">
        <v>7</v>
      </c>
      <c r="B13" s="29" t="s">
        <v>1441</v>
      </c>
      <c r="C13" s="30" t="s">
        <v>1442</v>
      </c>
      <c r="D13" s="31" t="s">
        <v>80</v>
      </c>
      <c r="E13" s="75"/>
      <c r="F13" s="103"/>
      <c r="G13" s="75"/>
      <c r="H13" s="75" t="s">
        <v>6</v>
      </c>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1</v>
      </c>
      <c r="AK13" s="233">
        <f t="shared" si="3"/>
        <v>0</v>
      </c>
      <c r="AL13" s="233">
        <f t="shared" si="4"/>
        <v>0</v>
      </c>
    </row>
    <row r="14" spans="1:38" s="17" customFormat="1" ht="23.1" customHeight="1">
      <c r="A14" s="29">
        <v>8</v>
      </c>
      <c r="B14" s="29" t="s">
        <v>1443</v>
      </c>
      <c r="C14" s="30" t="s">
        <v>1444</v>
      </c>
      <c r="D14" s="31" t="s">
        <v>81</v>
      </c>
      <c r="E14" s="75"/>
      <c r="F14" s="103"/>
      <c r="G14" s="75"/>
      <c r="H14" s="75" t="s">
        <v>6</v>
      </c>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1</v>
      </c>
      <c r="AK14" s="233">
        <f t="shared" si="3"/>
        <v>0</v>
      </c>
      <c r="AL14" s="233">
        <f t="shared" si="4"/>
        <v>0</v>
      </c>
    </row>
    <row r="15" spans="1:38" s="17" customFormat="1" ht="23.1" customHeight="1">
      <c r="A15" s="29">
        <v>9</v>
      </c>
      <c r="B15" s="29" t="s">
        <v>1445</v>
      </c>
      <c r="C15" s="30" t="s">
        <v>1446</v>
      </c>
      <c r="D15" s="31" t="s">
        <v>81</v>
      </c>
      <c r="E15" s="75"/>
      <c r="F15" s="103"/>
      <c r="G15" s="75"/>
      <c r="H15" s="75" t="s">
        <v>6</v>
      </c>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1</v>
      </c>
      <c r="AK15" s="233">
        <f t="shared" si="3"/>
        <v>0</v>
      </c>
      <c r="AL15" s="233">
        <f t="shared" si="4"/>
        <v>0</v>
      </c>
    </row>
    <row r="16" spans="1:38" s="17" customFormat="1" ht="23.1" customHeight="1">
      <c r="A16" s="29">
        <v>10</v>
      </c>
      <c r="B16" s="29" t="s">
        <v>1447</v>
      </c>
      <c r="C16" s="30" t="s">
        <v>415</v>
      </c>
      <c r="D16" s="31" t="s">
        <v>28</v>
      </c>
      <c r="E16" s="75"/>
      <c r="F16" s="103"/>
      <c r="G16" s="75"/>
      <c r="H16" s="75" t="s">
        <v>6</v>
      </c>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1</v>
      </c>
      <c r="AK16" s="233">
        <f t="shared" si="3"/>
        <v>0</v>
      </c>
      <c r="AL16" s="233">
        <f t="shared" si="4"/>
        <v>0</v>
      </c>
    </row>
    <row r="17" spans="1:38" s="17" customFormat="1" ht="33">
      <c r="A17" s="29">
        <v>11</v>
      </c>
      <c r="B17" s="29" t="s">
        <v>1448</v>
      </c>
      <c r="C17" s="30" t="s">
        <v>1449</v>
      </c>
      <c r="D17" s="31" t="s">
        <v>614</v>
      </c>
      <c r="E17" s="75"/>
      <c r="F17" s="103"/>
      <c r="G17" s="75"/>
      <c r="H17" s="75" t="s">
        <v>6</v>
      </c>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1</v>
      </c>
      <c r="AK17" s="233">
        <f t="shared" si="3"/>
        <v>0</v>
      </c>
      <c r="AL17" s="233">
        <f t="shared" si="4"/>
        <v>0</v>
      </c>
    </row>
    <row r="18" spans="1:38" s="17" customFormat="1" ht="23.1" customHeight="1">
      <c r="A18" s="29">
        <v>12</v>
      </c>
      <c r="B18" s="29" t="s">
        <v>1450</v>
      </c>
      <c r="C18" s="30" t="s">
        <v>1451</v>
      </c>
      <c r="D18" s="31" t="s">
        <v>617</v>
      </c>
      <c r="E18" s="75"/>
      <c r="F18" s="75"/>
      <c r="G18" s="75"/>
      <c r="H18" s="75" t="s">
        <v>6</v>
      </c>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1</v>
      </c>
      <c r="AK18" s="233">
        <f t="shared" si="3"/>
        <v>0</v>
      </c>
      <c r="AL18" s="233">
        <f t="shared" si="4"/>
        <v>0</v>
      </c>
    </row>
    <row r="19" spans="1:38" s="17" customFormat="1" ht="23.1" customHeight="1">
      <c r="A19" s="29">
        <v>13</v>
      </c>
      <c r="B19" s="29" t="s">
        <v>1452</v>
      </c>
      <c r="C19" s="30" t="s">
        <v>95</v>
      </c>
      <c r="D19" s="31" t="s">
        <v>1453</v>
      </c>
      <c r="E19" s="75"/>
      <c r="F19" s="78"/>
      <c r="G19" s="78"/>
      <c r="H19" s="78" t="s">
        <v>6</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1</v>
      </c>
      <c r="AK19" s="233">
        <f t="shared" si="3"/>
        <v>0</v>
      </c>
      <c r="AL19" s="233">
        <f t="shared" si="4"/>
        <v>0</v>
      </c>
    </row>
    <row r="20" spans="1:38" s="81" customFormat="1" ht="23.1" customHeight="1">
      <c r="A20" s="29">
        <v>14</v>
      </c>
      <c r="B20" s="29" t="s">
        <v>1454</v>
      </c>
      <c r="C20" s="30" t="s">
        <v>1455</v>
      </c>
      <c r="D20" s="31" t="s">
        <v>548</v>
      </c>
      <c r="E20" s="75"/>
      <c r="F20" s="75"/>
      <c r="G20" s="75"/>
      <c r="H20" s="75" t="s">
        <v>6</v>
      </c>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1</v>
      </c>
      <c r="AK20" s="233">
        <f t="shared" si="3"/>
        <v>0</v>
      </c>
      <c r="AL20" s="233">
        <f t="shared" si="4"/>
        <v>0</v>
      </c>
    </row>
    <row r="21" spans="1:38" s="81" customFormat="1" ht="33">
      <c r="A21" s="29">
        <v>15</v>
      </c>
      <c r="B21" s="29" t="s">
        <v>1456</v>
      </c>
      <c r="C21" s="30" t="s">
        <v>1457</v>
      </c>
      <c r="D21" s="31" t="s">
        <v>147</v>
      </c>
      <c r="E21" s="75"/>
      <c r="F21" s="75"/>
      <c r="G21" s="75"/>
      <c r="H21" s="75" t="s">
        <v>6</v>
      </c>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1</v>
      </c>
      <c r="AK21" s="233">
        <f t="shared" si="3"/>
        <v>0</v>
      </c>
      <c r="AL21" s="233">
        <f t="shared" si="4"/>
        <v>0</v>
      </c>
    </row>
    <row r="22" spans="1:38" s="17" customFormat="1" ht="33">
      <c r="A22" s="29">
        <v>16</v>
      </c>
      <c r="B22" s="29">
        <v>2010100031</v>
      </c>
      <c r="C22" s="30" t="s">
        <v>1458</v>
      </c>
      <c r="D22" s="31" t="s">
        <v>814</v>
      </c>
      <c r="E22" s="75"/>
      <c r="F22" s="75"/>
      <c r="G22" s="75"/>
      <c r="H22" s="75" t="s">
        <v>6</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1</v>
      </c>
      <c r="AK22" s="233">
        <f t="shared" si="3"/>
        <v>0</v>
      </c>
      <c r="AL22" s="233">
        <f t="shared" si="4"/>
        <v>0</v>
      </c>
    </row>
    <row r="23" spans="1:38" s="17" customFormat="1" ht="23.1" customHeight="1">
      <c r="A23" s="29">
        <v>17</v>
      </c>
      <c r="B23" s="29" t="s">
        <v>1459</v>
      </c>
      <c r="C23" s="30" t="s">
        <v>1460</v>
      </c>
      <c r="D23" s="31" t="s">
        <v>1461</v>
      </c>
      <c r="E23" s="75"/>
      <c r="F23" s="75"/>
      <c r="G23" s="75"/>
      <c r="H23" s="75" t="s">
        <v>6</v>
      </c>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1</v>
      </c>
      <c r="AK23" s="233">
        <f t="shared" si="3"/>
        <v>0</v>
      </c>
      <c r="AL23" s="233">
        <f t="shared" si="4"/>
        <v>0</v>
      </c>
    </row>
    <row r="24" spans="1:38" s="17" customFormat="1" ht="23.1" customHeight="1">
      <c r="A24" s="29">
        <v>18</v>
      </c>
      <c r="B24" s="29" t="s">
        <v>1462</v>
      </c>
      <c r="C24" s="30" t="s">
        <v>1463</v>
      </c>
      <c r="D24" s="31" t="s">
        <v>1464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233">
        <f t="shared" si="3"/>
        <v>0</v>
      </c>
      <c r="AL24" s="233">
        <f t="shared" si="4"/>
        <v>0</v>
      </c>
    </row>
    <row r="25" spans="1:38" s="17" customFormat="1" ht="23.1" customHeight="1">
      <c r="A25" s="29">
        <v>19</v>
      </c>
      <c r="B25" s="29" t="s">
        <v>1465</v>
      </c>
      <c r="C25" s="30" t="s">
        <v>1466</v>
      </c>
      <c r="D25" s="31" t="s">
        <v>1467</v>
      </c>
      <c r="E25" s="75"/>
      <c r="F25" s="75"/>
      <c r="G25" s="75"/>
      <c r="H25" s="75" t="s">
        <v>6</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1</v>
      </c>
      <c r="AK25" s="233">
        <f t="shared" si="3"/>
        <v>0</v>
      </c>
      <c r="AL25" s="233">
        <f t="shared" si="4"/>
        <v>0</v>
      </c>
    </row>
    <row r="26" spans="1:38" s="17" customFormat="1" ht="23.1" customHeight="1">
      <c r="A26" s="29">
        <v>20</v>
      </c>
      <c r="B26" s="29" t="s">
        <v>1468</v>
      </c>
      <c r="C26" s="30" t="s">
        <v>1469</v>
      </c>
      <c r="D26" s="31" t="s">
        <v>105</v>
      </c>
      <c r="E26" s="75"/>
      <c r="F26" s="75"/>
      <c r="G26" s="75"/>
      <c r="H26" s="75" t="s">
        <v>6</v>
      </c>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1</v>
      </c>
      <c r="AK26" s="233">
        <f t="shared" si="3"/>
        <v>0</v>
      </c>
      <c r="AL26" s="233">
        <f t="shared" si="4"/>
        <v>0</v>
      </c>
    </row>
    <row r="27" spans="1:38" s="17" customFormat="1" ht="23.1" customHeight="1">
      <c r="A27" s="29">
        <v>21</v>
      </c>
      <c r="B27" s="29" t="s">
        <v>1470</v>
      </c>
      <c r="C27" s="30" t="s">
        <v>1471</v>
      </c>
      <c r="D27" s="31" t="s">
        <v>80</v>
      </c>
      <c r="E27" s="75"/>
      <c r="F27" s="75"/>
      <c r="G27" s="75"/>
      <c r="H27" s="75" t="s">
        <v>6</v>
      </c>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1</v>
      </c>
      <c r="AK27" s="233">
        <f t="shared" si="3"/>
        <v>0</v>
      </c>
      <c r="AL27" s="233">
        <f t="shared" si="4"/>
        <v>0</v>
      </c>
    </row>
    <row r="28" spans="1:38" s="17" customFormat="1" ht="23.1" customHeight="1">
      <c r="A28" s="29">
        <v>22</v>
      </c>
      <c r="B28" s="29" t="s">
        <v>1472</v>
      </c>
      <c r="C28" s="30" t="s">
        <v>1473</v>
      </c>
      <c r="D28" s="31" t="s">
        <v>80</v>
      </c>
      <c r="E28" s="75"/>
      <c r="F28" s="75"/>
      <c r="G28" s="75"/>
      <c r="H28" s="75" t="s">
        <v>6</v>
      </c>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1</v>
      </c>
      <c r="AK28" s="233">
        <f t="shared" si="3"/>
        <v>0</v>
      </c>
      <c r="AL28" s="233">
        <f t="shared" si="4"/>
        <v>0</v>
      </c>
    </row>
    <row r="29" spans="1:38" s="17" customFormat="1" ht="23.1" customHeight="1">
      <c r="A29" s="29">
        <v>23</v>
      </c>
      <c r="B29" s="29" t="s">
        <v>1474</v>
      </c>
      <c r="C29" s="30" t="s">
        <v>1475</v>
      </c>
      <c r="D29" s="31" t="s">
        <v>81</v>
      </c>
      <c r="E29" s="74"/>
      <c r="F29" s="75"/>
      <c r="G29" s="75"/>
      <c r="H29" s="75" t="s">
        <v>6</v>
      </c>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1</v>
      </c>
      <c r="AK29" s="233">
        <f t="shared" si="3"/>
        <v>0</v>
      </c>
      <c r="AL29" s="233">
        <f t="shared" si="4"/>
        <v>0</v>
      </c>
    </row>
    <row r="30" spans="1:38" s="17" customFormat="1" ht="23.1" customHeight="1">
      <c r="A30" s="29">
        <v>24</v>
      </c>
      <c r="B30" s="29" t="s">
        <v>1476</v>
      </c>
      <c r="C30" s="30" t="s">
        <v>827</v>
      </c>
      <c r="D30" s="31" t="s">
        <v>654</v>
      </c>
      <c r="E30" s="74"/>
      <c r="F30" s="75"/>
      <c r="G30" s="75"/>
      <c r="H30" s="75" t="s">
        <v>6</v>
      </c>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1</v>
      </c>
      <c r="AK30" s="233">
        <f t="shared" si="3"/>
        <v>0</v>
      </c>
      <c r="AL30" s="233">
        <f t="shared" si="4"/>
        <v>0</v>
      </c>
    </row>
    <row r="31" spans="1:38" s="17" customFormat="1" ht="23.1" customHeight="1">
      <c r="A31" s="29">
        <v>25</v>
      </c>
      <c r="B31" s="29" t="s">
        <v>1477</v>
      </c>
      <c r="C31" s="30" t="s">
        <v>1478</v>
      </c>
      <c r="D31" s="31" t="s">
        <v>541</v>
      </c>
      <c r="E31" s="74"/>
      <c r="F31" s="75"/>
      <c r="G31" s="75"/>
      <c r="H31" s="75" t="s">
        <v>6</v>
      </c>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1</v>
      </c>
      <c r="AK31" s="233">
        <f t="shared" si="3"/>
        <v>0</v>
      </c>
      <c r="AL31" s="233">
        <f t="shared" si="4"/>
        <v>0</v>
      </c>
    </row>
    <row r="32" spans="1:38" s="17" customFormat="1" ht="23.1" customHeight="1">
      <c r="A32" s="29">
        <v>26</v>
      </c>
      <c r="B32" s="29" t="s">
        <v>1479</v>
      </c>
      <c r="C32" s="30" t="s">
        <v>1480</v>
      </c>
      <c r="D32" s="31" t="s">
        <v>100</v>
      </c>
      <c r="E32" s="74"/>
      <c r="F32" s="75"/>
      <c r="G32" s="75"/>
      <c r="H32" s="75" t="s">
        <v>6</v>
      </c>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1</v>
      </c>
      <c r="AK32" s="233">
        <f t="shared" si="3"/>
        <v>0</v>
      </c>
      <c r="AL32" s="233">
        <f t="shared" si="4"/>
        <v>0</v>
      </c>
    </row>
    <row r="33" spans="1:39" s="17" customFormat="1" ht="23.1" customHeight="1">
      <c r="A33" s="29">
        <v>27</v>
      </c>
      <c r="B33" s="29" t="s">
        <v>1481</v>
      </c>
      <c r="C33" s="30" t="s">
        <v>54</v>
      </c>
      <c r="D33" s="31" t="s">
        <v>664</v>
      </c>
      <c r="E33" s="74"/>
      <c r="F33" s="75"/>
      <c r="G33" s="75"/>
      <c r="H33" s="75" t="s">
        <v>6</v>
      </c>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1</v>
      </c>
      <c r="AK33" s="233">
        <f t="shared" si="3"/>
        <v>0</v>
      </c>
      <c r="AL33" s="233">
        <f t="shared" si="4"/>
        <v>0</v>
      </c>
    </row>
    <row r="34" spans="1:39" s="17" customFormat="1" ht="23.1" customHeight="1">
      <c r="A34" s="323" t="s">
        <v>10</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11">
        <f>SUM(AJ7:AJ33)</f>
        <v>26</v>
      </c>
      <c r="AK34" s="11">
        <f>SUM(AK7:AK33)</f>
        <v>0</v>
      </c>
      <c r="AL34" s="11">
        <f>SUM(AL7:AL33)</f>
        <v>0</v>
      </c>
      <c r="AM34" s="16"/>
    </row>
    <row r="35" spans="1:39" s="17" customFormat="1" ht="23.1" customHeight="1">
      <c r="A35" s="324" t="s">
        <v>1410</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6"/>
    </row>
    <row r="36" spans="1:39">
      <c r="C36" s="234"/>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9">
      <c r="C37" s="327"/>
      <c r="D37" s="327"/>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9">
      <c r="C38" s="327"/>
      <c r="D38" s="327"/>
      <c r="E38" s="327"/>
      <c r="F38" s="327"/>
      <c r="G38" s="327"/>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9">
      <c r="C39" s="327"/>
      <c r="D39" s="327"/>
      <c r="E39" s="327"/>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27"/>
      <c r="D40" s="327"/>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sheetData>
  <mergeCells count="21">
    <mergeCell ref="I4:L4"/>
    <mergeCell ref="M4:N4"/>
    <mergeCell ref="O4:Q4"/>
    <mergeCell ref="R4:T4"/>
    <mergeCell ref="A1:P1"/>
    <mergeCell ref="Q1:AL1"/>
    <mergeCell ref="A2:P2"/>
    <mergeCell ref="Q2:AL2"/>
    <mergeCell ref="A3:AL3"/>
    <mergeCell ref="C40:D40"/>
    <mergeCell ref="A5:A6"/>
    <mergeCell ref="B5:B6"/>
    <mergeCell ref="C5:D6"/>
    <mergeCell ref="AJ5:AJ6"/>
    <mergeCell ref="A34:AI34"/>
    <mergeCell ref="A35:AL35"/>
    <mergeCell ref="C37:D37"/>
    <mergeCell ref="C38:G38"/>
    <mergeCell ref="C39:E39"/>
    <mergeCell ref="AK5:AK6"/>
    <mergeCell ref="AL5:AL6"/>
  </mergeCells>
  <conditionalFormatting sqref="E6:AI33">
    <cfRule type="expression" dxfId="5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F6CE3C-C897-4223-8A80-BDFB24126AD4}">
            <xm:f>IF('TQW20'!E$6="CN",1,0)</xm:f>
            <x14:dxf>
              <fill>
                <patternFill>
                  <bgColor theme="8" tint="0.59996337778862885"/>
                </patternFill>
              </fill>
            </x14:dxf>
          </x14:cfRule>
          <xm:sqref>E6:AI6</xm:sqref>
        </x14:conditionalFormatting>
        <x14:conditionalFormatting xmlns:xm="http://schemas.microsoft.com/office/excel/2006/main">
          <x14:cfRule type="expression" priority="2" id="{5B8EFF3C-D9D3-42CE-9E3D-B449E51BE120}">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workbookViewId="0">
      <selection activeCell="AH34" sqref="AH34"/>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6" customFormat="1" ht="18">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s="16" customFormat="1" ht="18">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s="16" customFormat="1" ht="22.5">
      <c r="A3" s="320" t="s">
        <v>836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 customFormat="1" ht="21" customHeight="1">
      <c r="A7" s="29">
        <v>1</v>
      </c>
      <c r="B7" s="29" t="s">
        <v>837</v>
      </c>
      <c r="C7" s="30" t="s">
        <v>827</v>
      </c>
      <c r="D7" s="31" t="s">
        <v>34</v>
      </c>
      <c r="E7" s="74"/>
      <c r="F7" s="75"/>
      <c r="G7" s="75"/>
      <c r="H7" s="75"/>
      <c r="I7" s="75"/>
      <c r="J7" s="75"/>
      <c r="K7" s="75"/>
      <c r="L7" s="75"/>
      <c r="M7" s="75"/>
      <c r="N7" s="75"/>
      <c r="O7" s="75"/>
      <c r="P7" s="103" t="s">
        <v>6</v>
      </c>
      <c r="Q7" s="75" t="s">
        <v>6</v>
      </c>
      <c r="R7" s="75"/>
      <c r="S7" s="75"/>
      <c r="T7" s="75"/>
      <c r="U7" s="75"/>
      <c r="V7" s="75"/>
      <c r="W7" s="75" t="s">
        <v>6</v>
      </c>
      <c r="X7" s="75"/>
      <c r="Y7" s="75"/>
      <c r="Z7" s="75"/>
      <c r="AA7" s="75"/>
      <c r="AB7" s="75"/>
      <c r="AC7" s="75"/>
      <c r="AD7" s="75"/>
      <c r="AE7" s="75"/>
      <c r="AF7" s="75"/>
      <c r="AG7" s="75"/>
      <c r="AH7" s="75"/>
      <c r="AI7" s="75"/>
      <c r="AJ7" s="11">
        <f>COUNTIF(E7:AI7,"K")+2*COUNTIF(E7:AI7,"2K")+COUNTIF(E7:AI7,"TK")+COUNTIF(E7:AI7,"KT")+COUNTIF(E7:AI7,"PK")+COUNTIF(E7:AI7,"KP")+2*COUNTIF(E7:AI7,"K2")</f>
        <v>3</v>
      </c>
      <c r="AK7" s="172">
        <f>COUNTIF(F7:AJ7,"P")+2*COUNTIF(F7:AJ7,"2P")+COUNTIF(F7:AJ7,"TP")+COUNTIF(F7:AJ7,"PT")+COUNTIF(F7:AJ7,"PK")+COUNTIF(F7:AJ7,"KP")+2*COUNTIF(F7:AJ7,"P2")</f>
        <v>0</v>
      </c>
      <c r="AL7" s="189">
        <f>COUNTIF(E7:AI7,"T")+2*COUNTIF(E7:AI7,"2T")+2*COUNTIF(E7:AI7,"T2")+COUNTIF(E7:AI7,"PT")+COUNTIF(E7:AI7,"TP")+COUNTIF(E7:AI7,"TK")+COUNTIF(E7:AI7,"KT")</f>
        <v>0</v>
      </c>
      <c r="AM7" s="4"/>
      <c r="AN7" s="5"/>
      <c r="AO7" s="6"/>
    </row>
    <row r="8" spans="1:41" s="1" customFormat="1" ht="21" customHeight="1">
      <c r="A8" s="42">
        <v>2</v>
      </c>
      <c r="B8" s="29" t="s">
        <v>838</v>
      </c>
      <c r="C8" s="30" t="s">
        <v>839</v>
      </c>
      <c r="D8" s="31" t="s">
        <v>58</v>
      </c>
      <c r="E8" s="74"/>
      <c r="F8" s="75"/>
      <c r="G8" s="75"/>
      <c r="H8" s="75"/>
      <c r="I8" s="75"/>
      <c r="J8" s="75"/>
      <c r="K8" s="75"/>
      <c r="L8" s="47"/>
      <c r="M8" s="75"/>
      <c r="N8" s="75"/>
      <c r="O8" s="75"/>
      <c r="P8" s="103"/>
      <c r="Q8" s="75"/>
      <c r="R8" s="75"/>
      <c r="S8" s="75"/>
      <c r="T8" s="75"/>
      <c r="U8" s="75"/>
      <c r="V8" s="75"/>
      <c r="W8" s="75"/>
      <c r="X8" s="75"/>
      <c r="Y8" s="75"/>
      <c r="Z8" s="75"/>
      <c r="AA8" s="75"/>
      <c r="AB8" s="75"/>
      <c r="AC8" s="75"/>
      <c r="AD8" s="75"/>
      <c r="AE8" s="75"/>
      <c r="AF8" s="75"/>
      <c r="AG8" s="75"/>
      <c r="AH8" s="75"/>
      <c r="AI8" s="75"/>
      <c r="AJ8" s="11">
        <f t="shared" ref="AJ8:AJ38" si="2">COUNTIF(E8:AI8,"K")+2*COUNTIF(E8:AI8,"2K")+COUNTIF(E8:AI8,"TK")+COUNTIF(E8:AI8,"KT")+COUNTIF(E8:AI8,"PK")+COUNTIF(E8:AI8,"KP")+2*COUNTIF(E8:AI8,"K2")</f>
        <v>0</v>
      </c>
      <c r="AK8" s="172">
        <f t="shared" ref="AK8:AK38" si="3">COUNTIF(F8:AJ8,"P")+2*COUNTIF(F8:AJ8,"2P")+COUNTIF(F8:AJ8,"TP")+COUNTIF(F8:AJ8,"PT")+COUNTIF(F8:AJ8,"PK")+COUNTIF(F8:AJ8,"KP")+2*COUNTIF(F8:AJ8,"P2")</f>
        <v>0</v>
      </c>
      <c r="AL8" s="189">
        <f t="shared" ref="AL8:AL38" si="4">COUNTIF(E8:AI8,"T")+2*COUNTIF(E8:AI8,"2T")+2*COUNTIF(E8:AI8,"T2")+COUNTIF(E8:AI8,"PT")+COUNTIF(E8:AI8,"TP")+COUNTIF(E8:AI8,"TK")+COUNTIF(E8:AI8,"KT")</f>
        <v>0</v>
      </c>
      <c r="AM8" s="6"/>
      <c r="AN8" s="6"/>
      <c r="AO8" s="6"/>
    </row>
    <row r="9" spans="1:41" s="1" customFormat="1" ht="21" customHeight="1">
      <c r="A9" s="29">
        <v>3</v>
      </c>
      <c r="B9" s="42" t="s">
        <v>874</v>
      </c>
      <c r="C9" s="43" t="s">
        <v>574</v>
      </c>
      <c r="D9" s="44" t="s">
        <v>875</v>
      </c>
      <c r="E9" s="74"/>
      <c r="F9" s="75"/>
      <c r="G9" s="75"/>
      <c r="H9" s="75"/>
      <c r="I9" s="75"/>
      <c r="J9" s="75"/>
      <c r="K9" s="75"/>
      <c r="L9" s="75"/>
      <c r="M9" s="75"/>
      <c r="N9" s="75"/>
      <c r="O9" s="75"/>
      <c r="P9" s="103"/>
      <c r="Q9" s="75"/>
      <c r="R9" s="75"/>
      <c r="S9" s="75"/>
      <c r="T9" s="75"/>
      <c r="U9" s="75"/>
      <c r="V9" s="75"/>
      <c r="W9" s="75"/>
      <c r="X9" s="75"/>
      <c r="Y9" s="75"/>
      <c r="Z9" s="75"/>
      <c r="AA9" s="75"/>
      <c r="AB9" s="75"/>
      <c r="AC9" s="75"/>
      <c r="AD9" s="75"/>
      <c r="AE9" s="75"/>
      <c r="AF9" s="75"/>
      <c r="AG9" s="75"/>
      <c r="AH9" s="75"/>
      <c r="AI9" s="75"/>
      <c r="AJ9" s="11">
        <f t="shared" si="2"/>
        <v>0</v>
      </c>
      <c r="AK9" s="172">
        <f t="shared" si="3"/>
        <v>0</v>
      </c>
      <c r="AL9" s="189">
        <f t="shared" si="4"/>
        <v>0</v>
      </c>
      <c r="AM9" s="6"/>
      <c r="AN9" s="6"/>
      <c r="AO9" s="6"/>
    </row>
    <row r="10" spans="1:41" s="1" customFormat="1" ht="21" customHeight="1">
      <c r="A10" s="42">
        <v>4</v>
      </c>
      <c r="B10" s="42" t="s">
        <v>876</v>
      </c>
      <c r="C10" s="43" t="s">
        <v>877</v>
      </c>
      <c r="D10" s="44" t="s">
        <v>875</v>
      </c>
      <c r="E10" s="74"/>
      <c r="F10" s="75"/>
      <c r="G10" s="75"/>
      <c r="H10" s="75"/>
      <c r="I10" s="75"/>
      <c r="J10" s="75"/>
      <c r="K10" s="75"/>
      <c r="L10" s="75"/>
      <c r="M10" s="75"/>
      <c r="N10" s="75"/>
      <c r="O10" s="75"/>
      <c r="P10" s="103"/>
      <c r="Q10" s="75" t="s">
        <v>8</v>
      </c>
      <c r="R10" s="75"/>
      <c r="S10" s="75"/>
      <c r="T10" s="75"/>
      <c r="U10" s="75"/>
      <c r="V10" s="75"/>
      <c r="W10" s="75" t="s">
        <v>6</v>
      </c>
      <c r="X10" s="75"/>
      <c r="Y10" s="75"/>
      <c r="Z10" s="75"/>
      <c r="AA10" s="75"/>
      <c r="AB10" s="75"/>
      <c r="AC10" s="75"/>
      <c r="AD10" s="75"/>
      <c r="AE10" s="75"/>
      <c r="AF10" s="75"/>
      <c r="AG10" s="75"/>
      <c r="AH10" s="75"/>
      <c r="AI10" s="75"/>
      <c r="AJ10" s="11">
        <f t="shared" si="2"/>
        <v>1</v>
      </c>
      <c r="AK10" s="172">
        <f t="shared" si="3"/>
        <v>0</v>
      </c>
      <c r="AL10" s="189">
        <f t="shared" si="4"/>
        <v>1</v>
      </c>
      <c r="AM10" s="6"/>
      <c r="AN10" s="6"/>
      <c r="AO10" s="6"/>
    </row>
    <row r="11" spans="1:41" s="1" customFormat="1" ht="21" customHeight="1">
      <c r="A11" s="29">
        <v>5</v>
      </c>
      <c r="B11" s="29" t="s">
        <v>840</v>
      </c>
      <c r="C11" s="30" t="s">
        <v>841</v>
      </c>
      <c r="D11" s="31" t="s">
        <v>829</v>
      </c>
      <c r="E11" s="74"/>
      <c r="F11" s="75"/>
      <c r="G11" s="75"/>
      <c r="H11" s="75"/>
      <c r="I11" s="75"/>
      <c r="J11" s="75"/>
      <c r="K11" s="75"/>
      <c r="L11" s="75"/>
      <c r="M11" s="75"/>
      <c r="N11" s="75"/>
      <c r="O11" s="75"/>
      <c r="P11" s="103"/>
      <c r="Q11" s="75"/>
      <c r="R11" s="75"/>
      <c r="S11" s="75"/>
      <c r="T11" s="75"/>
      <c r="U11" s="75"/>
      <c r="V11" s="75"/>
      <c r="W11" s="75" t="s">
        <v>7</v>
      </c>
      <c r="X11" s="75"/>
      <c r="Y11" s="75"/>
      <c r="Z11" s="75"/>
      <c r="AA11" s="75"/>
      <c r="AB11" s="75"/>
      <c r="AC11" s="75"/>
      <c r="AD11" s="75"/>
      <c r="AE11" s="75"/>
      <c r="AF11" s="75"/>
      <c r="AG11" s="75"/>
      <c r="AH11" s="75"/>
      <c r="AI11" s="75"/>
      <c r="AJ11" s="11">
        <f t="shared" si="2"/>
        <v>0</v>
      </c>
      <c r="AK11" s="172">
        <f t="shared" si="3"/>
        <v>1</v>
      </c>
      <c r="AL11" s="189">
        <f t="shared" si="4"/>
        <v>0</v>
      </c>
      <c r="AM11" s="6"/>
      <c r="AN11" s="6"/>
      <c r="AO11" s="6"/>
    </row>
    <row r="12" spans="1:41" s="1" customFormat="1" ht="21" customHeight="1">
      <c r="A12" s="42">
        <v>6</v>
      </c>
      <c r="B12" s="42" t="s">
        <v>878</v>
      </c>
      <c r="C12" s="43" t="s">
        <v>83</v>
      </c>
      <c r="D12" s="44" t="s">
        <v>105</v>
      </c>
      <c r="E12" s="74"/>
      <c r="F12" s="75"/>
      <c r="G12" s="75"/>
      <c r="H12" s="75"/>
      <c r="I12" s="75"/>
      <c r="J12" s="75"/>
      <c r="K12" s="75"/>
      <c r="L12" s="75"/>
      <c r="M12" s="75"/>
      <c r="N12" s="75"/>
      <c r="O12" s="75"/>
      <c r="P12" s="103"/>
      <c r="Q12" s="75"/>
      <c r="R12" s="75"/>
      <c r="S12" s="75"/>
      <c r="T12" s="75"/>
      <c r="U12" s="75"/>
      <c r="V12" s="75"/>
      <c r="W12" s="75"/>
      <c r="X12" s="75"/>
      <c r="Y12" s="75"/>
      <c r="Z12" s="75"/>
      <c r="AA12" s="75"/>
      <c r="AB12" s="75"/>
      <c r="AC12" s="75"/>
      <c r="AD12" s="75"/>
      <c r="AE12" s="75"/>
      <c r="AF12" s="75"/>
      <c r="AG12" s="75"/>
      <c r="AH12" s="75"/>
      <c r="AI12" s="75"/>
      <c r="AJ12" s="11">
        <f t="shared" si="2"/>
        <v>0</v>
      </c>
      <c r="AK12" s="172">
        <f t="shared" si="3"/>
        <v>0</v>
      </c>
      <c r="AL12" s="189">
        <f t="shared" si="4"/>
        <v>0</v>
      </c>
      <c r="AM12" s="6"/>
      <c r="AN12" s="6"/>
      <c r="AO12" s="6"/>
    </row>
    <row r="13" spans="1:41" s="1" customFormat="1" ht="21" customHeight="1">
      <c r="A13" s="29">
        <v>7</v>
      </c>
      <c r="B13" s="29" t="s">
        <v>842</v>
      </c>
      <c r="C13" s="30" t="s">
        <v>843</v>
      </c>
      <c r="D13" s="31" t="s">
        <v>32</v>
      </c>
      <c r="E13" s="111"/>
      <c r="F13" s="112"/>
      <c r="G13" s="112"/>
      <c r="H13" s="112"/>
      <c r="I13" s="112"/>
      <c r="J13" s="112"/>
      <c r="K13" s="112"/>
      <c r="L13" s="112"/>
      <c r="M13" s="112"/>
      <c r="N13" s="112"/>
      <c r="O13" s="112"/>
      <c r="P13" s="103"/>
      <c r="Q13" s="112"/>
      <c r="R13" s="112"/>
      <c r="S13" s="112"/>
      <c r="T13" s="112"/>
      <c r="U13" s="112"/>
      <c r="V13" s="112"/>
      <c r="W13" s="112"/>
      <c r="X13" s="112"/>
      <c r="Y13" s="112"/>
      <c r="Z13" s="112"/>
      <c r="AA13" s="112"/>
      <c r="AB13" s="112"/>
      <c r="AC13" s="112"/>
      <c r="AD13" s="112"/>
      <c r="AE13" s="112"/>
      <c r="AF13" s="112"/>
      <c r="AG13" s="112"/>
      <c r="AH13" s="75"/>
      <c r="AI13" s="112"/>
      <c r="AJ13" s="11">
        <f t="shared" si="2"/>
        <v>0</v>
      </c>
      <c r="AK13" s="172">
        <f t="shared" si="3"/>
        <v>0</v>
      </c>
      <c r="AL13" s="189">
        <f t="shared" si="4"/>
        <v>0</v>
      </c>
      <c r="AM13" s="6"/>
      <c r="AN13" s="6"/>
      <c r="AO13" s="6"/>
    </row>
    <row r="14" spans="1:41" s="1" customFormat="1" ht="21" customHeight="1">
      <c r="A14" s="42">
        <v>8</v>
      </c>
      <c r="B14" s="29" t="s">
        <v>844</v>
      </c>
      <c r="C14" s="30" t="s">
        <v>845</v>
      </c>
      <c r="D14" s="31" t="s">
        <v>846</v>
      </c>
      <c r="E14" s="74"/>
      <c r="F14" s="75"/>
      <c r="G14" s="75"/>
      <c r="H14" s="75"/>
      <c r="I14" s="75"/>
      <c r="J14" s="75"/>
      <c r="K14" s="75"/>
      <c r="L14" s="75"/>
      <c r="M14" s="75"/>
      <c r="N14" s="75"/>
      <c r="O14" s="75"/>
      <c r="P14" s="103"/>
      <c r="Q14" s="75"/>
      <c r="R14" s="75"/>
      <c r="S14" s="75"/>
      <c r="T14" s="75"/>
      <c r="U14" s="75"/>
      <c r="V14" s="75"/>
      <c r="W14" s="75"/>
      <c r="X14" s="75"/>
      <c r="Y14" s="75"/>
      <c r="Z14" s="75"/>
      <c r="AA14" s="75"/>
      <c r="AB14" s="75"/>
      <c r="AC14" s="75"/>
      <c r="AD14" s="75"/>
      <c r="AE14" s="75"/>
      <c r="AF14" s="75"/>
      <c r="AG14" s="75"/>
      <c r="AH14" s="75"/>
      <c r="AI14" s="75"/>
      <c r="AJ14" s="11">
        <f t="shared" si="2"/>
        <v>0</v>
      </c>
      <c r="AK14" s="172">
        <f t="shared" si="3"/>
        <v>0</v>
      </c>
      <c r="AL14" s="189">
        <f t="shared" si="4"/>
        <v>0</v>
      </c>
      <c r="AM14" s="6"/>
      <c r="AN14" s="6"/>
      <c r="AO14" s="6"/>
    </row>
    <row r="15" spans="1:41" s="1" customFormat="1" ht="21" customHeight="1">
      <c r="A15" s="29">
        <v>9</v>
      </c>
      <c r="B15" s="29" t="s">
        <v>847</v>
      </c>
      <c r="C15" s="30" t="s">
        <v>828</v>
      </c>
      <c r="D15" s="31" t="s">
        <v>15</v>
      </c>
      <c r="E15" s="74"/>
      <c r="F15" s="75"/>
      <c r="G15" s="75"/>
      <c r="H15" s="75"/>
      <c r="I15" s="75"/>
      <c r="J15" s="75"/>
      <c r="K15" s="75"/>
      <c r="L15" s="75"/>
      <c r="M15" s="75"/>
      <c r="N15" s="75"/>
      <c r="O15" s="75"/>
      <c r="P15" s="103"/>
      <c r="Q15" s="75"/>
      <c r="R15" s="75"/>
      <c r="S15" s="75"/>
      <c r="T15" s="75"/>
      <c r="U15" s="75"/>
      <c r="V15" s="75"/>
      <c r="W15" s="75"/>
      <c r="X15" s="75"/>
      <c r="Y15" s="75"/>
      <c r="Z15" s="75"/>
      <c r="AA15" s="75"/>
      <c r="AB15" s="75"/>
      <c r="AC15" s="75"/>
      <c r="AD15" s="75"/>
      <c r="AE15" s="75"/>
      <c r="AF15" s="75"/>
      <c r="AG15" s="75"/>
      <c r="AH15" s="75"/>
      <c r="AI15" s="75"/>
      <c r="AJ15" s="11">
        <f t="shared" si="2"/>
        <v>0</v>
      </c>
      <c r="AK15" s="172">
        <f t="shared" si="3"/>
        <v>0</v>
      </c>
      <c r="AL15" s="189">
        <f t="shared" si="4"/>
        <v>0</v>
      </c>
      <c r="AM15" s="6"/>
      <c r="AN15" s="6"/>
      <c r="AO15" s="6"/>
    </row>
    <row r="16" spans="1:41" s="41" customFormat="1" ht="21" customHeight="1">
      <c r="A16" s="42">
        <v>10</v>
      </c>
      <c r="B16" s="29" t="s">
        <v>848</v>
      </c>
      <c r="C16" s="30" t="s">
        <v>431</v>
      </c>
      <c r="D16" s="31" t="s">
        <v>20</v>
      </c>
      <c r="E16" s="74"/>
      <c r="F16" s="75"/>
      <c r="G16" s="75"/>
      <c r="H16" s="75"/>
      <c r="I16" s="75"/>
      <c r="J16" s="75"/>
      <c r="K16" s="75"/>
      <c r="L16" s="75"/>
      <c r="M16" s="75"/>
      <c r="N16" s="75"/>
      <c r="O16" s="75"/>
      <c r="P16" s="103"/>
      <c r="Q16" s="75"/>
      <c r="R16" s="75"/>
      <c r="S16" s="75"/>
      <c r="T16" s="75"/>
      <c r="U16" s="75"/>
      <c r="V16" s="75"/>
      <c r="W16" s="75"/>
      <c r="X16" s="75"/>
      <c r="Y16" s="75"/>
      <c r="Z16" s="75"/>
      <c r="AA16" s="75"/>
      <c r="AB16" s="75"/>
      <c r="AC16" s="75"/>
      <c r="AD16" s="75"/>
      <c r="AE16" s="75"/>
      <c r="AF16" s="75"/>
      <c r="AG16" s="75"/>
      <c r="AH16" s="75"/>
      <c r="AI16" s="75"/>
      <c r="AJ16" s="11">
        <f t="shared" si="2"/>
        <v>0</v>
      </c>
      <c r="AK16" s="172">
        <f t="shared" si="3"/>
        <v>0</v>
      </c>
      <c r="AL16" s="189">
        <f t="shared" si="4"/>
        <v>0</v>
      </c>
      <c r="AM16" s="40"/>
      <c r="AN16" s="40"/>
      <c r="AO16" s="40"/>
    </row>
    <row r="17" spans="1:41" s="1" customFormat="1" ht="21" customHeight="1">
      <c r="A17" s="29">
        <v>11</v>
      </c>
      <c r="B17" s="29" t="s">
        <v>849</v>
      </c>
      <c r="C17" s="30" t="s">
        <v>850</v>
      </c>
      <c r="D17" s="31" t="s">
        <v>31</v>
      </c>
      <c r="E17" s="74"/>
      <c r="F17" s="75"/>
      <c r="G17" s="75"/>
      <c r="H17" s="75"/>
      <c r="I17" s="75"/>
      <c r="J17" s="75"/>
      <c r="K17" s="75"/>
      <c r="L17" s="75"/>
      <c r="M17" s="75"/>
      <c r="N17" s="75"/>
      <c r="O17" s="75"/>
      <c r="P17" s="103" t="s">
        <v>8</v>
      </c>
      <c r="Q17" s="75"/>
      <c r="R17" s="75"/>
      <c r="S17" s="75"/>
      <c r="T17" s="75"/>
      <c r="U17" s="75"/>
      <c r="V17" s="75"/>
      <c r="W17" s="75"/>
      <c r="X17" s="75"/>
      <c r="Y17" s="75"/>
      <c r="Z17" s="75"/>
      <c r="AA17" s="75"/>
      <c r="AB17" s="75"/>
      <c r="AC17" s="75"/>
      <c r="AD17" s="75"/>
      <c r="AE17" s="75"/>
      <c r="AF17" s="75"/>
      <c r="AG17" s="75"/>
      <c r="AH17" s="75"/>
      <c r="AI17" s="75"/>
      <c r="AJ17" s="11">
        <f t="shared" si="2"/>
        <v>0</v>
      </c>
      <c r="AK17" s="172">
        <f t="shared" si="3"/>
        <v>0</v>
      </c>
      <c r="AL17" s="189">
        <f t="shared" si="4"/>
        <v>1</v>
      </c>
      <c r="AM17" s="6"/>
      <c r="AN17" s="6"/>
      <c r="AO17" s="6"/>
    </row>
    <row r="18" spans="1:41" s="1" customFormat="1" ht="21" customHeight="1">
      <c r="A18" s="42">
        <v>12</v>
      </c>
      <c r="B18" s="42" t="s">
        <v>879</v>
      </c>
      <c r="C18" s="43" t="s">
        <v>288</v>
      </c>
      <c r="D18" s="44" t="s">
        <v>321</v>
      </c>
      <c r="E18" s="74"/>
      <c r="F18" s="75"/>
      <c r="G18" s="75"/>
      <c r="H18" s="75"/>
      <c r="I18" s="75"/>
      <c r="J18" s="75"/>
      <c r="K18" s="75"/>
      <c r="L18" s="47"/>
      <c r="M18" s="75"/>
      <c r="N18" s="75"/>
      <c r="O18" s="75"/>
      <c r="P18" s="103"/>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89">
        <f t="shared" si="4"/>
        <v>0</v>
      </c>
      <c r="AM18" s="6"/>
      <c r="AN18" s="6"/>
      <c r="AO18" s="6"/>
    </row>
    <row r="19" spans="1:41" s="1" customFormat="1" ht="21" customHeight="1">
      <c r="A19" s="29">
        <v>13</v>
      </c>
      <c r="B19" s="29" t="s">
        <v>851</v>
      </c>
      <c r="C19" s="30" t="s">
        <v>852</v>
      </c>
      <c r="D19" s="31" t="s">
        <v>80</v>
      </c>
      <c r="E19" s="78"/>
      <c r="F19" s="78"/>
      <c r="G19" s="78"/>
      <c r="H19" s="78"/>
      <c r="I19" s="78"/>
      <c r="J19" s="78"/>
      <c r="K19" s="78"/>
      <c r="L19" s="78"/>
      <c r="M19" s="78"/>
      <c r="N19" s="78"/>
      <c r="O19" s="78"/>
      <c r="P19" s="103" t="s">
        <v>6</v>
      </c>
      <c r="Q19" s="78"/>
      <c r="R19" s="78"/>
      <c r="S19" s="78"/>
      <c r="T19" s="78"/>
      <c r="U19" s="78"/>
      <c r="V19" s="78"/>
      <c r="W19" s="113"/>
      <c r="X19" s="78"/>
      <c r="Y19" s="78"/>
      <c r="Z19" s="78"/>
      <c r="AA19" s="78"/>
      <c r="AB19" s="78"/>
      <c r="AC19" s="78"/>
      <c r="AD19" s="78"/>
      <c r="AE19" s="78"/>
      <c r="AF19" s="78"/>
      <c r="AG19" s="78"/>
      <c r="AH19" s="78"/>
      <c r="AI19" s="78"/>
      <c r="AJ19" s="11">
        <f t="shared" si="2"/>
        <v>1</v>
      </c>
      <c r="AK19" s="172">
        <f t="shared" si="3"/>
        <v>0</v>
      </c>
      <c r="AL19" s="189">
        <f t="shared" si="4"/>
        <v>0</v>
      </c>
      <c r="AM19" s="6"/>
      <c r="AN19" s="6"/>
      <c r="AO19" s="6"/>
    </row>
    <row r="20" spans="1:41" s="1" customFormat="1" ht="21" customHeight="1">
      <c r="A20" s="42">
        <v>14</v>
      </c>
      <c r="B20" s="29" t="s">
        <v>853</v>
      </c>
      <c r="C20" s="30" t="s">
        <v>854</v>
      </c>
      <c r="D20" s="31" t="s">
        <v>80</v>
      </c>
      <c r="E20" s="74"/>
      <c r="F20" s="75"/>
      <c r="G20" s="75"/>
      <c r="H20" s="75"/>
      <c r="I20" s="75"/>
      <c r="J20" s="75"/>
      <c r="K20" s="75"/>
      <c r="L20" s="75"/>
      <c r="M20" s="75"/>
      <c r="N20" s="75"/>
      <c r="O20" s="75"/>
      <c r="P20" s="103"/>
      <c r="Q20" s="75"/>
      <c r="R20" s="75"/>
      <c r="S20" s="78"/>
      <c r="T20" s="75"/>
      <c r="U20" s="75"/>
      <c r="V20" s="75"/>
      <c r="W20" s="75"/>
      <c r="X20" s="75"/>
      <c r="Y20" s="75"/>
      <c r="Z20" s="75"/>
      <c r="AA20" s="75"/>
      <c r="AB20" s="75"/>
      <c r="AC20" s="75"/>
      <c r="AD20" s="75"/>
      <c r="AE20" s="75"/>
      <c r="AF20" s="75"/>
      <c r="AG20" s="75"/>
      <c r="AH20" s="75"/>
      <c r="AI20" s="75"/>
      <c r="AJ20" s="11">
        <f t="shared" si="2"/>
        <v>0</v>
      </c>
      <c r="AK20" s="172">
        <f t="shared" si="3"/>
        <v>0</v>
      </c>
      <c r="AL20" s="189">
        <f t="shared" si="4"/>
        <v>0</v>
      </c>
      <c r="AM20" s="6"/>
      <c r="AN20" s="6"/>
      <c r="AO20" s="6"/>
    </row>
    <row r="21" spans="1:41" s="1" customFormat="1" ht="21" customHeight="1">
      <c r="A21" s="29">
        <v>15</v>
      </c>
      <c r="B21" s="42" t="s">
        <v>880</v>
      </c>
      <c r="C21" s="43" t="s">
        <v>881</v>
      </c>
      <c r="D21" s="44" t="s">
        <v>80</v>
      </c>
      <c r="E21" s="74"/>
      <c r="F21" s="75"/>
      <c r="G21" s="75"/>
      <c r="H21" s="75"/>
      <c r="I21" s="75"/>
      <c r="J21" s="75"/>
      <c r="K21" s="75"/>
      <c r="L21" s="47"/>
      <c r="M21" s="75"/>
      <c r="N21" s="75"/>
      <c r="O21" s="75"/>
      <c r="P21" s="103"/>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89">
        <f t="shared" si="4"/>
        <v>0</v>
      </c>
      <c r="AM21" s="332"/>
      <c r="AN21" s="333"/>
      <c r="AO21" s="6"/>
    </row>
    <row r="22" spans="1:41" s="1" customFormat="1" ht="21.75" customHeight="1">
      <c r="A22" s="42">
        <v>16</v>
      </c>
      <c r="B22" s="29" t="s">
        <v>855</v>
      </c>
      <c r="C22" s="30" t="s">
        <v>134</v>
      </c>
      <c r="D22" s="31" t="s">
        <v>822</v>
      </c>
      <c r="E22" s="74"/>
      <c r="F22" s="75"/>
      <c r="G22" s="75"/>
      <c r="H22" s="75"/>
      <c r="I22" s="75"/>
      <c r="J22" s="75"/>
      <c r="K22" s="75"/>
      <c r="L22" s="75"/>
      <c r="M22" s="75"/>
      <c r="N22" s="75"/>
      <c r="O22" s="75"/>
      <c r="P22" s="103" t="s">
        <v>8</v>
      </c>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89">
        <f t="shared" si="4"/>
        <v>1</v>
      </c>
      <c r="AM22" s="6"/>
      <c r="AN22" s="6"/>
      <c r="AO22" s="6"/>
    </row>
    <row r="23" spans="1:41" s="1" customFormat="1" ht="21" customHeight="1">
      <c r="A23" s="29">
        <v>17</v>
      </c>
      <c r="B23" s="29" t="s">
        <v>856</v>
      </c>
      <c r="C23" s="30" t="s">
        <v>827</v>
      </c>
      <c r="D23" s="31" t="s">
        <v>99</v>
      </c>
      <c r="E23" s="74"/>
      <c r="F23" s="75"/>
      <c r="G23" s="75"/>
      <c r="H23" s="75"/>
      <c r="I23" s="75"/>
      <c r="J23" s="75"/>
      <c r="K23" s="75"/>
      <c r="L23" s="75"/>
      <c r="M23" s="75"/>
      <c r="N23" s="75"/>
      <c r="O23" s="75"/>
      <c r="P23" s="103"/>
      <c r="Q23" s="75"/>
      <c r="R23" s="75"/>
      <c r="S23" s="75"/>
      <c r="T23" s="75"/>
      <c r="U23" s="75"/>
      <c r="V23" s="75"/>
      <c r="W23" s="75" t="s">
        <v>8</v>
      </c>
      <c r="X23" s="75"/>
      <c r="Y23" s="75"/>
      <c r="Z23" s="75"/>
      <c r="AA23" s="75"/>
      <c r="AB23" s="75"/>
      <c r="AC23" s="75"/>
      <c r="AD23" s="75"/>
      <c r="AE23" s="75"/>
      <c r="AF23" s="75"/>
      <c r="AG23" s="75"/>
      <c r="AH23" s="75"/>
      <c r="AI23" s="75"/>
      <c r="AJ23" s="11">
        <f t="shared" si="2"/>
        <v>0</v>
      </c>
      <c r="AK23" s="172">
        <f t="shared" si="3"/>
        <v>0</v>
      </c>
      <c r="AL23" s="189">
        <f t="shared" si="4"/>
        <v>1</v>
      </c>
      <c r="AM23" s="6"/>
      <c r="AN23" s="6"/>
      <c r="AO23" s="6"/>
    </row>
    <row r="24" spans="1:41" s="1" customFormat="1" ht="21" customHeight="1">
      <c r="A24" s="42">
        <v>18</v>
      </c>
      <c r="B24" s="42" t="s">
        <v>882</v>
      </c>
      <c r="C24" s="43" t="s">
        <v>883</v>
      </c>
      <c r="D24" s="44" t="s">
        <v>99</v>
      </c>
      <c r="E24" s="74"/>
      <c r="F24" s="75"/>
      <c r="G24" s="75"/>
      <c r="H24" s="75"/>
      <c r="I24" s="75"/>
      <c r="J24" s="75"/>
      <c r="K24" s="75"/>
      <c r="L24" s="75"/>
      <c r="M24" s="75"/>
      <c r="N24" s="75"/>
      <c r="O24" s="75"/>
      <c r="P24" s="103" t="s">
        <v>6</v>
      </c>
      <c r="Q24" s="75"/>
      <c r="R24" s="75"/>
      <c r="S24" s="75"/>
      <c r="T24" s="75"/>
      <c r="U24" s="75"/>
      <c r="V24" s="75"/>
      <c r="W24" s="75"/>
      <c r="X24" s="75"/>
      <c r="Y24" s="75"/>
      <c r="Z24" s="75"/>
      <c r="AA24" s="75"/>
      <c r="AB24" s="75"/>
      <c r="AC24" s="75"/>
      <c r="AD24" s="75"/>
      <c r="AE24" s="75"/>
      <c r="AF24" s="75"/>
      <c r="AG24" s="75"/>
      <c r="AH24" s="75"/>
      <c r="AI24" s="75"/>
      <c r="AJ24" s="11">
        <f t="shared" si="2"/>
        <v>1</v>
      </c>
      <c r="AK24" s="172">
        <f t="shared" si="3"/>
        <v>0</v>
      </c>
      <c r="AL24" s="189">
        <f t="shared" si="4"/>
        <v>0</v>
      </c>
      <c r="AM24" s="6"/>
      <c r="AN24" s="6"/>
      <c r="AO24" s="6"/>
    </row>
    <row r="25" spans="1:41" s="1" customFormat="1" ht="21" customHeight="1">
      <c r="A25" s="29">
        <v>19</v>
      </c>
      <c r="B25" s="29" t="s">
        <v>857</v>
      </c>
      <c r="C25" s="30" t="s">
        <v>558</v>
      </c>
      <c r="D25" s="31" t="s">
        <v>82</v>
      </c>
      <c r="E25" s="74"/>
      <c r="F25" s="75"/>
      <c r="G25" s="75"/>
      <c r="H25" s="75"/>
      <c r="I25" s="75"/>
      <c r="J25" s="75"/>
      <c r="K25" s="75"/>
      <c r="L25" s="75"/>
      <c r="M25" s="75"/>
      <c r="N25" s="75"/>
      <c r="O25" s="75"/>
      <c r="P25" s="103"/>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89">
        <f t="shared" si="4"/>
        <v>0</v>
      </c>
      <c r="AM25" s="6"/>
      <c r="AN25" s="6"/>
      <c r="AO25" s="6"/>
    </row>
    <row r="26" spans="1:41" s="1" customFormat="1" ht="21" customHeight="1">
      <c r="A26" s="42">
        <v>20</v>
      </c>
      <c r="B26" s="29" t="s">
        <v>858</v>
      </c>
      <c r="C26" s="30" t="s">
        <v>558</v>
      </c>
      <c r="D26" s="31" t="s">
        <v>82</v>
      </c>
      <c r="E26" s="48"/>
      <c r="F26" s="47"/>
      <c r="G26" s="47"/>
      <c r="H26" s="47"/>
      <c r="I26" s="47"/>
      <c r="J26" s="47"/>
      <c r="K26" s="47"/>
      <c r="L26" s="47"/>
      <c r="M26" s="47"/>
      <c r="N26" s="47"/>
      <c r="O26" s="47"/>
      <c r="P26" s="49"/>
      <c r="Q26" s="47"/>
      <c r="R26" s="47"/>
      <c r="S26" s="47"/>
      <c r="T26" s="47"/>
      <c r="U26" s="47"/>
      <c r="V26" s="47"/>
      <c r="W26" s="47"/>
      <c r="X26" s="47"/>
      <c r="Y26" s="47"/>
      <c r="Z26" s="47"/>
      <c r="AA26" s="47"/>
      <c r="AB26" s="47"/>
      <c r="AC26" s="47"/>
      <c r="AD26" s="47"/>
      <c r="AE26" s="47"/>
      <c r="AF26" s="47"/>
      <c r="AG26" s="47"/>
      <c r="AH26" s="47"/>
      <c r="AI26" s="47"/>
      <c r="AJ26" s="11">
        <f t="shared" ref="AJ26:AJ33" si="5">COUNTIF(E26:AI26,"K")+2*COUNTIF(E26:AI26,"2K")+COUNTIF(E26:AI26,"TK")+COUNTIF(E26:AI26,"KT")+COUNTIF(E26:AI26,"PK")+COUNTIF(E26:AI26,"KP")+2*COUNTIF(E26:AI26,"K2")</f>
        <v>0</v>
      </c>
      <c r="AK26" s="198">
        <f t="shared" ref="AK26:AK33" si="6">COUNTIF(F26:AJ26,"P")+2*COUNTIF(F26:AJ26,"2P")+COUNTIF(F26:AJ26,"TP")+COUNTIF(F26:AJ26,"PT")+COUNTIF(F26:AJ26,"PK")+COUNTIF(F26:AJ26,"KP")+2*COUNTIF(F26:AJ26,"P2")</f>
        <v>0</v>
      </c>
      <c r="AL26" s="198">
        <f t="shared" ref="AL26:AL33" si="7">COUNTIF(E26:AI26,"T")+2*COUNTIF(E26:AI26,"2T")+2*COUNTIF(E26:AI26,"T2")+COUNTIF(E26:AI26,"PT")+COUNTIF(E26:AI26,"TP")+COUNTIF(E26:AI26,"TK")+COUNTIF(E26:AI26,"KT")</f>
        <v>0</v>
      </c>
      <c r="AM26" s="6"/>
      <c r="AN26" s="6"/>
      <c r="AO26" s="6"/>
    </row>
    <row r="27" spans="1:41" s="1" customFormat="1" ht="21" customHeight="1">
      <c r="A27" s="29">
        <v>21</v>
      </c>
      <c r="B27" s="29" t="s">
        <v>859</v>
      </c>
      <c r="C27" s="30" t="s">
        <v>860</v>
      </c>
      <c r="D27" s="31" t="s">
        <v>82</v>
      </c>
      <c r="E27" s="48"/>
      <c r="F27" s="47"/>
      <c r="G27" s="47"/>
      <c r="H27" s="47"/>
      <c r="I27" s="47"/>
      <c r="J27" s="47"/>
      <c r="K27" s="47"/>
      <c r="L27" s="47"/>
      <c r="M27" s="47"/>
      <c r="N27" s="47"/>
      <c r="O27" s="47"/>
      <c r="P27" s="49" t="s">
        <v>8</v>
      </c>
      <c r="Q27" s="47"/>
      <c r="R27" s="47"/>
      <c r="S27" s="47"/>
      <c r="T27" s="47"/>
      <c r="U27" s="47"/>
      <c r="V27" s="47"/>
      <c r="W27" s="47"/>
      <c r="X27" s="47"/>
      <c r="Y27" s="47"/>
      <c r="Z27" s="47"/>
      <c r="AA27" s="47"/>
      <c r="AB27" s="47"/>
      <c r="AC27" s="47"/>
      <c r="AD27" s="47"/>
      <c r="AE27" s="47"/>
      <c r="AF27" s="47"/>
      <c r="AG27" s="47"/>
      <c r="AH27" s="47"/>
      <c r="AI27" s="47"/>
      <c r="AJ27" s="11">
        <f t="shared" si="5"/>
        <v>0</v>
      </c>
      <c r="AK27" s="198">
        <f t="shared" si="6"/>
        <v>0</v>
      </c>
      <c r="AL27" s="198">
        <f t="shared" si="7"/>
        <v>1</v>
      </c>
      <c r="AM27" s="6"/>
      <c r="AN27" s="6"/>
      <c r="AO27" s="6"/>
    </row>
    <row r="28" spans="1:41" s="1" customFormat="1" ht="21" customHeight="1">
      <c r="A28" s="42">
        <v>22</v>
      </c>
      <c r="B28" s="42" t="s">
        <v>885</v>
      </c>
      <c r="C28" s="43" t="s">
        <v>886</v>
      </c>
      <c r="D28" s="44" t="s">
        <v>74</v>
      </c>
      <c r="E28" s="48"/>
      <c r="F28" s="47"/>
      <c r="G28" s="47"/>
      <c r="H28" s="47"/>
      <c r="I28" s="47"/>
      <c r="J28" s="47"/>
      <c r="K28" s="47"/>
      <c r="L28" s="47"/>
      <c r="M28" s="47"/>
      <c r="N28" s="47"/>
      <c r="O28" s="47"/>
      <c r="P28" s="49"/>
      <c r="Q28" s="47"/>
      <c r="R28" s="47"/>
      <c r="S28" s="47"/>
      <c r="T28" s="47"/>
      <c r="U28" s="47"/>
      <c r="V28" s="47"/>
      <c r="W28" s="47" t="s">
        <v>6</v>
      </c>
      <c r="X28" s="47"/>
      <c r="Y28" s="47"/>
      <c r="Z28" s="47"/>
      <c r="AA28" s="47"/>
      <c r="AB28" s="47"/>
      <c r="AC28" s="47"/>
      <c r="AD28" s="47"/>
      <c r="AE28" s="47"/>
      <c r="AF28" s="47"/>
      <c r="AG28" s="47"/>
      <c r="AH28" s="47"/>
      <c r="AI28" s="47"/>
      <c r="AJ28" s="11">
        <f t="shared" si="5"/>
        <v>1</v>
      </c>
      <c r="AK28" s="198">
        <f t="shared" si="6"/>
        <v>0</v>
      </c>
      <c r="AL28" s="198">
        <f t="shared" si="7"/>
        <v>0</v>
      </c>
      <c r="AM28" s="6"/>
      <c r="AN28" s="6"/>
      <c r="AO28" s="6"/>
    </row>
    <row r="29" spans="1:41" s="1" customFormat="1" ht="21" customHeight="1">
      <c r="A29" s="29">
        <v>23</v>
      </c>
      <c r="B29" s="29">
        <v>2010100022</v>
      </c>
      <c r="C29" s="30" t="s">
        <v>861</v>
      </c>
      <c r="D29" s="31" t="s">
        <v>654</v>
      </c>
      <c r="E29" s="48"/>
      <c r="F29" s="47"/>
      <c r="G29" s="47"/>
      <c r="H29" s="47"/>
      <c r="I29" s="47"/>
      <c r="J29" s="47"/>
      <c r="K29" s="47"/>
      <c r="L29" s="47"/>
      <c r="M29" s="47"/>
      <c r="N29" s="47"/>
      <c r="O29" s="47"/>
      <c r="P29" s="49" t="s">
        <v>8</v>
      </c>
      <c r="Q29" s="47"/>
      <c r="R29" s="47"/>
      <c r="S29" s="47"/>
      <c r="T29" s="47"/>
      <c r="U29" s="47"/>
      <c r="V29" s="47"/>
      <c r="W29" s="47"/>
      <c r="X29" s="47"/>
      <c r="Y29" s="47"/>
      <c r="Z29" s="47"/>
      <c r="AA29" s="47"/>
      <c r="AB29" s="47"/>
      <c r="AC29" s="47"/>
      <c r="AD29" s="47"/>
      <c r="AE29" s="47"/>
      <c r="AF29" s="47"/>
      <c r="AG29" s="47"/>
      <c r="AH29" s="47"/>
      <c r="AI29" s="47"/>
      <c r="AJ29" s="11">
        <f t="shared" si="5"/>
        <v>0</v>
      </c>
      <c r="AK29" s="198">
        <f t="shared" si="6"/>
        <v>0</v>
      </c>
      <c r="AL29" s="198">
        <f t="shared" si="7"/>
        <v>1</v>
      </c>
      <c r="AM29" s="6"/>
      <c r="AN29" s="6"/>
      <c r="AO29" s="6"/>
    </row>
    <row r="30" spans="1:41" s="1" customFormat="1" ht="21" customHeight="1">
      <c r="A30" s="42">
        <v>24</v>
      </c>
      <c r="B30" s="29" t="s">
        <v>862</v>
      </c>
      <c r="C30" s="30" t="s">
        <v>863</v>
      </c>
      <c r="D30" s="31" t="s">
        <v>654</v>
      </c>
      <c r="E30" s="48"/>
      <c r="F30" s="47"/>
      <c r="G30" s="47"/>
      <c r="H30" s="47"/>
      <c r="I30" s="47"/>
      <c r="J30" s="47"/>
      <c r="K30" s="47"/>
      <c r="L30" s="47"/>
      <c r="M30" s="47"/>
      <c r="N30" s="47"/>
      <c r="O30" s="47"/>
      <c r="P30" s="49" t="s">
        <v>6</v>
      </c>
      <c r="Q30" s="47"/>
      <c r="R30" s="47"/>
      <c r="S30" s="47"/>
      <c r="T30" s="47"/>
      <c r="U30" s="47"/>
      <c r="V30" s="47"/>
      <c r="W30" s="47" t="s">
        <v>6</v>
      </c>
      <c r="X30" s="47"/>
      <c r="Y30" s="47"/>
      <c r="Z30" s="47"/>
      <c r="AA30" s="47"/>
      <c r="AB30" s="47"/>
      <c r="AC30" s="47"/>
      <c r="AD30" s="47"/>
      <c r="AE30" s="47"/>
      <c r="AF30" s="47"/>
      <c r="AG30" s="47"/>
      <c r="AH30" s="47"/>
      <c r="AI30" s="47"/>
      <c r="AJ30" s="11">
        <f t="shared" si="5"/>
        <v>2</v>
      </c>
      <c r="AK30" s="198">
        <f t="shared" si="6"/>
        <v>0</v>
      </c>
      <c r="AL30" s="198">
        <f t="shared" si="7"/>
        <v>0</v>
      </c>
      <c r="AM30" s="6"/>
      <c r="AN30" s="6"/>
      <c r="AO30" s="6"/>
    </row>
    <row r="31" spans="1:41" s="1" customFormat="1" ht="21" customHeight="1">
      <c r="A31" s="29">
        <v>25</v>
      </c>
      <c r="B31" s="29" t="s">
        <v>864</v>
      </c>
      <c r="C31" s="30" t="s">
        <v>865</v>
      </c>
      <c r="D31" s="31" t="s">
        <v>654</v>
      </c>
      <c r="E31" s="48"/>
      <c r="F31" s="47"/>
      <c r="G31" s="47"/>
      <c r="H31" s="47"/>
      <c r="I31" s="47"/>
      <c r="J31" s="47"/>
      <c r="K31" s="47"/>
      <c r="L31" s="47"/>
      <c r="M31" s="47"/>
      <c r="N31" s="47"/>
      <c r="O31" s="47"/>
      <c r="P31" s="49"/>
      <c r="Q31" s="47"/>
      <c r="R31" s="47"/>
      <c r="S31" s="47"/>
      <c r="T31" s="47"/>
      <c r="U31" s="47"/>
      <c r="V31" s="47"/>
      <c r="W31" s="47"/>
      <c r="X31" s="47"/>
      <c r="Y31" s="47"/>
      <c r="Z31" s="47"/>
      <c r="AA31" s="47"/>
      <c r="AB31" s="47"/>
      <c r="AC31" s="47"/>
      <c r="AD31" s="47"/>
      <c r="AE31" s="47"/>
      <c r="AF31" s="47"/>
      <c r="AG31" s="47"/>
      <c r="AH31" s="47"/>
      <c r="AI31" s="47"/>
      <c r="AJ31" s="11">
        <f t="shared" si="5"/>
        <v>0</v>
      </c>
      <c r="AK31" s="198">
        <f t="shared" si="6"/>
        <v>0</v>
      </c>
      <c r="AL31" s="198">
        <f t="shared" si="7"/>
        <v>0</v>
      </c>
      <c r="AM31" s="6"/>
      <c r="AN31" s="6"/>
      <c r="AO31" s="6"/>
    </row>
    <row r="32" spans="1:41" s="1" customFormat="1" ht="21" customHeight="1">
      <c r="A32" s="42">
        <v>26</v>
      </c>
      <c r="B32" s="42" t="s">
        <v>887</v>
      </c>
      <c r="C32" s="43" t="s">
        <v>888</v>
      </c>
      <c r="D32" s="44" t="s">
        <v>889</v>
      </c>
      <c r="E32" s="48"/>
      <c r="F32" s="47"/>
      <c r="G32" s="47"/>
      <c r="H32" s="47"/>
      <c r="I32" s="47"/>
      <c r="J32" s="47"/>
      <c r="K32" s="47"/>
      <c r="L32" s="47"/>
      <c r="M32" s="47"/>
      <c r="N32" s="47"/>
      <c r="O32" s="47"/>
      <c r="P32" s="49" t="s">
        <v>6</v>
      </c>
      <c r="Q32" s="47" t="s">
        <v>8</v>
      </c>
      <c r="R32" s="47"/>
      <c r="S32" s="47"/>
      <c r="T32" s="47"/>
      <c r="U32" s="47"/>
      <c r="V32" s="47"/>
      <c r="W32" s="47"/>
      <c r="X32" s="47"/>
      <c r="Y32" s="47"/>
      <c r="Z32" s="47"/>
      <c r="AA32" s="47"/>
      <c r="AB32" s="47"/>
      <c r="AC32" s="47"/>
      <c r="AD32" s="47"/>
      <c r="AE32" s="47"/>
      <c r="AF32" s="47"/>
      <c r="AG32" s="47"/>
      <c r="AH32" s="47"/>
      <c r="AI32" s="47"/>
      <c r="AJ32" s="11">
        <f t="shared" si="5"/>
        <v>1</v>
      </c>
      <c r="AK32" s="198">
        <f t="shared" si="6"/>
        <v>0</v>
      </c>
      <c r="AL32" s="198">
        <f t="shared" si="7"/>
        <v>1</v>
      </c>
      <c r="AM32" s="6"/>
      <c r="AN32" s="6"/>
      <c r="AO32" s="6"/>
    </row>
    <row r="33" spans="1:41" s="1" customFormat="1" ht="21" customHeight="1">
      <c r="A33" s="29">
        <v>27</v>
      </c>
      <c r="B33" s="29" t="s">
        <v>866</v>
      </c>
      <c r="C33" s="30" t="s">
        <v>309</v>
      </c>
      <c r="D33" s="31" t="s">
        <v>867</v>
      </c>
      <c r="E33" s="48"/>
      <c r="F33" s="47"/>
      <c r="G33" s="47"/>
      <c r="H33" s="47"/>
      <c r="I33" s="47"/>
      <c r="J33" s="47"/>
      <c r="K33" s="47"/>
      <c r="L33" s="47"/>
      <c r="M33" s="47"/>
      <c r="N33" s="47"/>
      <c r="O33" s="47"/>
      <c r="P33" s="49"/>
      <c r="Q33" s="47"/>
      <c r="R33" s="47"/>
      <c r="S33" s="47"/>
      <c r="T33" s="47"/>
      <c r="U33" s="47"/>
      <c r="V33" s="47"/>
      <c r="W33" s="47"/>
      <c r="X33" s="47"/>
      <c r="Y33" s="47"/>
      <c r="Z33" s="47"/>
      <c r="AA33" s="47"/>
      <c r="AB33" s="47"/>
      <c r="AC33" s="47"/>
      <c r="AD33" s="47"/>
      <c r="AE33" s="47"/>
      <c r="AF33" s="47"/>
      <c r="AG33" s="47"/>
      <c r="AH33" s="47"/>
      <c r="AI33" s="47"/>
      <c r="AJ33" s="11">
        <f t="shared" si="5"/>
        <v>0</v>
      </c>
      <c r="AK33" s="198">
        <f t="shared" si="6"/>
        <v>0</v>
      </c>
      <c r="AL33" s="198">
        <f t="shared" si="7"/>
        <v>0</v>
      </c>
      <c r="AM33" s="6"/>
      <c r="AN33" s="6"/>
      <c r="AO33" s="6"/>
    </row>
    <row r="34" spans="1:41" s="1" customFormat="1" ht="21" customHeight="1">
      <c r="A34" s="42">
        <v>28</v>
      </c>
      <c r="B34" s="29" t="s">
        <v>868</v>
      </c>
      <c r="C34" s="30" t="s">
        <v>823</v>
      </c>
      <c r="D34" s="31" t="s">
        <v>100</v>
      </c>
      <c r="E34" s="74"/>
      <c r="F34" s="75"/>
      <c r="G34" s="75"/>
      <c r="H34" s="75"/>
      <c r="I34" s="75"/>
      <c r="J34" s="75"/>
      <c r="K34" s="75"/>
      <c r="L34" s="75"/>
      <c r="M34" s="75"/>
      <c r="N34" s="75"/>
      <c r="O34" s="75"/>
      <c r="P34" s="103"/>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89">
        <f t="shared" si="4"/>
        <v>0</v>
      </c>
      <c r="AM34" s="9"/>
      <c r="AN34"/>
      <c r="AO34"/>
    </row>
    <row r="35" spans="1:41" s="17" customFormat="1" ht="21" customHeight="1">
      <c r="A35" s="29">
        <v>29</v>
      </c>
      <c r="B35" s="42" t="s">
        <v>890</v>
      </c>
      <c r="C35" s="43" t="s">
        <v>891</v>
      </c>
      <c r="D35" s="44" t="s">
        <v>100</v>
      </c>
      <c r="E35" s="74"/>
      <c r="F35" s="75"/>
      <c r="G35" s="75"/>
      <c r="H35" s="75"/>
      <c r="I35" s="75"/>
      <c r="J35" s="75"/>
      <c r="K35" s="75"/>
      <c r="L35" s="75"/>
      <c r="M35" s="75"/>
      <c r="N35" s="75"/>
      <c r="O35" s="75"/>
      <c r="P35" s="103"/>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89">
        <f t="shared" si="4"/>
        <v>0</v>
      </c>
      <c r="AM35" s="173"/>
      <c r="AN35" s="173"/>
    </row>
    <row r="36" spans="1:41" ht="16.5">
      <c r="A36" s="42">
        <v>30</v>
      </c>
      <c r="B36" s="29" t="s">
        <v>869</v>
      </c>
      <c r="C36" s="30" t="s">
        <v>870</v>
      </c>
      <c r="D36" s="31" t="s">
        <v>56</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89">
        <f t="shared" si="4"/>
        <v>0</v>
      </c>
    </row>
    <row r="37" spans="1:41" ht="33">
      <c r="A37" s="29">
        <v>31</v>
      </c>
      <c r="B37" s="29">
        <v>2010110086</v>
      </c>
      <c r="C37" s="30" t="s">
        <v>871</v>
      </c>
      <c r="D37" s="31" t="s">
        <v>84</v>
      </c>
      <c r="E37" s="55"/>
      <c r="F37" s="57"/>
      <c r="G37" s="57"/>
      <c r="H37" s="57"/>
      <c r="I37" s="57"/>
      <c r="J37" s="57"/>
      <c r="K37" s="57"/>
      <c r="L37" s="4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89">
        <f t="shared" si="4"/>
        <v>0</v>
      </c>
    </row>
    <row r="38" spans="1:41" ht="33">
      <c r="A38" s="42">
        <v>32</v>
      </c>
      <c r="B38" s="42" t="s">
        <v>872</v>
      </c>
      <c r="C38" s="43" t="s">
        <v>873</v>
      </c>
      <c r="D38" s="44" t="s">
        <v>84</v>
      </c>
      <c r="E38" s="55"/>
      <c r="F38" s="57"/>
      <c r="G38" s="57"/>
      <c r="H38" s="57"/>
      <c r="I38" s="57"/>
      <c r="J38" s="57"/>
      <c r="K38" s="57"/>
      <c r="L38" s="4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89">
        <f t="shared" si="4"/>
        <v>0</v>
      </c>
    </row>
    <row r="39" spans="1:41" ht="20.25">
      <c r="A39" s="329" t="s">
        <v>10</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72">
        <f>SUM(AJ7:AJ38)</f>
        <v>10</v>
      </c>
      <c r="AK39" s="72">
        <f>SUM(AK7:AK38)</f>
        <v>1</v>
      </c>
      <c r="AL39" s="72">
        <f>SUM(AL7:AL38)</f>
        <v>7</v>
      </c>
    </row>
    <row r="40" spans="1:41">
      <c r="A40" s="324" t="s">
        <v>1410</v>
      </c>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6"/>
    </row>
    <row r="41" spans="1:41" ht="19.5">
      <c r="C41" s="327"/>
      <c r="D41" s="327"/>
      <c r="E41" s="327"/>
      <c r="F41" s="327"/>
      <c r="G41" s="327"/>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41" ht="19.5">
      <c r="C42" s="327"/>
      <c r="D42" s="327"/>
      <c r="E42" s="327"/>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41" ht="19.5">
      <c r="C43" s="327"/>
      <c r="D43" s="327"/>
      <c r="E43" s="9"/>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sheetData>
  <mergeCells count="21">
    <mergeCell ref="C43:D43"/>
    <mergeCell ref="C41:G41"/>
    <mergeCell ref="C42:E42"/>
    <mergeCell ref="A39:AI39"/>
    <mergeCell ref="A5:A6"/>
    <mergeCell ref="A40:AL40"/>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7 E21:K21 M21:AI21 E19:AI20 E18:K18 M18:AI18 E9:AI17 E8:K8 M8:AI8 E37:K38 M37:AI38 E22:AI36">
    <cfRule type="expression" dxfId="51" priority="7">
      <formula>IF(E$6="CN",1,0)</formula>
    </cfRule>
  </conditionalFormatting>
  <conditionalFormatting sqref="L21">
    <cfRule type="expression" dxfId="50" priority="6">
      <formula>IF(L$6="CN",1,0)</formula>
    </cfRule>
  </conditionalFormatting>
  <conditionalFormatting sqref="L18">
    <cfRule type="expression" dxfId="49" priority="5">
      <formula>IF(L$6="CN",1,0)</formula>
    </cfRule>
  </conditionalFormatting>
  <conditionalFormatting sqref="L8">
    <cfRule type="expression" dxfId="48" priority="4">
      <formula>IF(L$6="CN",1,0)</formula>
    </cfRule>
  </conditionalFormatting>
  <conditionalFormatting sqref="L37">
    <cfRule type="expression" dxfId="47" priority="3">
      <formula>IF(L$6="CN",1,0)</formula>
    </cfRule>
  </conditionalFormatting>
  <conditionalFormatting sqref="L38">
    <cfRule type="expression" dxfId="46"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topLeftCell="B5" zoomScaleNormal="100" workbookViewId="0">
      <selection activeCell="X13" sqref="X13"/>
    </sheetView>
  </sheetViews>
  <sheetFormatPr defaultColWidth="9.33203125" defaultRowHeight="18"/>
  <cols>
    <col min="1" max="1" width="6.33203125" style="16" customWidth="1"/>
    <col min="2" max="2" width="17" style="16" customWidth="1"/>
    <col min="3" max="3" width="29.1640625" style="16" customWidth="1"/>
    <col min="4" max="4" width="9.66406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35.25" customHeight="1">
      <c r="A3" s="320" t="s">
        <v>892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32" customFormat="1" ht="21" customHeight="1">
      <c r="A7" s="29">
        <v>1</v>
      </c>
      <c r="B7" s="29" t="s">
        <v>893</v>
      </c>
      <c r="C7" s="30" t="s">
        <v>894</v>
      </c>
      <c r="D7" s="31" t="s">
        <v>58</v>
      </c>
      <c r="E7" s="202"/>
      <c r="F7" s="202"/>
      <c r="G7" s="202"/>
      <c r="H7" s="202"/>
      <c r="I7" s="202"/>
      <c r="J7" s="202"/>
      <c r="K7" s="202"/>
      <c r="L7" s="202"/>
      <c r="M7" s="202"/>
      <c r="N7" s="202"/>
      <c r="O7" s="202" t="s">
        <v>6</v>
      </c>
      <c r="P7" s="202"/>
      <c r="Q7" s="202"/>
      <c r="R7" s="202"/>
      <c r="S7" s="202"/>
      <c r="T7" s="202"/>
      <c r="U7" s="202"/>
      <c r="V7" s="202"/>
      <c r="W7" s="202"/>
      <c r="X7" s="202"/>
      <c r="Y7" s="202"/>
      <c r="Z7" s="202"/>
      <c r="AA7" s="202"/>
      <c r="AB7" s="202"/>
      <c r="AC7" s="202"/>
      <c r="AD7" s="202"/>
      <c r="AE7" s="202"/>
      <c r="AF7" s="202"/>
      <c r="AG7" s="202"/>
      <c r="AH7" s="202"/>
      <c r="AI7" s="202"/>
      <c r="AJ7" s="203"/>
      <c r="AK7" s="203"/>
      <c r="AL7" s="203"/>
      <c r="AM7" s="214"/>
      <c r="AN7" s="215"/>
      <c r="AO7" s="178"/>
    </row>
    <row r="8" spans="1:41" s="132" customFormat="1" ht="21" customHeight="1">
      <c r="A8" s="29">
        <v>2</v>
      </c>
      <c r="B8" s="29" t="s">
        <v>895</v>
      </c>
      <c r="C8" s="30" t="s">
        <v>574</v>
      </c>
      <c r="D8" s="31" t="s">
        <v>740</v>
      </c>
      <c r="E8" s="202"/>
      <c r="F8" s="202"/>
      <c r="G8" s="202"/>
      <c r="H8" s="202"/>
      <c r="I8" s="202"/>
      <c r="J8" s="202"/>
      <c r="K8" s="202"/>
      <c r="L8" s="202"/>
      <c r="M8" s="202"/>
      <c r="N8" s="202"/>
      <c r="O8" s="202" t="s">
        <v>6</v>
      </c>
      <c r="P8" s="202"/>
      <c r="Q8" s="202"/>
      <c r="R8" s="202"/>
      <c r="S8" s="202"/>
      <c r="T8" s="202"/>
      <c r="U8" s="202"/>
      <c r="V8" s="202"/>
      <c r="W8" s="202"/>
      <c r="X8" s="202"/>
      <c r="Y8" s="202"/>
      <c r="Z8" s="202"/>
      <c r="AA8" s="202"/>
      <c r="AB8" s="202"/>
      <c r="AC8" s="202"/>
      <c r="AD8" s="202"/>
      <c r="AE8" s="202"/>
      <c r="AF8" s="202"/>
      <c r="AG8" s="202"/>
      <c r="AH8" s="202"/>
      <c r="AI8" s="202"/>
      <c r="AJ8" s="203"/>
      <c r="AK8" s="203"/>
      <c r="AL8" s="203"/>
      <c r="AM8" s="178"/>
      <c r="AN8" s="178"/>
      <c r="AO8" s="178"/>
    </row>
    <row r="9" spans="1:41" s="132" customFormat="1" ht="21" customHeight="1">
      <c r="A9" s="29">
        <v>3</v>
      </c>
      <c r="B9" s="29" t="s">
        <v>896</v>
      </c>
      <c r="C9" s="30" t="s">
        <v>897</v>
      </c>
      <c r="D9" s="31" t="s">
        <v>67</v>
      </c>
      <c r="E9" s="202"/>
      <c r="F9" s="202"/>
      <c r="G9" s="202"/>
      <c r="H9" s="202"/>
      <c r="I9" s="202"/>
      <c r="J9" s="202"/>
      <c r="K9" s="202"/>
      <c r="L9" s="202"/>
      <c r="M9" s="202"/>
      <c r="N9" s="202"/>
      <c r="O9" s="202" t="s">
        <v>6</v>
      </c>
      <c r="P9" s="202"/>
      <c r="Q9" s="202"/>
      <c r="R9" s="202"/>
      <c r="S9" s="202"/>
      <c r="T9" s="202"/>
      <c r="U9" s="202"/>
      <c r="V9" s="202"/>
      <c r="W9" s="202"/>
      <c r="X9" s="202"/>
      <c r="Y9" s="202"/>
      <c r="Z9" s="202"/>
      <c r="AA9" s="202"/>
      <c r="AB9" s="202"/>
      <c r="AC9" s="202"/>
      <c r="AD9" s="202"/>
      <c r="AE9" s="202"/>
      <c r="AF9" s="202"/>
      <c r="AG9" s="202"/>
      <c r="AH9" s="202"/>
      <c r="AI9" s="202"/>
      <c r="AJ9" s="203"/>
      <c r="AK9" s="203"/>
      <c r="AL9" s="203"/>
      <c r="AM9" s="178"/>
      <c r="AN9" s="178"/>
      <c r="AO9" s="178"/>
    </row>
    <row r="10" spans="1:41" s="132" customFormat="1" ht="21" customHeight="1">
      <c r="A10" s="29">
        <v>4</v>
      </c>
      <c r="B10" s="29" t="s">
        <v>898</v>
      </c>
      <c r="C10" s="30" t="s">
        <v>835</v>
      </c>
      <c r="D10" s="31" t="s">
        <v>50</v>
      </c>
      <c r="E10" s="202"/>
      <c r="F10" s="202"/>
      <c r="G10" s="202"/>
      <c r="H10" s="202"/>
      <c r="I10" s="202"/>
      <c r="J10" s="202"/>
      <c r="K10" s="202"/>
      <c r="L10" s="202"/>
      <c r="M10" s="202"/>
      <c r="N10" s="202"/>
      <c r="O10" s="202" t="s">
        <v>6</v>
      </c>
      <c r="P10" s="202"/>
      <c r="Q10" s="202"/>
      <c r="R10" s="202"/>
      <c r="S10" s="202"/>
      <c r="T10" s="202"/>
      <c r="U10" s="202"/>
      <c r="V10" s="202"/>
      <c r="W10" s="202"/>
      <c r="X10" s="202"/>
      <c r="Y10" s="202"/>
      <c r="Z10" s="202"/>
      <c r="AA10" s="202"/>
      <c r="AB10" s="202"/>
      <c r="AC10" s="202"/>
      <c r="AD10" s="202"/>
      <c r="AE10" s="202"/>
      <c r="AF10" s="202"/>
      <c r="AG10" s="202"/>
      <c r="AH10" s="202"/>
      <c r="AI10" s="202"/>
      <c r="AJ10" s="203"/>
      <c r="AK10" s="203"/>
      <c r="AL10" s="203"/>
      <c r="AM10" s="178"/>
      <c r="AN10" s="178"/>
      <c r="AO10" s="178"/>
    </row>
    <row r="11" spans="1:41" s="132" customFormat="1" ht="21" customHeight="1">
      <c r="A11" s="29">
        <v>5</v>
      </c>
      <c r="B11" s="29" t="s">
        <v>899</v>
      </c>
      <c r="C11" s="30" t="s">
        <v>900</v>
      </c>
      <c r="D11" s="31" t="s">
        <v>80</v>
      </c>
      <c r="E11" s="202"/>
      <c r="F11" s="202"/>
      <c r="G11" s="202"/>
      <c r="H11" s="202"/>
      <c r="I11" s="202"/>
      <c r="J11" s="202"/>
      <c r="K11" s="202"/>
      <c r="L11" s="202"/>
      <c r="M11" s="202"/>
      <c r="N11" s="202"/>
      <c r="O11" s="202" t="s">
        <v>6</v>
      </c>
      <c r="P11" s="202"/>
      <c r="Q11" s="202"/>
      <c r="R11" s="202"/>
      <c r="S11" s="202"/>
      <c r="T11" s="202"/>
      <c r="U11" s="202"/>
      <c r="V11" s="202"/>
      <c r="W11" s="202"/>
      <c r="X11" s="202"/>
      <c r="Y11" s="202"/>
      <c r="Z11" s="202"/>
      <c r="AA11" s="202"/>
      <c r="AB11" s="202"/>
      <c r="AC11" s="202"/>
      <c r="AD11" s="202"/>
      <c r="AE11" s="202"/>
      <c r="AF11" s="202"/>
      <c r="AG11" s="202"/>
      <c r="AH11" s="202"/>
      <c r="AI11" s="202"/>
      <c r="AJ11" s="203"/>
      <c r="AK11" s="203"/>
      <c r="AL11" s="203"/>
      <c r="AM11" s="178"/>
      <c r="AN11" s="178"/>
      <c r="AO11" s="178"/>
    </row>
    <row r="12" spans="1:41" s="17" customFormat="1" ht="21" customHeight="1">
      <c r="A12" s="29">
        <v>6</v>
      </c>
      <c r="B12" s="29" t="s">
        <v>901</v>
      </c>
      <c r="C12" s="30" t="s">
        <v>902</v>
      </c>
      <c r="D12" s="31" t="s">
        <v>53</v>
      </c>
      <c r="E12" s="85"/>
      <c r="F12" s="57"/>
      <c r="G12" s="57"/>
      <c r="H12" s="57"/>
      <c r="I12" s="57"/>
      <c r="J12" s="57"/>
      <c r="K12" s="57"/>
      <c r="L12" s="57"/>
      <c r="M12" s="57"/>
      <c r="N12" s="57"/>
      <c r="O12" s="57" t="s">
        <v>6</v>
      </c>
      <c r="P12" s="57"/>
      <c r="Q12" s="57"/>
      <c r="R12" s="57"/>
      <c r="S12" s="57"/>
      <c r="T12" s="57"/>
      <c r="U12" s="57"/>
      <c r="V12" s="57"/>
      <c r="W12" s="57"/>
      <c r="X12" s="57"/>
      <c r="Y12" s="57"/>
      <c r="Z12" s="57"/>
      <c r="AA12" s="57"/>
      <c r="AB12" s="57"/>
      <c r="AC12" s="57"/>
      <c r="AD12" s="57"/>
      <c r="AE12" s="57"/>
      <c r="AF12" s="57"/>
      <c r="AG12" s="57"/>
      <c r="AH12" s="57"/>
      <c r="AI12" s="114"/>
      <c r="AJ12" s="11">
        <f>COUNTIF(E12:AI12,"K")+2*COUNTIF(E12:AI12,"2K")+COUNTIF(E12:AI12,"TK")+COUNTIF(E12:AI12,"KT")+COUNTIF(E12:AI12,"PK")+COUNTIF(E12:AI12,"KP")+2*COUNTIF(E12:AI12,"K2")</f>
        <v>1</v>
      </c>
      <c r="AK12" s="172">
        <f>COUNTIF(F12:AJ12,"P")+2*COUNTIF(F12:AJ12,"2P")+COUNTIF(F12:AJ12,"TP")+COUNTIF(F12:AJ12,"PT")+COUNTIF(F12:AJ12,"PK")+COUNTIF(F12:AJ12,"KP")+2*COUNTIF(F12:AJ12,"P2")</f>
        <v>0</v>
      </c>
      <c r="AL12" s="189">
        <f>COUNTIF(E12:AI12,"T")+2*COUNTIF(E12:AI12,"2T")+2*COUNTIF(E12:AI12,"T2")+COUNTIF(E12:AI12,"PT")+COUNTIF(E12:AI12,"TP")+COUNTIF(E12:AI12,"TK")+COUNTIF(E12:AI12,"KT")</f>
        <v>0</v>
      </c>
      <c r="AM12" s="88"/>
      <c r="AN12" s="88"/>
      <c r="AO12" s="88"/>
    </row>
    <row r="13" spans="1:41" s="17" customFormat="1" ht="21" customHeight="1">
      <c r="A13" s="29">
        <v>7</v>
      </c>
      <c r="B13" s="29" t="s">
        <v>903</v>
      </c>
      <c r="C13" s="30" t="s">
        <v>904</v>
      </c>
      <c r="D13" s="31" t="s">
        <v>541</v>
      </c>
      <c r="E13" s="85"/>
      <c r="F13" s="57"/>
      <c r="G13" s="57"/>
      <c r="H13" s="57"/>
      <c r="I13" s="57"/>
      <c r="J13" s="57"/>
      <c r="K13" s="57"/>
      <c r="L13" s="57"/>
      <c r="M13" s="57"/>
      <c r="N13" s="57"/>
      <c r="O13" s="57" t="s">
        <v>6</v>
      </c>
      <c r="P13" s="57"/>
      <c r="Q13" s="57"/>
      <c r="R13" s="57"/>
      <c r="S13" s="57"/>
      <c r="T13" s="57"/>
      <c r="U13" s="57"/>
      <c r="V13" s="57"/>
      <c r="W13" s="57"/>
      <c r="X13" s="57"/>
      <c r="Y13" s="57"/>
      <c r="Z13" s="57"/>
      <c r="AA13" s="57"/>
      <c r="AB13" s="57"/>
      <c r="AC13" s="57"/>
      <c r="AD13" s="57"/>
      <c r="AE13" s="57"/>
      <c r="AF13" s="57"/>
      <c r="AG13" s="57"/>
      <c r="AH13" s="57"/>
      <c r="AI13" s="114"/>
      <c r="AJ13" s="11">
        <f t="shared" ref="AJ13:AJ19" si="2">COUNTIF(E13:AI13,"K")+2*COUNTIF(E13:AI13,"2K")+COUNTIF(E13:AI13,"TK")+COUNTIF(E13:AI13,"KT")+COUNTIF(E13:AI13,"PK")+COUNTIF(E13:AI13,"KP")+2*COUNTIF(E13:AI13,"K2")</f>
        <v>1</v>
      </c>
      <c r="AK13" s="172">
        <f t="shared" ref="AK13:AK19" si="3">COUNTIF(F13:AJ13,"P")+2*COUNTIF(F13:AJ13,"2P")+COUNTIF(F13:AJ13,"TP")+COUNTIF(F13:AJ13,"PT")+COUNTIF(F13:AJ13,"PK")+COUNTIF(F13:AJ13,"KP")+2*COUNTIF(F13:AJ13,"P2")</f>
        <v>0</v>
      </c>
      <c r="AL13" s="189">
        <f t="shared" ref="AL13:AL19" si="4">COUNTIF(E13:AI13,"T")+2*COUNTIF(E13:AI13,"2T")+2*COUNTIF(E13:AI13,"T2")+COUNTIF(E13:AI13,"PT")+COUNTIF(E13:AI13,"TP")+COUNTIF(E13:AI13,"TK")+COUNTIF(E13:AI13,"KT")</f>
        <v>0</v>
      </c>
      <c r="AM13" s="88"/>
      <c r="AN13" s="88"/>
      <c r="AO13" s="88"/>
    </row>
    <row r="14" spans="1:41" s="17" customFormat="1" ht="21" customHeight="1">
      <c r="A14" s="29">
        <v>8</v>
      </c>
      <c r="B14" s="29" t="s">
        <v>905</v>
      </c>
      <c r="C14" s="30" t="s">
        <v>906</v>
      </c>
      <c r="D14" s="31" t="s">
        <v>551</v>
      </c>
      <c r="E14" s="85"/>
      <c r="F14" s="57"/>
      <c r="G14" s="57"/>
      <c r="H14" s="57"/>
      <c r="I14" s="57"/>
      <c r="J14" s="57"/>
      <c r="K14" s="57"/>
      <c r="L14" s="57"/>
      <c r="M14" s="57"/>
      <c r="N14" s="57"/>
      <c r="O14" s="57" t="s">
        <v>6</v>
      </c>
      <c r="P14" s="57"/>
      <c r="Q14" s="57"/>
      <c r="R14" s="57"/>
      <c r="S14" s="57"/>
      <c r="T14" s="57"/>
      <c r="U14" s="57"/>
      <c r="V14" s="57"/>
      <c r="W14" s="57"/>
      <c r="X14" s="57"/>
      <c r="Y14" s="57"/>
      <c r="Z14" s="57"/>
      <c r="AA14" s="57"/>
      <c r="AB14" s="57"/>
      <c r="AC14" s="57"/>
      <c r="AD14" s="57"/>
      <c r="AE14" s="57"/>
      <c r="AF14" s="57"/>
      <c r="AG14" s="57"/>
      <c r="AH14" s="57"/>
      <c r="AI14" s="114"/>
      <c r="AJ14" s="11">
        <f t="shared" si="2"/>
        <v>1</v>
      </c>
      <c r="AK14" s="172">
        <f t="shared" si="3"/>
        <v>0</v>
      </c>
      <c r="AL14" s="189">
        <f t="shared" si="4"/>
        <v>0</v>
      </c>
      <c r="AM14" s="88"/>
      <c r="AN14" s="88"/>
      <c r="AO14" s="88"/>
    </row>
    <row r="15" spans="1:41" s="17" customFormat="1" ht="21" customHeight="1">
      <c r="A15" s="29">
        <v>9</v>
      </c>
      <c r="B15" s="29" t="s">
        <v>907</v>
      </c>
      <c r="C15" s="30" t="s">
        <v>522</v>
      </c>
      <c r="D15" s="31" t="s">
        <v>664</v>
      </c>
      <c r="E15" s="85"/>
      <c r="F15" s="57"/>
      <c r="G15" s="57"/>
      <c r="H15" s="57"/>
      <c r="I15" s="57"/>
      <c r="J15" s="57"/>
      <c r="K15" s="57"/>
      <c r="L15" s="57"/>
      <c r="M15" s="57"/>
      <c r="N15" s="57"/>
      <c r="O15" s="57" t="s">
        <v>6</v>
      </c>
      <c r="P15" s="57"/>
      <c r="Q15" s="57"/>
      <c r="R15" s="57"/>
      <c r="S15" s="57"/>
      <c r="T15" s="57"/>
      <c r="U15" s="57"/>
      <c r="V15" s="57"/>
      <c r="W15" s="57"/>
      <c r="X15" s="57"/>
      <c r="Y15" s="57"/>
      <c r="Z15" s="57"/>
      <c r="AA15" s="57"/>
      <c r="AB15" s="57"/>
      <c r="AC15" s="57"/>
      <c r="AD15" s="57"/>
      <c r="AE15" s="57"/>
      <c r="AF15" s="57"/>
      <c r="AG15" s="57"/>
      <c r="AH15" s="57"/>
      <c r="AI15" s="114"/>
      <c r="AJ15" s="11">
        <f t="shared" si="2"/>
        <v>1</v>
      </c>
      <c r="AK15" s="172">
        <f t="shared" si="3"/>
        <v>0</v>
      </c>
      <c r="AL15" s="189">
        <f t="shared" si="4"/>
        <v>0</v>
      </c>
      <c r="AM15" s="88"/>
      <c r="AN15" s="88"/>
      <c r="AO15" s="88"/>
    </row>
    <row r="16" spans="1:41" s="17" customFormat="1" ht="21" customHeight="1">
      <c r="A16" s="29">
        <v>10</v>
      </c>
      <c r="B16" s="29" t="s">
        <v>908</v>
      </c>
      <c r="C16" s="30" t="s">
        <v>909</v>
      </c>
      <c r="D16" s="31" t="s">
        <v>98</v>
      </c>
      <c r="E16" s="85"/>
      <c r="F16" s="57"/>
      <c r="G16" s="57"/>
      <c r="H16" s="57"/>
      <c r="I16" s="57"/>
      <c r="J16" s="57"/>
      <c r="K16" s="57"/>
      <c r="L16" s="47"/>
      <c r="M16" s="57"/>
      <c r="N16" s="57"/>
      <c r="O16" s="57" t="s">
        <v>6</v>
      </c>
      <c r="P16" s="57"/>
      <c r="Q16" s="57"/>
      <c r="R16" s="57"/>
      <c r="S16" s="57"/>
      <c r="T16" s="57"/>
      <c r="U16" s="57"/>
      <c r="V16" s="57"/>
      <c r="W16" s="57"/>
      <c r="X16" s="57"/>
      <c r="Y16" s="57"/>
      <c r="Z16" s="57"/>
      <c r="AA16" s="57"/>
      <c r="AB16" s="57"/>
      <c r="AC16" s="57"/>
      <c r="AD16" s="57"/>
      <c r="AE16" s="57"/>
      <c r="AF16" s="57"/>
      <c r="AG16" s="57"/>
      <c r="AH16" s="57"/>
      <c r="AI16" s="114"/>
      <c r="AJ16" s="11">
        <f t="shared" si="2"/>
        <v>1</v>
      </c>
      <c r="AK16" s="172">
        <f t="shared" si="3"/>
        <v>0</v>
      </c>
      <c r="AL16" s="189">
        <f t="shared" si="4"/>
        <v>0</v>
      </c>
      <c r="AM16" s="88"/>
      <c r="AN16" s="88"/>
      <c r="AO16" s="88"/>
    </row>
    <row r="17" spans="1:41" s="17" customFormat="1" ht="21" customHeight="1">
      <c r="A17" s="29">
        <v>11</v>
      </c>
      <c r="B17" s="29" t="s">
        <v>910</v>
      </c>
      <c r="C17" s="30" t="s">
        <v>911</v>
      </c>
      <c r="D17" s="31" t="s">
        <v>84</v>
      </c>
      <c r="E17" s="85"/>
      <c r="F17" s="57"/>
      <c r="G17" s="57"/>
      <c r="H17" s="57"/>
      <c r="I17" s="57"/>
      <c r="J17" s="57"/>
      <c r="K17" s="57"/>
      <c r="L17" s="57"/>
      <c r="M17" s="57"/>
      <c r="N17" s="57"/>
      <c r="O17" s="57" t="s">
        <v>6</v>
      </c>
      <c r="P17" s="57"/>
      <c r="Q17" s="57"/>
      <c r="R17" s="57"/>
      <c r="S17" s="57"/>
      <c r="T17" s="57"/>
      <c r="U17" s="57"/>
      <c r="V17" s="57"/>
      <c r="W17" s="57"/>
      <c r="X17" s="57"/>
      <c r="Y17" s="57"/>
      <c r="Z17" s="57"/>
      <c r="AA17" s="57"/>
      <c r="AB17" s="57"/>
      <c r="AC17" s="57"/>
      <c r="AD17" s="57"/>
      <c r="AE17" s="57"/>
      <c r="AF17" s="57"/>
      <c r="AG17" s="57"/>
      <c r="AH17" s="57"/>
      <c r="AI17" s="114"/>
      <c r="AJ17" s="11">
        <f t="shared" si="2"/>
        <v>1</v>
      </c>
      <c r="AK17" s="172">
        <f t="shared" si="3"/>
        <v>0</v>
      </c>
      <c r="AL17" s="189">
        <f t="shared" si="4"/>
        <v>0</v>
      </c>
      <c r="AM17" s="88"/>
      <c r="AN17" s="88"/>
      <c r="AO17" s="88"/>
    </row>
    <row r="18" spans="1:41" s="17" customFormat="1" ht="21" customHeight="1">
      <c r="A18" s="29">
        <v>12</v>
      </c>
      <c r="B18" s="29" t="s">
        <v>912</v>
      </c>
      <c r="C18" s="30" t="s">
        <v>913</v>
      </c>
      <c r="D18" s="31" t="s">
        <v>84</v>
      </c>
      <c r="E18" s="85"/>
      <c r="F18" s="57"/>
      <c r="G18" s="57"/>
      <c r="H18" s="57"/>
      <c r="I18" s="57"/>
      <c r="J18" s="57"/>
      <c r="K18" s="57"/>
      <c r="L18" s="57"/>
      <c r="M18" s="57"/>
      <c r="N18" s="57"/>
      <c r="O18" s="57" t="s">
        <v>6</v>
      </c>
      <c r="P18" s="57"/>
      <c r="Q18" s="57"/>
      <c r="R18" s="57"/>
      <c r="S18" s="57"/>
      <c r="T18" s="57"/>
      <c r="U18" s="57"/>
      <c r="V18" s="57"/>
      <c r="W18" s="57"/>
      <c r="X18" s="57"/>
      <c r="Y18" s="57"/>
      <c r="Z18" s="57"/>
      <c r="AA18" s="57"/>
      <c r="AB18" s="57"/>
      <c r="AC18" s="57"/>
      <c r="AD18" s="57"/>
      <c r="AE18" s="57"/>
      <c r="AF18" s="57"/>
      <c r="AG18" s="57"/>
      <c r="AH18" s="57"/>
      <c r="AI18" s="114"/>
      <c r="AJ18" s="11">
        <f t="shared" si="2"/>
        <v>1</v>
      </c>
      <c r="AK18" s="172">
        <f t="shared" si="3"/>
        <v>0</v>
      </c>
      <c r="AL18" s="189">
        <f t="shared" si="4"/>
        <v>0</v>
      </c>
      <c r="AM18" s="88"/>
      <c r="AN18" s="88"/>
      <c r="AO18" s="88"/>
    </row>
    <row r="19" spans="1:41" s="17" customFormat="1" ht="21" customHeight="1">
      <c r="A19" s="29">
        <v>13</v>
      </c>
      <c r="B19" s="29" t="s">
        <v>914</v>
      </c>
      <c r="C19" s="30" t="s">
        <v>616</v>
      </c>
      <c r="D19" s="31" t="s">
        <v>671</v>
      </c>
      <c r="E19" s="85"/>
      <c r="F19" s="57"/>
      <c r="G19" s="57"/>
      <c r="H19" s="57"/>
      <c r="I19" s="57"/>
      <c r="J19" s="57"/>
      <c r="K19" s="57"/>
      <c r="L19" s="57"/>
      <c r="M19" s="57"/>
      <c r="N19" s="57"/>
      <c r="O19" s="57" t="s">
        <v>6</v>
      </c>
      <c r="P19" s="57"/>
      <c r="Q19" s="57"/>
      <c r="R19" s="57"/>
      <c r="S19" s="57"/>
      <c r="T19" s="57"/>
      <c r="U19" s="57"/>
      <c r="V19" s="57"/>
      <c r="W19" s="57"/>
      <c r="X19" s="57"/>
      <c r="Y19" s="57"/>
      <c r="Z19" s="57"/>
      <c r="AA19" s="57"/>
      <c r="AB19" s="57"/>
      <c r="AC19" s="57"/>
      <c r="AD19" s="57"/>
      <c r="AE19" s="57"/>
      <c r="AF19" s="57"/>
      <c r="AG19" s="57"/>
      <c r="AH19" s="57"/>
      <c r="AI19" s="114"/>
      <c r="AJ19" s="11">
        <f t="shared" si="2"/>
        <v>1</v>
      </c>
      <c r="AK19" s="172">
        <f t="shared" si="3"/>
        <v>0</v>
      </c>
      <c r="AL19" s="189">
        <f t="shared" si="4"/>
        <v>0</v>
      </c>
      <c r="AM19" s="88"/>
      <c r="AN19" s="88"/>
      <c r="AO19" s="88"/>
    </row>
    <row r="20" spans="1:41" s="17" customFormat="1">
      <c r="A20" s="334" t="s">
        <v>10</v>
      </c>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6"/>
      <c r="AJ20" s="117">
        <f>SUM(AJ12:AJ19)</f>
        <v>8</v>
      </c>
      <c r="AK20" s="117">
        <f>SUM(AK12:AK19)</f>
        <v>0</v>
      </c>
      <c r="AL20" s="117">
        <f>SUM(AL12:AL19)</f>
        <v>0</v>
      </c>
    </row>
    <row r="21" spans="1:41" s="17" customFormat="1">
      <c r="A21" s="324" t="s">
        <v>1410</v>
      </c>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6"/>
    </row>
    <row r="22" spans="1:41" s="17" customFormat="1">
      <c r="A22" s="16"/>
      <c r="B22" s="16"/>
      <c r="C22" s="327"/>
      <c r="D22" s="327"/>
      <c r="E22" s="16"/>
      <c r="F22" s="16"/>
      <c r="G22" s="1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41" s="17" customFormat="1">
      <c r="A23" s="16"/>
      <c r="B23" s="16"/>
      <c r="C23" s="327"/>
      <c r="D23" s="327"/>
      <c r="E23" s="327"/>
      <c r="F23" s="327"/>
      <c r="G23" s="327"/>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41" s="17" customFormat="1">
      <c r="A24" s="16"/>
      <c r="B24" s="16"/>
      <c r="C24" s="327"/>
      <c r="D24" s="327"/>
      <c r="E24" s="327"/>
      <c r="F24" s="16"/>
      <c r="G24" s="16"/>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41" s="17" customFormat="1">
      <c r="A25" s="16"/>
      <c r="B25" s="16"/>
      <c r="C25" s="327"/>
      <c r="D25" s="327"/>
      <c r="E25" s="16"/>
      <c r="F25" s="16"/>
      <c r="G25" s="16"/>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1:41" s="17" customForma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1" s="17" customForma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41" s="17" customForma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41" s="17" customForma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41" s="17" customForma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1" s="17" customForma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s="17" customForma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s="17" customForma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C25:D25"/>
    <mergeCell ref="C22:D22"/>
    <mergeCell ref="C23:G23"/>
    <mergeCell ref="C24:E24"/>
    <mergeCell ref="A20:AI20"/>
    <mergeCell ref="A5:A6"/>
    <mergeCell ref="A21:AL21"/>
    <mergeCell ref="A1:P1"/>
    <mergeCell ref="Q1:AL1"/>
    <mergeCell ref="A2:P2"/>
    <mergeCell ref="Q2:AL2"/>
    <mergeCell ref="A3:AL3"/>
    <mergeCell ref="I4:L4"/>
    <mergeCell ref="M4:N4"/>
    <mergeCell ref="O4:Q4"/>
    <mergeCell ref="R4:T4"/>
    <mergeCell ref="AL5:AL6"/>
    <mergeCell ref="B5:B6"/>
    <mergeCell ref="C5:D6"/>
    <mergeCell ref="AJ5:AJ6"/>
    <mergeCell ref="AK5:AK6"/>
  </mergeCells>
  <conditionalFormatting sqref="E17:AI19 E16:K16 M16:AI16 E6:AI15">
    <cfRule type="expression" dxfId="43" priority="2">
      <formula>IF(E$6="CN",1,0)</formula>
    </cfRule>
  </conditionalFormatting>
  <conditionalFormatting sqref="L16">
    <cfRule type="expression" dxfId="42"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E6:AI11</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E6:AI11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zoomScaleNormal="100" workbookViewId="0">
      <selection activeCell="K33" sqref="K33"/>
    </sheetView>
  </sheetViews>
  <sheetFormatPr defaultColWidth="9.33203125" defaultRowHeight="18"/>
  <cols>
    <col min="1" max="1" width="7.1640625" style="16" customWidth="1"/>
    <col min="2" max="2" width="17.1640625" style="16" customWidth="1"/>
    <col min="3" max="3" width="26.5" style="16" customWidth="1"/>
    <col min="4" max="4" width="9.83203125" style="16" customWidth="1"/>
    <col min="5" max="35" width="4" style="16" customWidth="1"/>
    <col min="36" max="38" width="5.6640625" style="16" customWidth="1"/>
    <col min="39" max="39" width="10.83203125" style="16" customWidth="1"/>
    <col min="40" max="40" width="12.1640625" style="16" customWidth="1"/>
    <col min="41" max="41" width="10.83203125" style="16" customWidth="1"/>
    <col min="42" max="16384" width="9.33203125" style="16"/>
  </cols>
  <sheetData>
    <row r="1" spans="1:4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22.5">
      <c r="A3" s="320" t="s">
        <v>1424</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23" customFormat="1">
      <c r="A7" s="42">
        <v>1</v>
      </c>
      <c r="B7" s="42" t="s">
        <v>915</v>
      </c>
      <c r="C7" s="43" t="s">
        <v>916</v>
      </c>
      <c r="D7" s="44" t="s">
        <v>58</v>
      </c>
      <c r="E7" s="202"/>
      <c r="F7" s="202"/>
      <c r="G7" s="202"/>
      <c r="H7" s="202"/>
      <c r="I7" s="202"/>
      <c r="J7" s="202"/>
      <c r="K7" s="202" t="s">
        <v>7</v>
      </c>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1">
        <f t="shared" ref="AJ7:AJ21" si="2">COUNTIF(E7:AI7,"K")+2*COUNTIF(E7:AI7,"2K")+COUNTIF(E7:AI7,"TK")+COUNTIF(E7:AI7,"KT")+COUNTIF(E7:AI7,"PK")+COUNTIF(E7:AI7,"KP")+2*COUNTIF(E7:AI7,"K2")</f>
        <v>0</v>
      </c>
      <c r="AK7" s="198">
        <f t="shared" ref="AK7:AK21" si="3">COUNTIF(F7:AJ7,"P")+2*COUNTIF(F7:AJ7,"2P")+COUNTIF(F7:AJ7,"TP")+COUNTIF(F7:AJ7,"PT")+COUNTIF(F7:AJ7,"PK")+COUNTIF(F7:AJ7,"KP")+2*COUNTIF(F7:AJ7,"P2")</f>
        <v>1</v>
      </c>
      <c r="AL7" s="198">
        <f t="shared" ref="AL7:AL21" si="4">COUNTIF(E7:AI7,"T")+2*COUNTIF(E7:AI7,"2T")+2*COUNTIF(E7:AI7,"T2")+COUNTIF(E7:AI7,"PT")+COUNTIF(E7:AI7,"TP")+COUNTIF(E7:AI7,"TK")+COUNTIF(E7:AI7,"KT")</f>
        <v>0</v>
      </c>
      <c r="AM7" s="120"/>
      <c r="AN7" s="121"/>
      <c r="AO7" s="122"/>
    </row>
    <row r="8" spans="1:41" s="123" customFormat="1">
      <c r="A8" s="42">
        <v>2</v>
      </c>
      <c r="B8" s="29" t="s">
        <v>958</v>
      </c>
      <c r="C8" s="30" t="s">
        <v>75</v>
      </c>
      <c r="D8" s="31" t="s">
        <v>475</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11">
        <f t="shared" si="2"/>
        <v>0</v>
      </c>
      <c r="AK8" s="198">
        <f t="shared" si="3"/>
        <v>0</v>
      </c>
      <c r="AL8" s="198">
        <f t="shared" si="4"/>
        <v>0</v>
      </c>
      <c r="AM8" s="122"/>
      <c r="AN8" s="122"/>
      <c r="AO8" s="122"/>
    </row>
    <row r="9" spans="1:41" s="123" customFormat="1">
      <c r="A9" s="42">
        <v>3</v>
      </c>
      <c r="B9" s="42" t="s">
        <v>917</v>
      </c>
      <c r="C9" s="43" t="s">
        <v>18</v>
      </c>
      <c r="D9" s="44" t="s">
        <v>38</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1">
        <f t="shared" si="2"/>
        <v>0</v>
      </c>
      <c r="AK9" s="198">
        <f t="shared" si="3"/>
        <v>0</v>
      </c>
      <c r="AL9" s="198">
        <f t="shared" si="4"/>
        <v>0</v>
      </c>
      <c r="AM9" s="122"/>
      <c r="AN9" s="122"/>
      <c r="AO9" s="122"/>
    </row>
    <row r="10" spans="1:41" s="123" customFormat="1">
      <c r="A10" s="42">
        <v>4</v>
      </c>
      <c r="B10" s="42" t="s">
        <v>918</v>
      </c>
      <c r="C10" s="43" t="s">
        <v>431</v>
      </c>
      <c r="D10" s="44" t="s">
        <v>116</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11">
        <f t="shared" si="2"/>
        <v>0</v>
      </c>
      <c r="AK10" s="198">
        <f t="shared" si="3"/>
        <v>0</v>
      </c>
      <c r="AL10" s="198">
        <f t="shared" si="4"/>
        <v>0</v>
      </c>
      <c r="AM10" s="122"/>
      <c r="AN10" s="122"/>
      <c r="AO10" s="122"/>
    </row>
    <row r="11" spans="1:41" s="123" customFormat="1">
      <c r="A11" s="42">
        <v>5</v>
      </c>
      <c r="B11" s="42" t="s">
        <v>920</v>
      </c>
      <c r="C11" s="43" t="s">
        <v>921</v>
      </c>
      <c r="D11" s="44" t="s">
        <v>922</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11">
        <f t="shared" si="2"/>
        <v>0</v>
      </c>
      <c r="AK11" s="198">
        <f t="shared" si="3"/>
        <v>0</v>
      </c>
      <c r="AL11" s="198">
        <f t="shared" si="4"/>
        <v>0</v>
      </c>
      <c r="AM11" s="122"/>
      <c r="AN11" s="122"/>
      <c r="AO11" s="122"/>
    </row>
    <row r="12" spans="1:41" s="123" customFormat="1">
      <c r="A12" s="42">
        <v>6</v>
      </c>
      <c r="B12" s="42">
        <v>2010140008</v>
      </c>
      <c r="C12" s="43" t="s">
        <v>919</v>
      </c>
      <c r="D12" s="44" t="s">
        <v>830</v>
      </c>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11">
        <f t="shared" si="2"/>
        <v>0</v>
      </c>
      <c r="AK12" s="198">
        <f t="shared" si="3"/>
        <v>0</v>
      </c>
      <c r="AL12" s="198">
        <f t="shared" si="4"/>
        <v>0</v>
      </c>
      <c r="AM12" s="122"/>
      <c r="AN12" s="122"/>
      <c r="AO12" s="122"/>
    </row>
    <row r="13" spans="1:41" s="123" customFormat="1">
      <c r="A13" s="42">
        <v>7</v>
      </c>
      <c r="B13" s="29" t="s">
        <v>959</v>
      </c>
      <c r="C13" s="30" t="s">
        <v>54</v>
      </c>
      <c r="D13" s="31" t="s">
        <v>830</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1">
        <f t="shared" si="2"/>
        <v>0</v>
      </c>
      <c r="AK13" s="198">
        <f t="shared" si="3"/>
        <v>0</v>
      </c>
      <c r="AL13" s="198">
        <f t="shared" si="4"/>
        <v>0</v>
      </c>
      <c r="AM13" s="122"/>
      <c r="AN13" s="122"/>
      <c r="AO13" s="122"/>
    </row>
    <row r="14" spans="1:41" s="123" customFormat="1">
      <c r="A14" s="42">
        <v>8</v>
      </c>
      <c r="B14" s="42" t="s">
        <v>923</v>
      </c>
      <c r="C14" s="43" t="s">
        <v>924</v>
      </c>
      <c r="D14" s="44" t="s">
        <v>29</v>
      </c>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11">
        <f t="shared" si="2"/>
        <v>0</v>
      </c>
      <c r="AK14" s="198">
        <f t="shared" si="3"/>
        <v>0</v>
      </c>
      <c r="AL14" s="198">
        <f t="shared" si="4"/>
        <v>0</v>
      </c>
      <c r="AM14" s="122"/>
      <c r="AN14" s="122"/>
      <c r="AO14" s="122"/>
    </row>
    <row r="15" spans="1:41" s="123" customFormat="1">
      <c r="A15" s="42">
        <v>9</v>
      </c>
      <c r="B15" s="42" t="s">
        <v>925</v>
      </c>
      <c r="C15" s="43" t="s">
        <v>215</v>
      </c>
      <c r="D15" s="44" t="s">
        <v>32</v>
      </c>
      <c r="E15" s="202"/>
      <c r="F15" s="202"/>
      <c r="G15" s="202"/>
      <c r="H15" s="202"/>
      <c r="I15" s="202"/>
      <c r="J15" s="202"/>
      <c r="K15" s="202"/>
      <c r="L15" s="202"/>
      <c r="M15" s="202"/>
      <c r="N15" s="202"/>
      <c r="O15" s="202"/>
      <c r="P15" s="202"/>
      <c r="Q15" s="202"/>
      <c r="R15" s="202"/>
      <c r="S15" s="202"/>
      <c r="T15" s="202"/>
      <c r="U15" s="202"/>
      <c r="V15" s="202" t="s">
        <v>7</v>
      </c>
      <c r="W15" s="202"/>
      <c r="X15" s="202"/>
      <c r="Y15" s="202"/>
      <c r="Z15" s="202"/>
      <c r="AA15" s="202"/>
      <c r="AB15" s="202"/>
      <c r="AC15" s="202"/>
      <c r="AD15" s="202"/>
      <c r="AE15" s="202"/>
      <c r="AF15" s="202"/>
      <c r="AG15" s="202"/>
      <c r="AH15" s="202"/>
      <c r="AI15" s="202"/>
      <c r="AJ15" s="11">
        <f t="shared" si="2"/>
        <v>0</v>
      </c>
      <c r="AK15" s="198">
        <f t="shared" si="3"/>
        <v>1</v>
      </c>
      <c r="AL15" s="198">
        <f t="shared" si="4"/>
        <v>0</v>
      </c>
      <c r="AM15" s="122"/>
      <c r="AN15" s="122"/>
      <c r="AO15" s="122"/>
    </row>
    <row r="16" spans="1:41" s="123" customFormat="1">
      <c r="A16" s="42">
        <v>10</v>
      </c>
      <c r="B16" s="29" t="s">
        <v>960</v>
      </c>
      <c r="C16" s="30" t="s">
        <v>30</v>
      </c>
      <c r="D16" s="31" t="s">
        <v>32</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11">
        <f t="shared" si="2"/>
        <v>0</v>
      </c>
      <c r="AK16" s="198">
        <f t="shared" si="3"/>
        <v>0</v>
      </c>
      <c r="AL16" s="198">
        <f t="shared" si="4"/>
        <v>0</v>
      </c>
      <c r="AM16" s="122"/>
      <c r="AN16" s="122"/>
      <c r="AO16" s="122"/>
    </row>
    <row r="17" spans="1:41" s="123" customFormat="1">
      <c r="A17" s="42">
        <v>11</v>
      </c>
      <c r="B17" s="42" t="s">
        <v>926</v>
      </c>
      <c r="C17" s="43" t="s">
        <v>927</v>
      </c>
      <c r="D17" s="44" t="s">
        <v>87</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11">
        <f t="shared" si="2"/>
        <v>0</v>
      </c>
      <c r="AK17" s="198">
        <f t="shared" si="3"/>
        <v>0</v>
      </c>
      <c r="AL17" s="198">
        <f t="shared" si="4"/>
        <v>0</v>
      </c>
      <c r="AM17" s="122"/>
      <c r="AN17" s="122"/>
      <c r="AO17" s="122"/>
    </row>
    <row r="18" spans="1:41" s="123" customFormat="1" ht="21" customHeight="1">
      <c r="A18" s="42">
        <v>12</v>
      </c>
      <c r="B18" s="42" t="s">
        <v>928</v>
      </c>
      <c r="C18" s="43" t="s">
        <v>124</v>
      </c>
      <c r="D18" s="44" t="s">
        <v>87</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11">
        <f t="shared" si="2"/>
        <v>0</v>
      </c>
      <c r="AK18" s="198">
        <f t="shared" si="3"/>
        <v>0</v>
      </c>
      <c r="AL18" s="198">
        <f t="shared" si="4"/>
        <v>0</v>
      </c>
      <c r="AM18" s="122"/>
      <c r="AN18" s="122"/>
      <c r="AO18" s="122"/>
    </row>
    <row r="19" spans="1:41" s="123" customFormat="1" ht="21" customHeight="1">
      <c r="A19" s="42">
        <v>13</v>
      </c>
      <c r="B19" s="42" t="s">
        <v>929</v>
      </c>
      <c r="C19" s="43" t="s">
        <v>930</v>
      </c>
      <c r="D19" s="44" t="s">
        <v>748</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1">
        <f t="shared" si="2"/>
        <v>0</v>
      </c>
      <c r="AK19" s="198">
        <f t="shared" si="3"/>
        <v>0</v>
      </c>
      <c r="AL19" s="198">
        <f t="shared" si="4"/>
        <v>0</v>
      </c>
      <c r="AM19" s="122"/>
      <c r="AN19" s="122"/>
      <c r="AO19" s="122"/>
    </row>
    <row r="20" spans="1:41" s="123" customFormat="1" ht="21" customHeight="1">
      <c r="A20" s="42">
        <v>14</v>
      </c>
      <c r="B20" s="29">
        <v>2010100033</v>
      </c>
      <c r="C20" s="30" t="s">
        <v>961</v>
      </c>
      <c r="D20" s="31" t="s">
        <v>88</v>
      </c>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11">
        <f t="shared" si="2"/>
        <v>0</v>
      </c>
      <c r="AK20" s="198">
        <f t="shared" si="3"/>
        <v>0</v>
      </c>
      <c r="AL20" s="198">
        <f t="shared" si="4"/>
        <v>0</v>
      </c>
      <c r="AM20" s="337"/>
      <c r="AN20" s="338"/>
      <c r="AO20" s="122"/>
    </row>
    <row r="21" spans="1:41" s="123" customFormat="1" ht="21" customHeight="1">
      <c r="A21" s="42">
        <v>15</v>
      </c>
      <c r="B21" s="42" t="s">
        <v>931</v>
      </c>
      <c r="C21" s="43" t="s">
        <v>282</v>
      </c>
      <c r="D21" s="44" t="s">
        <v>20</v>
      </c>
      <c r="E21" s="202"/>
      <c r="F21" s="202"/>
      <c r="G21" s="202"/>
      <c r="H21" s="202"/>
      <c r="I21" s="202"/>
      <c r="J21" s="202"/>
      <c r="K21" s="202" t="s">
        <v>7</v>
      </c>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11">
        <f t="shared" si="2"/>
        <v>0</v>
      </c>
      <c r="AK21" s="198">
        <f t="shared" si="3"/>
        <v>1</v>
      </c>
      <c r="AL21" s="198">
        <f t="shared" si="4"/>
        <v>0</v>
      </c>
      <c r="AM21" s="122"/>
      <c r="AN21" s="122"/>
      <c r="AO21" s="122"/>
    </row>
    <row r="22" spans="1:41" s="123" customFormat="1" ht="21" customHeight="1">
      <c r="A22" s="42">
        <v>16</v>
      </c>
      <c r="B22" s="42" t="s">
        <v>932</v>
      </c>
      <c r="C22" s="43" t="s">
        <v>933</v>
      </c>
      <c r="D22" s="44" t="s">
        <v>20</v>
      </c>
      <c r="E22" s="118"/>
      <c r="F22" s="116"/>
      <c r="G22" s="116"/>
      <c r="H22" s="116"/>
      <c r="I22" s="116"/>
      <c r="J22" s="116"/>
      <c r="K22" s="116"/>
      <c r="L22" s="116" t="s">
        <v>8</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
        <f>COUNTIF(E22:AI22,"K")+2*COUNTIF(E22:AI22,"2K")+COUNTIF(E22:AI22,"TK")+COUNTIF(E22:AI22,"KT")+COUNTIF(E22:AI22,"PK")+COUNTIF(E22:AI22,"KP")+2*COUNTIF(E22:AI22,"K2")</f>
        <v>0</v>
      </c>
      <c r="AK22" s="172">
        <f>COUNTIF(F22:AJ22,"P")+2*COUNTIF(F22:AJ22,"2P")+COUNTIF(F22:AJ22,"TP")+COUNTIF(F22:AJ22,"PT")+COUNTIF(F22:AJ22,"PK")+COUNTIF(F22:AJ22,"KP")+2*COUNTIF(F22:AJ22,"P2")</f>
        <v>0</v>
      </c>
      <c r="AL22" s="189">
        <f>COUNTIF(E22:AI22,"T")+2*COUNTIF(E22:AI22,"2T")+2*COUNTIF(E22:AI22,"T2")+COUNTIF(E22:AI22,"PT")+COUNTIF(E22:AI22,"TP")+COUNTIF(E22:AI22,"TK")+COUNTIF(E22:AI22,"KT")</f>
        <v>1</v>
      </c>
      <c r="AM22" s="122"/>
      <c r="AN22" s="122"/>
      <c r="AO22" s="122"/>
    </row>
    <row r="23" spans="1:41" s="123" customFormat="1" ht="21" customHeight="1">
      <c r="A23" s="42">
        <v>17</v>
      </c>
      <c r="B23" s="42" t="s">
        <v>934</v>
      </c>
      <c r="C23" s="43" t="s">
        <v>935</v>
      </c>
      <c r="D23" s="44" t="s">
        <v>936</v>
      </c>
      <c r="E23" s="118"/>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
        <f t="shared" ref="AJ23:AJ45" si="5">COUNTIF(E23:AI23,"K")+2*COUNTIF(E23:AI23,"2K")+COUNTIF(E23:AI23,"TK")+COUNTIF(E23:AI23,"KT")+COUNTIF(E23:AI23,"PK")+COUNTIF(E23:AI23,"KP")+2*COUNTIF(E23:AI23,"K2")</f>
        <v>0</v>
      </c>
      <c r="AK23" s="172">
        <f t="shared" ref="AK23:AK45" si="6">COUNTIF(F23:AJ23,"P")+2*COUNTIF(F23:AJ23,"2P")+COUNTIF(F23:AJ23,"TP")+COUNTIF(F23:AJ23,"PT")+COUNTIF(F23:AJ23,"PK")+COUNTIF(F23:AJ23,"KP")+2*COUNTIF(F23:AJ23,"P2")</f>
        <v>0</v>
      </c>
      <c r="AL23" s="189">
        <f t="shared" ref="AL23:AL45" si="7">COUNTIF(E23:AI23,"T")+2*COUNTIF(E23:AI23,"2T")+2*COUNTIF(E23:AI23,"T2")+COUNTIF(E23:AI23,"PT")+COUNTIF(E23:AI23,"TP")+COUNTIF(E23:AI23,"TK")+COUNTIF(E23:AI23,"KT")</f>
        <v>0</v>
      </c>
      <c r="AM23" s="122"/>
      <c r="AN23" s="122"/>
      <c r="AO23" s="122"/>
    </row>
    <row r="24" spans="1:41" s="123" customFormat="1" ht="21" customHeight="1">
      <c r="A24" s="42">
        <v>18</v>
      </c>
      <c r="B24" s="42" t="s">
        <v>937</v>
      </c>
      <c r="C24" s="43" t="s">
        <v>938</v>
      </c>
      <c r="D24" s="44" t="s">
        <v>51</v>
      </c>
      <c r="E24" s="118"/>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
        <f t="shared" si="5"/>
        <v>0</v>
      </c>
      <c r="AK24" s="172">
        <f t="shared" si="6"/>
        <v>0</v>
      </c>
      <c r="AL24" s="189">
        <f t="shared" si="7"/>
        <v>0</v>
      </c>
      <c r="AM24" s="122"/>
      <c r="AN24" s="122"/>
      <c r="AO24" s="122"/>
    </row>
    <row r="25" spans="1:41" s="123" customFormat="1" ht="21" customHeight="1">
      <c r="A25" s="42">
        <v>19</v>
      </c>
      <c r="B25" s="29" t="s">
        <v>962</v>
      </c>
      <c r="C25" s="30" t="s">
        <v>963</v>
      </c>
      <c r="D25" s="31" t="s">
        <v>51</v>
      </c>
      <c r="E25" s="118"/>
      <c r="F25" s="116"/>
      <c r="G25" s="116"/>
      <c r="H25" s="116"/>
      <c r="I25" s="116"/>
      <c r="J25" s="116"/>
      <c r="K25" s="116"/>
      <c r="L25" s="116"/>
      <c r="M25" s="116"/>
      <c r="N25" s="116"/>
      <c r="O25" s="116"/>
      <c r="P25" s="116"/>
      <c r="Q25" s="116"/>
      <c r="R25" s="116"/>
      <c r="S25" s="116" t="s">
        <v>6</v>
      </c>
      <c r="T25" s="116"/>
      <c r="U25" s="116"/>
      <c r="V25" s="116" t="s">
        <v>7</v>
      </c>
      <c r="W25" s="116"/>
      <c r="X25" s="116"/>
      <c r="Y25" s="116"/>
      <c r="Z25" s="116"/>
      <c r="AA25" s="116"/>
      <c r="AB25" s="116"/>
      <c r="AC25" s="116"/>
      <c r="AD25" s="116"/>
      <c r="AE25" s="116"/>
      <c r="AF25" s="116"/>
      <c r="AG25" s="116"/>
      <c r="AH25" s="116"/>
      <c r="AI25" s="116"/>
      <c r="AJ25" s="11">
        <f t="shared" si="5"/>
        <v>1</v>
      </c>
      <c r="AK25" s="172">
        <f t="shared" si="6"/>
        <v>1</v>
      </c>
      <c r="AL25" s="189">
        <f t="shared" si="7"/>
        <v>0</v>
      </c>
      <c r="AM25" s="122"/>
      <c r="AN25" s="122"/>
      <c r="AO25" s="122"/>
    </row>
    <row r="26" spans="1:41" s="123" customFormat="1" ht="21" customHeight="1">
      <c r="A26" s="42">
        <v>20</v>
      </c>
      <c r="B26" s="29">
        <v>2010090095</v>
      </c>
      <c r="C26" s="30" t="s">
        <v>127</v>
      </c>
      <c r="D26" s="31" t="s">
        <v>974</v>
      </c>
      <c r="E26" s="118"/>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
        <f t="shared" si="5"/>
        <v>0</v>
      </c>
      <c r="AK26" s="172">
        <f t="shared" si="6"/>
        <v>0</v>
      </c>
      <c r="AL26" s="189">
        <f t="shared" si="7"/>
        <v>0</v>
      </c>
      <c r="AM26" s="122"/>
      <c r="AN26" s="122"/>
      <c r="AO26" s="122"/>
    </row>
    <row r="27" spans="1:41" s="123" customFormat="1" ht="21" customHeight="1">
      <c r="A27" s="42">
        <v>21</v>
      </c>
      <c r="B27" s="42" t="s">
        <v>939</v>
      </c>
      <c r="C27" s="43" t="s">
        <v>940</v>
      </c>
      <c r="D27" s="44" t="s">
        <v>53</v>
      </c>
      <c r="E27" s="118"/>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
        <f t="shared" si="5"/>
        <v>0</v>
      </c>
      <c r="AK27" s="172">
        <f t="shared" si="6"/>
        <v>0</v>
      </c>
      <c r="AL27" s="189">
        <f t="shared" si="7"/>
        <v>0</v>
      </c>
      <c r="AM27" s="122"/>
      <c r="AN27" s="122"/>
      <c r="AO27" s="122"/>
    </row>
    <row r="28" spans="1:41" s="123" customFormat="1" ht="21" customHeight="1">
      <c r="A28" s="42">
        <v>22</v>
      </c>
      <c r="B28" s="42" t="s">
        <v>964</v>
      </c>
      <c r="C28" s="43" t="s">
        <v>965</v>
      </c>
      <c r="D28" s="44" t="s">
        <v>144</v>
      </c>
      <c r="E28" s="118"/>
      <c r="F28" s="116"/>
      <c r="G28" s="116"/>
      <c r="H28" s="116"/>
      <c r="I28" s="116"/>
      <c r="J28" s="116"/>
      <c r="K28" s="116"/>
      <c r="M28" s="116"/>
      <c r="N28" s="116"/>
      <c r="O28" s="116"/>
      <c r="P28" s="116"/>
      <c r="Q28" s="116" t="s">
        <v>7</v>
      </c>
      <c r="R28" s="116"/>
      <c r="S28" s="116"/>
      <c r="T28" s="116"/>
      <c r="U28" s="116"/>
      <c r="V28" s="116"/>
      <c r="W28" s="116"/>
      <c r="X28" s="116"/>
      <c r="Y28" s="116"/>
      <c r="Z28" s="116"/>
      <c r="AA28" s="116"/>
      <c r="AB28" s="116"/>
      <c r="AC28" s="116"/>
      <c r="AD28" s="116"/>
      <c r="AE28" s="116"/>
      <c r="AF28" s="116"/>
      <c r="AG28" s="116"/>
      <c r="AH28" s="116"/>
      <c r="AI28" s="116"/>
      <c r="AJ28" s="11">
        <f t="shared" si="5"/>
        <v>0</v>
      </c>
      <c r="AK28" s="172">
        <f t="shared" si="6"/>
        <v>1</v>
      </c>
      <c r="AL28" s="189">
        <f t="shared" si="7"/>
        <v>0</v>
      </c>
      <c r="AM28" s="122"/>
      <c r="AN28" s="122"/>
      <c r="AO28" s="122"/>
    </row>
    <row r="29" spans="1:41" s="123" customFormat="1" ht="21" customHeight="1">
      <c r="A29" s="42">
        <v>23</v>
      </c>
      <c r="B29" s="42" t="s">
        <v>941</v>
      </c>
      <c r="C29" s="43" t="s">
        <v>942</v>
      </c>
      <c r="D29" s="44" t="s">
        <v>21</v>
      </c>
      <c r="E29" s="118"/>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
        <f t="shared" si="5"/>
        <v>0</v>
      </c>
      <c r="AK29" s="172">
        <f t="shared" si="6"/>
        <v>0</v>
      </c>
      <c r="AL29" s="189">
        <f t="shared" si="7"/>
        <v>0</v>
      </c>
      <c r="AM29" s="122"/>
      <c r="AN29" s="122"/>
      <c r="AO29" s="122"/>
    </row>
    <row r="30" spans="1:41" s="123" customFormat="1" ht="21" customHeight="1">
      <c r="A30" s="42">
        <v>24</v>
      </c>
      <c r="B30" s="42" t="s">
        <v>943</v>
      </c>
      <c r="C30" s="43" t="s">
        <v>24</v>
      </c>
      <c r="D30" s="44" t="s">
        <v>41</v>
      </c>
      <c r="E30" s="118"/>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
        <f t="shared" si="5"/>
        <v>0</v>
      </c>
      <c r="AK30" s="172">
        <f t="shared" si="6"/>
        <v>0</v>
      </c>
      <c r="AL30" s="189">
        <f t="shared" si="7"/>
        <v>0</v>
      </c>
      <c r="AM30" s="122"/>
      <c r="AN30" s="122"/>
      <c r="AO30" s="122"/>
    </row>
    <row r="31" spans="1:41" s="123" customFormat="1" ht="21" customHeight="1">
      <c r="A31" s="42">
        <v>25</v>
      </c>
      <c r="B31" s="29" t="s">
        <v>944</v>
      </c>
      <c r="C31" s="30" t="s">
        <v>153</v>
      </c>
      <c r="D31" s="31" t="s">
        <v>41</v>
      </c>
      <c r="E31" s="118"/>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
        <f t="shared" si="5"/>
        <v>0</v>
      </c>
      <c r="AK31" s="172">
        <f t="shared" si="6"/>
        <v>0</v>
      </c>
      <c r="AL31" s="189">
        <f t="shared" si="7"/>
        <v>0</v>
      </c>
      <c r="AM31" s="122"/>
      <c r="AN31" s="122"/>
      <c r="AO31" s="122"/>
    </row>
    <row r="32" spans="1:41" s="123" customFormat="1" ht="21" customHeight="1">
      <c r="A32" s="42">
        <v>26</v>
      </c>
      <c r="B32" s="29" t="s">
        <v>945</v>
      </c>
      <c r="C32" s="30" t="s">
        <v>946</v>
      </c>
      <c r="D32" s="31" t="s">
        <v>91</v>
      </c>
      <c r="E32" s="118"/>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
        <f t="shared" si="5"/>
        <v>0</v>
      </c>
      <c r="AK32" s="172">
        <f t="shared" si="6"/>
        <v>0</v>
      </c>
      <c r="AL32" s="189">
        <f t="shared" si="7"/>
        <v>0</v>
      </c>
      <c r="AM32" s="122"/>
      <c r="AN32" s="122"/>
      <c r="AO32" s="122"/>
    </row>
    <row r="33" spans="1:41" s="17" customFormat="1" ht="21" customHeight="1">
      <c r="A33" s="42">
        <v>27</v>
      </c>
      <c r="B33" s="29" t="s">
        <v>947</v>
      </c>
      <c r="C33" s="30" t="s">
        <v>149</v>
      </c>
      <c r="D33" s="31" t="s">
        <v>91</v>
      </c>
      <c r="E33" s="118"/>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
        <f t="shared" si="5"/>
        <v>0</v>
      </c>
      <c r="AK33" s="172">
        <f t="shared" si="6"/>
        <v>0</v>
      </c>
      <c r="AL33" s="189">
        <f t="shared" si="7"/>
        <v>0</v>
      </c>
      <c r="AM33" s="16"/>
      <c r="AN33" s="16"/>
      <c r="AO33" s="16"/>
    </row>
    <row r="34" spans="1:41" s="17" customFormat="1" ht="21" customHeight="1">
      <c r="A34" s="42">
        <v>28</v>
      </c>
      <c r="B34" s="29" t="s">
        <v>966</v>
      </c>
      <c r="C34" s="30" t="s">
        <v>199</v>
      </c>
      <c r="D34" s="31" t="s">
        <v>60</v>
      </c>
      <c r="E34" s="124"/>
      <c r="F34" s="124"/>
      <c r="G34" s="124"/>
      <c r="H34" s="124"/>
      <c r="I34" s="124"/>
      <c r="J34" s="124"/>
      <c r="K34" s="124"/>
      <c r="L34" s="124"/>
      <c r="M34" s="124"/>
      <c r="N34" s="124"/>
      <c r="O34" s="124"/>
      <c r="P34" s="124"/>
      <c r="Q34" s="124"/>
      <c r="R34" s="124"/>
      <c r="S34" s="124"/>
      <c r="T34" s="124"/>
      <c r="U34" s="124"/>
      <c r="V34" s="124"/>
      <c r="W34" s="125"/>
      <c r="X34" s="124"/>
      <c r="Y34" s="124"/>
      <c r="Z34" s="124"/>
      <c r="AA34" s="124"/>
      <c r="AB34" s="124"/>
      <c r="AC34" s="124"/>
      <c r="AD34" s="124"/>
      <c r="AE34" s="124"/>
      <c r="AF34" s="124"/>
      <c r="AG34" s="124"/>
      <c r="AH34" s="124"/>
      <c r="AI34" s="124"/>
      <c r="AJ34" s="11">
        <f t="shared" si="5"/>
        <v>0</v>
      </c>
      <c r="AK34" s="172">
        <f t="shared" si="6"/>
        <v>0</v>
      </c>
      <c r="AL34" s="189">
        <f t="shared" si="7"/>
        <v>0</v>
      </c>
      <c r="AM34" s="173"/>
      <c r="AN34" s="173"/>
    </row>
    <row r="35" spans="1:41">
      <c r="A35" s="42">
        <v>29</v>
      </c>
      <c r="B35" s="29" t="s">
        <v>967</v>
      </c>
      <c r="C35" s="30" t="s">
        <v>598</v>
      </c>
      <c r="D35" s="31" t="s">
        <v>22</v>
      </c>
      <c r="E35" s="118"/>
      <c r="F35" s="116"/>
      <c r="G35" s="116"/>
      <c r="H35" s="116"/>
      <c r="I35" s="116"/>
      <c r="J35" s="116"/>
      <c r="K35" s="116"/>
      <c r="L35" s="116"/>
      <c r="M35" s="116"/>
      <c r="N35" s="116"/>
      <c r="O35" s="116"/>
      <c r="P35" s="116"/>
      <c r="Q35" s="116"/>
      <c r="R35" s="116"/>
      <c r="S35" s="124"/>
      <c r="T35" s="116"/>
      <c r="U35" s="116"/>
      <c r="V35" s="116"/>
      <c r="W35" s="116"/>
      <c r="X35" s="116"/>
      <c r="Y35" s="116"/>
      <c r="Z35" s="116"/>
      <c r="AA35" s="116"/>
      <c r="AB35" s="116"/>
      <c r="AC35" s="116"/>
      <c r="AD35" s="116"/>
      <c r="AE35" s="116"/>
      <c r="AF35" s="116"/>
      <c r="AG35" s="116"/>
      <c r="AH35" s="116"/>
      <c r="AI35" s="116"/>
      <c r="AJ35" s="11">
        <f t="shared" si="5"/>
        <v>0</v>
      </c>
      <c r="AK35" s="172">
        <f t="shared" si="6"/>
        <v>0</v>
      </c>
      <c r="AL35" s="189">
        <f t="shared" si="7"/>
        <v>0</v>
      </c>
    </row>
    <row r="36" spans="1:41">
      <c r="A36" s="42">
        <v>30</v>
      </c>
      <c r="B36" s="29" t="s">
        <v>948</v>
      </c>
      <c r="C36" s="30" t="s">
        <v>949</v>
      </c>
      <c r="D36" s="31" t="s">
        <v>501</v>
      </c>
      <c r="E36" s="118"/>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
        <f t="shared" si="5"/>
        <v>0</v>
      </c>
      <c r="AK36" s="172">
        <f t="shared" si="6"/>
        <v>0</v>
      </c>
      <c r="AL36" s="189">
        <f t="shared" si="7"/>
        <v>0</v>
      </c>
    </row>
    <row r="37" spans="1:41">
      <c r="A37" s="42">
        <v>31</v>
      </c>
      <c r="B37" s="29" t="s">
        <v>950</v>
      </c>
      <c r="C37" s="30" t="s">
        <v>951</v>
      </c>
      <c r="D37" s="31" t="s">
        <v>79</v>
      </c>
      <c r="E37" s="118"/>
      <c r="F37" s="116"/>
      <c r="G37" s="116"/>
      <c r="H37" s="116"/>
      <c r="I37" s="116"/>
      <c r="J37" s="116"/>
      <c r="K37" s="116"/>
      <c r="L37" s="116"/>
      <c r="M37" s="116"/>
      <c r="N37" s="116"/>
      <c r="O37" s="116"/>
      <c r="P37" s="116"/>
      <c r="Q37" s="116" t="s">
        <v>6</v>
      </c>
      <c r="R37" s="116"/>
      <c r="S37" s="116" t="s">
        <v>6</v>
      </c>
      <c r="T37" s="116"/>
      <c r="U37" s="116"/>
      <c r="V37" s="116"/>
      <c r="W37" s="116"/>
      <c r="X37" s="116"/>
      <c r="Y37" s="116"/>
      <c r="Z37" s="116"/>
      <c r="AA37" s="116"/>
      <c r="AB37" s="116"/>
      <c r="AC37" s="116"/>
      <c r="AD37" s="116"/>
      <c r="AE37" s="116"/>
      <c r="AF37" s="116"/>
      <c r="AG37" s="116"/>
      <c r="AH37" s="116"/>
      <c r="AI37" s="116"/>
      <c r="AJ37" s="11">
        <f t="shared" si="5"/>
        <v>2</v>
      </c>
      <c r="AK37" s="172">
        <f t="shared" si="6"/>
        <v>0</v>
      </c>
      <c r="AL37" s="189">
        <f t="shared" si="7"/>
        <v>0</v>
      </c>
    </row>
    <row r="38" spans="1:41">
      <c r="A38" s="42">
        <v>32</v>
      </c>
      <c r="B38" s="29" t="s">
        <v>968</v>
      </c>
      <c r="C38" s="30" t="s">
        <v>969</v>
      </c>
      <c r="D38" s="31" t="s">
        <v>79</v>
      </c>
      <c r="E38" s="118"/>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
        <f t="shared" si="5"/>
        <v>0</v>
      </c>
      <c r="AK38" s="172">
        <f t="shared" si="6"/>
        <v>0</v>
      </c>
      <c r="AL38" s="189">
        <f t="shared" si="7"/>
        <v>0</v>
      </c>
    </row>
    <row r="39" spans="1:41">
      <c r="A39" s="42">
        <v>33</v>
      </c>
      <c r="B39" s="29" t="s">
        <v>952</v>
      </c>
      <c r="C39" s="30" t="s">
        <v>953</v>
      </c>
      <c r="D39" s="31" t="s">
        <v>64</v>
      </c>
      <c r="E39" s="118"/>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
        <f t="shared" si="5"/>
        <v>0</v>
      </c>
      <c r="AK39" s="172">
        <f t="shared" si="6"/>
        <v>0</v>
      </c>
      <c r="AL39" s="189">
        <f t="shared" si="7"/>
        <v>0</v>
      </c>
    </row>
    <row r="40" spans="1:41">
      <c r="A40" s="42">
        <v>34</v>
      </c>
      <c r="B40" s="29" t="s">
        <v>954</v>
      </c>
      <c r="C40" s="30" t="s">
        <v>955</v>
      </c>
      <c r="D40" s="31" t="s">
        <v>76</v>
      </c>
      <c r="E40" s="118"/>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
        <f t="shared" si="5"/>
        <v>0</v>
      </c>
      <c r="AK40" s="172">
        <f t="shared" si="6"/>
        <v>0</v>
      </c>
      <c r="AL40" s="189">
        <f t="shared" si="7"/>
        <v>0</v>
      </c>
    </row>
    <row r="41" spans="1:41">
      <c r="A41" s="42">
        <v>35</v>
      </c>
      <c r="B41" s="29" t="s">
        <v>970</v>
      </c>
      <c r="C41" s="30" t="s">
        <v>971</v>
      </c>
      <c r="D41" s="31" t="s">
        <v>151</v>
      </c>
      <c r="E41" s="12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
        <f t="shared" si="5"/>
        <v>0</v>
      </c>
      <c r="AK41" s="172">
        <f t="shared" si="6"/>
        <v>0</v>
      </c>
      <c r="AL41" s="189">
        <f t="shared" si="7"/>
        <v>0</v>
      </c>
    </row>
    <row r="42" spans="1:41">
      <c r="A42" s="42">
        <v>36</v>
      </c>
      <c r="B42" s="29" t="s">
        <v>972</v>
      </c>
      <c r="C42" s="30" t="s">
        <v>973</v>
      </c>
      <c r="D42" s="31" t="s">
        <v>23</v>
      </c>
      <c r="E42" s="12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
        <f t="shared" si="5"/>
        <v>0</v>
      </c>
      <c r="AK42" s="172">
        <f t="shared" si="6"/>
        <v>0</v>
      </c>
      <c r="AL42" s="189">
        <f t="shared" si="7"/>
        <v>0</v>
      </c>
    </row>
    <row r="43" spans="1:41" ht="33">
      <c r="A43" s="42">
        <v>37</v>
      </c>
      <c r="B43" s="29" t="s">
        <v>956</v>
      </c>
      <c r="C43" s="30" t="s">
        <v>957</v>
      </c>
      <c r="D43" s="31" t="s">
        <v>93</v>
      </c>
      <c r="E43" s="12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
        <f t="shared" si="5"/>
        <v>0</v>
      </c>
      <c r="AK43" s="172">
        <f t="shared" si="6"/>
        <v>0</v>
      </c>
      <c r="AL43" s="189">
        <f t="shared" si="7"/>
        <v>0</v>
      </c>
    </row>
    <row r="44" spans="1:41" ht="18.75">
      <c r="A44" s="42">
        <v>38</v>
      </c>
      <c r="B44" s="29" t="s">
        <v>975</v>
      </c>
      <c r="C44" s="34" t="s">
        <v>163</v>
      </c>
      <c r="D44" s="35" t="s">
        <v>93</v>
      </c>
      <c r="E44" s="12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
        <f t="shared" si="5"/>
        <v>0</v>
      </c>
      <c r="AK44" s="172">
        <f t="shared" si="6"/>
        <v>0</v>
      </c>
      <c r="AL44" s="189">
        <f t="shared" si="7"/>
        <v>0</v>
      </c>
    </row>
    <row r="45" spans="1:41">
      <c r="A45" s="42">
        <v>39</v>
      </c>
      <c r="B45" s="29" t="s">
        <v>976</v>
      </c>
      <c r="C45" s="30" t="s">
        <v>30</v>
      </c>
      <c r="D45" s="31" t="s">
        <v>128</v>
      </c>
      <c r="E45" s="12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
        <f t="shared" si="5"/>
        <v>0</v>
      </c>
      <c r="AK45" s="172">
        <f t="shared" si="6"/>
        <v>0</v>
      </c>
      <c r="AL45" s="189">
        <f t="shared" si="7"/>
        <v>0</v>
      </c>
    </row>
    <row r="46" spans="1:41">
      <c r="A46" s="323" t="s">
        <v>10</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11">
        <f>SUM(AJ22:AJ45)</f>
        <v>3</v>
      </c>
      <c r="AK46" s="11">
        <f>SUM(AK22:AK45)</f>
        <v>2</v>
      </c>
      <c r="AL46" s="11">
        <f>SUM(AL22:AL45)</f>
        <v>1</v>
      </c>
    </row>
    <row r="47" spans="1:41">
      <c r="A47" s="324" t="s">
        <v>1410</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6"/>
    </row>
    <row r="48" spans="1:41">
      <c r="C48" s="327"/>
      <c r="D48" s="327"/>
      <c r="E48" s="327"/>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27"/>
      <c r="D49" s="327"/>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0">
    <mergeCell ref="C49:D49"/>
    <mergeCell ref="C48:E48"/>
    <mergeCell ref="A46:AI46"/>
    <mergeCell ref="A5:A6"/>
    <mergeCell ref="A47:AL47"/>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29:AI45 E28:K28 M28:AI28 E6:AI27">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E6:AI21</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6" width="6.5" style="137" customWidth="1"/>
    <col min="17" max="17" width="9.6640625" style="137" customWidth="1"/>
    <col min="18" max="18" width="7.83203125" style="137" customWidth="1"/>
    <col min="19"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53" t="s">
        <v>1336</v>
      </c>
      <c r="C1" s="253"/>
      <c r="D1" s="253"/>
      <c r="E1" s="253"/>
      <c r="F1" s="253"/>
      <c r="G1" s="253"/>
      <c r="H1" s="253"/>
      <c r="I1" s="253"/>
      <c r="J1" s="253"/>
      <c r="K1" s="181"/>
      <c r="L1" s="181"/>
      <c r="M1" s="181"/>
      <c r="N1" s="254" t="s">
        <v>1337</v>
      </c>
      <c r="O1" s="254"/>
      <c r="P1" s="254"/>
      <c r="Q1" s="254"/>
      <c r="R1" s="254"/>
      <c r="S1" s="254"/>
      <c r="T1" s="254"/>
      <c r="U1" s="254"/>
      <c r="V1" s="254"/>
      <c r="W1" s="254"/>
      <c r="X1" s="254"/>
      <c r="Y1" s="254"/>
    </row>
    <row r="2" spans="2:25" ht="20.25" customHeight="1">
      <c r="B2" s="255" t="s">
        <v>1421</v>
      </c>
      <c r="C2" s="255"/>
      <c r="D2" s="255"/>
      <c r="E2" s="255"/>
      <c r="F2" s="255"/>
      <c r="G2" s="255"/>
      <c r="H2" s="255"/>
      <c r="I2" s="255"/>
      <c r="J2" s="255"/>
      <c r="K2" s="255"/>
      <c r="L2" s="255"/>
      <c r="M2" s="255"/>
      <c r="N2" s="255"/>
      <c r="O2" s="255"/>
      <c r="P2" s="255"/>
      <c r="Q2" s="255"/>
      <c r="R2" s="255"/>
      <c r="S2" s="255"/>
      <c r="T2" s="255"/>
      <c r="U2" s="255"/>
      <c r="V2" s="255"/>
      <c r="W2" s="255"/>
      <c r="X2" s="255"/>
      <c r="Y2" s="255"/>
    </row>
    <row r="3" spans="2:25" ht="33" customHeight="1">
      <c r="B3" s="303" t="s">
        <v>1408</v>
      </c>
      <c r="C3" s="303"/>
      <c r="D3" s="303"/>
      <c r="E3" s="303"/>
      <c r="F3" s="303"/>
      <c r="G3" s="303"/>
      <c r="H3" s="303"/>
      <c r="I3" s="303"/>
      <c r="J3" s="303"/>
      <c r="K3" s="303"/>
      <c r="L3" s="303"/>
      <c r="M3" s="303"/>
      <c r="N3" s="303"/>
      <c r="O3" s="303"/>
      <c r="P3" s="303"/>
      <c r="Q3" s="303"/>
      <c r="R3" s="303"/>
      <c r="S3" s="303"/>
      <c r="T3" s="303"/>
      <c r="U3" s="303"/>
      <c r="V3" s="303"/>
      <c r="W3" s="303"/>
      <c r="X3" s="303"/>
      <c r="Y3" s="303"/>
    </row>
    <row r="4" spans="2:25" s="139" customFormat="1" ht="30" customHeight="1">
      <c r="B4" s="151" t="s">
        <v>1340</v>
      </c>
      <c r="C4" s="119" t="s">
        <v>1341</v>
      </c>
      <c r="D4" s="151" t="s">
        <v>1342</v>
      </c>
      <c r="E4" s="152" t="s">
        <v>1399</v>
      </c>
      <c r="F4" s="152" t="s">
        <v>1400</v>
      </c>
      <c r="G4" s="152" t="s">
        <v>1398</v>
      </c>
      <c r="H4" s="151" t="s">
        <v>1340</v>
      </c>
      <c r="I4" s="119" t="s">
        <v>1341</v>
      </c>
      <c r="J4" s="151" t="s">
        <v>1342</v>
      </c>
      <c r="K4" s="152" t="s">
        <v>1399</v>
      </c>
      <c r="L4" s="152" t="s">
        <v>1400</v>
      </c>
      <c r="M4" s="184" t="s">
        <v>1398</v>
      </c>
      <c r="N4" s="151" t="s">
        <v>1340</v>
      </c>
      <c r="O4" s="119" t="s">
        <v>1341</v>
      </c>
      <c r="P4" s="151" t="s">
        <v>1342</v>
      </c>
      <c r="Q4" s="152" t="s">
        <v>1399</v>
      </c>
      <c r="R4" s="152" t="s">
        <v>1400</v>
      </c>
      <c r="S4" s="152" t="s">
        <v>1398</v>
      </c>
      <c r="T4" s="151" t="s">
        <v>1340</v>
      </c>
      <c r="U4" s="119" t="s">
        <v>1341</v>
      </c>
      <c r="V4" s="151" t="s">
        <v>1342</v>
      </c>
      <c r="W4" s="152" t="s">
        <v>1399</v>
      </c>
      <c r="X4" s="152" t="s">
        <v>1400</v>
      </c>
      <c r="Y4" s="152" t="s">
        <v>1398</v>
      </c>
    </row>
    <row r="5" spans="2:25" s="143" customFormat="1" ht="20.25" customHeight="1">
      <c r="B5" s="140">
        <v>1</v>
      </c>
      <c r="C5" s="141" t="s">
        <v>1343</v>
      </c>
      <c r="D5" s="144">
        <v>26</v>
      </c>
      <c r="E5" s="153">
        <f>'THUD 20.2'!AJ41</f>
        <v>36</v>
      </c>
      <c r="F5" s="157" t="e">
        <f>#REF!</f>
        <v>#REF!</v>
      </c>
      <c r="G5" s="161" t="e">
        <f>#REF!</f>
        <v>#REF!</v>
      </c>
      <c r="H5" s="150">
        <v>1</v>
      </c>
      <c r="I5" s="148" t="s">
        <v>1344</v>
      </c>
      <c r="J5" s="104">
        <v>35</v>
      </c>
      <c r="K5" s="153" t="e">
        <f>#REF!</f>
        <v>#REF!</v>
      </c>
      <c r="L5" s="157" t="e">
        <f>#REF!</f>
        <v>#REF!</v>
      </c>
      <c r="M5" s="161" t="e">
        <f>#REF!</f>
        <v>#REF!</v>
      </c>
      <c r="N5" s="150">
        <v>1</v>
      </c>
      <c r="O5" s="185" t="s">
        <v>1369</v>
      </c>
      <c r="P5" s="104">
        <v>24</v>
      </c>
      <c r="Q5" s="153" t="e">
        <f>#REF!</f>
        <v>#REF!</v>
      </c>
      <c r="R5" s="157" t="e">
        <f>#REF!</f>
        <v>#REF!</v>
      </c>
      <c r="S5" s="161" t="e">
        <f>#REF!</f>
        <v>#REF!</v>
      </c>
      <c r="T5" s="150">
        <v>1</v>
      </c>
      <c r="U5" s="148" t="s">
        <v>1362</v>
      </c>
      <c r="V5" s="104">
        <v>27</v>
      </c>
      <c r="W5" s="153" t="e">
        <f>#REF!</f>
        <v>#REF!</v>
      </c>
      <c r="X5" s="157" t="e">
        <f>#REF!</f>
        <v>#REF!</v>
      </c>
      <c r="Y5" s="161" t="e">
        <f>#REF!</f>
        <v>#REF!</v>
      </c>
    </row>
    <row r="6" spans="2:25" s="143" customFormat="1" ht="20.25" customHeight="1">
      <c r="B6" s="140">
        <v>2</v>
      </c>
      <c r="C6" s="141" t="s">
        <v>1348</v>
      </c>
      <c r="D6" s="144">
        <v>28</v>
      </c>
      <c r="E6" s="153" t="e">
        <f>#REF!</f>
        <v>#REF!</v>
      </c>
      <c r="F6" s="157" t="e">
        <f>#REF!</f>
        <v>#REF!</v>
      </c>
      <c r="G6" s="161" t="e">
        <f>#REF!</f>
        <v>#REF!</v>
      </c>
      <c r="H6" s="150">
        <v>2</v>
      </c>
      <c r="I6" s="148" t="s">
        <v>1349</v>
      </c>
      <c r="J6" s="104">
        <v>34</v>
      </c>
      <c r="K6" s="153" t="e">
        <f>#REF!</f>
        <v>#REF!</v>
      </c>
      <c r="L6" s="157" t="e">
        <f>#REF!</f>
        <v>#REF!</v>
      </c>
      <c r="M6" s="161" t="e">
        <f>#REF!</f>
        <v>#REF!</v>
      </c>
      <c r="N6" s="150">
        <v>2</v>
      </c>
      <c r="O6" s="185" t="s">
        <v>1373</v>
      </c>
      <c r="P6" s="104">
        <v>22</v>
      </c>
      <c r="Q6" s="153" t="e">
        <f>#REF!</f>
        <v>#REF!</v>
      </c>
      <c r="R6" s="157" t="e">
        <f>#REF!</f>
        <v>#REF!</v>
      </c>
      <c r="S6" s="161" t="e">
        <f>#REF!</f>
        <v>#REF!</v>
      </c>
      <c r="T6" s="150">
        <v>2</v>
      </c>
      <c r="U6" s="148" t="s">
        <v>1366</v>
      </c>
      <c r="V6" s="150">
        <v>25</v>
      </c>
      <c r="W6" s="153" t="e">
        <f>#REF!</f>
        <v>#REF!</v>
      </c>
      <c r="X6" s="157" t="e">
        <f>#REF!</f>
        <v>#REF!</v>
      </c>
      <c r="Y6" s="161" t="e">
        <f>#REF!</f>
        <v>#REF!</v>
      </c>
    </row>
    <row r="7" spans="2:25" s="143" customFormat="1" ht="20.25" customHeight="1">
      <c r="B7" s="140">
        <v>3</v>
      </c>
      <c r="C7" s="141" t="s">
        <v>1352</v>
      </c>
      <c r="D7" s="144">
        <v>29</v>
      </c>
      <c r="E7" s="153" t="e">
        <f>#REF!</f>
        <v>#REF!</v>
      </c>
      <c r="F7" s="157" t="e">
        <f>#REF!</f>
        <v>#REF!</v>
      </c>
      <c r="G7" s="161" t="e">
        <f>#REF!</f>
        <v>#REF!</v>
      </c>
      <c r="H7" s="150">
        <v>3</v>
      </c>
      <c r="I7" s="148" t="s">
        <v>1353</v>
      </c>
      <c r="J7" s="104">
        <v>28</v>
      </c>
      <c r="K7" s="153" t="e">
        <f>#REF!</f>
        <v>#REF!</v>
      </c>
      <c r="L7" s="157" t="e">
        <f>#REF!</f>
        <v>#REF!</v>
      </c>
      <c r="M7" s="161" t="e">
        <f>#REF!</f>
        <v>#REF!</v>
      </c>
      <c r="N7" s="150">
        <v>3</v>
      </c>
      <c r="O7" s="185" t="s">
        <v>1376</v>
      </c>
      <c r="P7" s="104">
        <v>25</v>
      </c>
      <c r="Q7" s="153" t="e">
        <f>#REF!</f>
        <v>#REF!</v>
      </c>
      <c r="R7" s="157" t="e">
        <f>#REF!</f>
        <v>#REF!</v>
      </c>
      <c r="S7" s="161" t="e">
        <f>#REF!</f>
        <v>#REF!</v>
      </c>
      <c r="T7" s="150">
        <v>3</v>
      </c>
      <c r="U7" s="148" t="s">
        <v>1370</v>
      </c>
      <c r="V7" s="104">
        <v>27</v>
      </c>
      <c r="W7" s="154" t="e">
        <f>#REF!</f>
        <v>#REF!</v>
      </c>
      <c r="X7" s="158" t="e">
        <f>#REF!</f>
        <v>#REF!</v>
      </c>
      <c r="Y7" s="162" t="e">
        <f>#REF!</f>
        <v>#REF!</v>
      </c>
    </row>
    <row r="8" spans="2:25" s="143" customFormat="1" ht="20.25" customHeight="1">
      <c r="B8" s="140">
        <v>4</v>
      </c>
      <c r="C8" s="141" t="s">
        <v>1356</v>
      </c>
      <c r="D8" s="144">
        <v>28</v>
      </c>
      <c r="E8" s="153" t="e">
        <f>#REF!</f>
        <v>#REF!</v>
      </c>
      <c r="F8" s="157" t="e">
        <f>#REF!</f>
        <v>#REF!</v>
      </c>
      <c r="G8" s="161" t="e">
        <f>#REF!</f>
        <v>#REF!</v>
      </c>
      <c r="H8" s="150">
        <v>4</v>
      </c>
      <c r="I8" s="148" t="s">
        <v>1357</v>
      </c>
      <c r="J8" s="104">
        <v>21</v>
      </c>
      <c r="K8" s="153" t="e">
        <f>#REF!</f>
        <v>#REF!</v>
      </c>
      <c r="L8" s="157" t="e">
        <f>#REF!</f>
        <v>#REF!</v>
      </c>
      <c r="M8" s="161" t="e">
        <f>#REF!</f>
        <v>#REF!</v>
      </c>
      <c r="N8" s="150">
        <v>4</v>
      </c>
      <c r="O8" s="185" t="s">
        <v>1380</v>
      </c>
      <c r="P8" s="104">
        <v>25</v>
      </c>
      <c r="Q8" s="153" t="e">
        <f>#REF!</f>
        <v>#REF!</v>
      </c>
      <c r="R8" s="153" t="e">
        <f>#REF!</f>
        <v>#REF!</v>
      </c>
      <c r="S8" s="153" t="e">
        <f>#REF!</f>
        <v>#REF!</v>
      </c>
      <c r="T8" s="150">
        <v>4</v>
      </c>
      <c r="U8" s="148" t="s">
        <v>1377</v>
      </c>
      <c r="V8" s="104">
        <v>17</v>
      </c>
      <c r="W8" s="153" t="e">
        <f>#REF!</f>
        <v>#REF!</v>
      </c>
      <c r="X8" s="157" t="e">
        <f>#REF!</f>
        <v>#REF!</v>
      </c>
      <c r="Y8" s="161" t="e">
        <f>#REF!</f>
        <v>#REF!</v>
      </c>
    </row>
    <row r="9" spans="2:25" s="143" customFormat="1" ht="20.25" customHeight="1">
      <c r="B9" s="140">
        <v>5</v>
      </c>
      <c r="C9" s="141" t="s">
        <v>1361</v>
      </c>
      <c r="D9" s="144">
        <v>25</v>
      </c>
      <c r="E9" s="153" t="e">
        <f>#REF!</f>
        <v>#REF!</v>
      </c>
      <c r="F9" s="157" t="e">
        <f>#REF!</f>
        <v>#REF!</v>
      </c>
      <c r="G9" s="161" t="e">
        <f>#REF!</f>
        <v>#REF!</v>
      </c>
      <c r="H9" s="150">
        <v>5</v>
      </c>
      <c r="I9" s="182" t="s">
        <v>1383</v>
      </c>
      <c r="J9" s="150">
        <v>26</v>
      </c>
      <c r="K9" s="156">
        <f>'ĐCN 20'!AJ46</f>
        <v>3</v>
      </c>
      <c r="L9" s="160">
        <f>'ĐCN 20'!AK46</f>
        <v>2</v>
      </c>
      <c r="M9" s="164">
        <f>'ĐCN 20'!AL46</f>
        <v>1</v>
      </c>
      <c r="N9" s="150">
        <v>5</v>
      </c>
      <c r="O9" s="185" t="s">
        <v>1384</v>
      </c>
      <c r="P9" s="104">
        <v>18</v>
      </c>
      <c r="Q9" s="153" t="e">
        <f>#REF!</f>
        <v>#REF!</v>
      </c>
      <c r="R9" s="157" t="e">
        <f>#REF!</f>
        <v>#REF!</v>
      </c>
      <c r="S9" s="161" t="e">
        <f>#REF!</f>
        <v>#REF!</v>
      </c>
      <c r="T9" s="150">
        <v>5</v>
      </c>
      <c r="U9" s="148" t="s">
        <v>1381</v>
      </c>
      <c r="V9" s="104">
        <v>27</v>
      </c>
      <c r="W9" s="153" t="e">
        <f>#REF!</f>
        <v>#REF!</v>
      </c>
      <c r="X9" s="157" t="e">
        <f>#REF!</f>
        <v>#REF!</v>
      </c>
      <c r="Y9" s="161" t="e">
        <f>#REF!</f>
        <v>#REF!</v>
      </c>
    </row>
    <row r="10" spans="2:25" s="143" customFormat="1" ht="20.25" customHeight="1">
      <c r="B10" s="140">
        <v>6</v>
      </c>
      <c r="C10" s="141" t="s">
        <v>1365</v>
      </c>
      <c r="D10" s="144">
        <v>23</v>
      </c>
      <c r="E10" s="153" t="e">
        <f>#REF!</f>
        <v>#REF!</v>
      </c>
      <c r="F10" s="157" t="e">
        <f>#REF!</f>
        <v>#REF!</v>
      </c>
      <c r="G10" s="161" t="e">
        <f>#REF!</f>
        <v>#REF!</v>
      </c>
      <c r="H10" s="150">
        <v>6</v>
      </c>
      <c r="I10" s="182" t="s">
        <v>1387</v>
      </c>
      <c r="J10" s="150">
        <v>24</v>
      </c>
      <c r="K10" s="156" t="e">
        <f>#REF!</f>
        <v>#REF!</v>
      </c>
      <c r="L10" s="160" t="e">
        <f>#REF!</f>
        <v>#REF!</v>
      </c>
      <c r="M10" s="164" t="e">
        <f>#REF!</f>
        <v>#REF!</v>
      </c>
      <c r="N10" s="150">
        <v>6</v>
      </c>
      <c r="O10" s="185" t="s">
        <v>1388</v>
      </c>
      <c r="P10" s="104">
        <v>26</v>
      </c>
      <c r="Q10" s="153" t="e">
        <f>#REF!</f>
        <v>#REF!</v>
      </c>
      <c r="R10" s="157" t="e">
        <f>#REF!</f>
        <v>#REF!</v>
      </c>
      <c r="S10" s="161" t="e">
        <f>#REF!</f>
        <v>#REF!</v>
      </c>
      <c r="T10" s="150">
        <v>6</v>
      </c>
      <c r="U10" s="148" t="s">
        <v>1385</v>
      </c>
      <c r="V10" s="104">
        <v>22</v>
      </c>
      <c r="W10" s="153" t="e">
        <f>#REF!</f>
        <v>#REF!</v>
      </c>
      <c r="X10" s="157" t="e">
        <f>#REF!</f>
        <v>#REF!</v>
      </c>
      <c r="Y10" s="161" t="e">
        <f>#REF!</f>
        <v>#REF!</v>
      </c>
    </row>
    <row r="11" spans="2:25" s="143" customFormat="1" ht="20.25" customHeight="1">
      <c r="B11" s="140">
        <v>7</v>
      </c>
      <c r="C11" s="142" t="s">
        <v>1345</v>
      </c>
      <c r="D11" s="140">
        <v>21</v>
      </c>
      <c r="E11" s="154">
        <f>CKCT20!AJ46</f>
        <v>29</v>
      </c>
      <c r="F11" s="158">
        <f>CKCT20!AK46</f>
        <v>10</v>
      </c>
      <c r="G11" s="183">
        <f>CKCT20!AL46</f>
        <v>0</v>
      </c>
      <c r="H11" s="150">
        <v>7</v>
      </c>
      <c r="I11" s="182" t="s">
        <v>1391</v>
      </c>
      <c r="J11" s="150">
        <v>20</v>
      </c>
      <c r="K11" s="156">
        <f>TKTT20!AJ20</f>
        <v>8</v>
      </c>
      <c r="L11" s="160">
        <f>TKTT20!AK20</f>
        <v>0</v>
      </c>
      <c r="M11" s="164">
        <f>TKTT20!AL20</f>
        <v>0</v>
      </c>
      <c r="N11" s="150">
        <v>7</v>
      </c>
      <c r="O11" s="185" t="s">
        <v>1392</v>
      </c>
      <c r="P11" s="104">
        <v>19</v>
      </c>
      <c r="Q11" s="153" t="e">
        <f>#REF!</f>
        <v>#REF!</v>
      </c>
      <c r="R11" s="157" t="e">
        <f>#REF!</f>
        <v>#REF!</v>
      </c>
      <c r="S11" s="161" t="e">
        <f>#REF!</f>
        <v>#REF!</v>
      </c>
      <c r="T11" s="150">
        <v>7</v>
      </c>
      <c r="U11" s="149" t="s">
        <v>1389</v>
      </c>
      <c r="V11" s="104">
        <v>10</v>
      </c>
      <c r="W11" s="153" t="e">
        <f>#REF!</f>
        <v>#REF!</v>
      </c>
      <c r="X11" s="157" t="e">
        <f>#REF!</f>
        <v>#REF!</v>
      </c>
      <c r="Y11" s="161" t="e">
        <f>#REF!</f>
        <v>#REF!</v>
      </c>
    </row>
    <row r="12" spans="2:25" s="143" customFormat="1" ht="20.25" customHeight="1">
      <c r="B12" s="140">
        <v>8</v>
      </c>
      <c r="C12" s="142" t="s">
        <v>1350</v>
      </c>
      <c r="D12" s="140">
        <v>24</v>
      </c>
      <c r="E12" s="154" t="e">
        <f>#REF!</f>
        <v>#REF!</v>
      </c>
      <c r="F12" s="158" t="e">
        <f>#REF!</f>
        <v>#REF!</v>
      </c>
      <c r="G12" s="183" t="e">
        <f>#REF!</f>
        <v>#REF!</v>
      </c>
      <c r="H12" s="150">
        <v>8</v>
      </c>
      <c r="I12" s="182" t="s">
        <v>1394</v>
      </c>
      <c r="J12" s="150">
        <v>33</v>
      </c>
      <c r="K12" s="156">
        <f>TBN20.1!AJ33</f>
        <v>44</v>
      </c>
      <c r="L12" s="160">
        <f>TBN20.1!AK33</f>
        <v>3</v>
      </c>
      <c r="M12" s="164">
        <f>TBN20.1!AL33</f>
        <v>2</v>
      </c>
      <c r="N12" s="150">
        <v>8</v>
      </c>
      <c r="O12" s="185" t="s">
        <v>1395</v>
      </c>
      <c r="P12" s="104">
        <v>19</v>
      </c>
      <c r="Q12" s="153" t="e">
        <f>#REF!</f>
        <v>#REF!</v>
      </c>
      <c r="R12" s="157" t="e">
        <f>#REF!</f>
        <v>#REF!</v>
      </c>
      <c r="S12" s="161" t="e">
        <f>#REF!</f>
        <v>#REF!</v>
      </c>
      <c r="T12" s="150">
        <v>8</v>
      </c>
      <c r="U12" s="148" t="s">
        <v>1393</v>
      </c>
      <c r="V12" s="104">
        <v>25</v>
      </c>
      <c r="W12" s="153" t="e">
        <f>#REF!</f>
        <v>#REF!</v>
      </c>
      <c r="X12" s="157" t="e">
        <f>#REF!</f>
        <v>#REF!</v>
      </c>
      <c r="Y12" s="161" t="e">
        <f>#REF!</f>
        <v>#REF!</v>
      </c>
    </row>
    <row r="13" spans="2:25" s="143" customFormat="1" ht="20.25" customHeight="1">
      <c r="B13" s="140">
        <v>9</v>
      </c>
      <c r="C13" s="142" t="s">
        <v>1354</v>
      </c>
      <c r="D13" s="140">
        <v>35</v>
      </c>
      <c r="E13" s="154">
        <f>'CKĐL 20.1'!AJ43</f>
        <v>37</v>
      </c>
      <c r="F13" s="158">
        <f>'CKĐL 20.1'!AK43</f>
        <v>2</v>
      </c>
      <c r="G13" s="183">
        <f>'CKĐL 20.1'!AL43</f>
        <v>0</v>
      </c>
      <c r="H13" s="150">
        <v>9</v>
      </c>
      <c r="I13" s="182" t="s">
        <v>1397</v>
      </c>
      <c r="J13" s="150">
        <v>33</v>
      </c>
      <c r="K13" s="156">
        <f>TBN20.2!AJ31</f>
        <v>18</v>
      </c>
      <c r="L13" s="160">
        <f>TBN20.2!AK31</f>
        <v>0</v>
      </c>
      <c r="M13" s="164">
        <f>TBN20.2!AL31</f>
        <v>0</v>
      </c>
      <c r="N13" s="150">
        <v>9</v>
      </c>
      <c r="O13" s="182" t="s">
        <v>1371</v>
      </c>
      <c r="P13" s="150">
        <v>36</v>
      </c>
      <c r="Q13" s="154">
        <f>BHST20.1!AJ33</f>
        <v>38</v>
      </c>
      <c r="R13" s="158">
        <f>BHST20.1!AK33</f>
        <v>6</v>
      </c>
      <c r="S13" s="162">
        <f>BHST20.1!AL33</f>
        <v>5</v>
      </c>
      <c r="T13" s="150">
        <v>9</v>
      </c>
      <c r="U13" s="182" t="s">
        <v>1396</v>
      </c>
      <c r="V13" s="150">
        <v>36</v>
      </c>
      <c r="W13" s="154">
        <f>'THUD 20.2'!AJ41</f>
        <v>36</v>
      </c>
      <c r="X13" s="158">
        <f>'THUD 20.2'!AK41</f>
        <v>7</v>
      </c>
      <c r="Y13" s="162">
        <f>'THUD 20.2'!AL41</f>
        <v>0</v>
      </c>
    </row>
    <row r="14" spans="2:25" s="143" customFormat="1" ht="20.25" customHeight="1">
      <c r="B14" s="140">
        <v>10</v>
      </c>
      <c r="C14" s="142" t="s">
        <v>1358</v>
      </c>
      <c r="D14" s="140">
        <v>33</v>
      </c>
      <c r="E14" s="154">
        <f>CKĐL20.2!AJ42</f>
        <v>34</v>
      </c>
      <c r="F14" s="158">
        <f>CKĐL20.2!AK42</f>
        <v>0</v>
      </c>
      <c r="G14" s="183">
        <f>CKĐL20.2!AL42</f>
        <v>0</v>
      </c>
      <c r="H14" s="150">
        <v>10</v>
      </c>
      <c r="I14" s="182" t="s">
        <v>1347</v>
      </c>
      <c r="J14" s="150">
        <v>36</v>
      </c>
      <c r="K14" s="156">
        <f>TBN20.3!AJ40</f>
        <v>22</v>
      </c>
      <c r="L14" s="160">
        <f>TBN20.3!AK40</f>
        <v>1</v>
      </c>
      <c r="M14" s="164">
        <f>TBN20.3!AL40</f>
        <v>0</v>
      </c>
      <c r="N14" s="150">
        <v>10</v>
      </c>
      <c r="O14" s="182" t="s">
        <v>1374</v>
      </c>
      <c r="P14" s="150">
        <v>39</v>
      </c>
      <c r="Q14" s="154">
        <f>BHST20.2!AJ37</f>
        <v>0</v>
      </c>
      <c r="R14" s="158">
        <f>BHST20.2!AK37</f>
        <v>0</v>
      </c>
      <c r="S14" s="162">
        <f>BHST20.2!AL37</f>
        <v>0</v>
      </c>
      <c r="T14" s="150">
        <v>10</v>
      </c>
      <c r="U14" s="182" t="s">
        <v>1346</v>
      </c>
      <c r="V14" s="150">
        <v>37</v>
      </c>
      <c r="W14" s="154">
        <f>THUD20.3!AJ38</f>
        <v>14</v>
      </c>
      <c r="X14" s="158">
        <f>THUD20.3!AK38</f>
        <v>5</v>
      </c>
      <c r="Y14" s="162">
        <f>THUD20.3!AL38</f>
        <v>6</v>
      </c>
    </row>
    <row r="15" spans="2:25" s="143" customFormat="1" ht="20.25" customHeight="1">
      <c r="B15" s="140">
        <v>11</v>
      </c>
      <c r="C15" s="142" t="s">
        <v>1363</v>
      </c>
      <c r="D15" s="140">
        <v>28</v>
      </c>
      <c r="E15" s="154">
        <f>'CKĐL 20.3'!AJ43</f>
        <v>84</v>
      </c>
      <c r="F15" s="158">
        <f>'CKĐL 20.3'!AK43</f>
        <v>1</v>
      </c>
      <c r="G15" s="183">
        <f>'CKĐL 20.3'!AL43</f>
        <v>21</v>
      </c>
      <c r="H15" s="150">
        <v>11</v>
      </c>
      <c r="I15" s="182" t="s">
        <v>1351</v>
      </c>
      <c r="J15" s="150">
        <v>25</v>
      </c>
      <c r="K15" s="156" t="e">
        <f>#REF!</f>
        <v>#REF!</v>
      </c>
      <c r="L15" s="160" t="e">
        <f>#REF!</f>
        <v>#REF!</v>
      </c>
      <c r="M15" s="164" t="e">
        <f>#REF!</f>
        <v>#REF!</v>
      </c>
      <c r="N15" s="150">
        <v>11</v>
      </c>
      <c r="O15" s="182" t="s">
        <v>1378</v>
      </c>
      <c r="P15" s="150">
        <v>24</v>
      </c>
      <c r="Q15" s="154">
        <f>KTDN20!AJ47</f>
        <v>18</v>
      </c>
      <c r="R15" s="158">
        <f>KTDN20!AK47</f>
        <v>2</v>
      </c>
      <c r="S15" s="162">
        <f>KTDN20!AL47</f>
        <v>0</v>
      </c>
      <c r="T15" s="150">
        <v>11</v>
      </c>
      <c r="U15" s="182" t="s">
        <v>1359</v>
      </c>
      <c r="V15" s="150">
        <v>23</v>
      </c>
      <c r="W15" s="154">
        <f>PCMT20!AJ25</f>
        <v>24</v>
      </c>
      <c r="X15" s="158">
        <f>PCMT20!AK25</f>
        <v>0</v>
      </c>
      <c r="Y15" s="162">
        <f>PCMT20!AL25</f>
        <v>1</v>
      </c>
    </row>
    <row r="16" spans="2:25" s="143" customFormat="1" ht="20.25" customHeight="1">
      <c r="B16" s="140">
        <v>12</v>
      </c>
      <c r="C16" s="142" t="s">
        <v>1367</v>
      </c>
      <c r="D16" s="140">
        <v>34</v>
      </c>
      <c r="E16" s="154" t="e">
        <f>#REF!</f>
        <v>#REF!</v>
      </c>
      <c r="F16" s="158" t="e">
        <f>#REF!</f>
        <v>#REF!</v>
      </c>
      <c r="G16" s="183" t="e">
        <f>#REF!</f>
        <v>#REF!</v>
      </c>
      <c r="H16" s="150">
        <v>12</v>
      </c>
      <c r="I16" s="182" t="s">
        <v>1355</v>
      </c>
      <c r="J16" s="150">
        <v>29</v>
      </c>
      <c r="K16" s="156">
        <f>CSSD20.2!AJ39</f>
        <v>10</v>
      </c>
      <c r="L16" s="160">
        <f>CSSD20.2!AK39</f>
        <v>1</v>
      </c>
      <c r="M16" s="164">
        <f>CSSD20.2!AL39</f>
        <v>7</v>
      </c>
      <c r="N16" s="150">
        <v>12</v>
      </c>
      <c r="O16" s="182" t="s">
        <v>1382</v>
      </c>
      <c r="P16" s="150">
        <v>24</v>
      </c>
      <c r="Q16" s="154" t="e">
        <f>#REF!</f>
        <v>#REF!</v>
      </c>
      <c r="R16" s="158" t="e">
        <f>#REF!</f>
        <v>#REF!</v>
      </c>
      <c r="S16" s="162" t="e">
        <f>#REF!</f>
        <v>#REF!</v>
      </c>
      <c r="T16" s="150">
        <v>12</v>
      </c>
      <c r="U16" s="182" t="s">
        <v>1364</v>
      </c>
      <c r="V16" s="150">
        <v>32</v>
      </c>
      <c r="W16" s="154">
        <f>'TQW20'!AJ34</f>
        <v>17</v>
      </c>
      <c r="X16" s="158">
        <f>'TQW20'!AK34</f>
        <v>4</v>
      </c>
      <c r="Y16" s="162">
        <f>'TQW20'!AL34</f>
        <v>6</v>
      </c>
    </row>
    <row r="17" spans="1:25" s="143" customFormat="1" ht="21" customHeight="1">
      <c r="B17" s="279" t="s">
        <v>1401</v>
      </c>
      <c r="C17" s="279"/>
      <c r="D17" s="279"/>
      <c r="E17" s="279"/>
      <c r="F17" s="279"/>
      <c r="G17" s="279"/>
      <c r="H17" s="150">
        <v>13</v>
      </c>
      <c r="I17" s="182" t="s">
        <v>1360</v>
      </c>
      <c r="J17" s="150">
        <v>26</v>
      </c>
      <c r="K17" s="156" t="e">
        <f>#REF!</f>
        <v>#REF!</v>
      </c>
      <c r="L17" s="160" t="e">
        <f>#REF!</f>
        <v>#REF!</v>
      </c>
      <c r="M17" s="164" t="e">
        <f>#REF!</f>
        <v>#REF!</v>
      </c>
      <c r="N17" s="150">
        <v>13</v>
      </c>
      <c r="O17" s="182" t="s">
        <v>1386</v>
      </c>
      <c r="P17" s="150">
        <v>26</v>
      </c>
      <c r="Q17" s="154">
        <f>TCNH20!AJ27</f>
        <v>6</v>
      </c>
      <c r="R17" s="158">
        <f>TCNH20!AK27</f>
        <v>2</v>
      </c>
      <c r="S17" s="162">
        <f>TCNH20!AL27</f>
        <v>5</v>
      </c>
      <c r="T17" s="150">
        <v>13</v>
      </c>
      <c r="U17" s="182" t="s">
        <v>1368</v>
      </c>
      <c r="V17" s="150">
        <v>19</v>
      </c>
      <c r="W17" s="154">
        <f>CĐT20!AJ25</f>
        <v>6</v>
      </c>
      <c r="X17" s="158">
        <f>CĐT20!AK25</f>
        <v>2</v>
      </c>
      <c r="Y17" s="162">
        <f>CĐT20!AL25</f>
        <v>0</v>
      </c>
    </row>
    <row r="18" spans="1:25" s="143" customFormat="1" ht="21" customHeight="1">
      <c r="B18" s="307" t="s">
        <v>1416</v>
      </c>
      <c r="C18" s="308"/>
      <c r="D18" s="308"/>
      <c r="E18" s="308"/>
      <c r="F18" s="297" t="e">
        <f>SUM(E5:E16)</f>
        <v>#REF!</v>
      </c>
      <c r="G18" s="298"/>
      <c r="H18" s="304" t="s">
        <v>1404</v>
      </c>
      <c r="I18" s="304"/>
      <c r="J18" s="304"/>
      <c r="K18" s="304"/>
      <c r="L18" s="304"/>
      <c r="M18" s="304"/>
      <c r="N18" s="150">
        <v>14</v>
      </c>
      <c r="O18" s="182" t="s">
        <v>1390</v>
      </c>
      <c r="P18" s="150">
        <v>39</v>
      </c>
      <c r="Q18" s="154">
        <f>'LGT20'!AJ43</f>
        <v>24</v>
      </c>
      <c r="R18" s="158">
        <f>'LGT20'!AK43</f>
        <v>7</v>
      </c>
      <c r="S18" s="162">
        <f>'LGT20'!AL43</f>
        <v>0</v>
      </c>
      <c r="T18" s="150">
        <v>14</v>
      </c>
      <c r="U18" s="182" t="s">
        <v>1372</v>
      </c>
      <c r="V18" s="150">
        <v>33</v>
      </c>
      <c r="W18" s="154">
        <f>'TKĐH 20.1'!AJ46</f>
        <v>15</v>
      </c>
      <c r="X18" s="158">
        <f>'TKĐH 20.1'!AK46</f>
        <v>7</v>
      </c>
      <c r="Y18" s="162">
        <f>'TKĐH 20.1'!AL46</f>
        <v>6</v>
      </c>
    </row>
    <row r="19" spans="1:25" s="143" customFormat="1" ht="21" customHeight="1">
      <c r="B19" s="250" t="e">
        <f>"Tổng HS vắng có phép "&amp;SUM(F5:F16)+SUM(F11:F16)</f>
        <v>#REF!</v>
      </c>
      <c r="C19" s="251"/>
      <c r="D19" s="251"/>
      <c r="E19" s="251"/>
      <c r="F19" s="251"/>
      <c r="G19" s="252"/>
      <c r="H19" s="295" t="s">
        <v>1416</v>
      </c>
      <c r="I19" s="296"/>
      <c r="J19" s="296"/>
      <c r="K19" s="296"/>
      <c r="L19" s="297" t="e">
        <f>SUM(K5:K17)</f>
        <v>#REF!</v>
      </c>
      <c r="M19" s="298"/>
      <c r="N19" s="279" t="s">
        <v>1402</v>
      </c>
      <c r="O19" s="279"/>
      <c r="P19" s="279"/>
      <c r="Q19" s="279"/>
      <c r="R19" s="279"/>
      <c r="S19" s="279"/>
      <c r="T19" s="150">
        <v>15</v>
      </c>
      <c r="U19" s="182" t="s">
        <v>1375</v>
      </c>
      <c r="V19" s="150">
        <v>27</v>
      </c>
      <c r="W19" s="154">
        <f>'TKĐH 20.2'!AJ46</f>
        <v>13</v>
      </c>
      <c r="X19" s="158">
        <f>'TKĐH 20.2'!AK46</f>
        <v>3</v>
      </c>
      <c r="Y19" s="162">
        <f>'TKĐH 20.2'!AL46</f>
        <v>6</v>
      </c>
    </row>
    <row r="20" spans="1:25" s="143" customFormat="1" ht="21" customHeight="1">
      <c r="B20" s="286" t="e">
        <f>"Tổng HS đi học trễ "&amp;SUM(G5:G10)+SUM(G5:G16)</f>
        <v>#REF!</v>
      </c>
      <c r="C20" s="287"/>
      <c r="D20" s="287"/>
      <c r="E20" s="287"/>
      <c r="F20" s="287"/>
      <c r="G20" s="288"/>
      <c r="H20" s="250" t="e">
        <f>"Tổng HS vắng có phép " &amp;SUM(L5:L17)</f>
        <v>#REF!</v>
      </c>
      <c r="I20" s="251"/>
      <c r="J20" s="251"/>
      <c r="K20" s="251"/>
      <c r="L20" s="251"/>
      <c r="M20" s="251"/>
      <c r="N20" s="295" t="s">
        <v>1412</v>
      </c>
      <c r="O20" s="296"/>
      <c r="P20" s="296"/>
      <c r="Q20" s="296"/>
      <c r="R20" s="297" t="e">
        <f>SUM(Q5:Q18)</f>
        <v>#REF!</v>
      </c>
      <c r="S20" s="298"/>
      <c r="T20" s="150">
        <v>16</v>
      </c>
      <c r="U20" s="182" t="s">
        <v>1379</v>
      </c>
      <c r="V20" s="150">
        <v>30</v>
      </c>
      <c r="W20" s="156" t="e">
        <f>#REF!</f>
        <v>#REF!</v>
      </c>
      <c r="X20" s="160" t="e">
        <f>#REF!</f>
        <v>#REF!</v>
      </c>
      <c r="Y20" s="164" t="e">
        <f>#REF!</f>
        <v>#REF!</v>
      </c>
    </row>
    <row r="21" spans="1:25" s="145" customFormat="1" ht="19.5">
      <c r="H21" s="305" t="e">
        <f>"Tổng HS đi học trễ " &amp;SUM(M5:M17)</f>
        <v>#REF!</v>
      </c>
      <c r="I21" s="306"/>
      <c r="J21" s="306"/>
      <c r="K21" s="306"/>
      <c r="L21" s="306"/>
      <c r="M21" s="306"/>
      <c r="N21" s="284" t="e">
        <f>"Tổng HS vắng có phép "&amp;SUM(R5:R18)</f>
        <v>#REF!</v>
      </c>
      <c r="O21" s="284"/>
      <c r="P21" s="284"/>
      <c r="Q21" s="284"/>
      <c r="R21" s="284"/>
      <c r="S21" s="284"/>
      <c r="T21" s="304" t="s">
        <v>1403</v>
      </c>
      <c r="U21" s="304"/>
      <c r="V21" s="304"/>
      <c r="W21" s="304"/>
      <c r="X21" s="304"/>
      <c r="Y21" s="304"/>
    </row>
    <row r="22" spans="1:25" s="165" customFormat="1" ht="24.75" customHeight="1">
      <c r="A22" s="292" t="s">
        <v>1414</v>
      </c>
      <c r="B22" s="292"/>
      <c r="C22" s="292"/>
      <c r="D22" s="292"/>
      <c r="E22" s="292"/>
      <c r="F22" s="292"/>
      <c r="G22" s="292"/>
      <c r="H22" s="292"/>
      <c r="I22" s="292"/>
      <c r="J22" s="292"/>
      <c r="K22" s="292"/>
      <c r="L22" s="293" t="e">
        <f>SUM(E5:E16)+SUM(K5:K17)+SUM(Q5:Q18)+SUM(W5:W20)</f>
        <v>#REF!</v>
      </c>
      <c r="M22" s="293"/>
      <c r="N22" s="285" t="e">
        <f>"Tổng HS đi học trễ "&amp;SUM(S5:S18)</f>
        <v>#REF!</v>
      </c>
      <c r="O22" s="285"/>
      <c r="P22" s="285"/>
      <c r="Q22" s="285"/>
      <c r="R22" s="285"/>
      <c r="S22" s="285"/>
      <c r="T22" s="295" t="s">
        <v>1412</v>
      </c>
      <c r="U22" s="296"/>
      <c r="V22" s="296"/>
      <c r="W22" s="296"/>
      <c r="X22" s="297" t="e">
        <f>SUM(W5:W20)</f>
        <v>#REF!</v>
      </c>
      <c r="Y22" s="298"/>
    </row>
    <row r="23" spans="1:25" ht="24.75" customHeight="1">
      <c r="C23" s="299" t="s">
        <v>1413</v>
      </c>
      <c r="D23" s="300"/>
      <c r="E23" s="300"/>
      <c r="F23" s="300"/>
      <c r="G23" s="300"/>
      <c r="H23" s="300"/>
      <c r="I23" s="300"/>
      <c r="J23" s="300"/>
      <c r="K23" s="300"/>
      <c r="L23" s="300"/>
      <c r="M23" s="300"/>
      <c r="N23" s="300"/>
      <c r="O23" s="294" t="e">
        <f>SUM(F5:F16)+SUM(L5:L17)+SUM(R5:R18)+SUM(X5:X20)</f>
        <v>#REF!</v>
      </c>
      <c r="P23" s="294"/>
      <c r="Q23" s="301"/>
      <c r="R23" s="301"/>
      <c r="S23" s="302"/>
      <c r="T23" s="250" t="e">
        <f>"Tổng HS vắng có phép "&amp; SUM(X5:X20)</f>
        <v>#REF!</v>
      </c>
      <c r="U23" s="251"/>
      <c r="V23" s="251"/>
      <c r="W23" s="251"/>
      <c r="X23" s="251"/>
      <c r="Y23" s="252"/>
    </row>
    <row r="24" spans="1:25" ht="24.75" customHeight="1">
      <c r="A24" s="188"/>
      <c r="B24" s="188"/>
      <c r="C24" s="187"/>
      <c r="E24" s="291" t="s">
        <v>1415</v>
      </c>
      <c r="F24" s="291"/>
      <c r="G24" s="291"/>
      <c r="H24" s="291"/>
      <c r="I24" s="291"/>
      <c r="J24" s="291"/>
      <c r="K24" s="291"/>
      <c r="L24" s="291"/>
      <c r="M24" s="291"/>
      <c r="N24" s="291"/>
      <c r="O24" s="291"/>
      <c r="P24" s="289" t="e">
        <f>SUM(G5:G16)+SUM(M5:M17)+SUM(S5:S18)+SUM(Y5:Y20)</f>
        <v>#REF!</v>
      </c>
      <c r="Q24" s="289"/>
      <c r="R24" s="289"/>
      <c r="S24" s="290"/>
      <c r="T24" s="286" t="e">
        <f>"Tổng HS đi học trễ "&amp; SUM(Y5:Y20)</f>
        <v>#REF!</v>
      </c>
      <c r="U24" s="287"/>
      <c r="V24" s="287"/>
      <c r="W24" s="287"/>
      <c r="X24" s="287"/>
      <c r="Y24" s="288"/>
    </row>
    <row r="26" spans="1:25">
      <c r="C26" s="137"/>
      <c r="D26" s="137"/>
      <c r="E26" s="137"/>
      <c r="F26" s="137"/>
      <c r="G26" s="13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26" zoomScaleNormal="100" workbookViewId="0">
      <selection activeCell="Y26" sqref="Y26"/>
    </sheetView>
  </sheetViews>
  <sheetFormatPr defaultColWidth="9.33203125" defaultRowHeight="18"/>
  <cols>
    <col min="1" max="1" width="6" style="16" customWidth="1"/>
    <col min="2" max="2" width="16.83203125" style="16" customWidth="1"/>
    <col min="3" max="3" width="23" style="16" customWidth="1"/>
    <col min="4" max="4" width="9.832031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22.5">
      <c r="A3" s="320" t="s">
        <v>984</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ht="21" customHeight="1">
      <c r="A7" s="29">
        <v>1</v>
      </c>
      <c r="B7" s="29" t="s">
        <v>985</v>
      </c>
      <c r="C7" s="30" t="s">
        <v>199</v>
      </c>
      <c r="D7" s="31" t="s">
        <v>77</v>
      </c>
      <c r="E7" s="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9">
        <v>2</v>
      </c>
      <c r="B8" s="29" t="s">
        <v>986</v>
      </c>
      <c r="C8" s="30" t="s">
        <v>987</v>
      </c>
      <c r="D8" s="31" t="s">
        <v>37</v>
      </c>
      <c r="E8" s="2"/>
      <c r="F8" s="57"/>
      <c r="G8" s="57"/>
      <c r="H8" s="57"/>
      <c r="I8" s="57"/>
      <c r="J8" s="57"/>
      <c r="K8" s="57"/>
      <c r="L8" s="57"/>
      <c r="M8" s="57"/>
      <c r="N8" s="57"/>
      <c r="O8" s="57"/>
      <c r="P8" s="57"/>
      <c r="Q8" s="57"/>
      <c r="R8" s="57"/>
      <c r="S8" s="57"/>
      <c r="T8" s="57"/>
      <c r="U8" s="57"/>
      <c r="V8" s="57" t="s">
        <v>6</v>
      </c>
      <c r="W8" s="57"/>
      <c r="X8" s="57"/>
      <c r="Y8" s="57"/>
      <c r="Z8" s="57"/>
      <c r="AA8" s="57"/>
      <c r="AB8" s="57"/>
      <c r="AC8" s="57"/>
      <c r="AD8" s="57"/>
      <c r="AE8" s="57"/>
      <c r="AF8" s="57"/>
      <c r="AG8" s="57"/>
      <c r="AH8" s="57"/>
      <c r="AI8" s="57"/>
      <c r="AJ8" s="11">
        <f t="shared" ref="AJ8:AJ32" si="2">COUNTIF(E8:AI8,"K")+2*COUNTIF(E8:AI8,"2K")+COUNTIF(E8:AI8,"TK")+COUNTIF(E8:AI8,"KT")+COUNTIF(E8:AI8,"PK")+COUNTIF(E8:AI8,"KP")+2*COUNTIF(E8:AI8,"K2")</f>
        <v>1</v>
      </c>
      <c r="AK8" s="172">
        <f t="shared" ref="AK8:AK32" si="3">COUNTIF(F8:AJ8,"P")+2*COUNTIF(F8:AJ8,"2P")+COUNTIF(F8:AJ8,"TP")+COUNTIF(F8:AJ8,"PT")+COUNTIF(F8:AJ8,"PK")+COUNTIF(F8:AJ8,"KP")+2*COUNTIF(F8:AJ8,"P2")</f>
        <v>0</v>
      </c>
      <c r="AL8" s="189">
        <f t="shared" ref="AL8:AL32" si="4">COUNTIF(E8:AI8,"T")+2*COUNTIF(E8:AI8,"2T")+2*COUNTIF(E8:AI8,"T2")+COUNTIF(E8:AI8,"PT")+COUNTIF(E8:AI8,"TP")+COUNTIF(E8:AI8,"TK")+COUNTIF(E8:AI8,"KT")</f>
        <v>0</v>
      </c>
      <c r="AM8" s="88"/>
      <c r="AN8" s="88"/>
      <c r="AO8" s="88"/>
    </row>
    <row r="9" spans="1:41" s="17" customFormat="1" ht="21" customHeight="1">
      <c r="A9" s="29">
        <v>3</v>
      </c>
      <c r="B9" s="29" t="s">
        <v>988</v>
      </c>
      <c r="C9" s="30" t="s">
        <v>296</v>
      </c>
      <c r="D9" s="31" t="s">
        <v>38</v>
      </c>
      <c r="E9" s="2"/>
      <c r="F9" s="57"/>
      <c r="G9" s="57"/>
      <c r="H9" s="57"/>
      <c r="I9" s="57"/>
      <c r="J9" s="57"/>
      <c r="K9" s="57"/>
      <c r="L9" s="57"/>
      <c r="M9" s="57"/>
      <c r="N9" s="57"/>
      <c r="O9" s="57"/>
      <c r="P9" s="57"/>
      <c r="Q9" s="57"/>
      <c r="R9" s="57"/>
      <c r="S9" s="57"/>
      <c r="T9" s="57"/>
      <c r="U9" s="57"/>
      <c r="V9" s="57"/>
      <c r="W9" s="57" t="s">
        <v>7</v>
      </c>
      <c r="X9" s="57"/>
      <c r="Y9" s="57"/>
      <c r="Z9" s="57"/>
      <c r="AA9" s="57"/>
      <c r="AB9" s="57"/>
      <c r="AC9" s="57"/>
      <c r="AD9" s="57"/>
      <c r="AE9" s="57"/>
      <c r="AF9" s="57"/>
      <c r="AG9" s="57"/>
      <c r="AH9" s="57"/>
      <c r="AI9" s="57"/>
      <c r="AJ9" s="11">
        <f t="shared" si="2"/>
        <v>0</v>
      </c>
      <c r="AK9" s="172">
        <f t="shared" si="3"/>
        <v>1</v>
      </c>
      <c r="AL9" s="189">
        <f t="shared" si="4"/>
        <v>0</v>
      </c>
      <c r="AM9" s="88"/>
      <c r="AN9" s="88"/>
      <c r="AO9" s="88"/>
    </row>
    <row r="10" spans="1:41" s="17" customFormat="1" ht="21" customHeight="1">
      <c r="A10" s="29">
        <v>4</v>
      </c>
      <c r="B10" s="29" t="s">
        <v>989</v>
      </c>
      <c r="C10" s="30" t="s">
        <v>24</v>
      </c>
      <c r="D10" s="31" t="s">
        <v>38</v>
      </c>
      <c r="E10" s="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88"/>
      <c r="AN10" s="88"/>
      <c r="AO10" s="88"/>
    </row>
    <row r="11" spans="1:41" s="17" customFormat="1" ht="21" customHeight="1">
      <c r="A11" s="29">
        <v>5</v>
      </c>
      <c r="B11" s="29" t="s">
        <v>990</v>
      </c>
      <c r="C11" s="30" t="s">
        <v>54</v>
      </c>
      <c r="D11" s="31" t="s">
        <v>116</v>
      </c>
      <c r="E11" s="2"/>
      <c r="F11" s="57"/>
      <c r="G11" s="57"/>
      <c r="H11" s="57"/>
      <c r="I11" s="57" t="s">
        <v>6</v>
      </c>
      <c r="J11" s="57"/>
      <c r="K11" s="57"/>
      <c r="L11" s="57"/>
      <c r="M11" s="57"/>
      <c r="N11" s="57"/>
      <c r="O11" s="57"/>
      <c r="P11" s="57" t="s">
        <v>6</v>
      </c>
      <c r="Q11" s="57" t="s">
        <v>1483</v>
      </c>
      <c r="R11" s="57"/>
      <c r="S11" s="57"/>
      <c r="T11" s="57"/>
      <c r="U11" s="57"/>
      <c r="V11" s="57"/>
      <c r="W11" s="57"/>
      <c r="X11" s="57"/>
      <c r="Y11" s="57"/>
      <c r="Z11" s="57"/>
      <c r="AA11" s="57"/>
      <c r="AB11" s="57"/>
      <c r="AC11" s="57"/>
      <c r="AD11" s="57"/>
      <c r="AE11" s="57"/>
      <c r="AF11" s="57"/>
      <c r="AG11" s="57"/>
      <c r="AH11" s="57"/>
      <c r="AI11" s="57"/>
      <c r="AJ11" s="11">
        <f t="shared" si="2"/>
        <v>4</v>
      </c>
      <c r="AK11" s="172">
        <f t="shared" si="3"/>
        <v>0</v>
      </c>
      <c r="AL11" s="189">
        <f t="shared" si="4"/>
        <v>0</v>
      </c>
      <c r="AM11" s="88"/>
      <c r="AN11" s="88"/>
      <c r="AO11" s="88"/>
    </row>
    <row r="12" spans="1:41" s="17" customFormat="1" ht="21" customHeight="1">
      <c r="A12" s="29">
        <v>6</v>
      </c>
      <c r="B12" s="29" t="s">
        <v>991</v>
      </c>
      <c r="C12" s="30" t="s">
        <v>992</v>
      </c>
      <c r="D12" s="31" t="s">
        <v>46</v>
      </c>
      <c r="E12" s="2"/>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88"/>
      <c r="AN12" s="88"/>
      <c r="AO12" s="88"/>
    </row>
    <row r="13" spans="1:41" s="17" customFormat="1" ht="21" customHeight="1">
      <c r="A13" s="29">
        <v>7</v>
      </c>
      <c r="B13" s="29" t="s">
        <v>993</v>
      </c>
      <c r="C13" s="30" t="s">
        <v>150</v>
      </c>
      <c r="D13" s="31" t="s">
        <v>67</v>
      </c>
      <c r="E13" s="99"/>
      <c r="F13" s="116"/>
      <c r="G13" s="116"/>
      <c r="H13" s="116"/>
      <c r="I13" s="116"/>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89">
        <f t="shared" si="4"/>
        <v>0</v>
      </c>
      <c r="AM13" s="88"/>
      <c r="AN13" s="88"/>
      <c r="AO13" s="88"/>
    </row>
    <row r="14" spans="1:41" s="17" customFormat="1" ht="21" customHeight="1">
      <c r="A14" s="29">
        <v>8</v>
      </c>
      <c r="B14" s="29" t="s">
        <v>994</v>
      </c>
      <c r="C14" s="30" t="s">
        <v>995</v>
      </c>
      <c r="D14" s="31" t="s">
        <v>29</v>
      </c>
      <c r="E14" s="2"/>
      <c r="F14" s="57"/>
      <c r="G14" s="57"/>
      <c r="H14" s="57" t="s">
        <v>6</v>
      </c>
      <c r="I14" s="57" t="s">
        <v>6</v>
      </c>
      <c r="J14" s="57" t="s">
        <v>6</v>
      </c>
      <c r="K14" s="57"/>
      <c r="L14" s="57"/>
      <c r="M14" s="57"/>
      <c r="N14" s="57"/>
      <c r="O14" s="57" t="s">
        <v>6</v>
      </c>
      <c r="P14" s="57"/>
      <c r="Q14" s="57"/>
      <c r="R14" s="57"/>
      <c r="S14" s="57"/>
      <c r="T14" s="57"/>
      <c r="U14" s="57"/>
      <c r="V14" s="57"/>
      <c r="W14" s="57" t="s">
        <v>8</v>
      </c>
      <c r="X14" s="57"/>
      <c r="Y14" s="57"/>
      <c r="Z14" s="57"/>
      <c r="AA14" s="57"/>
      <c r="AB14" s="57"/>
      <c r="AC14" s="57"/>
      <c r="AD14" s="57"/>
      <c r="AE14" s="57"/>
      <c r="AF14" s="57"/>
      <c r="AG14" s="57"/>
      <c r="AH14" s="57"/>
      <c r="AI14" s="57"/>
      <c r="AJ14" s="11">
        <f t="shared" si="2"/>
        <v>4</v>
      </c>
      <c r="AK14" s="172">
        <f t="shared" si="3"/>
        <v>0</v>
      </c>
      <c r="AL14" s="189">
        <f t="shared" si="4"/>
        <v>1</v>
      </c>
      <c r="AM14" s="88"/>
      <c r="AN14" s="88"/>
      <c r="AO14" s="88"/>
    </row>
    <row r="15" spans="1:41" s="17" customFormat="1" ht="21" customHeight="1">
      <c r="A15" s="29">
        <v>9</v>
      </c>
      <c r="B15" s="29">
        <v>2010090096</v>
      </c>
      <c r="C15" s="30" t="s">
        <v>996</v>
      </c>
      <c r="D15" s="31" t="s">
        <v>997</v>
      </c>
      <c r="E15" s="2"/>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89">
        <f t="shared" si="4"/>
        <v>0</v>
      </c>
      <c r="AM15" s="88"/>
      <c r="AN15" s="88"/>
      <c r="AO15" s="88"/>
    </row>
    <row r="16" spans="1:41" s="17" customFormat="1" ht="21" customHeight="1">
      <c r="A16" s="29">
        <v>10</v>
      </c>
      <c r="B16" s="29" t="s">
        <v>998</v>
      </c>
      <c r="C16" s="30" t="s">
        <v>999</v>
      </c>
      <c r="D16" s="31" t="s">
        <v>39</v>
      </c>
      <c r="E16" s="2"/>
      <c r="F16" s="57"/>
      <c r="G16" s="57"/>
      <c r="H16" s="57" t="s">
        <v>6</v>
      </c>
      <c r="I16" s="57" t="s">
        <v>6</v>
      </c>
      <c r="J16" s="57" t="s">
        <v>6</v>
      </c>
      <c r="K16" s="57"/>
      <c r="L16" s="57"/>
      <c r="M16" s="57"/>
      <c r="N16" s="57"/>
      <c r="O16" s="57" t="s">
        <v>6</v>
      </c>
      <c r="P16" s="57" t="s">
        <v>6</v>
      </c>
      <c r="Q16" s="57" t="s">
        <v>6</v>
      </c>
      <c r="R16" s="57"/>
      <c r="S16" s="57"/>
      <c r="T16" s="57"/>
      <c r="U16" s="57"/>
      <c r="V16" s="57" t="s">
        <v>6</v>
      </c>
      <c r="W16" s="57"/>
      <c r="X16" s="57"/>
      <c r="Y16" s="57"/>
      <c r="Z16" s="57"/>
      <c r="AA16" s="57"/>
      <c r="AB16" s="57"/>
      <c r="AC16" s="57"/>
      <c r="AD16" s="57"/>
      <c r="AE16" s="57"/>
      <c r="AF16" s="57"/>
      <c r="AG16" s="57"/>
      <c r="AH16" s="57"/>
      <c r="AI16" s="57"/>
      <c r="AJ16" s="11">
        <f t="shared" si="2"/>
        <v>7</v>
      </c>
      <c r="AK16" s="172">
        <f t="shared" si="3"/>
        <v>0</v>
      </c>
      <c r="AL16" s="189">
        <f t="shared" si="4"/>
        <v>0</v>
      </c>
      <c r="AM16" s="88"/>
      <c r="AN16" s="88"/>
      <c r="AO16" s="88"/>
    </row>
    <row r="17" spans="1:41" s="17" customFormat="1" ht="21" customHeight="1">
      <c r="A17" s="29">
        <v>11</v>
      </c>
      <c r="B17" s="29" t="s">
        <v>1000</v>
      </c>
      <c r="C17" s="30" t="s">
        <v>124</v>
      </c>
      <c r="D17" s="31" t="s">
        <v>125</v>
      </c>
      <c r="E17" s="2"/>
      <c r="F17" s="57"/>
      <c r="G17" s="57"/>
      <c r="H17" s="57"/>
      <c r="I17" s="57"/>
      <c r="J17" s="57"/>
      <c r="K17" s="57"/>
      <c r="L17" s="47"/>
      <c r="M17" s="57"/>
      <c r="N17" s="57"/>
      <c r="O17" s="57"/>
      <c r="P17" s="57"/>
      <c r="Q17" s="57" t="s">
        <v>6</v>
      </c>
      <c r="R17" s="57"/>
      <c r="S17" s="57"/>
      <c r="T17" s="57"/>
      <c r="U17" s="57"/>
      <c r="V17" s="57"/>
      <c r="W17" s="57"/>
      <c r="X17" s="57"/>
      <c r="Y17" s="57"/>
      <c r="Z17" s="57"/>
      <c r="AA17" s="57"/>
      <c r="AB17" s="57"/>
      <c r="AC17" s="57"/>
      <c r="AD17" s="57"/>
      <c r="AE17" s="57"/>
      <c r="AF17" s="57"/>
      <c r="AG17" s="57"/>
      <c r="AH17" s="57"/>
      <c r="AI17" s="57"/>
      <c r="AJ17" s="11">
        <f t="shared" si="2"/>
        <v>1</v>
      </c>
      <c r="AK17" s="172">
        <f t="shared" si="3"/>
        <v>0</v>
      </c>
      <c r="AL17" s="189">
        <f t="shared" si="4"/>
        <v>0</v>
      </c>
      <c r="AM17" s="88"/>
      <c r="AN17" s="88"/>
      <c r="AO17" s="88"/>
    </row>
    <row r="18" spans="1:41" s="81" customFormat="1" ht="21" customHeight="1">
      <c r="A18" s="29">
        <v>12</v>
      </c>
      <c r="B18" s="29" t="s">
        <v>1001</v>
      </c>
      <c r="C18" s="30" t="s">
        <v>325</v>
      </c>
      <c r="D18" s="31" t="s">
        <v>117</v>
      </c>
      <c r="E18" s="193"/>
      <c r="F18" s="128"/>
      <c r="G18" s="128"/>
      <c r="H18" s="128"/>
      <c r="I18" s="58" t="s">
        <v>6</v>
      </c>
      <c r="J18" s="58" t="s">
        <v>6</v>
      </c>
      <c r="K18" s="128"/>
      <c r="L18" s="128"/>
      <c r="M18" s="128"/>
      <c r="N18" s="128"/>
      <c r="O18" s="128"/>
      <c r="P18" s="128"/>
      <c r="Q18" s="128"/>
      <c r="R18" s="128"/>
      <c r="S18" s="128"/>
      <c r="T18" s="73"/>
      <c r="U18" s="128"/>
      <c r="V18" s="128"/>
      <c r="W18" s="133"/>
      <c r="X18" s="128"/>
      <c r="Y18" s="128"/>
      <c r="Z18" s="128"/>
      <c r="AA18" s="128"/>
      <c r="AB18" s="86"/>
      <c r="AC18" s="86"/>
      <c r="AD18" s="86"/>
      <c r="AE18" s="86"/>
      <c r="AF18" s="86"/>
      <c r="AG18" s="86"/>
      <c r="AH18" s="86"/>
      <c r="AI18" s="86"/>
      <c r="AJ18" s="11">
        <f t="shared" si="2"/>
        <v>2</v>
      </c>
      <c r="AK18" s="172">
        <f t="shared" si="3"/>
        <v>0</v>
      </c>
      <c r="AL18" s="189">
        <f t="shared" si="4"/>
        <v>0</v>
      </c>
      <c r="AM18" s="100"/>
      <c r="AN18" s="100"/>
      <c r="AO18" s="100"/>
    </row>
    <row r="19" spans="1:41" s="81" customFormat="1" ht="21" customHeight="1">
      <c r="A19" s="29">
        <v>13</v>
      </c>
      <c r="B19" s="29" t="s">
        <v>1002</v>
      </c>
      <c r="C19" s="30" t="s">
        <v>141</v>
      </c>
      <c r="D19" s="31" t="s">
        <v>59</v>
      </c>
      <c r="E19" s="2"/>
      <c r="F19" s="57"/>
      <c r="G19" s="57"/>
      <c r="H19" s="57"/>
      <c r="I19" s="57"/>
      <c r="J19" s="57"/>
      <c r="K19" s="57"/>
      <c r="L19" s="57"/>
      <c r="M19" s="57"/>
      <c r="N19" s="57"/>
      <c r="O19" s="57"/>
      <c r="P19" s="57"/>
      <c r="Q19" s="57"/>
      <c r="R19" s="57"/>
      <c r="S19" s="86"/>
      <c r="T19" s="57"/>
      <c r="U19" s="57"/>
      <c r="V19" s="57"/>
      <c r="W19" s="57"/>
      <c r="X19" s="57"/>
      <c r="Y19" s="57"/>
      <c r="Z19" s="57"/>
      <c r="AA19" s="57"/>
      <c r="AB19" s="57"/>
      <c r="AC19" s="57"/>
      <c r="AD19" s="57"/>
      <c r="AE19" s="57"/>
      <c r="AF19" s="57"/>
      <c r="AG19" s="57"/>
      <c r="AH19" s="57"/>
      <c r="AI19" s="57"/>
      <c r="AJ19" s="11">
        <f t="shared" si="2"/>
        <v>0</v>
      </c>
      <c r="AK19" s="172">
        <f t="shared" si="3"/>
        <v>0</v>
      </c>
      <c r="AL19" s="189">
        <f t="shared" si="4"/>
        <v>0</v>
      </c>
      <c r="AM19" s="339"/>
      <c r="AN19" s="340"/>
      <c r="AO19" s="100"/>
    </row>
    <row r="20" spans="1:41" s="81" customFormat="1" ht="21" customHeight="1">
      <c r="A20" s="29">
        <v>14</v>
      </c>
      <c r="B20" s="29" t="s">
        <v>1003</v>
      </c>
      <c r="C20" s="30" t="s">
        <v>106</v>
      </c>
      <c r="D20" s="31" t="s">
        <v>59</v>
      </c>
      <c r="E20" s="194"/>
      <c r="F20" s="73"/>
      <c r="G20" s="73"/>
      <c r="H20" s="73"/>
      <c r="I20" s="73"/>
      <c r="J20" s="73"/>
      <c r="K20" s="73"/>
      <c r="L20" s="73"/>
      <c r="M20" s="73"/>
      <c r="N20" s="73"/>
      <c r="O20" s="73"/>
      <c r="P20" s="73"/>
      <c r="Q20" s="73"/>
      <c r="R20" s="73"/>
      <c r="S20" s="73"/>
      <c r="T20" s="73"/>
      <c r="U20" s="73"/>
      <c r="V20" s="73"/>
      <c r="W20" s="73"/>
      <c r="X20" s="73"/>
      <c r="Y20" s="73"/>
      <c r="Z20" s="73"/>
      <c r="AA20" s="57"/>
      <c r="AB20" s="57"/>
      <c r="AC20" s="57"/>
      <c r="AD20" s="57"/>
      <c r="AE20" s="57"/>
      <c r="AF20" s="57"/>
      <c r="AG20" s="57"/>
      <c r="AH20" s="57"/>
      <c r="AI20" s="57"/>
      <c r="AJ20" s="11">
        <f t="shared" si="2"/>
        <v>0</v>
      </c>
      <c r="AK20" s="172">
        <f t="shared" si="3"/>
        <v>0</v>
      </c>
      <c r="AL20" s="189">
        <f t="shared" si="4"/>
        <v>0</v>
      </c>
      <c r="AM20" s="100"/>
      <c r="AN20" s="100"/>
      <c r="AO20" s="100"/>
    </row>
    <row r="21" spans="1:41" s="81" customFormat="1" ht="21" customHeight="1">
      <c r="A21" s="29">
        <v>15</v>
      </c>
      <c r="B21" s="29" t="s">
        <v>1004</v>
      </c>
      <c r="C21" s="30" t="s">
        <v>1005</v>
      </c>
      <c r="D21" s="31" t="s">
        <v>748</v>
      </c>
      <c r="E21" s="2"/>
      <c r="F21" s="57"/>
      <c r="G21" s="57"/>
      <c r="H21" s="57"/>
      <c r="I21" s="57" t="s">
        <v>8</v>
      </c>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89">
        <f t="shared" si="4"/>
        <v>1</v>
      </c>
      <c r="AM21" s="100"/>
      <c r="AN21" s="100"/>
      <c r="AO21" s="100"/>
    </row>
    <row r="22" spans="1:41" s="81" customFormat="1" ht="21" customHeight="1">
      <c r="A22" s="29">
        <v>16</v>
      </c>
      <c r="B22" s="216" t="s">
        <v>1006</v>
      </c>
      <c r="C22" s="217" t="s">
        <v>54</v>
      </c>
      <c r="D22" s="218" t="s">
        <v>832</v>
      </c>
      <c r="E22" s="2"/>
      <c r="F22" s="57"/>
      <c r="G22" s="57"/>
      <c r="H22" s="57" t="s">
        <v>6</v>
      </c>
      <c r="I22" s="57" t="s">
        <v>6</v>
      </c>
      <c r="J22" s="57" t="s">
        <v>6</v>
      </c>
      <c r="K22" s="57"/>
      <c r="L22" s="57"/>
      <c r="M22" s="57"/>
      <c r="N22" s="57"/>
      <c r="O22" s="57" t="s">
        <v>6</v>
      </c>
      <c r="P22" s="57"/>
      <c r="Q22" s="57" t="s">
        <v>6</v>
      </c>
      <c r="R22" s="57"/>
      <c r="S22" s="57"/>
      <c r="T22" s="57"/>
      <c r="U22" s="57"/>
      <c r="V22" s="57" t="s">
        <v>6</v>
      </c>
      <c r="W22" s="57" t="s">
        <v>6</v>
      </c>
      <c r="X22" s="57"/>
      <c r="Y22" s="57"/>
      <c r="Z22" s="57"/>
      <c r="AA22" s="57"/>
      <c r="AB22" s="57"/>
      <c r="AC22" s="57"/>
      <c r="AD22" s="57"/>
      <c r="AE22" s="57"/>
      <c r="AF22" s="57"/>
      <c r="AG22" s="57"/>
      <c r="AH22" s="57"/>
      <c r="AI22" s="57"/>
      <c r="AJ22" s="11">
        <f t="shared" si="2"/>
        <v>7</v>
      </c>
      <c r="AK22" s="172">
        <f t="shared" si="3"/>
        <v>0</v>
      </c>
      <c r="AL22" s="189">
        <f t="shared" si="4"/>
        <v>0</v>
      </c>
      <c r="AM22" s="100"/>
      <c r="AN22" s="100"/>
      <c r="AO22" s="100"/>
    </row>
    <row r="23" spans="1:41" s="81" customFormat="1" ht="21" customHeight="1">
      <c r="A23" s="29">
        <v>17</v>
      </c>
      <c r="B23" s="29" t="s">
        <v>1007</v>
      </c>
      <c r="C23" s="30" t="s">
        <v>325</v>
      </c>
      <c r="D23" s="31" t="s">
        <v>88</v>
      </c>
      <c r="E23" s="2"/>
      <c r="F23" s="57"/>
      <c r="G23" s="57"/>
      <c r="H23" s="57"/>
      <c r="I23" s="57"/>
      <c r="J23" s="57"/>
      <c r="K23" s="57"/>
      <c r="L23" s="57"/>
      <c r="M23" s="57"/>
      <c r="N23" s="57"/>
      <c r="O23" s="57" t="s">
        <v>7</v>
      </c>
      <c r="P23" s="57"/>
      <c r="Q23" s="57" t="s">
        <v>6</v>
      </c>
      <c r="R23" s="57"/>
      <c r="S23" s="57"/>
      <c r="T23" s="57"/>
      <c r="U23" s="57"/>
      <c r="V23" s="57" t="s">
        <v>6</v>
      </c>
      <c r="W23" s="57" t="s">
        <v>6</v>
      </c>
      <c r="X23" s="57"/>
      <c r="Y23" s="57"/>
      <c r="Z23" s="57"/>
      <c r="AA23" s="57"/>
      <c r="AB23" s="57"/>
      <c r="AC23" s="57"/>
      <c r="AD23" s="57"/>
      <c r="AE23" s="57"/>
      <c r="AF23" s="57"/>
      <c r="AG23" s="57"/>
      <c r="AH23" s="57"/>
      <c r="AI23" s="57"/>
      <c r="AJ23" s="11">
        <f t="shared" si="2"/>
        <v>3</v>
      </c>
      <c r="AK23" s="172">
        <f t="shared" si="3"/>
        <v>1</v>
      </c>
      <c r="AL23" s="189">
        <f t="shared" si="4"/>
        <v>0</v>
      </c>
      <c r="AM23" s="100"/>
      <c r="AN23" s="100"/>
      <c r="AO23" s="100"/>
    </row>
    <row r="24" spans="1:41" s="17" customFormat="1" ht="21" customHeight="1">
      <c r="A24" s="29">
        <v>18</v>
      </c>
      <c r="B24" s="29" t="s">
        <v>1008</v>
      </c>
      <c r="C24" s="30" t="s">
        <v>1009</v>
      </c>
      <c r="D24" s="31" t="s">
        <v>825</v>
      </c>
      <c r="E24" s="2"/>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89">
        <f t="shared" si="4"/>
        <v>0</v>
      </c>
      <c r="AM24" s="88"/>
      <c r="AN24" s="88"/>
      <c r="AO24" s="88"/>
    </row>
    <row r="25" spans="1:41" s="17" customFormat="1" ht="21" customHeight="1">
      <c r="A25" s="29">
        <v>19</v>
      </c>
      <c r="B25" s="29" t="s">
        <v>1010</v>
      </c>
      <c r="C25" s="30" t="s">
        <v>18</v>
      </c>
      <c r="D25" s="31" t="s">
        <v>22</v>
      </c>
      <c r="E25" s="14"/>
      <c r="F25" s="57"/>
      <c r="G25" s="57"/>
      <c r="H25" s="57"/>
      <c r="I25" s="57" t="s">
        <v>6</v>
      </c>
      <c r="J25" s="57"/>
      <c r="K25" s="57"/>
      <c r="L25" s="57"/>
      <c r="M25" s="57"/>
      <c r="N25" s="57"/>
      <c r="O25" s="57"/>
      <c r="P25" s="57" t="s">
        <v>6</v>
      </c>
      <c r="Q25" s="57"/>
      <c r="R25" s="57"/>
      <c r="S25" s="57"/>
      <c r="T25" s="57"/>
      <c r="U25" s="57"/>
      <c r="V25" s="57"/>
      <c r="W25" s="57"/>
      <c r="X25" s="57"/>
      <c r="Y25" s="57"/>
      <c r="Z25" s="57"/>
      <c r="AA25" s="57"/>
      <c r="AB25" s="57"/>
      <c r="AC25" s="57"/>
      <c r="AD25" s="57"/>
      <c r="AE25" s="57"/>
      <c r="AF25" s="57"/>
      <c r="AG25" s="57"/>
      <c r="AH25" s="57"/>
      <c r="AI25" s="57"/>
      <c r="AJ25" s="11">
        <f t="shared" si="2"/>
        <v>2</v>
      </c>
      <c r="AK25" s="172">
        <f t="shared" si="3"/>
        <v>0</v>
      </c>
      <c r="AL25" s="189">
        <f t="shared" si="4"/>
        <v>0</v>
      </c>
      <c r="AM25" s="88"/>
      <c r="AN25" s="88"/>
      <c r="AO25" s="88"/>
    </row>
    <row r="26" spans="1:41" s="17" customFormat="1" ht="21" customHeight="1">
      <c r="A26" s="29">
        <v>20</v>
      </c>
      <c r="B26" s="29" t="s">
        <v>1011</v>
      </c>
      <c r="C26" s="30" t="s">
        <v>1012</v>
      </c>
      <c r="D26" s="31" t="s">
        <v>44</v>
      </c>
      <c r="E26" s="14"/>
      <c r="F26" s="57"/>
      <c r="G26" s="57"/>
      <c r="H26" s="57" t="s">
        <v>6</v>
      </c>
      <c r="I26" s="57" t="s">
        <v>6</v>
      </c>
      <c r="J26" s="57" t="s">
        <v>6</v>
      </c>
      <c r="K26" s="57"/>
      <c r="L26" s="57"/>
      <c r="M26" s="57"/>
      <c r="N26" s="57"/>
      <c r="O26" s="57" t="s">
        <v>6</v>
      </c>
      <c r="P26" s="57" t="s">
        <v>6</v>
      </c>
      <c r="Q26" s="57" t="s">
        <v>6</v>
      </c>
      <c r="R26" s="57"/>
      <c r="S26" s="57"/>
      <c r="T26" s="57"/>
      <c r="U26" s="57"/>
      <c r="V26" s="57" t="s">
        <v>6</v>
      </c>
      <c r="W26" s="57"/>
      <c r="X26" s="57"/>
      <c r="Y26" s="57"/>
      <c r="Z26" s="57"/>
      <c r="AA26" s="57"/>
      <c r="AB26" s="57"/>
      <c r="AC26" s="57"/>
      <c r="AD26" s="57"/>
      <c r="AE26" s="57"/>
      <c r="AF26" s="57"/>
      <c r="AG26" s="57"/>
      <c r="AH26" s="57"/>
      <c r="AI26" s="57"/>
      <c r="AJ26" s="11">
        <f t="shared" si="2"/>
        <v>7</v>
      </c>
      <c r="AK26" s="172">
        <f t="shared" si="3"/>
        <v>0</v>
      </c>
      <c r="AL26" s="189">
        <f t="shared" si="4"/>
        <v>0</v>
      </c>
      <c r="AM26" s="88"/>
      <c r="AN26" s="88"/>
      <c r="AO26" s="88"/>
    </row>
    <row r="27" spans="1:41" s="17" customFormat="1" ht="21" customHeight="1">
      <c r="A27" s="29">
        <v>21</v>
      </c>
      <c r="B27" s="29" t="s">
        <v>1013</v>
      </c>
      <c r="C27" s="30" t="s">
        <v>325</v>
      </c>
      <c r="D27" s="31" t="s">
        <v>1014</v>
      </c>
      <c r="E27" s="14"/>
      <c r="F27" s="57"/>
      <c r="G27" s="57"/>
      <c r="H27" s="57"/>
      <c r="I27" s="57"/>
      <c r="J27" s="57"/>
      <c r="K27" s="57"/>
      <c r="L27" s="57"/>
      <c r="M27" s="57"/>
      <c r="N27" s="57"/>
      <c r="O27" s="57"/>
      <c r="P27" s="57"/>
      <c r="Q27" s="57" t="s">
        <v>6</v>
      </c>
      <c r="R27" s="57"/>
      <c r="S27" s="57"/>
      <c r="T27" s="57"/>
      <c r="U27" s="57"/>
      <c r="V27" s="57"/>
      <c r="W27" s="57"/>
      <c r="X27" s="57"/>
      <c r="Y27" s="57"/>
      <c r="Z27" s="57"/>
      <c r="AA27" s="57"/>
      <c r="AB27" s="57"/>
      <c r="AC27" s="57"/>
      <c r="AD27" s="57"/>
      <c r="AE27" s="57"/>
      <c r="AF27" s="57"/>
      <c r="AG27" s="57"/>
      <c r="AH27" s="57"/>
      <c r="AI27" s="57"/>
      <c r="AJ27" s="11">
        <f t="shared" si="2"/>
        <v>1</v>
      </c>
      <c r="AK27" s="172">
        <f t="shared" si="3"/>
        <v>0</v>
      </c>
      <c r="AL27" s="189">
        <f t="shared" si="4"/>
        <v>0</v>
      </c>
      <c r="AM27" s="88"/>
      <c r="AN27" s="88"/>
      <c r="AO27" s="88"/>
    </row>
    <row r="28" spans="1:41" s="17" customFormat="1" ht="21" customHeight="1">
      <c r="A28" s="29">
        <v>22</v>
      </c>
      <c r="B28" s="29" t="s">
        <v>1015</v>
      </c>
      <c r="C28" s="30" t="s">
        <v>145</v>
      </c>
      <c r="D28" s="31" t="s">
        <v>23</v>
      </c>
      <c r="E28" s="14"/>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88"/>
      <c r="AN28" s="88"/>
      <c r="AO28" s="88"/>
    </row>
    <row r="29" spans="1:41" s="17" customFormat="1" ht="21" customHeight="1">
      <c r="A29" s="29">
        <v>23</v>
      </c>
      <c r="B29" s="29" t="s">
        <v>1016</v>
      </c>
      <c r="C29" s="30" t="s">
        <v>71</v>
      </c>
      <c r="D29" s="31" t="s">
        <v>65</v>
      </c>
      <c r="E29" s="28"/>
      <c r="F29" s="73"/>
      <c r="G29" s="73"/>
      <c r="H29" s="73"/>
      <c r="I29" s="73"/>
      <c r="J29" s="73"/>
      <c r="K29" s="73"/>
      <c r="L29" s="73"/>
      <c r="M29" s="73"/>
      <c r="N29" s="73"/>
      <c r="O29" s="73"/>
      <c r="P29" s="73"/>
      <c r="Q29" s="73"/>
      <c r="R29" s="73"/>
      <c r="S29" s="73"/>
      <c r="T29" s="73"/>
      <c r="U29" s="73"/>
      <c r="V29" s="73"/>
      <c r="W29" s="73"/>
      <c r="X29" s="57"/>
      <c r="Y29" s="57"/>
      <c r="Z29" s="57"/>
      <c r="AA29" s="57"/>
      <c r="AB29" s="57"/>
      <c r="AC29" s="57"/>
      <c r="AD29" s="57"/>
      <c r="AE29" s="57"/>
      <c r="AF29" s="57"/>
      <c r="AG29" s="57"/>
      <c r="AH29" s="57"/>
      <c r="AI29" s="57"/>
      <c r="AJ29" s="11">
        <f t="shared" si="2"/>
        <v>0</v>
      </c>
      <c r="AK29" s="172">
        <f t="shared" si="3"/>
        <v>0</v>
      </c>
      <c r="AL29" s="189">
        <f t="shared" si="4"/>
        <v>0</v>
      </c>
      <c r="AM29" s="88"/>
      <c r="AN29" s="88"/>
      <c r="AO29" s="88"/>
    </row>
    <row r="30" spans="1:41" s="17" customFormat="1" ht="21" customHeight="1">
      <c r="A30" s="29">
        <v>24</v>
      </c>
      <c r="B30" s="29" t="s">
        <v>982</v>
      </c>
      <c r="C30" s="30" t="s">
        <v>983</v>
      </c>
      <c r="D30" s="31" t="s">
        <v>97</v>
      </c>
      <c r="E30" s="14"/>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88"/>
      <c r="AN30" s="88"/>
      <c r="AO30" s="88"/>
    </row>
    <row r="31" spans="1:41" s="17" customFormat="1" ht="21" customHeight="1">
      <c r="A31" s="29">
        <v>25</v>
      </c>
      <c r="B31" s="29" t="s">
        <v>1017</v>
      </c>
      <c r="C31" s="30" t="s">
        <v>1018</v>
      </c>
      <c r="D31" s="31" t="s">
        <v>57</v>
      </c>
      <c r="E31" s="14"/>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89">
        <f t="shared" si="4"/>
        <v>0</v>
      </c>
      <c r="AM31" s="88"/>
      <c r="AN31" s="88"/>
      <c r="AO31" s="88"/>
    </row>
    <row r="32" spans="1:41" s="17" customFormat="1" ht="21" customHeight="1">
      <c r="A32" s="29">
        <v>26</v>
      </c>
      <c r="B32" s="29" t="s">
        <v>1020</v>
      </c>
      <c r="C32" s="30" t="s">
        <v>1021</v>
      </c>
      <c r="D32" s="31" t="s">
        <v>1019</v>
      </c>
      <c r="E32" s="14"/>
      <c r="F32" s="57"/>
      <c r="G32" s="57"/>
      <c r="H32" s="57" t="s">
        <v>6</v>
      </c>
      <c r="I32" s="57" t="s">
        <v>6</v>
      </c>
      <c r="J32" s="57" t="s">
        <v>6</v>
      </c>
      <c r="K32" s="57"/>
      <c r="L32" s="57"/>
      <c r="M32" s="57"/>
      <c r="N32" s="57"/>
      <c r="O32" s="57"/>
      <c r="P32" s="57" t="s">
        <v>6</v>
      </c>
      <c r="Q32" s="57" t="s">
        <v>7</v>
      </c>
      <c r="R32" s="57"/>
      <c r="S32" s="57"/>
      <c r="T32" s="57"/>
      <c r="U32" s="57"/>
      <c r="V32" s="57" t="s">
        <v>6</v>
      </c>
      <c r="W32" s="57"/>
      <c r="X32" s="57"/>
      <c r="Y32" s="57"/>
      <c r="Z32" s="57"/>
      <c r="AA32" s="57"/>
      <c r="AB32" s="57"/>
      <c r="AC32" s="57"/>
      <c r="AD32" s="57"/>
      <c r="AE32" s="57"/>
      <c r="AF32" s="57"/>
      <c r="AG32" s="57"/>
      <c r="AH32" s="57"/>
      <c r="AI32" s="57"/>
      <c r="AJ32" s="11">
        <f t="shared" si="2"/>
        <v>5</v>
      </c>
      <c r="AK32" s="172">
        <f t="shared" si="3"/>
        <v>1</v>
      </c>
      <c r="AL32" s="189">
        <f t="shared" si="4"/>
        <v>0</v>
      </c>
      <c r="AM32" s="88"/>
      <c r="AN32" s="88"/>
      <c r="AO32" s="88"/>
    </row>
    <row r="33" spans="1:40" s="17" customFormat="1" ht="21" customHeight="1">
      <c r="A33" s="341" t="s">
        <v>10</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3"/>
      <c r="AJ33" s="11">
        <f>SUM(AJ7:AJ32)</f>
        <v>44</v>
      </c>
      <c r="AK33" s="11">
        <f>SUM(AK7:AK32)</f>
        <v>3</v>
      </c>
      <c r="AL33" s="11">
        <f>SUM(AL7:AL32)</f>
        <v>2</v>
      </c>
    </row>
    <row r="34" spans="1:40" s="17" customFormat="1" ht="21" customHeight="1">
      <c r="A34" s="324" t="s">
        <v>1410</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6"/>
      <c r="AM34" s="173"/>
      <c r="AN34" s="173"/>
    </row>
    <row r="35" spans="1:40">
      <c r="C35" s="327"/>
      <c r="D35" s="327"/>
      <c r="E35" s="327"/>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0">
      <c r="C36" s="327"/>
      <c r="D36" s="327"/>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0">
    <mergeCell ref="C36:D36"/>
    <mergeCell ref="AM19:AN19"/>
    <mergeCell ref="A33:AI33"/>
    <mergeCell ref="C35:E35"/>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16 E17:K17 M17:AI17 E18:AI32">
    <cfRule type="expression" dxfId="36" priority="2">
      <formula>IF(E$6="CN",1,0)</formula>
    </cfRule>
  </conditionalFormatting>
  <conditionalFormatting sqref="L17">
    <cfRule type="expression" dxfId="35"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D1" workbookViewId="0">
      <selection activeCell="V30" sqref="V30"/>
    </sheetView>
  </sheetViews>
  <sheetFormatPr defaultColWidth="9.33203125" defaultRowHeight="18"/>
  <cols>
    <col min="1" max="1" width="6.5" style="16" customWidth="1"/>
    <col min="2" max="2" width="17" style="17" customWidth="1"/>
    <col min="3" max="3" width="26.6640625" style="16" customWidth="1"/>
    <col min="4" max="4" width="9.6640625" style="16" customWidth="1"/>
    <col min="5" max="35" width="4" style="16" customWidth="1"/>
    <col min="36" max="38" width="6.5" style="16" customWidth="1"/>
    <col min="39" max="39" width="10.83203125" style="16" customWidth="1"/>
    <col min="40" max="40" width="12.1640625" style="16" customWidth="1"/>
    <col min="41" max="41" width="10.83203125" style="16" customWidth="1"/>
    <col min="42" max="16384" width="9.33203125" style="16"/>
  </cols>
  <sheetData>
    <row r="1" spans="1:4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33" customHeight="1">
      <c r="A3" s="320" t="s">
        <v>1029</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c r="A7" s="29">
        <v>1</v>
      </c>
      <c r="B7" s="29" t="s">
        <v>1030</v>
      </c>
      <c r="C7" s="30" t="s">
        <v>1031</v>
      </c>
      <c r="D7" s="31" t="s">
        <v>35</v>
      </c>
      <c r="E7" s="85"/>
      <c r="F7" s="57"/>
      <c r="G7" s="57"/>
      <c r="H7" s="57"/>
      <c r="I7" s="57"/>
      <c r="J7" s="57"/>
      <c r="K7" s="57"/>
      <c r="L7" s="57"/>
      <c r="M7" s="57"/>
      <c r="N7" s="57"/>
      <c r="O7" s="57"/>
      <c r="P7" s="56"/>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c r="A8" s="29">
        <v>2</v>
      </c>
      <c r="B8" s="29" t="s">
        <v>1032</v>
      </c>
      <c r="C8" s="30" t="s">
        <v>49</v>
      </c>
      <c r="D8" s="31" t="s">
        <v>1033</v>
      </c>
      <c r="E8" s="85"/>
      <c r="F8" s="57"/>
      <c r="G8" s="57"/>
      <c r="H8" s="57"/>
      <c r="I8" s="57"/>
      <c r="J8" s="57"/>
      <c r="K8" s="57"/>
      <c r="L8" s="57"/>
      <c r="M8" s="57"/>
      <c r="N8" s="57"/>
      <c r="O8" s="57"/>
      <c r="P8" s="56"/>
      <c r="Q8" s="57"/>
      <c r="R8" s="57"/>
      <c r="S8" s="57"/>
      <c r="T8" s="57"/>
      <c r="U8" s="57"/>
      <c r="V8" s="57"/>
      <c r="W8" s="57"/>
      <c r="X8" s="57"/>
      <c r="Y8" s="57"/>
      <c r="Z8" s="57"/>
      <c r="AA8" s="57"/>
      <c r="AB8" s="57"/>
      <c r="AC8" s="57"/>
      <c r="AD8" s="57"/>
      <c r="AE8" s="57"/>
      <c r="AF8" s="57"/>
      <c r="AG8" s="57"/>
      <c r="AH8" s="57"/>
      <c r="AI8" s="57"/>
      <c r="AJ8" s="11">
        <f t="shared" ref="AJ8:AJ30" si="2">COUNTIF(E8:AI8,"K")+2*COUNTIF(E8:AI8,"2K")+COUNTIF(E8:AI8,"TK")+COUNTIF(E8:AI8,"KT")+COUNTIF(E8:AI8,"PK")+COUNTIF(E8:AI8,"KP")+2*COUNTIF(E8:AI8,"K2")</f>
        <v>0</v>
      </c>
      <c r="AK8" s="172">
        <f t="shared" ref="AK8:AK30" si="3">COUNTIF(F8:AJ8,"P")+2*COUNTIF(F8:AJ8,"2P")+COUNTIF(F8:AJ8,"TP")+COUNTIF(F8:AJ8,"PT")+COUNTIF(F8:AJ8,"PK")+COUNTIF(F8:AJ8,"KP")+2*COUNTIF(F8:AJ8,"P2")</f>
        <v>0</v>
      </c>
      <c r="AL8" s="189">
        <f t="shared" ref="AL8:AL30" si="4">COUNTIF(E8:AI8,"T")+2*COUNTIF(E8:AI8,"2T")+2*COUNTIF(E8:AI8,"T2")+COUNTIF(E8:AI8,"PT")+COUNTIF(E8:AI8,"TP")+COUNTIF(E8:AI8,"TK")+COUNTIF(E8:AI8,"KT")</f>
        <v>0</v>
      </c>
      <c r="AM8" s="88"/>
      <c r="AN8" s="88"/>
      <c r="AO8" s="88"/>
    </row>
    <row r="9" spans="1:41" s="17" customFormat="1">
      <c r="A9" s="29">
        <v>3</v>
      </c>
      <c r="B9" s="29" t="s">
        <v>1034</v>
      </c>
      <c r="C9" s="30" t="s">
        <v>94</v>
      </c>
      <c r="D9" s="31" t="s">
        <v>38</v>
      </c>
      <c r="E9" s="85"/>
      <c r="F9" s="57"/>
      <c r="G9" s="57"/>
      <c r="H9" s="57"/>
      <c r="I9" s="57"/>
      <c r="J9" s="57"/>
      <c r="K9" s="57"/>
      <c r="L9" s="57"/>
      <c r="M9" s="57"/>
      <c r="N9" s="57"/>
      <c r="O9" s="57" t="s">
        <v>6</v>
      </c>
      <c r="P9" s="56"/>
      <c r="Q9" s="57"/>
      <c r="R9" s="57"/>
      <c r="S9" s="57"/>
      <c r="T9" s="57"/>
      <c r="U9" s="57"/>
      <c r="V9" s="57" t="s">
        <v>6</v>
      </c>
      <c r="W9" s="57"/>
      <c r="X9" s="57"/>
      <c r="Y9" s="57"/>
      <c r="Z9" s="57"/>
      <c r="AA9" s="57"/>
      <c r="AB9" s="57"/>
      <c r="AC9" s="57"/>
      <c r="AD9" s="57"/>
      <c r="AE9" s="57"/>
      <c r="AF9" s="57"/>
      <c r="AG9" s="57"/>
      <c r="AH9" s="57"/>
      <c r="AI9" s="57"/>
      <c r="AJ9" s="11">
        <f t="shared" si="2"/>
        <v>2</v>
      </c>
      <c r="AK9" s="172">
        <f t="shared" si="3"/>
        <v>0</v>
      </c>
      <c r="AL9" s="189">
        <f t="shared" si="4"/>
        <v>0</v>
      </c>
      <c r="AM9" s="88"/>
      <c r="AN9" s="88"/>
      <c r="AO9" s="88"/>
    </row>
    <row r="10" spans="1:41" s="17" customFormat="1" ht="33">
      <c r="A10" s="29">
        <v>4</v>
      </c>
      <c r="B10" s="29" t="s">
        <v>1035</v>
      </c>
      <c r="C10" s="30" t="s">
        <v>1036</v>
      </c>
      <c r="D10" s="31" t="s">
        <v>47</v>
      </c>
      <c r="E10" s="85"/>
      <c r="F10" s="57"/>
      <c r="G10" s="57"/>
      <c r="H10" s="57"/>
      <c r="I10" s="57"/>
      <c r="J10" s="57"/>
      <c r="K10" s="57"/>
      <c r="L10" s="57"/>
      <c r="M10" s="57"/>
      <c r="N10" s="57"/>
      <c r="O10" s="57" t="s">
        <v>6</v>
      </c>
      <c r="P10" s="56"/>
      <c r="Q10" s="57"/>
      <c r="R10" s="57" t="s">
        <v>6</v>
      </c>
      <c r="S10" s="57"/>
      <c r="T10" s="57"/>
      <c r="U10" s="57"/>
      <c r="V10" s="57" t="s">
        <v>6</v>
      </c>
      <c r="W10" s="57"/>
      <c r="X10" s="57"/>
      <c r="Y10" s="57"/>
      <c r="Z10" s="57"/>
      <c r="AA10" s="57"/>
      <c r="AB10" s="57"/>
      <c r="AC10" s="57"/>
      <c r="AD10" s="57"/>
      <c r="AE10" s="57"/>
      <c r="AF10" s="57"/>
      <c r="AG10" s="57"/>
      <c r="AH10" s="57"/>
      <c r="AI10" s="57"/>
      <c r="AJ10" s="11">
        <f t="shared" si="2"/>
        <v>3</v>
      </c>
      <c r="AK10" s="172">
        <f t="shared" si="3"/>
        <v>0</v>
      </c>
      <c r="AL10" s="189">
        <f t="shared" si="4"/>
        <v>0</v>
      </c>
      <c r="AM10" s="88"/>
      <c r="AN10" s="88"/>
      <c r="AO10" s="88"/>
    </row>
    <row r="11" spans="1:41" s="17" customFormat="1" ht="20.25" customHeight="1">
      <c r="A11" s="29">
        <v>5</v>
      </c>
      <c r="B11" s="29" t="s">
        <v>1037</v>
      </c>
      <c r="C11" s="30" t="s">
        <v>141</v>
      </c>
      <c r="D11" s="31" t="s">
        <v>70</v>
      </c>
      <c r="E11" s="85"/>
      <c r="F11" s="57"/>
      <c r="G11" s="57"/>
      <c r="H11" s="57"/>
      <c r="I11" s="57"/>
      <c r="J11" s="57"/>
      <c r="K11" s="57"/>
      <c r="L11" s="57"/>
      <c r="M11" s="57"/>
      <c r="N11" s="57"/>
      <c r="O11" s="57" t="s">
        <v>6</v>
      </c>
      <c r="P11" s="56"/>
      <c r="Q11" s="57"/>
      <c r="R11" s="57"/>
      <c r="S11" s="57"/>
      <c r="T11" s="57"/>
      <c r="U11" s="57"/>
      <c r="V11" s="57" t="s">
        <v>6</v>
      </c>
      <c r="W11" s="57"/>
      <c r="X11" s="57"/>
      <c r="Y11" s="57"/>
      <c r="Z11" s="57"/>
      <c r="AA11" s="57"/>
      <c r="AB11" s="57"/>
      <c r="AC11" s="57"/>
      <c r="AD11" s="57"/>
      <c r="AE11" s="57"/>
      <c r="AF11" s="57"/>
      <c r="AG11" s="57"/>
      <c r="AH11" s="57"/>
      <c r="AI11" s="57"/>
      <c r="AJ11" s="11">
        <f t="shared" si="2"/>
        <v>2</v>
      </c>
      <c r="AK11" s="172">
        <f t="shared" si="3"/>
        <v>0</v>
      </c>
      <c r="AL11" s="189">
        <f t="shared" si="4"/>
        <v>0</v>
      </c>
      <c r="AM11" s="88"/>
      <c r="AN11" s="88"/>
      <c r="AO11" s="88"/>
    </row>
    <row r="12" spans="1:41" s="17" customFormat="1">
      <c r="A12" s="29">
        <v>6</v>
      </c>
      <c r="B12" s="29" t="s">
        <v>1038</v>
      </c>
      <c r="C12" s="30" t="s">
        <v>71</v>
      </c>
      <c r="D12" s="31" t="s">
        <v>70</v>
      </c>
      <c r="E12" s="85"/>
      <c r="F12" s="57"/>
      <c r="G12" s="57"/>
      <c r="H12" s="57"/>
      <c r="I12" s="57"/>
      <c r="J12" s="57"/>
      <c r="K12" s="57"/>
      <c r="L12" s="57"/>
      <c r="M12" s="57"/>
      <c r="N12" s="57"/>
      <c r="O12" s="57"/>
      <c r="P12" s="56"/>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88"/>
      <c r="AN12" s="88"/>
      <c r="AO12" s="88"/>
    </row>
    <row r="13" spans="1:41" s="17" customFormat="1">
      <c r="A13" s="29">
        <v>7</v>
      </c>
      <c r="B13" s="29" t="s">
        <v>1039</v>
      </c>
      <c r="C13" s="30" t="s">
        <v>1040</v>
      </c>
      <c r="D13" s="31" t="s">
        <v>830</v>
      </c>
      <c r="E13" s="115"/>
      <c r="F13" s="116"/>
      <c r="G13" s="116"/>
      <c r="H13" s="116"/>
      <c r="I13" s="116"/>
      <c r="J13" s="116"/>
      <c r="K13" s="116"/>
      <c r="L13" s="116"/>
      <c r="M13" s="116"/>
      <c r="N13" s="116"/>
      <c r="O13" s="116" t="s">
        <v>6</v>
      </c>
      <c r="P13" s="56"/>
      <c r="Q13" s="116"/>
      <c r="R13" s="116" t="s">
        <v>6</v>
      </c>
      <c r="S13" s="116"/>
      <c r="T13" s="57"/>
      <c r="U13" s="116"/>
      <c r="V13" s="116"/>
      <c r="W13" s="116"/>
      <c r="X13" s="116"/>
      <c r="Y13" s="116"/>
      <c r="Z13" s="116"/>
      <c r="AA13" s="116"/>
      <c r="AB13" s="116"/>
      <c r="AC13" s="116"/>
      <c r="AD13" s="116"/>
      <c r="AE13" s="57"/>
      <c r="AF13" s="116"/>
      <c r="AG13" s="116"/>
      <c r="AH13" s="116"/>
      <c r="AI13" s="116"/>
      <c r="AJ13" s="11">
        <f t="shared" si="2"/>
        <v>2</v>
      </c>
      <c r="AK13" s="172">
        <f t="shared" si="3"/>
        <v>0</v>
      </c>
      <c r="AL13" s="189">
        <f t="shared" si="4"/>
        <v>0</v>
      </c>
      <c r="AM13" s="88"/>
      <c r="AN13" s="88"/>
      <c r="AO13" s="88"/>
    </row>
    <row r="14" spans="1:41" s="17" customFormat="1">
      <c r="A14" s="29">
        <v>8</v>
      </c>
      <c r="B14" s="29" t="s">
        <v>1041</v>
      </c>
      <c r="C14" s="30" t="s">
        <v>75</v>
      </c>
      <c r="D14" s="31" t="s">
        <v>87</v>
      </c>
      <c r="E14" s="85"/>
      <c r="F14" s="57"/>
      <c r="G14" s="57"/>
      <c r="H14" s="57"/>
      <c r="I14" s="57"/>
      <c r="J14" s="57"/>
      <c r="K14" s="57"/>
      <c r="L14" s="57"/>
      <c r="M14" s="57"/>
      <c r="N14" s="57"/>
      <c r="O14" s="57"/>
      <c r="P14" s="56"/>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88"/>
      <c r="AN14" s="88"/>
      <c r="AO14" s="88"/>
    </row>
    <row r="15" spans="1:41" s="17" customFormat="1">
      <c r="A15" s="29">
        <v>9</v>
      </c>
      <c r="B15" s="29" t="s">
        <v>1042</v>
      </c>
      <c r="C15" s="30" t="s">
        <v>1043</v>
      </c>
      <c r="D15" s="31" t="s">
        <v>59</v>
      </c>
      <c r="E15" s="85"/>
      <c r="F15" s="57"/>
      <c r="G15" s="57"/>
      <c r="H15" s="57"/>
      <c r="I15" s="57"/>
      <c r="J15" s="57"/>
      <c r="K15" s="57"/>
      <c r="L15" s="57"/>
      <c r="M15" s="57"/>
      <c r="N15" s="57"/>
      <c r="O15" s="57"/>
      <c r="P15" s="56"/>
      <c r="Q15" s="57"/>
      <c r="R15" s="57"/>
      <c r="S15" s="57"/>
      <c r="T15" s="57"/>
      <c r="U15" s="73"/>
      <c r="V15" s="57"/>
      <c r="W15" s="57"/>
      <c r="X15" s="57"/>
      <c r="Y15" s="57"/>
      <c r="Z15" s="57"/>
      <c r="AA15" s="57"/>
      <c r="AB15" s="57"/>
      <c r="AC15" s="57"/>
      <c r="AD15" s="57"/>
      <c r="AE15" s="57"/>
      <c r="AF15" s="57"/>
      <c r="AG15" s="57"/>
      <c r="AH15" s="57"/>
      <c r="AI15" s="57"/>
      <c r="AJ15" s="11">
        <f t="shared" si="2"/>
        <v>0</v>
      </c>
      <c r="AK15" s="172">
        <f t="shared" si="3"/>
        <v>0</v>
      </c>
      <c r="AL15" s="189">
        <f t="shared" si="4"/>
        <v>0</v>
      </c>
      <c r="AM15" s="88"/>
      <c r="AN15" s="88"/>
      <c r="AO15" s="88"/>
    </row>
    <row r="16" spans="1:41" s="17" customFormat="1">
      <c r="A16" s="29">
        <v>10</v>
      </c>
      <c r="B16" s="29" t="s">
        <v>1044</v>
      </c>
      <c r="C16" s="30" t="s">
        <v>30</v>
      </c>
      <c r="D16" s="31" t="s">
        <v>50</v>
      </c>
      <c r="E16" s="85"/>
      <c r="F16" s="57"/>
      <c r="G16" s="57"/>
      <c r="H16" s="57"/>
      <c r="I16" s="57"/>
      <c r="J16" s="57"/>
      <c r="K16" s="57"/>
      <c r="L16" s="57"/>
      <c r="M16" s="57"/>
      <c r="N16" s="57"/>
      <c r="O16" s="57"/>
      <c r="P16" s="56"/>
      <c r="Q16" s="57"/>
      <c r="R16" s="57"/>
      <c r="S16" s="57"/>
      <c r="T16" s="57"/>
      <c r="U16" s="73"/>
      <c r="V16" s="57"/>
      <c r="W16" s="57"/>
      <c r="X16" s="57"/>
      <c r="Y16" s="57"/>
      <c r="Z16" s="57"/>
      <c r="AA16" s="57"/>
      <c r="AB16" s="57"/>
      <c r="AC16" s="57"/>
      <c r="AD16" s="57"/>
      <c r="AE16" s="57"/>
      <c r="AF16" s="57"/>
      <c r="AG16" s="57"/>
      <c r="AH16" s="57"/>
      <c r="AI16" s="57"/>
      <c r="AJ16" s="11">
        <f t="shared" si="2"/>
        <v>0</v>
      </c>
      <c r="AK16" s="172">
        <f t="shared" si="3"/>
        <v>0</v>
      </c>
      <c r="AL16" s="189">
        <f t="shared" si="4"/>
        <v>0</v>
      </c>
      <c r="AM16" s="88"/>
      <c r="AN16" s="88"/>
      <c r="AO16" s="88"/>
    </row>
    <row r="17" spans="1:41" s="17" customFormat="1">
      <c r="A17" s="29">
        <v>11</v>
      </c>
      <c r="B17" s="29" t="s">
        <v>1045</v>
      </c>
      <c r="C17" s="30" t="s">
        <v>1046</v>
      </c>
      <c r="D17" s="31" t="s">
        <v>51</v>
      </c>
      <c r="E17" s="85"/>
      <c r="F17" s="57"/>
      <c r="G17" s="57"/>
      <c r="H17" s="57"/>
      <c r="I17" s="57"/>
      <c r="J17" s="57"/>
      <c r="K17" s="57"/>
      <c r="L17" s="57"/>
      <c r="M17" s="57"/>
      <c r="N17" s="57"/>
      <c r="O17" s="57"/>
      <c r="P17" s="56"/>
      <c r="Q17" s="57"/>
      <c r="R17" s="57"/>
      <c r="S17" s="57"/>
      <c r="T17" s="57"/>
      <c r="U17" s="73"/>
      <c r="V17" s="57"/>
      <c r="W17" s="57"/>
      <c r="X17" s="57"/>
      <c r="Y17" s="57"/>
      <c r="Z17" s="57"/>
      <c r="AA17" s="57"/>
      <c r="AB17" s="57"/>
      <c r="AC17" s="57"/>
      <c r="AD17" s="57"/>
      <c r="AE17" s="57"/>
      <c r="AF17" s="57"/>
      <c r="AG17" s="57"/>
      <c r="AH17" s="57"/>
      <c r="AI17" s="57"/>
      <c r="AJ17" s="11">
        <f t="shared" si="2"/>
        <v>0</v>
      </c>
      <c r="AK17" s="172">
        <f t="shared" si="3"/>
        <v>0</v>
      </c>
      <c r="AL17" s="189">
        <f t="shared" si="4"/>
        <v>0</v>
      </c>
      <c r="AM17" s="88"/>
      <c r="AN17" s="88"/>
      <c r="AO17" s="88"/>
    </row>
    <row r="18" spans="1:41" s="17" customFormat="1">
      <c r="A18" s="29">
        <v>12</v>
      </c>
      <c r="B18" s="29" t="s">
        <v>1047</v>
      </c>
      <c r="C18" s="30" t="s">
        <v>1048</v>
      </c>
      <c r="D18" s="31" t="s">
        <v>28</v>
      </c>
      <c r="E18" s="86"/>
      <c r="F18" s="86"/>
      <c r="G18" s="86"/>
      <c r="H18" s="86"/>
      <c r="I18" s="86"/>
      <c r="J18" s="86"/>
      <c r="K18" s="86"/>
      <c r="L18" s="86"/>
      <c r="M18" s="86"/>
      <c r="N18" s="86"/>
      <c r="O18" s="86"/>
      <c r="P18" s="56"/>
      <c r="Q18" s="86"/>
      <c r="R18" s="86"/>
      <c r="S18" s="86"/>
      <c r="T18" s="57"/>
      <c r="U18" s="128"/>
      <c r="V18" s="86"/>
      <c r="W18" s="129"/>
      <c r="X18" s="86"/>
      <c r="Y18" s="86"/>
      <c r="Z18" s="86"/>
      <c r="AA18" s="86"/>
      <c r="AB18" s="86"/>
      <c r="AC18" s="86"/>
      <c r="AD18" s="86"/>
      <c r="AE18" s="86"/>
      <c r="AF18" s="86"/>
      <c r="AG18" s="86"/>
      <c r="AH18" s="86"/>
      <c r="AI18" s="86"/>
      <c r="AJ18" s="11">
        <f t="shared" si="2"/>
        <v>0</v>
      </c>
      <c r="AK18" s="172">
        <f t="shared" si="3"/>
        <v>0</v>
      </c>
      <c r="AL18" s="189">
        <f t="shared" si="4"/>
        <v>0</v>
      </c>
      <c r="AM18" s="88"/>
      <c r="AN18" s="88"/>
      <c r="AO18" s="88"/>
    </row>
    <row r="19" spans="1:41" s="17" customFormat="1">
      <c r="A19" s="29">
        <v>13</v>
      </c>
      <c r="B19" s="29" t="s">
        <v>1049</v>
      </c>
      <c r="C19" s="30" t="s">
        <v>36</v>
      </c>
      <c r="D19" s="31" t="s">
        <v>28</v>
      </c>
      <c r="E19" s="85"/>
      <c r="F19" s="57"/>
      <c r="G19" s="57"/>
      <c r="H19" s="57"/>
      <c r="I19" s="57"/>
      <c r="J19" s="57"/>
      <c r="K19" s="57"/>
      <c r="L19" s="57"/>
      <c r="M19" s="57"/>
      <c r="N19" s="57"/>
      <c r="O19" s="57"/>
      <c r="P19" s="56"/>
      <c r="Q19" s="57"/>
      <c r="R19" s="57"/>
      <c r="S19" s="86"/>
      <c r="T19" s="57"/>
      <c r="U19" s="73"/>
      <c r="V19" s="57" t="s">
        <v>6</v>
      </c>
      <c r="W19" s="57"/>
      <c r="X19" s="57"/>
      <c r="Y19" s="57"/>
      <c r="Z19" s="57"/>
      <c r="AA19" s="57"/>
      <c r="AB19" s="57"/>
      <c r="AC19" s="57"/>
      <c r="AD19" s="57"/>
      <c r="AE19" s="57"/>
      <c r="AF19" s="57"/>
      <c r="AG19" s="57"/>
      <c r="AH19" s="57"/>
      <c r="AI19" s="57"/>
      <c r="AJ19" s="11">
        <f t="shared" si="2"/>
        <v>1</v>
      </c>
      <c r="AK19" s="172">
        <f t="shared" si="3"/>
        <v>0</v>
      </c>
      <c r="AL19" s="189">
        <f t="shared" si="4"/>
        <v>0</v>
      </c>
      <c r="AM19" s="321"/>
      <c r="AN19" s="322"/>
      <c r="AO19" s="88"/>
    </row>
    <row r="20" spans="1:41" s="17" customFormat="1">
      <c r="A20" s="29">
        <v>14</v>
      </c>
      <c r="B20" s="29" t="s">
        <v>1050</v>
      </c>
      <c r="C20" s="30" t="s">
        <v>328</v>
      </c>
      <c r="D20" s="31" t="s">
        <v>26</v>
      </c>
      <c r="E20" s="85"/>
      <c r="F20" s="57"/>
      <c r="G20" s="57"/>
      <c r="H20" s="57"/>
      <c r="I20" s="57"/>
      <c r="J20" s="57"/>
      <c r="K20" s="57"/>
      <c r="L20" s="57"/>
      <c r="M20" s="57"/>
      <c r="N20" s="57"/>
      <c r="O20" s="57" t="s">
        <v>6</v>
      </c>
      <c r="P20" s="56"/>
      <c r="Q20" s="57"/>
      <c r="R20" s="57" t="s">
        <v>6</v>
      </c>
      <c r="S20" s="57"/>
      <c r="T20" s="57"/>
      <c r="U20" s="73"/>
      <c r="V20" s="57" t="s">
        <v>6</v>
      </c>
      <c r="W20" s="57"/>
      <c r="X20" s="57"/>
      <c r="Y20" s="57"/>
      <c r="Z20" s="57"/>
      <c r="AA20" s="57"/>
      <c r="AB20" s="57"/>
      <c r="AC20" s="57"/>
      <c r="AD20" s="57"/>
      <c r="AE20" s="57"/>
      <c r="AF20" s="57"/>
      <c r="AG20" s="57"/>
      <c r="AH20" s="57"/>
      <c r="AI20" s="57"/>
      <c r="AJ20" s="11">
        <f t="shared" si="2"/>
        <v>3</v>
      </c>
      <c r="AK20" s="172">
        <f t="shared" si="3"/>
        <v>0</v>
      </c>
      <c r="AL20" s="189">
        <f t="shared" si="4"/>
        <v>0</v>
      </c>
      <c r="AM20" s="88"/>
      <c r="AN20" s="88"/>
      <c r="AO20" s="88"/>
    </row>
    <row r="21" spans="1:41" s="17" customFormat="1">
      <c r="A21" s="29">
        <v>15</v>
      </c>
      <c r="B21" s="29" t="s">
        <v>1051</v>
      </c>
      <c r="C21" s="30" t="s">
        <v>1052</v>
      </c>
      <c r="D21" s="31" t="s">
        <v>73</v>
      </c>
      <c r="E21" s="85"/>
      <c r="F21" s="57"/>
      <c r="G21" s="57"/>
      <c r="H21" s="57"/>
      <c r="I21" s="57"/>
      <c r="J21" s="57"/>
      <c r="K21" s="57"/>
      <c r="L21" s="57"/>
      <c r="M21" s="57"/>
      <c r="N21" s="57"/>
      <c r="O21" s="57"/>
      <c r="P21" s="56"/>
      <c r="Q21" s="57"/>
      <c r="R21" s="57"/>
      <c r="S21" s="57"/>
      <c r="T21" s="57"/>
      <c r="U21" s="73"/>
      <c r="V21" s="57"/>
      <c r="W21" s="57"/>
      <c r="X21" s="57"/>
      <c r="Y21" s="57"/>
      <c r="Z21" s="57"/>
      <c r="AA21" s="57"/>
      <c r="AB21" s="57"/>
      <c r="AC21" s="57"/>
      <c r="AD21" s="57"/>
      <c r="AE21" s="57"/>
      <c r="AF21" s="57"/>
      <c r="AG21" s="57"/>
      <c r="AH21" s="57"/>
      <c r="AI21" s="57"/>
      <c r="AJ21" s="11">
        <f t="shared" si="2"/>
        <v>0</v>
      </c>
      <c r="AK21" s="172">
        <f t="shared" si="3"/>
        <v>0</v>
      </c>
      <c r="AL21" s="189">
        <f t="shared" si="4"/>
        <v>0</v>
      </c>
      <c r="AM21" s="88"/>
      <c r="AN21" s="88"/>
      <c r="AO21" s="88"/>
    </row>
    <row r="22" spans="1:41" s="17" customFormat="1">
      <c r="A22" s="29">
        <v>16</v>
      </c>
      <c r="B22" s="29" t="s">
        <v>1053</v>
      </c>
      <c r="C22" s="30" t="s">
        <v>824</v>
      </c>
      <c r="D22" s="31" t="s">
        <v>617</v>
      </c>
      <c r="E22" s="85"/>
      <c r="F22" s="57"/>
      <c r="G22" s="57"/>
      <c r="H22" s="57"/>
      <c r="I22" s="57"/>
      <c r="J22" s="57"/>
      <c r="K22" s="57"/>
      <c r="L22" s="57"/>
      <c r="M22" s="57"/>
      <c r="N22" s="57"/>
      <c r="O22" s="57"/>
      <c r="P22" s="56"/>
      <c r="Q22" s="57"/>
      <c r="R22" s="57"/>
      <c r="S22" s="57"/>
      <c r="T22" s="57"/>
      <c r="U22" s="73"/>
      <c r="V22" s="57"/>
      <c r="W22" s="57"/>
      <c r="X22" s="57"/>
      <c r="Y22" s="57"/>
      <c r="Z22" s="57"/>
      <c r="AA22" s="57"/>
      <c r="AB22" s="57"/>
      <c r="AC22" s="57"/>
      <c r="AD22" s="57"/>
      <c r="AE22" s="57"/>
      <c r="AF22" s="57"/>
      <c r="AG22" s="57"/>
      <c r="AH22" s="57"/>
      <c r="AI22" s="57"/>
      <c r="AJ22" s="11">
        <f t="shared" si="2"/>
        <v>0</v>
      </c>
      <c r="AK22" s="172">
        <f t="shared" si="3"/>
        <v>0</v>
      </c>
      <c r="AL22" s="189">
        <f t="shared" si="4"/>
        <v>0</v>
      </c>
      <c r="AM22" s="88"/>
      <c r="AN22" s="88"/>
      <c r="AO22" s="88"/>
    </row>
    <row r="23" spans="1:41" s="17" customFormat="1">
      <c r="A23" s="29">
        <v>17</v>
      </c>
      <c r="B23" s="29" t="s">
        <v>1054</v>
      </c>
      <c r="C23" s="30" t="s">
        <v>1055</v>
      </c>
      <c r="D23" s="31" t="s">
        <v>60</v>
      </c>
      <c r="E23" s="85"/>
      <c r="F23" s="57"/>
      <c r="G23" s="57"/>
      <c r="H23" s="57"/>
      <c r="I23" s="57"/>
      <c r="J23" s="57"/>
      <c r="K23" s="57"/>
      <c r="L23" s="57"/>
      <c r="M23" s="57"/>
      <c r="N23" s="57"/>
      <c r="O23" s="57"/>
      <c r="P23" s="56"/>
      <c r="Q23" s="57"/>
      <c r="R23" s="57"/>
      <c r="S23" s="57"/>
      <c r="T23" s="57"/>
      <c r="U23" s="116"/>
      <c r="V23" s="57"/>
      <c r="W23" s="57"/>
      <c r="X23" s="57"/>
      <c r="Y23" s="57"/>
      <c r="Z23" s="57"/>
      <c r="AA23" s="57"/>
      <c r="AB23" s="57"/>
      <c r="AC23" s="57"/>
      <c r="AD23" s="57"/>
      <c r="AE23" s="57"/>
      <c r="AF23" s="57"/>
      <c r="AG23" s="57"/>
      <c r="AH23" s="57"/>
      <c r="AI23" s="57"/>
      <c r="AJ23" s="11">
        <f t="shared" si="2"/>
        <v>0</v>
      </c>
      <c r="AK23" s="172">
        <f t="shared" si="3"/>
        <v>0</v>
      </c>
      <c r="AL23" s="189">
        <f t="shared" si="4"/>
        <v>0</v>
      </c>
      <c r="AM23" s="88"/>
      <c r="AN23" s="88"/>
      <c r="AO23" s="88"/>
    </row>
    <row r="24" spans="1:41" s="17" customFormat="1">
      <c r="A24" s="29">
        <v>18</v>
      </c>
      <c r="B24" s="29" t="s">
        <v>1056</v>
      </c>
      <c r="C24" s="30" t="s">
        <v>730</v>
      </c>
      <c r="D24" s="31" t="s">
        <v>1057</v>
      </c>
      <c r="E24" s="55"/>
      <c r="F24" s="57"/>
      <c r="G24" s="57"/>
      <c r="H24" s="57"/>
      <c r="I24" s="57"/>
      <c r="J24" s="57"/>
      <c r="K24" s="57"/>
      <c r="L24" s="57"/>
      <c r="M24" s="57"/>
      <c r="N24" s="57"/>
      <c r="O24" s="57" t="s">
        <v>6</v>
      </c>
      <c r="P24" s="56"/>
      <c r="Q24" s="57"/>
      <c r="R24" s="57"/>
      <c r="S24" s="57"/>
      <c r="T24" s="57"/>
      <c r="U24" s="73"/>
      <c r="V24" s="57" t="s">
        <v>6</v>
      </c>
      <c r="W24" s="57"/>
      <c r="X24" s="57"/>
      <c r="Y24" s="57"/>
      <c r="Z24" s="57"/>
      <c r="AA24" s="57"/>
      <c r="AB24" s="57"/>
      <c r="AC24" s="57"/>
      <c r="AD24" s="57"/>
      <c r="AE24" s="57"/>
      <c r="AF24" s="57"/>
      <c r="AG24" s="57"/>
      <c r="AH24" s="57"/>
      <c r="AI24" s="57"/>
      <c r="AJ24" s="11">
        <f t="shared" si="2"/>
        <v>2</v>
      </c>
      <c r="AK24" s="172">
        <f t="shared" si="3"/>
        <v>0</v>
      </c>
      <c r="AL24" s="189">
        <f t="shared" si="4"/>
        <v>0</v>
      </c>
      <c r="AM24" s="88"/>
      <c r="AN24" s="88"/>
      <c r="AO24" s="88"/>
    </row>
    <row r="25" spans="1:41" s="17" customFormat="1">
      <c r="A25" s="29">
        <v>19</v>
      </c>
      <c r="B25" s="29" t="s">
        <v>1058</v>
      </c>
      <c r="C25" s="30" t="s">
        <v>24</v>
      </c>
      <c r="D25" s="31" t="s">
        <v>55</v>
      </c>
      <c r="E25" s="55"/>
      <c r="F25" s="57"/>
      <c r="G25" s="57"/>
      <c r="H25" s="57"/>
      <c r="I25" s="57"/>
      <c r="J25" s="57"/>
      <c r="K25" s="57"/>
      <c r="L25" s="57"/>
      <c r="M25" s="57"/>
      <c r="N25" s="57"/>
      <c r="O25" s="57"/>
      <c r="P25" s="56"/>
      <c r="Q25" s="57"/>
      <c r="R25" s="57"/>
      <c r="S25" s="57"/>
      <c r="T25" s="57"/>
      <c r="U25" s="73"/>
      <c r="V25" s="57"/>
      <c r="W25" s="57"/>
      <c r="X25" s="57"/>
      <c r="Y25" s="57"/>
      <c r="Z25" s="57"/>
      <c r="AA25" s="57"/>
      <c r="AB25" s="57"/>
      <c r="AC25" s="57"/>
      <c r="AD25" s="57"/>
      <c r="AE25" s="57"/>
      <c r="AF25" s="57"/>
      <c r="AG25" s="57"/>
      <c r="AH25" s="57"/>
      <c r="AI25" s="57"/>
      <c r="AJ25" s="11">
        <f t="shared" si="2"/>
        <v>0</v>
      </c>
      <c r="AK25" s="172">
        <f t="shared" si="3"/>
        <v>0</v>
      </c>
      <c r="AL25" s="189">
        <f t="shared" si="4"/>
        <v>0</v>
      </c>
      <c r="AM25" s="88"/>
      <c r="AN25" s="88"/>
      <c r="AO25" s="88"/>
    </row>
    <row r="26" spans="1:41" s="17" customFormat="1">
      <c r="A26" s="29">
        <v>20</v>
      </c>
      <c r="B26" s="29" t="s">
        <v>1028</v>
      </c>
      <c r="C26" s="30" t="s">
        <v>49</v>
      </c>
      <c r="D26" s="31" t="s">
        <v>55</v>
      </c>
      <c r="E26" s="55"/>
      <c r="F26" s="57"/>
      <c r="G26" s="57"/>
      <c r="H26" s="57"/>
      <c r="I26" s="57"/>
      <c r="J26" s="57"/>
      <c r="K26" s="57"/>
      <c r="L26" s="57"/>
      <c r="M26" s="57"/>
      <c r="N26" s="57"/>
      <c r="O26" s="57"/>
      <c r="P26" s="56"/>
      <c r="Q26" s="57"/>
      <c r="R26" s="57"/>
      <c r="S26" s="57"/>
      <c r="T26" s="57"/>
      <c r="U26" s="73"/>
      <c r="V26" s="57"/>
      <c r="W26" s="57"/>
      <c r="X26" s="57"/>
      <c r="Y26" s="57"/>
      <c r="Z26" s="57"/>
      <c r="AA26" s="57"/>
      <c r="AB26" s="57"/>
      <c r="AC26" s="57"/>
      <c r="AD26" s="57"/>
      <c r="AE26" s="57"/>
      <c r="AF26" s="57"/>
      <c r="AG26" s="57"/>
      <c r="AH26" s="57"/>
      <c r="AI26" s="57"/>
      <c r="AJ26" s="11">
        <f t="shared" si="2"/>
        <v>0</v>
      </c>
      <c r="AK26" s="172">
        <f t="shared" si="3"/>
        <v>0</v>
      </c>
      <c r="AL26" s="189">
        <f t="shared" si="4"/>
        <v>0</v>
      </c>
      <c r="AM26" s="88"/>
      <c r="AN26" s="88"/>
      <c r="AO26" s="88"/>
    </row>
    <row r="27" spans="1:41" s="17" customFormat="1">
      <c r="A27" s="29">
        <v>21</v>
      </c>
      <c r="B27" s="29" t="s">
        <v>1059</v>
      </c>
      <c r="C27" s="30" t="s">
        <v>1060</v>
      </c>
      <c r="D27" s="31" t="s">
        <v>43</v>
      </c>
      <c r="E27" s="55"/>
      <c r="F27" s="57"/>
      <c r="G27" s="57"/>
      <c r="H27" s="57"/>
      <c r="I27" s="57"/>
      <c r="J27" s="57"/>
      <c r="K27" s="57"/>
      <c r="L27" s="57"/>
      <c r="M27" s="57"/>
      <c r="N27" s="57"/>
      <c r="O27" s="57"/>
      <c r="P27" s="56"/>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88"/>
      <c r="AN27" s="88"/>
      <c r="AO27" s="88"/>
    </row>
    <row r="28" spans="1:41" s="17" customFormat="1">
      <c r="A28" s="29">
        <v>22</v>
      </c>
      <c r="B28" s="29" t="s">
        <v>1061</v>
      </c>
      <c r="C28" s="30" t="s">
        <v>16</v>
      </c>
      <c r="D28" s="31" t="s">
        <v>44</v>
      </c>
      <c r="E28" s="55"/>
      <c r="F28" s="57"/>
      <c r="G28" s="57"/>
      <c r="H28" s="57"/>
      <c r="I28" s="57"/>
      <c r="J28" s="57"/>
      <c r="K28" s="57"/>
      <c r="L28" s="57"/>
      <c r="M28" s="57"/>
      <c r="N28" s="57"/>
      <c r="O28" s="57"/>
      <c r="P28" s="56"/>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88"/>
      <c r="AN28" s="88"/>
      <c r="AO28" s="88"/>
    </row>
    <row r="29" spans="1:41" s="17" customFormat="1">
      <c r="A29" s="29">
        <v>23</v>
      </c>
      <c r="B29" s="29" t="s">
        <v>1062</v>
      </c>
      <c r="C29" s="30" t="s">
        <v>1063</v>
      </c>
      <c r="D29" s="31" t="s">
        <v>44</v>
      </c>
      <c r="E29" s="85"/>
      <c r="F29" s="57"/>
      <c r="G29" s="57"/>
      <c r="H29" s="57"/>
      <c r="I29" s="57"/>
      <c r="J29" s="57"/>
      <c r="K29" s="57"/>
      <c r="L29" s="57"/>
      <c r="M29" s="57"/>
      <c r="N29" s="57"/>
      <c r="O29" s="57" t="s">
        <v>6</v>
      </c>
      <c r="P29" s="56"/>
      <c r="Q29" s="57"/>
      <c r="R29" s="57"/>
      <c r="S29" s="57"/>
      <c r="T29" s="57"/>
      <c r="U29" s="57"/>
      <c r="V29" s="57"/>
      <c r="W29" s="57"/>
      <c r="X29" s="57"/>
      <c r="Y29" s="57"/>
      <c r="Z29" s="57"/>
      <c r="AA29" s="57"/>
      <c r="AB29" s="57"/>
      <c r="AC29" s="57"/>
      <c r="AD29" s="57"/>
      <c r="AE29" s="57"/>
      <c r="AF29" s="57"/>
      <c r="AG29" s="57"/>
      <c r="AH29" s="57"/>
      <c r="AI29" s="57"/>
      <c r="AJ29" s="11">
        <f t="shared" si="2"/>
        <v>1</v>
      </c>
      <c r="AK29" s="172">
        <f t="shared" si="3"/>
        <v>0</v>
      </c>
      <c r="AL29" s="189">
        <f t="shared" si="4"/>
        <v>0</v>
      </c>
      <c r="AM29" s="88"/>
      <c r="AN29" s="88"/>
      <c r="AO29" s="88"/>
    </row>
    <row r="30" spans="1:41" s="17" customFormat="1">
      <c r="A30" s="29">
        <v>24</v>
      </c>
      <c r="B30" s="29" t="s">
        <v>1064</v>
      </c>
      <c r="C30" s="30" t="s">
        <v>136</v>
      </c>
      <c r="D30" s="31" t="s">
        <v>1065</v>
      </c>
      <c r="E30" s="85"/>
      <c r="F30" s="57"/>
      <c r="G30" s="57"/>
      <c r="H30" s="57"/>
      <c r="I30" s="57"/>
      <c r="J30" s="57"/>
      <c r="K30" s="57"/>
      <c r="L30" s="57"/>
      <c r="M30" s="57"/>
      <c r="N30" s="57"/>
      <c r="O30" s="57" t="s">
        <v>6</v>
      </c>
      <c r="P30" s="56"/>
      <c r="Q30" s="57"/>
      <c r="R30" s="57"/>
      <c r="S30" s="57"/>
      <c r="T30" s="57"/>
      <c r="U30" s="57"/>
      <c r="V30" s="57" t="s">
        <v>6</v>
      </c>
      <c r="W30" s="57"/>
      <c r="X30" s="57"/>
      <c r="Y30" s="57"/>
      <c r="Z30" s="57"/>
      <c r="AA30" s="57"/>
      <c r="AB30" s="57"/>
      <c r="AC30" s="57"/>
      <c r="AD30" s="57"/>
      <c r="AE30" s="57"/>
      <c r="AF30" s="57"/>
      <c r="AG30" s="57"/>
      <c r="AH30" s="57"/>
      <c r="AI30" s="57"/>
      <c r="AJ30" s="11">
        <f t="shared" si="2"/>
        <v>2</v>
      </c>
      <c r="AK30" s="172">
        <f t="shared" si="3"/>
        <v>0</v>
      </c>
      <c r="AL30" s="189">
        <f t="shared" si="4"/>
        <v>0</v>
      </c>
      <c r="AM30" s="88"/>
      <c r="AN30" s="88"/>
      <c r="AO30" s="88"/>
    </row>
    <row r="31" spans="1:41" s="17" customFormat="1" ht="21" customHeight="1">
      <c r="A31" s="323" t="s">
        <v>10</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11">
        <f>SUM(AJ7:AJ30)</f>
        <v>18</v>
      </c>
      <c r="AK31" s="11">
        <f>SUM(AK7:AK30)</f>
        <v>0</v>
      </c>
      <c r="AL31" s="11">
        <f>SUM(AL7:AL30)</f>
        <v>0</v>
      </c>
      <c r="AM31" s="16"/>
      <c r="AN31" s="16"/>
      <c r="AO31" s="16"/>
    </row>
    <row r="32" spans="1:41" s="17" customFormat="1" ht="21" customHeight="1">
      <c r="A32" s="324" t="s">
        <v>1410</v>
      </c>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6"/>
      <c r="AM32" s="173"/>
      <c r="AN32" s="173"/>
    </row>
    <row r="33" spans="2:38">
      <c r="C33" s="327"/>
      <c r="D33" s="327"/>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2:38">
      <c r="B34" s="16"/>
      <c r="C34" s="327"/>
      <c r="D34" s="327"/>
      <c r="E34" s="327"/>
      <c r="F34" s="327"/>
      <c r="G34" s="327"/>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2:38">
      <c r="B35" s="16"/>
      <c r="C35" s="327"/>
      <c r="D35" s="327"/>
      <c r="E35" s="327"/>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2:38">
      <c r="B36" s="16"/>
      <c r="C36" s="327"/>
      <c r="D36" s="327"/>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2">
    <mergeCell ref="AM19:AN19"/>
    <mergeCell ref="A31:AI31"/>
    <mergeCell ref="A32:AL32"/>
    <mergeCell ref="C36:D36"/>
    <mergeCell ref="C33:D33"/>
    <mergeCell ref="C34:G34"/>
    <mergeCell ref="C35:E35"/>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0">
    <cfRule type="expression" dxfId="3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D1" zoomScaleNormal="100" workbookViewId="0">
      <selection activeCell="AE32" sqref="AE32"/>
    </sheetView>
  </sheetViews>
  <sheetFormatPr defaultColWidth="9.33203125" defaultRowHeight="15.75"/>
  <cols>
    <col min="1" max="1" width="7" style="91" customWidth="1"/>
    <col min="2" max="2" width="19.33203125" style="91" customWidth="1"/>
    <col min="3" max="3" width="20.83203125" style="91" customWidth="1"/>
    <col min="4" max="4" width="10.33203125" style="91" customWidth="1"/>
    <col min="5" max="35" width="4" style="91" customWidth="1"/>
    <col min="36" max="38" width="7" style="91" customWidth="1"/>
    <col min="39" max="39" width="10.83203125" style="91" customWidth="1"/>
    <col min="40" max="40" width="12.1640625" style="91" customWidth="1"/>
    <col min="41" max="41" width="10.83203125" style="91" customWidth="1"/>
    <col min="42" max="16384" width="9.33203125" style="91"/>
  </cols>
  <sheetData>
    <row r="1" spans="1:42" s="16" customFormat="1" ht="18">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2" s="16" customFormat="1" ht="18">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2" s="16" customFormat="1" ht="22.5">
      <c r="A3" s="320" t="s">
        <v>1066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2"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2"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2"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2" s="109" customFormat="1" ht="21" customHeight="1">
      <c r="A7" s="29">
        <v>1</v>
      </c>
      <c r="B7" s="29" t="s">
        <v>1067</v>
      </c>
      <c r="C7" s="30" t="s">
        <v>1068</v>
      </c>
      <c r="D7" s="31" t="s">
        <v>35</v>
      </c>
      <c r="E7" s="85"/>
      <c r="F7" s="57"/>
      <c r="G7" s="57"/>
      <c r="H7" s="57"/>
      <c r="I7" s="57"/>
      <c r="J7" s="57"/>
      <c r="K7" s="57"/>
      <c r="L7" s="57"/>
      <c r="M7" s="57"/>
      <c r="N7" s="57"/>
      <c r="O7" s="57" t="s">
        <v>6</v>
      </c>
      <c r="P7" s="57"/>
      <c r="Q7" s="57"/>
      <c r="R7" s="57"/>
      <c r="S7" s="57"/>
      <c r="T7" s="57"/>
      <c r="U7" s="57"/>
      <c r="V7" s="57" t="s">
        <v>6</v>
      </c>
      <c r="W7" s="57"/>
      <c r="X7" s="57"/>
      <c r="Y7" s="57"/>
      <c r="Z7" s="57"/>
      <c r="AA7" s="57"/>
      <c r="AB7" s="57"/>
      <c r="AC7" s="57"/>
      <c r="AD7" s="57"/>
      <c r="AE7" s="57"/>
      <c r="AF7" s="57"/>
      <c r="AG7" s="57"/>
      <c r="AH7" s="57"/>
      <c r="AI7" s="57"/>
      <c r="AJ7" s="11">
        <f>COUNTIF(E7:AI7,"K")+2*COUNTIF(E7:AI7,"2K")+COUNTIF(E7:AI7,"TK")+COUNTIF(E7:AI7,"KT")+COUNTIF(E7:AI7,"PK")+COUNTIF(E7:AI7,"KP")+2*COUNTIF(E7:AI7,"K2")</f>
        <v>2</v>
      </c>
      <c r="AK7" s="172">
        <f>COUNTIF(F7:AJ7,"P")+2*COUNTIF(F7:AJ7,"2P")+COUNTIF(F7:AJ7,"TP")+COUNTIF(F7:AJ7,"PT")+COUNTIF(F7:AJ7,"PK")+COUNTIF(F7:AJ7,"KP")+2*COUNTIF(F7:AJ7,"P2")</f>
        <v>0</v>
      </c>
      <c r="AL7" s="189">
        <f>COUNTIF(E7:AI7,"T")+2*COUNTIF(E7:AI7,"2T")+2*COUNTIF(E7:AI7,"T2")+COUNTIF(E7:AI7,"PT")+COUNTIF(E7:AI7,"TP")+COUNTIF(E7:AI7,"TK")+COUNTIF(E7:AI7,"KT")</f>
        <v>0</v>
      </c>
      <c r="AM7" s="105"/>
      <c r="AN7" s="106"/>
      <c r="AO7" s="107"/>
      <c r="AP7" s="108"/>
    </row>
    <row r="8" spans="1:42" s="92" customFormat="1" ht="21" customHeight="1">
      <c r="A8" s="29">
        <v>2</v>
      </c>
      <c r="B8" s="29" t="s">
        <v>1069</v>
      </c>
      <c r="C8" s="30" t="s">
        <v>1070</v>
      </c>
      <c r="D8" s="31" t="s">
        <v>35</v>
      </c>
      <c r="E8" s="85"/>
      <c r="F8" s="57"/>
      <c r="G8" s="57"/>
      <c r="H8" s="57" t="s">
        <v>6</v>
      </c>
      <c r="I8" s="57"/>
      <c r="J8" s="57"/>
      <c r="K8" s="57" t="s">
        <v>6</v>
      </c>
      <c r="L8" s="57"/>
      <c r="M8" s="57"/>
      <c r="N8" s="57"/>
      <c r="O8" s="57" t="s">
        <v>6</v>
      </c>
      <c r="P8" s="57"/>
      <c r="Q8" s="57"/>
      <c r="R8" s="57"/>
      <c r="S8" s="57"/>
      <c r="T8" s="57"/>
      <c r="U8" s="57"/>
      <c r="V8" s="57" t="s">
        <v>6</v>
      </c>
      <c r="W8" s="57"/>
      <c r="X8" s="57"/>
      <c r="Y8" s="57"/>
      <c r="Z8" s="57"/>
      <c r="AA8" s="57"/>
      <c r="AB8" s="57"/>
      <c r="AC8" s="57"/>
      <c r="AD8" s="57"/>
      <c r="AE8" s="57"/>
      <c r="AF8" s="57"/>
      <c r="AG8" s="57"/>
      <c r="AH8" s="57"/>
      <c r="AI8" s="57"/>
      <c r="AJ8" s="11">
        <f t="shared" ref="AJ8:AJ39" si="2">COUNTIF(E8:AI8,"K")+2*COUNTIF(E8:AI8,"2K")+COUNTIF(E8:AI8,"TK")+COUNTIF(E8:AI8,"KT")+COUNTIF(E8:AI8,"PK")+COUNTIF(E8:AI8,"KP")+2*COUNTIF(E8:AI8,"K2")</f>
        <v>4</v>
      </c>
      <c r="AK8" s="172">
        <f t="shared" ref="AK8:AK39" si="3">COUNTIF(F8:AJ8,"P")+2*COUNTIF(F8:AJ8,"2P")+COUNTIF(F8:AJ8,"TP")+COUNTIF(F8:AJ8,"PT")+COUNTIF(F8:AJ8,"PK")+COUNTIF(F8:AJ8,"KP")+2*COUNTIF(F8:AJ8,"P2")</f>
        <v>0</v>
      </c>
      <c r="AL8" s="189">
        <f t="shared" ref="AL8:AL39" si="4">COUNTIF(E8:AI8,"T")+2*COUNTIF(E8:AI8,"2T")+2*COUNTIF(E8:AI8,"T2")+COUNTIF(E8:AI8,"PT")+COUNTIF(E8:AI8,"TP")+COUNTIF(E8:AI8,"TK")+COUNTIF(E8:AI8,"KT")</f>
        <v>0</v>
      </c>
      <c r="AM8" s="107"/>
      <c r="AN8" s="107"/>
      <c r="AO8" s="107"/>
      <c r="AP8" s="108"/>
    </row>
    <row r="9" spans="1:42" s="109" customFormat="1" ht="21" customHeight="1">
      <c r="A9" s="29">
        <v>3</v>
      </c>
      <c r="B9" s="29" t="s">
        <v>977</v>
      </c>
      <c r="C9" s="30" t="s">
        <v>18</v>
      </c>
      <c r="D9" s="31" t="s">
        <v>978</v>
      </c>
      <c r="E9" s="85"/>
      <c r="F9" s="57"/>
      <c r="G9" s="57"/>
      <c r="H9" s="57" t="s">
        <v>6</v>
      </c>
      <c r="I9" s="57"/>
      <c r="J9" s="57"/>
      <c r="K9" s="57"/>
      <c r="L9" s="57"/>
      <c r="M9" s="57"/>
      <c r="N9" s="57"/>
      <c r="O9" s="57" t="s">
        <v>6</v>
      </c>
      <c r="P9" s="57"/>
      <c r="Q9" s="57"/>
      <c r="R9" s="57"/>
      <c r="S9" s="57"/>
      <c r="T9" s="57"/>
      <c r="U9" s="57"/>
      <c r="V9" s="57" t="s">
        <v>6</v>
      </c>
      <c r="W9" s="57"/>
      <c r="X9" s="57"/>
      <c r="Y9" s="57"/>
      <c r="Z9" s="57"/>
      <c r="AA9" s="57"/>
      <c r="AB9" s="57"/>
      <c r="AC9" s="57"/>
      <c r="AD9" s="57"/>
      <c r="AE9" s="57"/>
      <c r="AF9" s="57"/>
      <c r="AG9" s="57"/>
      <c r="AH9" s="57"/>
      <c r="AI9" s="57"/>
      <c r="AJ9" s="11">
        <f t="shared" si="2"/>
        <v>3</v>
      </c>
      <c r="AK9" s="172">
        <f t="shared" si="3"/>
        <v>0</v>
      </c>
      <c r="AL9" s="189">
        <f t="shared" si="4"/>
        <v>0</v>
      </c>
      <c r="AM9" s="107"/>
      <c r="AN9" s="107"/>
      <c r="AO9" s="107"/>
      <c r="AP9" s="108"/>
    </row>
    <row r="10" spans="1:42" s="92" customFormat="1" ht="21" customHeight="1">
      <c r="A10" s="29">
        <v>4</v>
      </c>
      <c r="B10" s="29" t="s">
        <v>1071</v>
      </c>
      <c r="C10" s="30" t="s">
        <v>1072</v>
      </c>
      <c r="D10" s="31" t="s">
        <v>38</v>
      </c>
      <c r="E10" s="8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107"/>
      <c r="AN10" s="107"/>
      <c r="AO10" s="107"/>
      <c r="AP10" s="108"/>
    </row>
    <row r="11" spans="1:42" s="92" customFormat="1" ht="21" customHeight="1">
      <c r="A11" s="29">
        <v>5</v>
      </c>
      <c r="B11" s="29" t="s">
        <v>1073</v>
      </c>
      <c r="C11" s="30" t="s">
        <v>508</v>
      </c>
      <c r="D11" s="31" t="s">
        <v>116</v>
      </c>
      <c r="E11" s="85"/>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107"/>
      <c r="AN11" s="107"/>
      <c r="AO11" s="107"/>
      <c r="AP11" s="108"/>
    </row>
    <row r="12" spans="1:42" s="92" customFormat="1" ht="21" customHeight="1">
      <c r="A12" s="29">
        <v>6</v>
      </c>
      <c r="B12" s="29" t="s">
        <v>1022</v>
      </c>
      <c r="C12" s="30" t="s">
        <v>1023</v>
      </c>
      <c r="D12" s="31" t="s">
        <v>116</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107"/>
      <c r="AN12" s="107"/>
      <c r="AO12" s="107"/>
      <c r="AP12" s="108"/>
    </row>
    <row r="13" spans="1:42" s="92" customFormat="1" ht="21" customHeight="1">
      <c r="A13" s="29">
        <v>7</v>
      </c>
      <c r="B13" s="29" t="s">
        <v>1074</v>
      </c>
      <c r="C13" s="30" t="s">
        <v>325</v>
      </c>
      <c r="D13" s="31" t="s">
        <v>47</v>
      </c>
      <c r="E13" s="115"/>
      <c r="F13" s="116"/>
      <c r="G13" s="116"/>
      <c r="H13" s="116"/>
      <c r="I13" s="57"/>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89">
        <f t="shared" si="4"/>
        <v>0</v>
      </c>
      <c r="AM13" s="90"/>
      <c r="AN13" s="90"/>
      <c r="AO13" s="90"/>
    </row>
    <row r="14" spans="1:42" s="92" customFormat="1" ht="21" customHeight="1">
      <c r="A14" s="29">
        <v>8</v>
      </c>
      <c r="B14" s="29" t="s">
        <v>1075</v>
      </c>
      <c r="C14" s="30" t="s">
        <v>52</v>
      </c>
      <c r="D14" s="31" t="s">
        <v>70</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90"/>
      <c r="AN14" s="90"/>
      <c r="AO14" s="90"/>
    </row>
    <row r="15" spans="1:42" s="92" customFormat="1" ht="21" customHeight="1">
      <c r="A15" s="29">
        <v>9</v>
      </c>
      <c r="B15" s="29" t="s">
        <v>1076</v>
      </c>
      <c r="C15" s="30" t="s">
        <v>508</v>
      </c>
      <c r="D15" s="31" t="s">
        <v>14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89">
        <f t="shared" si="4"/>
        <v>0</v>
      </c>
      <c r="AM15" s="90"/>
      <c r="AN15" s="90"/>
      <c r="AO15" s="90"/>
    </row>
    <row r="16" spans="1:42" s="92" customFormat="1" ht="21" customHeight="1">
      <c r="A16" s="29">
        <v>10</v>
      </c>
      <c r="B16" s="29" t="s">
        <v>1077</v>
      </c>
      <c r="C16" s="30" t="s">
        <v>1078</v>
      </c>
      <c r="D16" s="31" t="s">
        <v>14</v>
      </c>
      <c r="E16" s="85"/>
      <c r="F16" s="57"/>
      <c r="G16" s="57"/>
      <c r="H16" s="57"/>
      <c r="I16" s="57"/>
      <c r="J16" s="57"/>
      <c r="K16" s="57"/>
      <c r="L16" s="57"/>
      <c r="M16" s="57"/>
      <c r="N16" s="57"/>
      <c r="O16" s="57" t="s">
        <v>6</v>
      </c>
      <c r="P16" s="57"/>
      <c r="Q16" s="57"/>
      <c r="R16" s="57"/>
      <c r="S16" s="57"/>
      <c r="T16" s="57"/>
      <c r="U16" s="57"/>
      <c r="V16" s="57"/>
      <c r="W16" s="57"/>
      <c r="X16" s="57"/>
      <c r="Y16" s="57"/>
      <c r="Z16" s="57"/>
      <c r="AA16" s="57"/>
      <c r="AB16" s="57"/>
      <c r="AC16" s="57"/>
      <c r="AD16" s="57"/>
      <c r="AE16" s="57"/>
      <c r="AF16" s="57"/>
      <c r="AG16" s="57"/>
      <c r="AH16" s="57"/>
      <c r="AI16" s="57"/>
      <c r="AJ16" s="11">
        <f t="shared" si="2"/>
        <v>1</v>
      </c>
      <c r="AK16" s="172">
        <f t="shared" si="3"/>
        <v>0</v>
      </c>
      <c r="AL16" s="189">
        <f t="shared" si="4"/>
        <v>0</v>
      </c>
      <c r="AM16" s="90"/>
      <c r="AN16" s="90"/>
      <c r="AO16" s="90"/>
    </row>
    <row r="17" spans="1:41" s="92" customFormat="1" ht="21" customHeight="1">
      <c r="A17" s="29">
        <v>11</v>
      </c>
      <c r="B17" s="29" t="s">
        <v>1079</v>
      </c>
      <c r="C17" s="30" t="s">
        <v>598</v>
      </c>
      <c r="D17" s="31" t="s">
        <v>148</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89">
        <f t="shared" si="4"/>
        <v>0</v>
      </c>
      <c r="AM17" s="90"/>
      <c r="AN17" s="90"/>
      <c r="AO17" s="90"/>
    </row>
    <row r="18" spans="1:41" s="92" customFormat="1" ht="21" customHeight="1">
      <c r="A18" s="29">
        <v>12</v>
      </c>
      <c r="B18" s="29" t="s">
        <v>1080</v>
      </c>
      <c r="C18" s="30" t="s">
        <v>133</v>
      </c>
      <c r="D18" s="31" t="s">
        <v>39</v>
      </c>
      <c r="E18" s="85"/>
      <c r="F18" s="57"/>
      <c r="G18" s="57"/>
      <c r="H18" s="57"/>
      <c r="I18" s="57"/>
      <c r="J18" s="57"/>
      <c r="K18" s="57" t="s">
        <v>7</v>
      </c>
      <c r="L18" s="57"/>
      <c r="M18" s="57"/>
      <c r="N18" s="57"/>
      <c r="O18" s="57"/>
      <c r="P18" s="57"/>
      <c r="Q18" s="57"/>
      <c r="R18" s="57"/>
      <c r="S18" s="57"/>
      <c r="T18" s="57"/>
      <c r="U18" s="57"/>
      <c r="V18" s="57" t="s">
        <v>6</v>
      </c>
      <c r="W18" s="57"/>
      <c r="X18" s="57"/>
      <c r="Y18" s="57"/>
      <c r="Z18" s="57"/>
      <c r="AA18" s="57"/>
      <c r="AB18" s="57"/>
      <c r="AC18" s="57"/>
      <c r="AD18" s="57"/>
      <c r="AE18" s="57"/>
      <c r="AF18" s="57"/>
      <c r="AG18" s="57"/>
      <c r="AH18" s="57"/>
      <c r="AI18" s="57"/>
      <c r="AJ18" s="11">
        <f t="shared" si="2"/>
        <v>1</v>
      </c>
      <c r="AK18" s="172">
        <f t="shared" si="3"/>
        <v>1</v>
      </c>
      <c r="AL18" s="189">
        <f t="shared" si="4"/>
        <v>0</v>
      </c>
      <c r="AM18" s="90"/>
      <c r="AN18" s="90"/>
      <c r="AO18" s="90"/>
    </row>
    <row r="19" spans="1:41" s="92" customFormat="1" ht="21" customHeight="1">
      <c r="A19" s="29">
        <v>13</v>
      </c>
      <c r="B19" s="29" t="s">
        <v>1081</v>
      </c>
      <c r="C19" s="30" t="s">
        <v>1082</v>
      </c>
      <c r="D19" s="31" t="s">
        <v>39</v>
      </c>
      <c r="E19" s="86"/>
      <c r="F19" s="86"/>
      <c r="G19" s="86"/>
      <c r="H19" s="86"/>
      <c r="I19" s="86"/>
      <c r="J19" s="86"/>
      <c r="K19" s="86"/>
      <c r="L19" s="86"/>
      <c r="M19" s="86"/>
      <c r="N19" s="86"/>
      <c r="O19" s="86"/>
      <c r="P19" s="86"/>
      <c r="Q19" s="86"/>
      <c r="R19" s="86"/>
      <c r="S19" s="86"/>
      <c r="T19" s="57"/>
      <c r="U19" s="86"/>
      <c r="V19" s="86"/>
      <c r="W19" s="41"/>
      <c r="X19" s="86"/>
      <c r="Y19" s="86"/>
      <c r="Z19" s="86"/>
      <c r="AA19" s="86"/>
      <c r="AB19" s="86"/>
      <c r="AC19" s="86"/>
      <c r="AD19" s="86"/>
      <c r="AE19" s="86"/>
      <c r="AF19" s="86"/>
      <c r="AG19" s="86"/>
      <c r="AH19" s="86"/>
      <c r="AI19" s="86"/>
      <c r="AJ19" s="11">
        <f t="shared" si="2"/>
        <v>0</v>
      </c>
      <c r="AK19" s="172">
        <f t="shared" si="3"/>
        <v>0</v>
      </c>
      <c r="AL19" s="189">
        <f t="shared" si="4"/>
        <v>0</v>
      </c>
      <c r="AM19" s="90"/>
      <c r="AN19" s="90"/>
      <c r="AO19" s="90"/>
    </row>
    <row r="20" spans="1:41" s="92" customFormat="1" ht="21" customHeight="1">
      <c r="A20" s="29">
        <v>14</v>
      </c>
      <c r="B20" s="29" t="s">
        <v>1083</v>
      </c>
      <c r="C20" s="30" t="s">
        <v>674</v>
      </c>
      <c r="D20" s="31" t="s">
        <v>32</v>
      </c>
      <c r="E20" s="85"/>
      <c r="F20" s="57"/>
      <c r="G20" s="57"/>
      <c r="H20" s="57"/>
      <c r="I20" s="57"/>
      <c r="J20" s="57"/>
      <c r="K20" s="57"/>
      <c r="L20" s="57"/>
      <c r="M20" s="57"/>
      <c r="N20" s="57"/>
      <c r="O20" s="57"/>
      <c r="P20" s="57"/>
      <c r="Q20" s="57"/>
      <c r="R20" s="57"/>
      <c r="S20" s="86"/>
      <c r="T20" s="57"/>
      <c r="U20" s="57"/>
      <c r="V20" s="57"/>
      <c r="W20" s="57"/>
      <c r="X20" s="57"/>
      <c r="Y20" s="57"/>
      <c r="Z20" s="57"/>
      <c r="AA20" s="57"/>
      <c r="AB20" s="57"/>
      <c r="AC20" s="57"/>
      <c r="AD20" s="57"/>
      <c r="AE20" s="57"/>
      <c r="AF20" s="57"/>
      <c r="AG20" s="57"/>
      <c r="AH20" s="57"/>
      <c r="AI20" s="57"/>
      <c r="AJ20" s="11">
        <f t="shared" si="2"/>
        <v>0</v>
      </c>
      <c r="AK20" s="172">
        <f t="shared" si="3"/>
        <v>0</v>
      </c>
      <c r="AL20" s="189">
        <f t="shared" si="4"/>
        <v>0</v>
      </c>
      <c r="AM20" s="344"/>
      <c r="AN20" s="310"/>
      <c r="AO20" s="90"/>
    </row>
    <row r="21" spans="1:41" s="92" customFormat="1" ht="21" customHeight="1">
      <c r="A21" s="29">
        <v>15</v>
      </c>
      <c r="B21" s="29" t="s">
        <v>1084</v>
      </c>
      <c r="C21" s="30" t="s">
        <v>904</v>
      </c>
      <c r="D21" s="31" t="s">
        <v>87</v>
      </c>
      <c r="E21" s="85"/>
      <c r="F21" s="57"/>
      <c r="G21" s="57"/>
      <c r="H21" s="57"/>
      <c r="I21" s="57"/>
      <c r="J21" s="57"/>
      <c r="K21" s="57"/>
      <c r="L21" s="57"/>
      <c r="M21" s="57"/>
      <c r="N21" s="57"/>
      <c r="O21" s="57"/>
      <c r="P21" s="57"/>
      <c r="Q21" s="57"/>
      <c r="R21" s="57"/>
      <c r="S21" s="57"/>
      <c r="T21" s="57"/>
      <c r="U21" s="57"/>
      <c r="V21" s="57" t="s">
        <v>6</v>
      </c>
      <c r="W21" s="57"/>
      <c r="X21" s="57"/>
      <c r="Y21" s="57"/>
      <c r="Z21" s="57"/>
      <c r="AA21" s="57"/>
      <c r="AB21" s="57"/>
      <c r="AC21" s="57"/>
      <c r="AD21" s="57"/>
      <c r="AE21" s="57"/>
      <c r="AF21" s="57"/>
      <c r="AG21" s="57"/>
      <c r="AH21" s="57"/>
      <c r="AI21" s="57"/>
      <c r="AJ21" s="11">
        <f t="shared" si="2"/>
        <v>1</v>
      </c>
      <c r="AK21" s="172">
        <f t="shared" si="3"/>
        <v>0</v>
      </c>
      <c r="AL21" s="189">
        <f t="shared" si="4"/>
        <v>0</v>
      </c>
      <c r="AM21" s="90"/>
      <c r="AN21" s="90"/>
      <c r="AO21" s="90"/>
    </row>
    <row r="22" spans="1:41" s="92" customFormat="1" ht="21" customHeight="1">
      <c r="A22" s="29">
        <v>16</v>
      </c>
      <c r="B22" s="29" t="s">
        <v>1085</v>
      </c>
      <c r="C22" s="30" t="s">
        <v>1086</v>
      </c>
      <c r="D22" s="31" t="s">
        <v>748</v>
      </c>
      <c r="E22" s="85"/>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89">
        <f t="shared" si="4"/>
        <v>0</v>
      </c>
      <c r="AM22" s="90"/>
      <c r="AN22" s="90"/>
      <c r="AO22" s="90"/>
    </row>
    <row r="23" spans="1:41" s="92" customFormat="1" ht="21" customHeight="1">
      <c r="A23" s="29">
        <v>17</v>
      </c>
      <c r="B23" s="29" t="s">
        <v>1087</v>
      </c>
      <c r="C23" s="30" t="s">
        <v>1088</v>
      </c>
      <c r="D23" s="31" t="s">
        <v>99</v>
      </c>
      <c r="E23" s="85"/>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89">
        <f t="shared" si="4"/>
        <v>0</v>
      </c>
      <c r="AM23" s="90"/>
      <c r="AN23" s="90"/>
      <c r="AO23" s="90"/>
    </row>
    <row r="24" spans="1:41" s="92" customFormat="1" ht="21" customHeight="1">
      <c r="A24" s="29">
        <v>18</v>
      </c>
      <c r="B24" s="29" t="s">
        <v>1089</v>
      </c>
      <c r="C24" s="30" t="s">
        <v>431</v>
      </c>
      <c r="D24" s="31" t="s">
        <v>1090</v>
      </c>
      <c r="E24" s="85"/>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89">
        <f t="shared" si="4"/>
        <v>0</v>
      </c>
      <c r="AM24" s="90"/>
      <c r="AN24" s="90"/>
      <c r="AO24" s="90"/>
    </row>
    <row r="25" spans="1:41" s="92" customFormat="1" ht="21" customHeight="1">
      <c r="A25" s="29">
        <v>19</v>
      </c>
      <c r="B25" s="29" t="s">
        <v>980</v>
      </c>
      <c r="C25" s="30" t="s">
        <v>981</v>
      </c>
      <c r="D25" s="31" t="s">
        <v>28</v>
      </c>
      <c r="E25" s="85"/>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89">
        <f t="shared" si="4"/>
        <v>0</v>
      </c>
      <c r="AM25" s="90"/>
      <c r="AN25" s="90"/>
      <c r="AO25" s="90"/>
    </row>
    <row r="26" spans="1:41" s="92" customFormat="1" ht="21" customHeight="1">
      <c r="A26" s="29">
        <v>20</v>
      </c>
      <c r="B26" s="29" t="s">
        <v>1091</v>
      </c>
      <c r="C26" s="30" t="s">
        <v>69</v>
      </c>
      <c r="D26" s="31" t="s">
        <v>28</v>
      </c>
      <c r="E26" s="5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89">
        <f t="shared" si="4"/>
        <v>0</v>
      </c>
      <c r="AM26" s="90"/>
      <c r="AN26" s="90"/>
      <c r="AO26" s="90"/>
    </row>
    <row r="27" spans="1:41" s="92" customFormat="1" ht="21" customHeight="1">
      <c r="A27" s="29">
        <v>21</v>
      </c>
      <c r="B27" s="29" t="s">
        <v>1092</v>
      </c>
      <c r="C27" s="30" t="s">
        <v>199</v>
      </c>
      <c r="D27" s="31" t="s">
        <v>28</v>
      </c>
      <c r="E27" s="55"/>
      <c r="F27" s="57"/>
      <c r="G27" s="57"/>
      <c r="H27" s="57" t="s">
        <v>6</v>
      </c>
      <c r="I27" s="57"/>
      <c r="J27" s="57"/>
      <c r="K27" s="57"/>
      <c r="L27" s="57"/>
      <c r="M27" s="57"/>
      <c r="N27" s="57"/>
      <c r="O27" s="57" t="s">
        <v>6</v>
      </c>
      <c r="P27" s="57"/>
      <c r="Q27" s="57"/>
      <c r="R27" s="57"/>
      <c r="S27" s="57"/>
      <c r="T27" s="57"/>
      <c r="U27" s="57"/>
      <c r="V27" s="57" t="s">
        <v>6</v>
      </c>
      <c r="W27" s="57"/>
      <c r="X27" s="57"/>
      <c r="Y27" s="57"/>
      <c r="Z27" s="57"/>
      <c r="AA27" s="57"/>
      <c r="AB27" s="57"/>
      <c r="AC27" s="57"/>
      <c r="AD27" s="57"/>
      <c r="AE27" s="57"/>
      <c r="AF27" s="57"/>
      <c r="AG27" s="57"/>
      <c r="AH27" s="57"/>
      <c r="AI27" s="57"/>
      <c r="AJ27" s="11">
        <f t="shared" si="2"/>
        <v>3</v>
      </c>
      <c r="AK27" s="172">
        <f t="shared" si="3"/>
        <v>0</v>
      </c>
      <c r="AL27" s="189">
        <f t="shared" si="4"/>
        <v>0</v>
      </c>
      <c r="AM27" s="90"/>
      <c r="AN27" s="90"/>
      <c r="AO27" s="90"/>
    </row>
    <row r="28" spans="1:41" s="92" customFormat="1" ht="21" customHeight="1">
      <c r="A28" s="29">
        <v>22</v>
      </c>
      <c r="B28" s="29" t="s">
        <v>1093</v>
      </c>
      <c r="C28" s="30" t="s">
        <v>83</v>
      </c>
      <c r="D28" s="31" t="s">
        <v>26</v>
      </c>
      <c r="E28" s="5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90"/>
      <c r="AN28" s="90"/>
      <c r="AO28" s="90"/>
    </row>
    <row r="29" spans="1:41" s="92" customFormat="1" ht="21" customHeight="1">
      <c r="A29" s="29">
        <v>23</v>
      </c>
      <c r="B29" s="29" t="s">
        <v>1024</v>
      </c>
      <c r="C29" s="30" t="s">
        <v>1025</v>
      </c>
      <c r="D29" s="31" t="s">
        <v>144</v>
      </c>
      <c r="E29" s="55"/>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89">
        <f t="shared" si="4"/>
        <v>0</v>
      </c>
      <c r="AM29" s="90"/>
      <c r="AN29" s="90"/>
      <c r="AO29" s="90"/>
    </row>
    <row r="30" spans="1:41" s="92" customFormat="1" ht="21" customHeight="1">
      <c r="A30" s="29">
        <v>24</v>
      </c>
      <c r="B30" s="29" t="s">
        <v>1026</v>
      </c>
      <c r="C30" s="30" t="s">
        <v>1027</v>
      </c>
      <c r="D30" s="31" t="s">
        <v>73</v>
      </c>
      <c r="E30" s="55"/>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90"/>
      <c r="AN30" s="90"/>
      <c r="AO30" s="90"/>
    </row>
    <row r="31" spans="1:41" s="92" customFormat="1" ht="21" customHeight="1">
      <c r="A31" s="29">
        <v>25</v>
      </c>
      <c r="B31" s="29" t="s">
        <v>1094</v>
      </c>
      <c r="C31" s="30" t="s">
        <v>61</v>
      </c>
      <c r="D31" s="31" t="s">
        <v>9</v>
      </c>
      <c r="E31" s="85"/>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89">
        <f t="shared" si="4"/>
        <v>0</v>
      </c>
      <c r="AM31" s="90"/>
      <c r="AN31" s="90"/>
      <c r="AO31" s="90"/>
    </row>
    <row r="32" spans="1:41" s="92" customFormat="1" ht="21" customHeight="1">
      <c r="A32" s="29">
        <v>26</v>
      </c>
      <c r="B32" s="29" t="s">
        <v>1095</v>
      </c>
      <c r="C32" s="30" t="s">
        <v>1096</v>
      </c>
      <c r="D32" s="31" t="s">
        <v>55</v>
      </c>
      <c r="E32" s="85"/>
      <c r="F32" s="57"/>
      <c r="G32" s="57"/>
      <c r="H32" s="57"/>
      <c r="I32" s="57"/>
      <c r="J32" s="57"/>
      <c r="K32" s="57" t="s">
        <v>6</v>
      </c>
      <c r="L32" s="57"/>
      <c r="M32" s="57"/>
      <c r="N32" s="57"/>
      <c r="O32" s="57" t="s">
        <v>6</v>
      </c>
      <c r="P32" s="57"/>
      <c r="Q32" s="57"/>
      <c r="R32" s="57"/>
      <c r="S32" s="57"/>
      <c r="T32" s="57"/>
      <c r="U32" s="57"/>
      <c r="V32" s="57" t="s">
        <v>6</v>
      </c>
      <c r="W32" s="57"/>
      <c r="X32" s="57"/>
      <c r="Y32" s="57"/>
      <c r="Z32" s="57"/>
      <c r="AA32" s="57"/>
      <c r="AB32" s="57"/>
      <c r="AC32" s="57"/>
      <c r="AD32" s="57"/>
      <c r="AE32" s="57"/>
      <c r="AF32" s="57"/>
      <c r="AG32" s="57"/>
      <c r="AH32" s="57"/>
      <c r="AI32" s="57"/>
      <c r="AJ32" s="11">
        <f t="shared" si="2"/>
        <v>3</v>
      </c>
      <c r="AK32" s="172">
        <f t="shared" si="3"/>
        <v>0</v>
      </c>
      <c r="AL32" s="189">
        <f t="shared" si="4"/>
        <v>0</v>
      </c>
      <c r="AM32" s="90"/>
      <c r="AN32" s="90"/>
      <c r="AO32" s="90"/>
    </row>
    <row r="33" spans="1:41" s="92" customFormat="1" ht="21" customHeight="1">
      <c r="A33" s="29">
        <v>27</v>
      </c>
      <c r="B33" s="29" t="s">
        <v>1097</v>
      </c>
      <c r="C33" s="30" t="s">
        <v>1098</v>
      </c>
      <c r="D33" s="31" t="s">
        <v>43</v>
      </c>
      <c r="E33" s="85"/>
      <c r="F33" s="57"/>
      <c r="G33" s="57"/>
      <c r="H33" s="57" t="s">
        <v>6</v>
      </c>
      <c r="I33" s="57"/>
      <c r="J33" s="57"/>
      <c r="K33" s="57"/>
      <c r="L33" s="57"/>
      <c r="M33" s="57"/>
      <c r="N33" s="57"/>
      <c r="O33" s="57" t="s">
        <v>6</v>
      </c>
      <c r="P33" s="57"/>
      <c r="Q33" s="57"/>
      <c r="R33" s="57"/>
      <c r="S33" s="57"/>
      <c r="T33" s="57"/>
      <c r="U33" s="57"/>
      <c r="V33" s="57" t="s">
        <v>6</v>
      </c>
      <c r="W33" s="57"/>
      <c r="X33" s="57"/>
      <c r="Y33" s="57"/>
      <c r="Z33" s="57"/>
      <c r="AA33" s="57"/>
      <c r="AB33" s="57"/>
      <c r="AC33" s="57"/>
      <c r="AD33" s="57"/>
      <c r="AE33" s="57"/>
      <c r="AF33" s="57"/>
      <c r="AG33" s="57"/>
      <c r="AH33" s="57"/>
      <c r="AI33" s="57"/>
      <c r="AJ33" s="11">
        <f t="shared" si="2"/>
        <v>3</v>
      </c>
      <c r="AK33" s="172">
        <f t="shared" si="3"/>
        <v>0</v>
      </c>
      <c r="AL33" s="189">
        <f t="shared" si="4"/>
        <v>0</v>
      </c>
      <c r="AM33" s="90"/>
      <c r="AN33" s="90"/>
      <c r="AO33" s="90"/>
    </row>
    <row r="34" spans="1:41" s="92" customFormat="1" ht="21" customHeight="1">
      <c r="A34" s="29">
        <v>28</v>
      </c>
      <c r="B34" s="29" t="s">
        <v>1099</v>
      </c>
      <c r="C34" s="30" t="s">
        <v>1100</v>
      </c>
      <c r="D34" s="31" t="s">
        <v>92</v>
      </c>
      <c r="E34" s="85"/>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11">
        <f t="shared" si="2"/>
        <v>0</v>
      </c>
      <c r="AK34" s="172">
        <f t="shared" si="3"/>
        <v>0</v>
      </c>
      <c r="AL34" s="189">
        <f t="shared" si="4"/>
        <v>0</v>
      </c>
      <c r="AM34" s="90"/>
      <c r="AN34" s="90"/>
      <c r="AO34" s="90"/>
    </row>
    <row r="35" spans="1:41" s="92" customFormat="1" ht="21" customHeight="1">
      <c r="A35" s="29">
        <v>29</v>
      </c>
      <c r="B35" s="29" t="s">
        <v>1101</v>
      </c>
      <c r="C35" s="30" t="s">
        <v>979</v>
      </c>
      <c r="D35" s="31" t="s">
        <v>76</v>
      </c>
      <c r="E35" s="85"/>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11">
        <f t="shared" si="2"/>
        <v>0</v>
      </c>
      <c r="AK35" s="172">
        <f t="shared" si="3"/>
        <v>0</v>
      </c>
      <c r="AL35" s="189">
        <f t="shared" si="4"/>
        <v>0</v>
      </c>
      <c r="AM35" s="90"/>
      <c r="AN35" s="90"/>
      <c r="AO35" s="90"/>
    </row>
    <row r="36" spans="1:41" s="92" customFormat="1" ht="21" customHeight="1">
      <c r="A36" s="29">
        <v>30</v>
      </c>
      <c r="B36" s="29" t="s">
        <v>1102</v>
      </c>
      <c r="C36" s="30" t="s">
        <v>1103</v>
      </c>
      <c r="D36" s="31" t="s">
        <v>68</v>
      </c>
      <c r="E36" s="85"/>
      <c r="F36" s="57"/>
      <c r="G36" s="57"/>
      <c r="H36" s="57"/>
      <c r="I36" s="57"/>
      <c r="J36" s="57"/>
      <c r="K36" s="57" t="s">
        <v>6</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11">
        <f t="shared" si="2"/>
        <v>1</v>
      </c>
      <c r="AK36" s="172">
        <f t="shared" si="3"/>
        <v>0</v>
      </c>
      <c r="AL36" s="189">
        <f t="shared" si="4"/>
        <v>0</v>
      </c>
      <c r="AM36" s="90"/>
      <c r="AN36" s="90"/>
      <c r="AO36" s="90"/>
    </row>
    <row r="37" spans="1:41" s="92" customFormat="1" ht="21" customHeight="1">
      <c r="A37" s="29">
        <v>31</v>
      </c>
      <c r="B37" s="29" t="s">
        <v>1104</v>
      </c>
      <c r="C37" s="30" t="s">
        <v>1105</v>
      </c>
      <c r="D37" s="31" t="s">
        <v>65</v>
      </c>
      <c r="E37" s="85"/>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89">
        <f t="shared" si="4"/>
        <v>0</v>
      </c>
      <c r="AM37" s="90"/>
      <c r="AN37" s="90"/>
      <c r="AO37" s="90"/>
    </row>
    <row r="38" spans="1:41" s="92" customFormat="1" ht="21" customHeight="1">
      <c r="A38" s="29">
        <v>32</v>
      </c>
      <c r="B38" s="29" t="s">
        <v>1106</v>
      </c>
      <c r="C38" s="30" t="s">
        <v>52</v>
      </c>
      <c r="D38" s="31" t="s">
        <v>97</v>
      </c>
      <c r="E38" s="85"/>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89">
        <f t="shared" si="4"/>
        <v>0</v>
      </c>
      <c r="AM38" s="90"/>
      <c r="AN38" s="90"/>
      <c r="AO38" s="90"/>
    </row>
    <row r="39" spans="1:41" s="92" customFormat="1" ht="21" customHeight="1">
      <c r="A39" s="29">
        <v>33</v>
      </c>
      <c r="B39" s="29" t="s">
        <v>1107</v>
      </c>
      <c r="C39" s="30" t="s">
        <v>1108</v>
      </c>
      <c r="D39" s="31" t="s">
        <v>93</v>
      </c>
      <c r="E39" s="85"/>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11">
        <f t="shared" si="2"/>
        <v>0</v>
      </c>
      <c r="AK39" s="172">
        <f t="shared" si="3"/>
        <v>0</v>
      </c>
      <c r="AL39" s="189">
        <f t="shared" si="4"/>
        <v>0</v>
      </c>
      <c r="AM39" s="90"/>
      <c r="AN39" s="90"/>
      <c r="AO39" s="90"/>
    </row>
    <row r="40" spans="1:41" s="92" customFormat="1" ht="21" customHeight="1">
      <c r="A40" s="323" t="s">
        <v>10</v>
      </c>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11">
        <f>SUM(AJ7:AJ39)</f>
        <v>22</v>
      </c>
      <c r="AK40" s="11">
        <f>SUM(AK7:AK39)</f>
        <v>1</v>
      </c>
      <c r="AL40" s="11">
        <f>SUM(AL7:AL39)</f>
        <v>0</v>
      </c>
      <c r="AM40" s="91"/>
      <c r="AN40" s="91"/>
    </row>
    <row r="41" spans="1:41" s="17" customFormat="1" ht="21" customHeight="1">
      <c r="A41" s="324" t="s">
        <v>1410</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6"/>
      <c r="AM41" s="173"/>
    </row>
    <row r="42" spans="1:41">
      <c r="C42" s="8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41">
      <c r="C43" s="87"/>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1">
      <c r="C44" s="327"/>
      <c r="D44" s="327"/>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1">
      <c r="C45" s="327"/>
      <c r="D45" s="327"/>
      <c r="E45" s="327"/>
      <c r="F45" s="327"/>
      <c r="G45" s="32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27"/>
      <c r="D46" s="327"/>
      <c r="E46" s="32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27"/>
      <c r="D47" s="327"/>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sheetData>
  <mergeCells count="22">
    <mergeCell ref="C47:D47"/>
    <mergeCell ref="C44:D44"/>
    <mergeCell ref="C45:G45"/>
    <mergeCell ref="AM20:AN20"/>
    <mergeCell ref="A40:AI40"/>
    <mergeCell ref="C46:E46"/>
    <mergeCell ref="A41:AL41"/>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2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34" zoomScaleNormal="100" workbookViewId="0">
      <selection activeCell="X44" sqref="X44"/>
    </sheetView>
  </sheetViews>
  <sheetFormatPr defaultColWidth="9.33203125" defaultRowHeight="18"/>
  <cols>
    <col min="1" max="1" width="7" style="209" customWidth="1"/>
    <col min="2" max="2" width="16.33203125" style="16" customWidth="1"/>
    <col min="3" max="3" width="21.5" style="16" customWidth="1"/>
    <col min="4" max="4" width="10.5" style="16" customWidth="1"/>
    <col min="5" max="35" width="4" style="16" customWidth="1"/>
    <col min="36" max="37" width="6.5" style="16" customWidth="1"/>
    <col min="38" max="38" width="9.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ht="2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35.25" customHeight="1">
      <c r="A3" s="320" t="s">
        <v>1422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47" t="s">
        <v>3</v>
      </c>
      <c r="B5" s="349" t="s">
        <v>4</v>
      </c>
      <c r="C5" s="351" t="s">
        <v>5</v>
      </c>
      <c r="D5" s="352"/>
      <c r="E5" s="204">
        <f>DATE(R4,M4,1)</f>
        <v>44470</v>
      </c>
      <c r="F5" s="204">
        <f>E5+1</f>
        <v>44471</v>
      </c>
      <c r="G5" s="204">
        <f t="shared" ref="G5:AI5" si="0">F5+1</f>
        <v>44472</v>
      </c>
      <c r="H5" s="204">
        <f t="shared" si="0"/>
        <v>44473</v>
      </c>
      <c r="I5" s="204">
        <f t="shared" si="0"/>
        <v>44474</v>
      </c>
      <c r="J5" s="204">
        <f t="shared" si="0"/>
        <v>44475</v>
      </c>
      <c r="K5" s="204">
        <f t="shared" si="0"/>
        <v>44476</v>
      </c>
      <c r="L5" s="204">
        <f t="shared" si="0"/>
        <v>44477</v>
      </c>
      <c r="M5" s="204">
        <f t="shared" si="0"/>
        <v>44478</v>
      </c>
      <c r="N5" s="204">
        <f t="shared" si="0"/>
        <v>44479</v>
      </c>
      <c r="O5" s="204">
        <f t="shared" si="0"/>
        <v>44480</v>
      </c>
      <c r="P5" s="204">
        <f t="shared" si="0"/>
        <v>44481</v>
      </c>
      <c r="Q5" s="204">
        <f t="shared" si="0"/>
        <v>44482</v>
      </c>
      <c r="R5" s="204">
        <f t="shared" si="0"/>
        <v>44483</v>
      </c>
      <c r="S5" s="204">
        <f t="shared" si="0"/>
        <v>44484</v>
      </c>
      <c r="T5" s="204">
        <f t="shared" si="0"/>
        <v>44485</v>
      </c>
      <c r="U5" s="204">
        <f t="shared" si="0"/>
        <v>44486</v>
      </c>
      <c r="V5" s="204">
        <f t="shared" si="0"/>
        <v>44487</v>
      </c>
      <c r="W5" s="204">
        <f t="shared" si="0"/>
        <v>44488</v>
      </c>
      <c r="X5" s="204">
        <f t="shared" si="0"/>
        <v>44489</v>
      </c>
      <c r="Y5" s="204">
        <f t="shared" si="0"/>
        <v>44490</v>
      </c>
      <c r="Z5" s="204">
        <f t="shared" si="0"/>
        <v>44491</v>
      </c>
      <c r="AA5" s="204">
        <f t="shared" si="0"/>
        <v>44492</v>
      </c>
      <c r="AB5" s="204">
        <f t="shared" si="0"/>
        <v>44493</v>
      </c>
      <c r="AC5" s="204">
        <f t="shared" si="0"/>
        <v>44494</v>
      </c>
      <c r="AD5" s="204">
        <f t="shared" si="0"/>
        <v>44495</v>
      </c>
      <c r="AE5" s="204">
        <f t="shared" si="0"/>
        <v>44496</v>
      </c>
      <c r="AF5" s="204">
        <f t="shared" si="0"/>
        <v>44497</v>
      </c>
      <c r="AG5" s="204">
        <f t="shared" si="0"/>
        <v>44498</v>
      </c>
      <c r="AH5" s="204">
        <f t="shared" si="0"/>
        <v>44499</v>
      </c>
      <c r="AI5" s="204">
        <f t="shared" si="0"/>
        <v>44500</v>
      </c>
      <c r="AJ5" s="345" t="s">
        <v>6</v>
      </c>
      <c r="AK5" s="345" t="s">
        <v>7</v>
      </c>
      <c r="AL5" s="345" t="s">
        <v>8</v>
      </c>
    </row>
    <row r="6" spans="1:41" s="17" customFormat="1" ht="21" customHeight="1">
      <c r="A6" s="348"/>
      <c r="B6" s="350"/>
      <c r="C6" s="353"/>
      <c r="D6" s="354"/>
      <c r="E6" s="205">
        <f>IF(WEEKDAY(E5)=1,"CN",WEEKDAY(E5))</f>
        <v>6</v>
      </c>
      <c r="F6" s="205">
        <f t="shared" ref="F6:AI6" si="1">IF(WEEKDAY(F5)=1,"CN",WEEKDAY(F5))</f>
        <v>7</v>
      </c>
      <c r="G6" s="205" t="str">
        <f t="shared" si="1"/>
        <v>CN</v>
      </c>
      <c r="H6" s="205">
        <f t="shared" si="1"/>
        <v>2</v>
      </c>
      <c r="I6" s="205">
        <f t="shared" si="1"/>
        <v>3</v>
      </c>
      <c r="J6" s="205">
        <f t="shared" si="1"/>
        <v>4</v>
      </c>
      <c r="K6" s="205">
        <f t="shared" si="1"/>
        <v>5</v>
      </c>
      <c r="L6" s="205">
        <f t="shared" si="1"/>
        <v>6</v>
      </c>
      <c r="M6" s="205">
        <f t="shared" si="1"/>
        <v>7</v>
      </c>
      <c r="N6" s="205" t="str">
        <f t="shared" si="1"/>
        <v>CN</v>
      </c>
      <c r="O6" s="205">
        <f t="shared" si="1"/>
        <v>2</v>
      </c>
      <c r="P6" s="205">
        <f t="shared" si="1"/>
        <v>3</v>
      </c>
      <c r="Q6" s="205">
        <f t="shared" si="1"/>
        <v>4</v>
      </c>
      <c r="R6" s="205">
        <f t="shared" si="1"/>
        <v>5</v>
      </c>
      <c r="S6" s="205">
        <f t="shared" si="1"/>
        <v>6</v>
      </c>
      <c r="T6" s="205">
        <f t="shared" si="1"/>
        <v>7</v>
      </c>
      <c r="U6" s="205" t="str">
        <f t="shared" si="1"/>
        <v>CN</v>
      </c>
      <c r="V6" s="205">
        <f t="shared" si="1"/>
        <v>2</v>
      </c>
      <c r="W6" s="205">
        <f t="shared" si="1"/>
        <v>3</v>
      </c>
      <c r="X6" s="205">
        <f t="shared" si="1"/>
        <v>4</v>
      </c>
      <c r="Y6" s="205">
        <f t="shared" si="1"/>
        <v>5</v>
      </c>
      <c r="Z6" s="205">
        <f t="shared" si="1"/>
        <v>6</v>
      </c>
      <c r="AA6" s="205">
        <f t="shared" si="1"/>
        <v>7</v>
      </c>
      <c r="AB6" s="205" t="str">
        <f t="shared" si="1"/>
        <v>CN</v>
      </c>
      <c r="AC6" s="205">
        <f t="shared" si="1"/>
        <v>2</v>
      </c>
      <c r="AD6" s="205">
        <f t="shared" si="1"/>
        <v>3</v>
      </c>
      <c r="AE6" s="205">
        <f t="shared" si="1"/>
        <v>4</v>
      </c>
      <c r="AF6" s="205">
        <f t="shared" si="1"/>
        <v>5</v>
      </c>
      <c r="AG6" s="205">
        <f t="shared" si="1"/>
        <v>6</v>
      </c>
      <c r="AH6" s="205">
        <f t="shared" si="1"/>
        <v>7</v>
      </c>
      <c r="AI6" s="205" t="str">
        <f t="shared" si="1"/>
        <v>CN</v>
      </c>
      <c r="AJ6" s="346"/>
      <c r="AK6" s="346"/>
      <c r="AL6" s="346"/>
    </row>
    <row r="7" spans="1:41" s="17" customFormat="1" ht="21.95" customHeight="1">
      <c r="A7" s="210">
        <v>1</v>
      </c>
      <c r="B7" s="208" t="s">
        <v>1111</v>
      </c>
      <c r="C7" s="34" t="s">
        <v>904</v>
      </c>
      <c r="D7" s="35" t="s">
        <v>38</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7">
        <f t="shared" ref="AJ7:AJ24" si="2">COUNTIF(E7:AI7,"K")+2*COUNTIF(E7:AI7,"2K")+COUNTIF(E7:AI7,"TK")+COUNTIF(E7:AI7,"KT")+COUNTIF(E7:AI7,"PK")+COUNTIF(E7:AI7,"KP")+2*COUNTIF(E7:AI7,"K2")</f>
        <v>0</v>
      </c>
      <c r="AK7" s="207">
        <f t="shared" ref="AK7:AK24" si="3">COUNTIF(F7:AJ7,"P")+2*COUNTIF(F7:AJ7,"2P")+COUNTIF(F7:AJ7,"TP")+COUNTIF(F7:AJ7,"PT")+COUNTIF(F7:AJ7,"PK")+COUNTIF(F7:AJ7,"KP")+2*COUNTIF(F7:AJ7,"P2")</f>
        <v>0</v>
      </c>
      <c r="AL7" s="207">
        <f t="shared" ref="AL7:AL24" si="4">COUNTIF(E7:AI7,"T")+2*COUNTIF(E7:AI7,"2T")+2*COUNTIF(E7:AI7,"T2")+COUNTIF(E7:AI7,"PT")+COUNTIF(E7:AI7,"TP")+COUNTIF(E7:AI7,"TK")+COUNTIF(E7:AI7,"KT")</f>
        <v>0</v>
      </c>
      <c r="AM7" s="18"/>
      <c r="AN7" s="19"/>
      <c r="AO7" s="88"/>
    </row>
    <row r="8" spans="1:41" s="17" customFormat="1" ht="21.95" customHeight="1">
      <c r="A8" s="210">
        <v>2</v>
      </c>
      <c r="B8" s="104" t="s">
        <v>1112</v>
      </c>
      <c r="C8" s="169" t="s">
        <v>33</v>
      </c>
      <c r="D8" s="170" t="s">
        <v>46</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7">
        <f t="shared" si="2"/>
        <v>0</v>
      </c>
      <c r="AK8" s="207">
        <f t="shared" si="3"/>
        <v>0</v>
      </c>
      <c r="AL8" s="207">
        <f t="shared" si="4"/>
        <v>0</v>
      </c>
      <c r="AM8" s="88"/>
      <c r="AN8" s="88"/>
      <c r="AO8" s="88"/>
    </row>
    <row r="9" spans="1:41" s="17" customFormat="1" ht="21.95" customHeight="1">
      <c r="A9" s="210">
        <v>3</v>
      </c>
      <c r="B9" s="208" t="s">
        <v>1113</v>
      </c>
      <c r="C9" s="34" t="s">
        <v>1114</v>
      </c>
      <c r="D9" s="35" t="s">
        <v>70</v>
      </c>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7">
        <f t="shared" si="2"/>
        <v>0</v>
      </c>
      <c r="AK9" s="207">
        <f t="shared" si="3"/>
        <v>0</v>
      </c>
      <c r="AL9" s="207">
        <f t="shared" si="4"/>
        <v>0</v>
      </c>
      <c r="AM9" s="88"/>
      <c r="AN9" s="88"/>
      <c r="AO9" s="88"/>
    </row>
    <row r="10" spans="1:41" s="17" customFormat="1" ht="21.95" customHeight="1">
      <c r="A10" s="210">
        <v>4</v>
      </c>
      <c r="B10" s="208" t="s">
        <v>1115</v>
      </c>
      <c r="C10" s="34" t="s">
        <v>1116</v>
      </c>
      <c r="D10" s="170" t="s">
        <v>641</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7">
        <f t="shared" si="2"/>
        <v>0</v>
      </c>
      <c r="AK10" s="207">
        <f t="shared" si="3"/>
        <v>0</v>
      </c>
      <c r="AL10" s="207">
        <f t="shared" si="4"/>
        <v>0</v>
      </c>
      <c r="AM10" s="88"/>
      <c r="AN10" s="88"/>
      <c r="AO10" s="88"/>
    </row>
    <row r="11" spans="1:41" s="17" customFormat="1" ht="21.95" customHeight="1">
      <c r="A11" s="210">
        <v>5</v>
      </c>
      <c r="B11" s="208" t="s">
        <v>1117</v>
      </c>
      <c r="C11" s="34" t="s">
        <v>1118</v>
      </c>
      <c r="D11" s="35" t="s">
        <v>830</v>
      </c>
      <c r="E11" s="205"/>
      <c r="F11" s="205"/>
      <c r="G11" s="205"/>
      <c r="H11" s="205"/>
      <c r="I11" s="205"/>
      <c r="J11" s="205"/>
      <c r="K11" s="205"/>
      <c r="L11" s="205" t="s">
        <v>6</v>
      </c>
      <c r="M11" s="205"/>
      <c r="N11" s="205"/>
      <c r="O11" s="205"/>
      <c r="P11" s="205"/>
      <c r="Q11" s="205"/>
      <c r="R11" s="205"/>
      <c r="S11" s="205" t="s">
        <v>6</v>
      </c>
      <c r="T11" s="205"/>
      <c r="U11" s="205"/>
      <c r="V11" s="205" t="s">
        <v>6</v>
      </c>
      <c r="W11" s="205" t="s">
        <v>6</v>
      </c>
      <c r="X11" s="205"/>
      <c r="Y11" s="205"/>
      <c r="Z11" s="205"/>
      <c r="AA11" s="205"/>
      <c r="AB11" s="205"/>
      <c r="AC11" s="205"/>
      <c r="AD11" s="205"/>
      <c r="AE11" s="205"/>
      <c r="AF11" s="205"/>
      <c r="AG11" s="205"/>
      <c r="AH11" s="205"/>
      <c r="AI11" s="205"/>
      <c r="AJ11" s="207">
        <f t="shared" si="2"/>
        <v>4</v>
      </c>
      <c r="AK11" s="207">
        <f t="shared" si="3"/>
        <v>0</v>
      </c>
      <c r="AL11" s="207">
        <f t="shared" si="4"/>
        <v>0</v>
      </c>
      <c r="AM11" s="88"/>
      <c r="AN11" s="88"/>
      <c r="AO11" s="88"/>
    </row>
    <row r="12" spans="1:41" s="17" customFormat="1" ht="21.95" customHeight="1">
      <c r="A12" s="210">
        <v>6</v>
      </c>
      <c r="B12" s="208" t="s">
        <v>1119</v>
      </c>
      <c r="C12" s="34" t="s">
        <v>1120</v>
      </c>
      <c r="D12" s="35" t="s">
        <v>87</v>
      </c>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7">
        <f t="shared" si="2"/>
        <v>0</v>
      </c>
      <c r="AK12" s="207">
        <f t="shared" si="3"/>
        <v>0</v>
      </c>
      <c r="AL12" s="207">
        <f t="shared" si="4"/>
        <v>0</v>
      </c>
      <c r="AM12" s="88"/>
      <c r="AN12" s="88"/>
      <c r="AO12" s="88"/>
    </row>
    <row r="13" spans="1:41" s="17" customFormat="1" ht="21.95" customHeight="1">
      <c r="A13" s="210">
        <v>7</v>
      </c>
      <c r="B13" s="208" t="s">
        <v>1121</v>
      </c>
      <c r="C13" s="34" t="s">
        <v>1122</v>
      </c>
      <c r="D13" s="35" t="s">
        <v>59</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7">
        <f t="shared" si="2"/>
        <v>0</v>
      </c>
      <c r="AK13" s="207">
        <f t="shared" si="3"/>
        <v>0</v>
      </c>
      <c r="AL13" s="207">
        <f t="shared" si="4"/>
        <v>0</v>
      </c>
      <c r="AM13" s="88"/>
      <c r="AN13" s="88"/>
      <c r="AO13" s="88"/>
    </row>
    <row r="14" spans="1:41" s="17" customFormat="1" ht="21.95" customHeight="1">
      <c r="A14" s="210">
        <v>8</v>
      </c>
      <c r="B14" s="208" t="s">
        <v>1123</v>
      </c>
      <c r="C14" s="34" t="s">
        <v>1124</v>
      </c>
      <c r="D14" s="35" t="s">
        <v>59</v>
      </c>
      <c r="E14" s="205"/>
      <c r="F14" s="205"/>
      <c r="G14" s="205"/>
      <c r="H14" s="205" t="s">
        <v>6</v>
      </c>
      <c r="I14" s="205"/>
      <c r="J14" s="205"/>
      <c r="K14" s="205"/>
      <c r="L14" s="205"/>
      <c r="M14" s="205"/>
      <c r="N14" s="205"/>
      <c r="O14" s="205"/>
      <c r="P14" s="205"/>
      <c r="Q14" s="205"/>
      <c r="R14" s="205"/>
      <c r="S14" s="205" t="s">
        <v>6</v>
      </c>
      <c r="T14" s="205"/>
      <c r="U14" s="205"/>
      <c r="V14" s="205" t="s">
        <v>6</v>
      </c>
      <c r="W14" s="205"/>
      <c r="X14" s="205"/>
      <c r="Y14" s="205"/>
      <c r="Z14" s="205"/>
      <c r="AA14" s="205"/>
      <c r="AB14" s="205"/>
      <c r="AC14" s="205"/>
      <c r="AD14" s="205"/>
      <c r="AE14" s="205"/>
      <c r="AF14" s="205"/>
      <c r="AG14" s="205"/>
      <c r="AH14" s="205"/>
      <c r="AI14" s="205"/>
      <c r="AJ14" s="207">
        <f t="shared" si="2"/>
        <v>3</v>
      </c>
      <c r="AK14" s="207">
        <f t="shared" si="3"/>
        <v>0</v>
      </c>
      <c r="AL14" s="207">
        <f t="shared" si="4"/>
        <v>0</v>
      </c>
      <c r="AM14" s="88"/>
      <c r="AN14" s="88"/>
      <c r="AO14" s="88"/>
    </row>
    <row r="15" spans="1:41" s="17" customFormat="1" ht="21.95" customHeight="1">
      <c r="A15" s="210">
        <v>9</v>
      </c>
      <c r="B15" s="208" t="s">
        <v>1125</v>
      </c>
      <c r="C15" s="34" t="s">
        <v>66</v>
      </c>
      <c r="D15" s="35" t="s">
        <v>59</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7">
        <f t="shared" si="2"/>
        <v>0</v>
      </c>
      <c r="AK15" s="207">
        <f t="shared" si="3"/>
        <v>0</v>
      </c>
      <c r="AL15" s="207">
        <f t="shared" si="4"/>
        <v>0</v>
      </c>
      <c r="AM15" s="88"/>
      <c r="AN15" s="88"/>
      <c r="AO15" s="88"/>
    </row>
    <row r="16" spans="1:41" s="17" customFormat="1" ht="21.95" customHeight="1">
      <c r="A16" s="210">
        <v>10</v>
      </c>
      <c r="B16" s="208" t="s">
        <v>1126</v>
      </c>
      <c r="C16" s="34" t="s">
        <v>1127</v>
      </c>
      <c r="D16" s="35" t="s">
        <v>387</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7">
        <f t="shared" si="2"/>
        <v>0</v>
      </c>
      <c r="AK16" s="207">
        <f t="shared" si="3"/>
        <v>0</v>
      </c>
      <c r="AL16" s="207">
        <f t="shared" si="4"/>
        <v>0</v>
      </c>
      <c r="AM16" s="88"/>
      <c r="AN16" s="88"/>
      <c r="AO16" s="88"/>
    </row>
    <row r="17" spans="1:41" s="17" customFormat="1" ht="21.95" customHeight="1">
      <c r="A17" s="210">
        <v>11</v>
      </c>
      <c r="B17" s="208" t="s">
        <v>1128</v>
      </c>
      <c r="C17" s="34" t="s">
        <v>1129</v>
      </c>
      <c r="D17" s="35" t="s">
        <v>50</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7">
        <f t="shared" si="2"/>
        <v>0</v>
      </c>
      <c r="AK17" s="207">
        <f t="shared" si="3"/>
        <v>0</v>
      </c>
      <c r="AL17" s="207">
        <f t="shared" si="4"/>
        <v>0</v>
      </c>
      <c r="AM17" s="88"/>
      <c r="AN17" s="88"/>
      <c r="AO17" s="88"/>
    </row>
    <row r="18" spans="1:41" s="81" customFormat="1" ht="21.95" customHeight="1">
      <c r="A18" s="210">
        <v>12</v>
      </c>
      <c r="B18" s="208" t="s">
        <v>1130</v>
      </c>
      <c r="C18" s="34" t="s">
        <v>130</v>
      </c>
      <c r="D18" s="35" t="s">
        <v>51</v>
      </c>
      <c r="E18" s="205"/>
      <c r="F18" s="205"/>
      <c r="G18" s="205"/>
      <c r="H18" s="205"/>
      <c r="I18" s="205"/>
      <c r="J18" s="205"/>
      <c r="K18" s="205"/>
      <c r="L18" s="205"/>
      <c r="M18" s="205"/>
      <c r="N18" s="205"/>
      <c r="O18" s="205"/>
      <c r="P18" s="205"/>
      <c r="Q18" s="205"/>
      <c r="R18" s="205"/>
      <c r="S18" s="205"/>
      <c r="T18" s="205"/>
      <c r="U18" s="205"/>
      <c r="V18" s="205"/>
      <c r="W18" s="205" t="s">
        <v>7</v>
      </c>
      <c r="X18" s="205"/>
      <c r="Y18" s="205"/>
      <c r="Z18" s="205"/>
      <c r="AA18" s="205"/>
      <c r="AB18" s="205"/>
      <c r="AC18" s="205"/>
      <c r="AD18" s="205"/>
      <c r="AE18" s="205"/>
      <c r="AF18" s="205"/>
      <c r="AG18" s="205"/>
      <c r="AH18" s="205"/>
      <c r="AI18" s="205"/>
      <c r="AJ18" s="207">
        <f t="shared" si="2"/>
        <v>0</v>
      </c>
      <c r="AK18" s="207">
        <f t="shared" si="3"/>
        <v>1</v>
      </c>
      <c r="AL18" s="207">
        <f t="shared" si="4"/>
        <v>0</v>
      </c>
      <c r="AM18" s="100"/>
      <c r="AN18" s="100"/>
      <c r="AO18" s="100"/>
    </row>
    <row r="19" spans="1:41" s="81" customFormat="1" ht="21.95" customHeight="1">
      <c r="A19" s="210">
        <v>13</v>
      </c>
      <c r="B19" s="208" t="s">
        <v>1131</v>
      </c>
      <c r="C19" s="34" t="s">
        <v>1132</v>
      </c>
      <c r="D19" s="35" t="s">
        <v>28</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7">
        <f t="shared" si="2"/>
        <v>0</v>
      </c>
      <c r="AK19" s="207">
        <f t="shared" si="3"/>
        <v>0</v>
      </c>
      <c r="AL19" s="207">
        <f t="shared" si="4"/>
        <v>0</v>
      </c>
      <c r="AM19" s="100"/>
      <c r="AN19" s="100"/>
      <c r="AO19" s="100"/>
    </row>
    <row r="20" spans="1:41" s="81" customFormat="1" ht="21.95" customHeight="1">
      <c r="A20" s="210">
        <v>14</v>
      </c>
      <c r="B20" s="208" t="s">
        <v>1133</v>
      </c>
      <c r="C20" s="34" t="s">
        <v>36</v>
      </c>
      <c r="D20" s="35" t="s">
        <v>28</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7">
        <f t="shared" si="2"/>
        <v>0</v>
      </c>
      <c r="AK20" s="207">
        <f t="shared" si="3"/>
        <v>0</v>
      </c>
      <c r="AL20" s="207">
        <f t="shared" si="4"/>
        <v>0</v>
      </c>
      <c r="AM20" s="339"/>
      <c r="AN20" s="340"/>
      <c r="AO20" s="100"/>
    </row>
    <row r="21" spans="1:41" s="81" customFormat="1" ht="21.95" customHeight="1">
      <c r="A21" s="210">
        <v>15</v>
      </c>
      <c r="B21" s="208" t="s">
        <v>1134</v>
      </c>
      <c r="C21" s="34" t="s">
        <v>16</v>
      </c>
      <c r="D21" s="35" t="s">
        <v>1135</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7">
        <f t="shared" si="2"/>
        <v>0</v>
      </c>
      <c r="AK21" s="207">
        <f t="shared" si="3"/>
        <v>0</v>
      </c>
      <c r="AL21" s="207">
        <f t="shared" si="4"/>
        <v>0</v>
      </c>
      <c r="AM21" s="100"/>
      <c r="AN21" s="100"/>
      <c r="AO21" s="100"/>
    </row>
    <row r="22" spans="1:41" s="81" customFormat="1" ht="21.95" customHeight="1">
      <c r="A22" s="210">
        <v>16</v>
      </c>
      <c r="B22" s="208" t="s">
        <v>1136</v>
      </c>
      <c r="C22" s="169" t="s">
        <v>141</v>
      </c>
      <c r="D22" s="170" t="s">
        <v>9</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7">
        <f t="shared" si="2"/>
        <v>0</v>
      </c>
      <c r="AK22" s="207">
        <f t="shared" si="3"/>
        <v>0</v>
      </c>
      <c r="AL22" s="207">
        <f t="shared" si="4"/>
        <v>0</v>
      </c>
      <c r="AM22" s="100"/>
      <c r="AN22" s="100"/>
      <c r="AO22" s="100"/>
    </row>
    <row r="23" spans="1:41" s="81" customFormat="1" ht="21.95" customHeight="1">
      <c r="A23" s="210">
        <v>17</v>
      </c>
      <c r="B23" s="208" t="s">
        <v>1138</v>
      </c>
      <c r="C23" s="169" t="s">
        <v>191</v>
      </c>
      <c r="D23" s="170" t="s">
        <v>102</v>
      </c>
      <c r="E23" s="205"/>
      <c r="F23" s="205"/>
      <c r="G23" s="205"/>
      <c r="H23" s="205"/>
      <c r="I23" s="205"/>
      <c r="J23" s="205"/>
      <c r="K23" s="205"/>
      <c r="L23" s="205"/>
      <c r="M23" s="205"/>
      <c r="N23" s="205"/>
      <c r="O23" s="205" t="s">
        <v>7</v>
      </c>
      <c r="P23" s="205"/>
      <c r="Q23" s="205"/>
      <c r="R23" s="205"/>
      <c r="S23" s="205" t="s">
        <v>7</v>
      </c>
      <c r="T23" s="205"/>
      <c r="U23" s="205"/>
      <c r="V23" s="205" t="s">
        <v>6</v>
      </c>
      <c r="W23" s="205"/>
      <c r="X23" s="205" t="s">
        <v>7</v>
      </c>
      <c r="Y23" s="205"/>
      <c r="Z23" s="205"/>
      <c r="AA23" s="205"/>
      <c r="AB23" s="205"/>
      <c r="AC23" s="205"/>
      <c r="AD23" s="205"/>
      <c r="AE23" s="205"/>
      <c r="AF23" s="205"/>
      <c r="AG23" s="205"/>
      <c r="AH23" s="205"/>
      <c r="AI23" s="205"/>
      <c r="AJ23" s="207">
        <f t="shared" si="2"/>
        <v>1</v>
      </c>
      <c r="AK23" s="207">
        <f t="shared" si="3"/>
        <v>3</v>
      </c>
      <c r="AL23" s="207">
        <f t="shared" si="4"/>
        <v>0</v>
      </c>
      <c r="AM23" s="100"/>
      <c r="AN23" s="100"/>
      <c r="AO23" s="100"/>
    </row>
    <row r="24" spans="1:41" s="81" customFormat="1" ht="21.95" customHeight="1">
      <c r="A24" s="210">
        <v>18</v>
      </c>
      <c r="B24" s="208">
        <v>2010010040</v>
      </c>
      <c r="C24" s="169" t="s">
        <v>118</v>
      </c>
      <c r="D24" s="170" t="s">
        <v>352</v>
      </c>
      <c r="E24" s="205"/>
      <c r="F24" s="205"/>
      <c r="G24" s="205"/>
      <c r="H24" s="205"/>
      <c r="I24" s="205"/>
      <c r="J24" s="205"/>
      <c r="K24" s="205"/>
      <c r="L24" s="205"/>
      <c r="M24" s="205"/>
      <c r="N24" s="205"/>
      <c r="O24" s="205" t="s">
        <v>7</v>
      </c>
      <c r="P24" s="205" t="s">
        <v>6</v>
      </c>
      <c r="Q24" s="205"/>
      <c r="R24" s="205"/>
      <c r="S24" s="205"/>
      <c r="T24" s="205"/>
      <c r="U24" s="205"/>
      <c r="V24" s="205"/>
      <c r="W24" s="205"/>
      <c r="X24" s="205" t="s">
        <v>6</v>
      </c>
      <c r="Y24" s="205"/>
      <c r="Z24" s="205"/>
      <c r="AA24" s="205"/>
      <c r="AB24" s="205"/>
      <c r="AC24" s="205"/>
      <c r="AD24" s="205"/>
      <c r="AE24" s="205"/>
      <c r="AF24" s="205"/>
      <c r="AG24" s="205"/>
      <c r="AH24" s="205"/>
      <c r="AI24" s="205"/>
      <c r="AJ24" s="207">
        <f t="shared" si="2"/>
        <v>2</v>
      </c>
      <c r="AK24" s="207">
        <f t="shared" si="3"/>
        <v>1</v>
      </c>
      <c r="AL24" s="207">
        <f t="shared" si="4"/>
        <v>0</v>
      </c>
      <c r="AM24" s="100"/>
      <c r="AN24" s="100"/>
      <c r="AO24" s="100"/>
    </row>
    <row r="25" spans="1:41" s="17" customFormat="1" ht="21.95" customHeight="1">
      <c r="A25" s="210">
        <v>19</v>
      </c>
      <c r="B25" s="104" t="s">
        <v>1139</v>
      </c>
      <c r="C25" s="169" t="s">
        <v>1140</v>
      </c>
      <c r="D25" s="170" t="s">
        <v>34</v>
      </c>
      <c r="E25" s="206"/>
      <c r="F25" s="110"/>
      <c r="G25" s="110"/>
      <c r="H25" s="110"/>
      <c r="I25" s="110"/>
      <c r="J25" s="110"/>
      <c r="K25" s="110"/>
      <c r="L25" s="110"/>
      <c r="M25" s="110"/>
      <c r="N25" s="110"/>
      <c r="O25" s="110"/>
      <c r="P25" s="110" t="s">
        <v>6</v>
      </c>
      <c r="Q25" s="110"/>
      <c r="R25" s="110"/>
      <c r="S25" s="110"/>
      <c r="T25" s="110"/>
      <c r="U25" s="110"/>
      <c r="V25" s="110"/>
      <c r="W25" s="110"/>
      <c r="X25" s="110"/>
      <c r="Y25" s="110"/>
      <c r="Z25" s="110"/>
      <c r="AA25" s="110"/>
      <c r="AB25" s="110"/>
      <c r="AC25" s="110"/>
      <c r="AD25" s="110"/>
      <c r="AE25" s="110"/>
      <c r="AF25" s="110"/>
      <c r="AG25" s="110"/>
      <c r="AH25" s="110"/>
      <c r="AI25" s="110"/>
      <c r="AJ25" s="207">
        <f>COUNTIF(E25:AI25,"K")+2*COUNTIF(E25:AI25,"2K")+COUNTIF(E25:AI25,"TK")+COUNTIF(E25:AI25,"KT")+COUNTIF(E25:AI25,"PK")+COUNTIF(E25:AI25,"KP")+2*COUNTIF(E25:AI25,"K2")</f>
        <v>1</v>
      </c>
      <c r="AK25" s="207">
        <f>COUNTIF(F25:AJ25,"P")+2*COUNTIF(F25:AJ25,"2P")+COUNTIF(F25:AJ25,"TP")+COUNTIF(F25:AJ25,"PT")+COUNTIF(F25:AJ25,"PK")+COUNTIF(F25:AJ25,"KP")+2*COUNTIF(F25:AJ25,"P2")</f>
        <v>0</v>
      </c>
      <c r="AL25" s="207">
        <f>COUNTIF(E25:AI25,"T")+2*COUNTIF(E25:AI25,"2T")+2*COUNTIF(E25:AI25,"T2")+COUNTIF(E25:AI25,"PT")+COUNTIF(E25:AI25,"TP")+COUNTIF(E25:AI25,"TK")+COUNTIF(E25:AI25,"KT")</f>
        <v>0</v>
      </c>
    </row>
    <row r="26" spans="1:41" s="17" customFormat="1" ht="21" customHeight="1">
      <c r="A26" s="210">
        <v>20</v>
      </c>
      <c r="B26" s="104" t="s">
        <v>1141</v>
      </c>
      <c r="C26" s="169" t="s">
        <v>121</v>
      </c>
      <c r="D26" s="170" t="s">
        <v>19</v>
      </c>
      <c r="E26" s="206"/>
      <c r="F26" s="110"/>
      <c r="G26" s="110"/>
      <c r="H26" s="110"/>
      <c r="I26" s="110"/>
      <c r="J26" s="110"/>
      <c r="K26" s="110"/>
      <c r="L26" s="110"/>
      <c r="M26" s="110"/>
      <c r="N26" s="110"/>
      <c r="O26" s="110"/>
      <c r="P26" s="110"/>
      <c r="Q26" s="110"/>
      <c r="R26" s="110"/>
      <c r="S26" s="110"/>
      <c r="T26" s="110"/>
      <c r="U26" s="110"/>
      <c r="V26" s="110"/>
      <c r="W26" s="110"/>
      <c r="X26" s="110" t="s">
        <v>6</v>
      </c>
      <c r="Y26" s="110"/>
      <c r="Z26" s="110"/>
      <c r="AA26" s="110"/>
      <c r="AB26" s="110"/>
      <c r="AC26" s="110"/>
      <c r="AD26" s="110"/>
      <c r="AE26" s="110"/>
      <c r="AF26" s="110"/>
      <c r="AG26" s="110"/>
      <c r="AH26" s="110"/>
      <c r="AI26" s="110"/>
      <c r="AJ26" s="207">
        <f t="shared" ref="AJ26:AJ45" si="5">COUNTIF(E26:AI26,"K")+2*COUNTIF(E26:AI26,"2K")+COUNTIF(E26:AI26,"TK")+COUNTIF(E26:AI26,"KT")+COUNTIF(E26:AI26,"PK")+COUNTIF(E26:AI26,"KP")+2*COUNTIF(E26:AI26,"K2")</f>
        <v>1</v>
      </c>
      <c r="AK26" s="207">
        <f t="shared" ref="AK26:AK45" si="6">COUNTIF(F26:AJ26,"P")+2*COUNTIF(F26:AJ26,"2P")+COUNTIF(F26:AJ26,"TP")+COUNTIF(F26:AJ26,"PT")+COUNTIF(F26:AJ26,"PK")+COUNTIF(F26:AJ26,"KP")+2*COUNTIF(F26:AJ26,"P2")</f>
        <v>0</v>
      </c>
      <c r="AL26" s="207">
        <f t="shared" ref="AL26:AL45" si="7">COUNTIF(E26:AI26,"T")+2*COUNTIF(E26:AI26,"2T")+2*COUNTIF(E26:AI26,"T2")+COUNTIF(E26:AI26,"PT")+COUNTIF(E26:AI26,"TP")+COUNTIF(E26:AI26,"TK")+COUNTIF(E26:AI26,"KT")</f>
        <v>0</v>
      </c>
      <c r="AM26" s="173"/>
      <c r="AN26" s="173"/>
    </row>
    <row r="27" spans="1:41" ht="37.5">
      <c r="A27" s="210">
        <v>21</v>
      </c>
      <c r="B27" s="104" t="s">
        <v>1142</v>
      </c>
      <c r="C27" s="169" t="s">
        <v>1143</v>
      </c>
      <c r="D27" s="170" t="s">
        <v>38</v>
      </c>
      <c r="E27" s="206"/>
      <c r="F27" s="110"/>
      <c r="G27" s="110"/>
      <c r="H27" s="110"/>
      <c r="I27" s="110"/>
      <c r="J27" s="110"/>
      <c r="K27" s="110"/>
      <c r="L27" s="110" t="s">
        <v>7</v>
      </c>
      <c r="M27" s="110"/>
      <c r="N27" s="110"/>
      <c r="O27" s="110"/>
      <c r="P27" s="110"/>
      <c r="Q27" s="110"/>
      <c r="R27" s="110"/>
      <c r="S27" s="110" t="s">
        <v>6</v>
      </c>
      <c r="T27" s="110"/>
      <c r="U27" s="110"/>
      <c r="V27" s="110" t="s">
        <v>6</v>
      </c>
      <c r="W27" s="110" t="s">
        <v>6</v>
      </c>
      <c r="X27" s="110" t="s">
        <v>6</v>
      </c>
      <c r="Y27" s="110"/>
      <c r="Z27" s="110"/>
      <c r="AA27" s="110"/>
      <c r="AB27" s="110"/>
      <c r="AC27" s="110"/>
      <c r="AD27" s="110"/>
      <c r="AE27" s="110"/>
      <c r="AF27" s="110"/>
      <c r="AG27" s="110"/>
      <c r="AH27" s="110"/>
      <c r="AI27" s="110"/>
      <c r="AJ27" s="207">
        <f t="shared" si="5"/>
        <v>4</v>
      </c>
      <c r="AK27" s="207">
        <f t="shared" si="6"/>
        <v>1</v>
      </c>
      <c r="AL27" s="207">
        <f t="shared" si="7"/>
        <v>0</v>
      </c>
    </row>
    <row r="28" spans="1:41" ht="18.75">
      <c r="A28" s="210">
        <v>22</v>
      </c>
      <c r="B28" s="104">
        <v>2010010041</v>
      </c>
      <c r="C28" s="169" t="s">
        <v>130</v>
      </c>
      <c r="D28" s="170" t="s">
        <v>37</v>
      </c>
      <c r="E28" s="20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07">
        <f t="shared" si="5"/>
        <v>0</v>
      </c>
      <c r="AK28" s="207">
        <f t="shared" si="6"/>
        <v>0</v>
      </c>
      <c r="AL28" s="207">
        <f t="shared" si="7"/>
        <v>0</v>
      </c>
    </row>
    <row r="29" spans="1:41" ht="37.5">
      <c r="A29" s="210">
        <v>23</v>
      </c>
      <c r="B29" s="104" t="s">
        <v>1144</v>
      </c>
      <c r="C29" s="169" t="s">
        <v>61</v>
      </c>
      <c r="D29" s="170" t="s">
        <v>48</v>
      </c>
      <c r="E29" s="206"/>
      <c r="F29" s="110"/>
      <c r="G29" s="110"/>
      <c r="H29" s="110"/>
      <c r="I29" s="110"/>
      <c r="J29" s="110"/>
      <c r="K29" s="110"/>
      <c r="L29" s="110"/>
      <c r="M29" s="110"/>
      <c r="N29" s="110"/>
      <c r="O29" s="110"/>
      <c r="P29" s="110"/>
      <c r="Q29" s="110"/>
      <c r="R29" s="110"/>
      <c r="S29" s="110"/>
      <c r="T29" s="110"/>
      <c r="U29" s="110"/>
      <c r="V29" s="110"/>
      <c r="W29" s="110" t="s">
        <v>6</v>
      </c>
      <c r="X29" s="110"/>
      <c r="Y29" s="110"/>
      <c r="Z29" s="110"/>
      <c r="AA29" s="110"/>
      <c r="AB29" s="110"/>
      <c r="AC29" s="110"/>
      <c r="AD29" s="110"/>
      <c r="AE29" s="110"/>
      <c r="AF29" s="110"/>
      <c r="AG29" s="110"/>
      <c r="AH29" s="110"/>
      <c r="AI29" s="110"/>
      <c r="AJ29" s="207">
        <f t="shared" si="5"/>
        <v>1</v>
      </c>
      <c r="AK29" s="207">
        <f t="shared" si="6"/>
        <v>0</v>
      </c>
      <c r="AL29" s="207">
        <f t="shared" si="7"/>
        <v>0</v>
      </c>
    </row>
    <row r="30" spans="1:41" ht="37.5">
      <c r="A30" s="210">
        <v>24</v>
      </c>
      <c r="B30" s="104" t="s">
        <v>1146</v>
      </c>
      <c r="C30" s="43" t="s">
        <v>1147</v>
      </c>
      <c r="D30" s="170" t="s">
        <v>14</v>
      </c>
      <c r="E30" s="206"/>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207">
        <f t="shared" si="5"/>
        <v>0</v>
      </c>
      <c r="AK30" s="207">
        <f t="shared" si="6"/>
        <v>0</v>
      </c>
      <c r="AL30" s="207">
        <f t="shared" si="7"/>
        <v>0</v>
      </c>
    </row>
    <row r="31" spans="1:41" ht="37.5">
      <c r="A31" s="210">
        <v>25</v>
      </c>
      <c r="B31" s="104" t="s">
        <v>1145</v>
      </c>
      <c r="C31" s="169" t="s">
        <v>1118</v>
      </c>
      <c r="D31" s="170" t="s">
        <v>14</v>
      </c>
      <c r="E31" s="206"/>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207">
        <f t="shared" si="5"/>
        <v>0</v>
      </c>
      <c r="AK31" s="207">
        <f t="shared" si="6"/>
        <v>0</v>
      </c>
      <c r="AL31" s="207">
        <f t="shared" si="7"/>
        <v>0</v>
      </c>
    </row>
    <row r="32" spans="1:41" ht="37.5">
      <c r="A32" s="210">
        <v>26</v>
      </c>
      <c r="B32" s="104" t="s">
        <v>1148</v>
      </c>
      <c r="C32" s="169" t="s">
        <v>145</v>
      </c>
      <c r="D32" s="170" t="s">
        <v>39</v>
      </c>
      <c r="E32" s="206"/>
      <c r="F32" s="110"/>
      <c r="G32" s="110"/>
      <c r="H32" s="110"/>
      <c r="I32" s="110"/>
      <c r="J32" s="110"/>
      <c r="K32" s="110"/>
      <c r="L32" s="110"/>
      <c r="M32" s="110"/>
      <c r="N32" s="110"/>
      <c r="O32" s="110"/>
      <c r="P32" s="110"/>
      <c r="Q32" s="110"/>
      <c r="R32" s="110"/>
      <c r="S32" s="110"/>
      <c r="T32" s="110"/>
      <c r="U32" s="110"/>
      <c r="V32" s="110" t="s">
        <v>6</v>
      </c>
      <c r="W32" s="110" t="s">
        <v>6</v>
      </c>
      <c r="X32" s="110" t="s">
        <v>6</v>
      </c>
      <c r="Y32" s="110"/>
      <c r="Z32" s="110"/>
      <c r="AA32" s="110"/>
      <c r="AB32" s="110"/>
      <c r="AC32" s="110"/>
      <c r="AD32" s="110"/>
      <c r="AE32" s="110"/>
      <c r="AF32" s="110"/>
      <c r="AG32" s="110"/>
      <c r="AH32" s="110"/>
      <c r="AI32" s="110"/>
      <c r="AJ32" s="207">
        <f t="shared" si="5"/>
        <v>3</v>
      </c>
      <c r="AK32" s="207">
        <f t="shared" si="6"/>
        <v>0</v>
      </c>
      <c r="AL32" s="207">
        <f t="shared" si="7"/>
        <v>0</v>
      </c>
    </row>
    <row r="33" spans="1:38" ht="37.5">
      <c r="A33" s="210">
        <v>27</v>
      </c>
      <c r="B33" s="104" t="s">
        <v>1149</v>
      </c>
      <c r="C33" s="169" t="s">
        <v>1150</v>
      </c>
      <c r="D33" s="170" t="s">
        <v>39</v>
      </c>
      <c r="E33" s="206"/>
      <c r="F33" s="110"/>
      <c r="G33" s="110"/>
      <c r="H33" s="110"/>
      <c r="I33" s="110"/>
      <c r="J33" s="110"/>
      <c r="K33" s="110"/>
      <c r="L33" s="110" t="s">
        <v>7</v>
      </c>
      <c r="M33" s="110"/>
      <c r="N33" s="110"/>
      <c r="O33" s="110"/>
      <c r="P33" s="110"/>
      <c r="Q33" s="110"/>
      <c r="R33" s="110"/>
      <c r="S33" s="110"/>
      <c r="T33" s="110"/>
      <c r="U33" s="110"/>
      <c r="V33" s="110" t="s">
        <v>6</v>
      </c>
      <c r="W33" s="110" t="s">
        <v>6</v>
      </c>
      <c r="X33" s="110" t="s">
        <v>6</v>
      </c>
      <c r="Y33" s="110"/>
      <c r="Z33" s="110"/>
      <c r="AA33" s="110"/>
      <c r="AB33" s="110"/>
      <c r="AC33" s="110"/>
      <c r="AD33" s="110"/>
      <c r="AE33" s="110"/>
      <c r="AF33" s="110"/>
      <c r="AG33" s="110"/>
      <c r="AH33" s="110"/>
      <c r="AI33" s="110"/>
      <c r="AJ33" s="207">
        <f t="shared" si="5"/>
        <v>3</v>
      </c>
      <c r="AK33" s="207">
        <f t="shared" si="6"/>
        <v>1</v>
      </c>
      <c r="AL33" s="207">
        <f t="shared" si="7"/>
        <v>0</v>
      </c>
    </row>
    <row r="34" spans="1:38" ht="37.5">
      <c r="A34" s="210">
        <v>28</v>
      </c>
      <c r="B34" s="104" t="s">
        <v>1151</v>
      </c>
      <c r="C34" s="169" t="s">
        <v>16</v>
      </c>
      <c r="D34" s="170" t="s">
        <v>1152</v>
      </c>
      <c r="E34" s="206"/>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207">
        <f t="shared" si="5"/>
        <v>0</v>
      </c>
      <c r="AK34" s="207">
        <f t="shared" si="6"/>
        <v>0</v>
      </c>
      <c r="AL34" s="207">
        <f t="shared" si="7"/>
        <v>0</v>
      </c>
    </row>
    <row r="35" spans="1:38" ht="37.5">
      <c r="A35" s="210">
        <v>29</v>
      </c>
      <c r="B35" s="104" t="s">
        <v>1153</v>
      </c>
      <c r="C35" s="169" t="s">
        <v>61</v>
      </c>
      <c r="D35" s="170" t="s">
        <v>88</v>
      </c>
      <c r="E35" s="206"/>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207">
        <f>COUNTIF(E35:AI35,"K")+2*COUNTIF(E35:AI35,"2K")+COUNTIF(E35:AI35,"TK")+COUNTIF(E35:AI35,"KT")+COUNTIF(E35:AI35,"PK")+COUNTIF(E35:AI35,"KP")+2*COUNTIF(E35:AI35,"K2")</f>
        <v>0</v>
      </c>
      <c r="AK35" s="207">
        <f t="shared" si="6"/>
        <v>0</v>
      </c>
      <c r="AL35" s="207">
        <f t="shared" si="7"/>
        <v>0</v>
      </c>
    </row>
    <row r="36" spans="1:38" ht="37.5">
      <c r="A36" s="210">
        <v>30</v>
      </c>
      <c r="B36" s="208" t="s">
        <v>1154</v>
      </c>
      <c r="C36" s="34" t="s">
        <v>36</v>
      </c>
      <c r="D36" s="35" t="s">
        <v>88</v>
      </c>
      <c r="E36" s="206"/>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207">
        <f t="shared" ref="AJ36:AJ42" si="8">COUNTIF(E36:AI36,"K")+2*COUNTIF(E36:AI36,"2K")+COUNTIF(E36:AI36,"TK")+COUNTIF(E36:AI36,"KT")+COUNTIF(E36:AI36,"PK")+COUNTIF(E36:AI36,"KP")+2*COUNTIF(E36:AI36,"K2")</f>
        <v>0</v>
      </c>
      <c r="AK36" s="207">
        <f t="shared" ref="AK36:AK42" si="9">COUNTIF(F36:AJ36,"P")+2*COUNTIF(F36:AJ36,"2P")+COUNTIF(F36:AJ36,"TP")+COUNTIF(F36:AJ36,"PT")+COUNTIF(F36:AJ36,"PK")+COUNTIF(F36:AJ36,"KP")+2*COUNTIF(F36:AJ36,"P2")</f>
        <v>0</v>
      </c>
      <c r="AL36" s="207">
        <f t="shared" ref="AL36:AL42" si="10">COUNTIF(E36:AI36,"T")+2*COUNTIF(E36:AI36,"2T")+2*COUNTIF(E36:AI36,"T2")+COUNTIF(E36:AI36,"PT")+COUNTIF(E36:AI36,"TP")+COUNTIF(E36:AI36,"TK")+COUNTIF(E36:AI36,"KT")</f>
        <v>0</v>
      </c>
    </row>
    <row r="37" spans="1:38" ht="37.5">
      <c r="A37" s="210">
        <v>31</v>
      </c>
      <c r="B37" s="104" t="s">
        <v>1155</v>
      </c>
      <c r="C37" s="169" t="s">
        <v>1156</v>
      </c>
      <c r="D37" s="170" t="s">
        <v>50</v>
      </c>
      <c r="E37" s="206"/>
      <c r="F37" s="110"/>
      <c r="G37" s="110"/>
      <c r="H37" s="110"/>
      <c r="I37" s="110"/>
      <c r="J37" s="110"/>
      <c r="K37" s="110"/>
      <c r="L37" s="110"/>
      <c r="M37" s="110"/>
      <c r="N37" s="110"/>
      <c r="O37" s="110"/>
      <c r="P37" s="110"/>
      <c r="Q37" s="110"/>
      <c r="R37" s="110"/>
      <c r="S37" s="110"/>
      <c r="T37" s="110"/>
      <c r="U37" s="110"/>
      <c r="V37" s="110" t="s">
        <v>7</v>
      </c>
      <c r="W37" s="110"/>
      <c r="X37" s="110"/>
      <c r="Y37" s="110"/>
      <c r="Z37" s="110"/>
      <c r="AA37" s="110"/>
      <c r="AB37" s="110"/>
      <c r="AC37" s="110"/>
      <c r="AD37" s="110"/>
      <c r="AE37" s="110"/>
      <c r="AF37" s="110"/>
      <c r="AG37" s="110"/>
      <c r="AH37" s="110"/>
      <c r="AI37" s="110"/>
      <c r="AJ37" s="207">
        <f t="shared" si="8"/>
        <v>0</v>
      </c>
      <c r="AK37" s="207">
        <f t="shared" si="9"/>
        <v>1</v>
      </c>
      <c r="AL37" s="207">
        <f t="shared" si="10"/>
        <v>0</v>
      </c>
    </row>
    <row r="38" spans="1:38" ht="37.5">
      <c r="A38" s="210">
        <v>32</v>
      </c>
      <c r="B38" s="104" t="s">
        <v>1157</v>
      </c>
      <c r="C38" s="169" t="s">
        <v>1158</v>
      </c>
      <c r="D38" s="170" t="s">
        <v>119</v>
      </c>
      <c r="E38" s="206"/>
      <c r="F38" s="110"/>
      <c r="G38" s="110"/>
      <c r="H38" s="110"/>
      <c r="I38" s="110"/>
      <c r="J38" s="110"/>
      <c r="K38" s="110"/>
      <c r="L38" s="110"/>
      <c r="M38" s="110"/>
      <c r="N38" s="110"/>
      <c r="O38" s="110"/>
      <c r="P38" s="110"/>
      <c r="Q38" s="110"/>
      <c r="R38" s="110" t="s">
        <v>7</v>
      </c>
      <c r="S38" s="110"/>
      <c r="T38" s="110"/>
      <c r="U38" s="110"/>
      <c r="V38" s="110"/>
      <c r="W38" s="110"/>
      <c r="X38" s="110"/>
      <c r="Y38" s="110"/>
      <c r="Z38" s="110"/>
      <c r="AA38" s="110"/>
      <c r="AB38" s="110"/>
      <c r="AC38" s="110"/>
      <c r="AD38" s="110"/>
      <c r="AE38" s="110"/>
      <c r="AF38" s="110"/>
      <c r="AG38" s="110"/>
      <c r="AH38" s="110"/>
      <c r="AI38" s="110"/>
      <c r="AJ38" s="207">
        <f t="shared" si="8"/>
        <v>0</v>
      </c>
      <c r="AK38" s="207">
        <f t="shared" si="9"/>
        <v>1</v>
      </c>
      <c r="AL38" s="207">
        <f t="shared" si="10"/>
        <v>0</v>
      </c>
    </row>
    <row r="39" spans="1:38" ht="37.5">
      <c r="A39" s="210">
        <v>33</v>
      </c>
      <c r="B39" s="104" t="s">
        <v>1159</v>
      </c>
      <c r="C39" s="169" t="s">
        <v>1137</v>
      </c>
      <c r="D39" s="170" t="s">
        <v>21</v>
      </c>
      <c r="E39" s="206"/>
      <c r="F39" s="110"/>
      <c r="G39" s="110"/>
      <c r="H39" s="110"/>
      <c r="I39" s="110"/>
      <c r="J39" s="110"/>
      <c r="K39" s="110"/>
      <c r="L39" s="110"/>
      <c r="M39" s="110"/>
      <c r="N39" s="110"/>
      <c r="O39" s="110"/>
      <c r="P39" s="110"/>
      <c r="Q39" s="110"/>
      <c r="R39" s="110"/>
      <c r="S39" s="110"/>
      <c r="T39" s="110"/>
      <c r="U39" s="110"/>
      <c r="V39" s="110"/>
      <c r="W39" s="110"/>
      <c r="X39" s="110" t="s">
        <v>6</v>
      </c>
      <c r="Y39" s="110"/>
      <c r="Z39" s="110"/>
      <c r="AA39" s="110"/>
      <c r="AB39" s="110"/>
      <c r="AC39" s="110"/>
      <c r="AD39" s="110"/>
      <c r="AE39" s="110"/>
      <c r="AF39" s="110"/>
      <c r="AG39" s="110"/>
      <c r="AH39" s="110"/>
      <c r="AI39" s="110"/>
      <c r="AJ39" s="207">
        <f t="shared" si="8"/>
        <v>1</v>
      </c>
      <c r="AK39" s="207">
        <f t="shared" si="9"/>
        <v>0</v>
      </c>
      <c r="AL39" s="207">
        <f t="shared" si="10"/>
        <v>0</v>
      </c>
    </row>
    <row r="40" spans="1:38" ht="37.5">
      <c r="A40" s="210">
        <v>34</v>
      </c>
      <c r="B40" s="104" t="s">
        <v>1160</v>
      </c>
      <c r="C40" s="169" t="s">
        <v>1110</v>
      </c>
      <c r="D40" s="170" t="s">
        <v>73</v>
      </c>
      <c r="E40" s="206"/>
      <c r="F40" s="110"/>
      <c r="G40" s="110"/>
      <c r="H40" s="110"/>
      <c r="I40" s="110"/>
      <c r="J40" s="110"/>
      <c r="K40" s="110"/>
      <c r="L40" s="110" t="s">
        <v>7</v>
      </c>
      <c r="M40" s="110"/>
      <c r="N40" s="110"/>
      <c r="O40" s="110"/>
      <c r="P40" s="110"/>
      <c r="Q40" s="110"/>
      <c r="R40" s="110"/>
      <c r="S40" s="110"/>
      <c r="T40" s="110"/>
      <c r="U40" s="110"/>
      <c r="V40" s="110" t="s">
        <v>6</v>
      </c>
      <c r="W40" s="110"/>
      <c r="X40" s="110"/>
      <c r="Y40" s="110"/>
      <c r="Z40" s="110"/>
      <c r="AA40" s="110"/>
      <c r="AB40" s="110"/>
      <c r="AC40" s="110"/>
      <c r="AD40" s="110"/>
      <c r="AE40" s="110"/>
      <c r="AF40" s="110"/>
      <c r="AG40" s="110"/>
      <c r="AH40" s="110"/>
      <c r="AI40" s="110"/>
      <c r="AJ40" s="207">
        <f t="shared" si="8"/>
        <v>1</v>
      </c>
      <c r="AK40" s="207">
        <f t="shared" si="9"/>
        <v>1</v>
      </c>
      <c r="AL40" s="207">
        <f t="shared" si="10"/>
        <v>0</v>
      </c>
    </row>
    <row r="41" spans="1:38" ht="37.5">
      <c r="A41" s="210">
        <v>35</v>
      </c>
      <c r="B41" s="104" t="s">
        <v>1161</v>
      </c>
      <c r="C41" s="169" t="s">
        <v>18</v>
      </c>
      <c r="D41" s="170" t="s">
        <v>799</v>
      </c>
      <c r="E41" s="206"/>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207">
        <f t="shared" si="8"/>
        <v>0</v>
      </c>
      <c r="AK41" s="207">
        <f t="shared" si="9"/>
        <v>0</v>
      </c>
      <c r="AL41" s="207">
        <f t="shared" si="10"/>
        <v>0</v>
      </c>
    </row>
    <row r="42" spans="1:38" ht="37.5">
      <c r="A42" s="210">
        <v>36</v>
      </c>
      <c r="B42" s="104" t="s">
        <v>1162</v>
      </c>
      <c r="C42" s="169" t="s">
        <v>75</v>
      </c>
      <c r="D42" s="170" t="s">
        <v>91</v>
      </c>
      <c r="E42" s="206"/>
      <c r="F42" s="110"/>
      <c r="G42" s="110"/>
      <c r="H42" s="110"/>
      <c r="I42" s="110"/>
      <c r="J42" s="110"/>
      <c r="K42" s="110"/>
      <c r="L42" s="110"/>
      <c r="M42" s="110"/>
      <c r="N42" s="110"/>
      <c r="O42" s="110"/>
      <c r="P42" s="110"/>
      <c r="Q42" s="110"/>
      <c r="R42" s="110"/>
      <c r="S42" s="110"/>
      <c r="T42" s="110"/>
      <c r="U42" s="110"/>
      <c r="V42" s="110"/>
      <c r="W42" s="110" t="s">
        <v>6</v>
      </c>
      <c r="X42" s="110"/>
      <c r="Y42" s="110"/>
      <c r="Z42" s="110"/>
      <c r="AA42" s="110"/>
      <c r="AB42" s="110"/>
      <c r="AC42" s="110"/>
      <c r="AD42" s="110"/>
      <c r="AE42" s="110"/>
      <c r="AF42" s="110"/>
      <c r="AG42" s="110"/>
      <c r="AH42" s="110"/>
      <c r="AI42" s="110"/>
      <c r="AJ42" s="207">
        <f t="shared" si="8"/>
        <v>1</v>
      </c>
      <c r="AK42" s="207">
        <f t="shared" si="9"/>
        <v>0</v>
      </c>
      <c r="AL42" s="207">
        <f t="shared" si="10"/>
        <v>0</v>
      </c>
    </row>
    <row r="43" spans="1:38" ht="37.5">
      <c r="A43" s="210">
        <v>37</v>
      </c>
      <c r="B43" s="104" t="s">
        <v>1163</v>
      </c>
      <c r="C43" s="169" t="s">
        <v>1164</v>
      </c>
      <c r="D43" s="170" t="s">
        <v>55</v>
      </c>
      <c r="E43" s="206"/>
      <c r="F43" s="110"/>
      <c r="G43" s="110"/>
      <c r="H43" s="110"/>
      <c r="I43" s="110"/>
      <c r="J43" s="110"/>
      <c r="K43" s="110"/>
      <c r="L43" s="110"/>
      <c r="M43" s="110"/>
      <c r="N43" s="110"/>
      <c r="O43" s="110" t="s">
        <v>6</v>
      </c>
      <c r="P43" s="110"/>
      <c r="Q43" s="110"/>
      <c r="R43" s="110"/>
      <c r="S43" s="110"/>
      <c r="T43" s="110"/>
      <c r="U43" s="110"/>
      <c r="V43" s="110"/>
      <c r="W43" s="110"/>
      <c r="X43" s="110"/>
      <c r="Y43" s="110"/>
      <c r="Z43" s="110"/>
      <c r="AA43" s="110"/>
      <c r="AB43" s="110"/>
      <c r="AC43" s="110"/>
      <c r="AD43" s="110"/>
      <c r="AE43" s="110"/>
      <c r="AF43" s="110"/>
      <c r="AG43" s="110"/>
      <c r="AH43" s="110"/>
      <c r="AI43" s="110"/>
      <c r="AJ43" s="207">
        <f t="shared" si="5"/>
        <v>1</v>
      </c>
      <c r="AK43" s="207">
        <f t="shared" si="6"/>
        <v>0</v>
      </c>
      <c r="AL43" s="207">
        <f t="shared" si="7"/>
        <v>0</v>
      </c>
    </row>
    <row r="44" spans="1:38" ht="37.5">
      <c r="A44" s="210">
        <v>38</v>
      </c>
      <c r="B44" s="104" t="s">
        <v>1165</v>
      </c>
      <c r="C44" s="169" t="s">
        <v>1166</v>
      </c>
      <c r="D44" s="170" t="s">
        <v>68</v>
      </c>
      <c r="E44" s="206"/>
      <c r="F44" s="206"/>
      <c r="G44" s="206"/>
      <c r="H44" s="206"/>
      <c r="I44" s="110"/>
      <c r="J44" s="206"/>
      <c r="K44" s="206"/>
      <c r="L44" s="206"/>
      <c r="M44" s="206"/>
      <c r="N44" s="206"/>
      <c r="O44" s="206"/>
      <c r="P44" s="110"/>
      <c r="Q44" s="206"/>
      <c r="R44" s="110"/>
      <c r="S44" s="206"/>
      <c r="T44" s="206"/>
      <c r="U44" s="206"/>
      <c r="V44" s="110"/>
      <c r="W44" s="110"/>
      <c r="X44" s="206"/>
      <c r="Y44" s="206"/>
      <c r="Z44" s="206"/>
      <c r="AA44" s="206"/>
      <c r="AB44" s="206"/>
      <c r="AC44" s="206"/>
      <c r="AD44" s="110"/>
      <c r="AE44" s="206"/>
      <c r="AF44" s="206"/>
      <c r="AG44" s="206"/>
      <c r="AH44" s="206"/>
      <c r="AI44" s="206"/>
      <c r="AJ44" s="207">
        <f t="shared" si="5"/>
        <v>0</v>
      </c>
      <c r="AK44" s="207">
        <f t="shared" si="6"/>
        <v>0</v>
      </c>
      <c r="AL44" s="207">
        <f t="shared" si="7"/>
        <v>0</v>
      </c>
    </row>
    <row r="45" spans="1:38" ht="33">
      <c r="A45" s="210">
        <v>39</v>
      </c>
      <c r="B45" s="29" t="s">
        <v>1167</v>
      </c>
      <c r="C45" s="30" t="s">
        <v>831</v>
      </c>
      <c r="D45" s="31" t="s">
        <v>76</v>
      </c>
      <c r="E45" s="206"/>
      <c r="F45" s="110"/>
      <c r="G45" s="110"/>
      <c r="H45" s="110"/>
      <c r="I45" s="110"/>
      <c r="J45" s="110"/>
      <c r="K45" s="110"/>
      <c r="L45" s="110"/>
      <c r="M45" s="110"/>
      <c r="N45" s="110"/>
      <c r="O45" s="110"/>
      <c r="P45" s="110"/>
      <c r="Q45" s="110"/>
      <c r="R45" s="110"/>
      <c r="S45" s="110" t="s">
        <v>6</v>
      </c>
      <c r="T45" s="110"/>
      <c r="U45" s="110"/>
      <c r="V45" s="110"/>
      <c r="W45" s="110"/>
      <c r="X45" s="110" t="s">
        <v>6</v>
      </c>
      <c r="Y45" s="110"/>
      <c r="Z45" s="110"/>
      <c r="AA45" s="110"/>
      <c r="AB45" s="110"/>
      <c r="AC45" s="110"/>
      <c r="AD45" s="110"/>
      <c r="AE45" s="110"/>
      <c r="AF45" s="110"/>
      <c r="AG45" s="110"/>
      <c r="AH45" s="110"/>
      <c r="AI45" s="110"/>
      <c r="AJ45" s="207">
        <f t="shared" si="5"/>
        <v>2</v>
      </c>
      <c r="AK45" s="207">
        <f t="shared" si="6"/>
        <v>0</v>
      </c>
      <c r="AL45" s="207">
        <f t="shared" si="7"/>
        <v>0</v>
      </c>
    </row>
    <row r="46" spans="1:38">
      <c r="A46" s="341" t="s">
        <v>10</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3"/>
      <c r="AJ46" s="175">
        <f>SUM(AJ7:AJ45)</f>
        <v>29</v>
      </c>
      <c r="AK46" s="83">
        <f>SUM(AK7:AK45)</f>
        <v>10</v>
      </c>
      <c r="AL46" s="83">
        <v>0</v>
      </c>
    </row>
    <row r="47" spans="1:38">
      <c r="A47" s="324" t="s">
        <v>1410</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6"/>
    </row>
    <row r="48" spans="1:38">
      <c r="C48" s="327"/>
      <c r="D48" s="327"/>
    </row>
  </sheetData>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46:AI46"/>
    <mergeCell ref="C48:D48"/>
    <mergeCell ref="A47:AL47"/>
    <mergeCell ref="AJ5:AJ6"/>
  </mergeCells>
  <conditionalFormatting sqref="E6:AI6 E7:K45 M7:AI22 M26:AI45 M23:N25 Q23:AI25">
    <cfRule type="expression" dxfId="26" priority="7">
      <formula>IF(E$6="CN",1,0)</formula>
    </cfRule>
  </conditionalFormatting>
  <conditionalFormatting sqref="L7:L45">
    <cfRule type="expression" dxfId="25" priority="4">
      <formula>IF(L$6="CN",1,0)</formula>
    </cfRule>
  </conditionalFormatting>
  <conditionalFormatting sqref="O23:P25">
    <cfRule type="expression" dxfId="24" priority="1">
      <formula>IF(O$6="CN",1,0)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8E9C6BB4-A03B-43F1-933C-470A8D523B0B}">
            <xm:f>IF('TQW20'!E$6="CN",1,0)</xm:f>
            <x14:dxf>
              <fill>
                <patternFill>
                  <bgColor theme="8" tint="0.59996337778862885"/>
                </patternFill>
              </fill>
            </x14:dxf>
          </x14:cfRule>
          <xm:sqref>E6:AI6 E7:K24 M7:AI22 M23:N24 Q23:AI24</xm:sqref>
        </x14:conditionalFormatting>
        <x14:conditionalFormatting xmlns:xm="http://schemas.microsoft.com/office/excel/2006/main">
          <x14:cfRule type="expression" priority="8" id="{8487D404-6F57-426F-9F3B-7A8216620198}">
            <xm:f>IF('TQW20'!E$6="CN",1,0)</xm:f>
            <x14:dxf>
              <fill>
                <patternFill>
                  <bgColor theme="8" tint="0.79998168889431442"/>
                </patternFill>
              </fill>
            </x14:dxf>
          </x14:cfRule>
          <xm:sqref>E6:AI6 E7:K24 M7:AI22 M23:N24 Q23:AI24</xm:sqref>
        </x14:conditionalFormatting>
        <x14:conditionalFormatting xmlns:xm="http://schemas.microsoft.com/office/excel/2006/main">
          <x14:cfRule type="expression" priority="6" id="{97341826-429B-49DB-8BA7-BAE56581488E}">
            <xm:f>IF('\Users\anhtuan\Documents\chưa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5" id="{8CEB5492-DFE8-41BB-8443-D38FD43A09CB}">
            <xm:f>IF('\Users\anhtuan\Documents\chưa nhập\[BẢNG-ĐIỂM-DANH-HỌC-SINH-KHÓA-20-NĂM-HỌC-2021-2022.xlsx]TQW20'!#REF!="CN",1,0)</xm:f>
            <x14:dxf>
              <fill>
                <patternFill>
                  <bgColor theme="8" tint="0.79998168889431442"/>
                </patternFill>
              </fill>
            </x14:dxf>
          </x14:cfRule>
          <xm:sqref>L7:L24</xm:sqref>
        </x14:conditionalFormatting>
        <x14:conditionalFormatting xmlns:xm="http://schemas.microsoft.com/office/excel/2006/main">
          <x14:cfRule type="expression" priority="3" id="{30D11379-5761-482D-B010-1B838664D3D8}">
            <xm:f>IF('\Users\LSTC\Downloads\[BẢNG-ĐIỂM-DANH-HỌC-SINH-KHÓA-20-NĂM-HỌC-2021-2022.xlsx]TQW20'!#REF!="CN",1,0)</xm:f>
            <x14:dxf>
              <fill>
                <patternFill>
                  <bgColor theme="8" tint="0.59996337778862885"/>
                </patternFill>
              </fill>
            </x14:dxf>
          </x14:cfRule>
          <xm:sqref>O23:P24</xm:sqref>
        </x14:conditionalFormatting>
        <x14:conditionalFormatting xmlns:xm="http://schemas.microsoft.com/office/excel/2006/main">
          <x14:cfRule type="expression" priority="2" id="{EF5060D1-02BD-40EC-8389-77A8098E29E7}">
            <xm:f>IF('\Users\LSTC\Downloads\[BẢNG-ĐIỂM-DANH-HỌC-SINH-KHÓA-20-NĂM-HỌC-2021-2022.xlsx]TQW20'!#REF!="CN",1,0)</xm:f>
            <x14:dxf>
              <fill>
                <patternFill>
                  <bgColor theme="8" tint="0.79998168889431442"/>
                </patternFill>
              </fill>
            </x14:dxf>
          </x14:cfRule>
          <xm:sqref>O23:P24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opLeftCell="A2" zoomScaleNormal="100" workbookViewId="0">
      <selection activeCell="Z14" sqref="Z14"/>
    </sheetView>
  </sheetViews>
  <sheetFormatPr defaultColWidth="9.33203125" defaultRowHeight="18"/>
  <cols>
    <col min="1" max="1" width="6.6640625" style="16" customWidth="1"/>
    <col min="2" max="2" width="18" style="16" customWidth="1"/>
    <col min="3" max="3" width="23.6640625" style="16" customWidth="1"/>
    <col min="4" max="4" width="9.33203125" style="16" customWidth="1"/>
    <col min="5" max="35" width="4" style="16" customWidth="1"/>
    <col min="36" max="38" width="6.8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ht="2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35.25" customHeight="1">
      <c r="A3" s="320" t="s">
        <v>1409</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ht="21" customHeight="1">
      <c r="A7" s="2">
        <v>1</v>
      </c>
      <c r="B7" s="29" t="s">
        <v>1283</v>
      </c>
      <c r="C7" s="30" t="s">
        <v>30</v>
      </c>
      <c r="D7" s="31" t="s">
        <v>58</v>
      </c>
      <c r="E7" s="58"/>
      <c r="F7" s="57"/>
      <c r="G7" s="57"/>
      <c r="H7" s="57"/>
      <c r="I7" s="57"/>
      <c r="J7" s="57"/>
      <c r="K7" s="57"/>
      <c r="L7" s="60"/>
      <c r="M7" s="57"/>
      <c r="N7" s="57"/>
      <c r="O7" s="56"/>
      <c r="P7" s="57"/>
      <c r="Q7" s="57"/>
      <c r="R7" s="56"/>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4">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
        <v>2</v>
      </c>
      <c r="B8" s="29" t="s">
        <v>1168</v>
      </c>
      <c r="C8" s="30" t="s">
        <v>1169</v>
      </c>
      <c r="D8" s="31" t="s">
        <v>632</v>
      </c>
      <c r="E8" s="127"/>
      <c r="F8" s="73"/>
      <c r="G8" s="73"/>
      <c r="H8" s="73"/>
      <c r="I8" s="73"/>
      <c r="J8" s="73"/>
      <c r="K8" s="73"/>
      <c r="L8" s="62"/>
      <c r="M8" s="73"/>
      <c r="N8" s="73"/>
      <c r="O8" s="56"/>
      <c r="P8" s="135" t="s">
        <v>7</v>
      </c>
      <c r="Q8" s="73"/>
      <c r="R8" s="56"/>
      <c r="S8" s="73" t="s">
        <v>6</v>
      </c>
      <c r="T8" s="73"/>
      <c r="U8" s="73"/>
      <c r="V8" s="73"/>
      <c r="W8" s="73"/>
      <c r="X8" s="73"/>
      <c r="Y8" s="73"/>
      <c r="Z8" s="73"/>
      <c r="AA8" s="73"/>
      <c r="AB8" s="73"/>
      <c r="AC8" s="73"/>
      <c r="AD8" s="73"/>
      <c r="AE8" s="73"/>
      <c r="AF8" s="73"/>
      <c r="AG8" s="73"/>
      <c r="AH8" s="73"/>
      <c r="AI8" s="73"/>
      <c r="AJ8" s="11">
        <f t="shared" ref="AJ8:AJ42" si="2">COUNTIF(E8:AI8,"K")+2*COUNTIF(E8:AI8,"2K")+COUNTIF(E8:AI8,"TK")+COUNTIF(E8:AI8,"KT")+COUNTIF(E8:AI8,"PK")+COUNTIF(E8:AI8,"KP")+2*COUNTIF(E8:AI8,"K2")</f>
        <v>1</v>
      </c>
      <c r="AK8" s="174">
        <f t="shared" ref="AK8:AK42" si="3">COUNTIF(F8:AJ8,"P")+2*COUNTIF(F8:AJ8,"2P")+COUNTIF(F8:AJ8,"TP")+COUNTIF(F8:AJ8,"PT")+COUNTIF(F8:AJ8,"PK")+COUNTIF(F8:AJ8,"KP")+2*COUNTIF(F8:AJ8,"P2")</f>
        <v>1</v>
      </c>
      <c r="AL8" s="189">
        <f t="shared" ref="AL8:AL42" si="4">COUNTIF(E8:AI8,"T")+2*COUNTIF(E8:AI8,"2T")+2*COUNTIF(E8:AI8,"T2")+COUNTIF(E8:AI8,"PT")+COUNTIF(E8:AI8,"TP")+COUNTIF(E8:AI8,"TK")+COUNTIF(E8:AI8,"KT")</f>
        <v>0</v>
      </c>
      <c r="AM8" s="88"/>
      <c r="AN8" s="88"/>
      <c r="AO8" s="88"/>
    </row>
    <row r="9" spans="1:41" s="17" customFormat="1" ht="21" customHeight="1">
      <c r="A9" s="2">
        <v>3</v>
      </c>
      <c r="B9" s="29" t="s">
        <v>1170</v>
      </c>
      <c r="C9" s="30" t="s">
        <v>1171</v>
      </c>
      <c r="D9" s="31" t="s">
        <v>35</v>
      </c>
      <c r="E9" s="58"/>
      <c r="F9" s="57"/>
      <c r="G9" s="57"/>
      <c r="H9" s="57"/>
      <c r="I9" s="57"/>
      <c r="J9" s="57"/>
      <c r="K9" s="57" t="s">
        <v>6</v>
      </c>
      <c r="L9" s="60"/>
      <c r="M9" s="57"/>
      <c r="N9" s="57"/>
      <c r="O9" s="56"/>
      <c r="P9" s="135" t="s">
        <v>6</v>
      </c>
      <c r="Q9" s="57"/>
      <c r="R9" s="56"/>
      <c r="S9" s="57"/>
      <c r="T9" s="57"/>
      <c r="U9" s="57"/>
      <c r="V9" s="57" t="s">
        <v>6</v>
      </c>
      <c r="W9" s="57"/>
      <c r="X9" s="57"/>
      <c r="Y9" s="57"/>
      <c r="Z9" s="57"/>
      <c r="AA9" s="57"/>
      <c r="AB9" s="57"/>
      <c r="AC9" s="57"/>
      <c r="AD9" s="57"/>
      <c r="AE9" s="57"/>
      <c r="AF9" s="57"/>
      <c r="AG9" s="57"/>
      <c r="AH9" s="57"/>
      <c r="AI9" s="57"/>
      <c r="AJ9" s="11">
        <f t="shared" si="2"/>
        <v>3</v>
      </c>
      <c r="AK9" s="174">
        <f t="shared" si="3"/>
        <v>0</v>
      </c>
      <c r="AL9" s="189">
        <f t="shared" si="4"/>
        <v>0</v>
      </c>
      <c r="AM9" s="88"/>
      <c r="AN9" s="88"/>
      <c r="AO9" s="88"/>
    </row>
    <row r="10" spans="1:41" s="17" customFormat="1" ht="21" customHeight="1">
      <c r="A10" s="2">
        <v>4</v>
      </c>
      <c r="B10" s="29" t="s">
        <v>1172</v>
      </c>
      <c r="C10" s="30" t="s">
        <v>1173</v>
      </c>
      <c r="D10" s="31" t="s">
        <v>35</v>
      </c>
      <c r="E10" s="58"/>
      <c r="F10" s="57"/>
      <c r="G10" s="57"/>
      <c r="H10" s="57"/>
      <c r="I10" s="57"/>
      <c r="J10" s="57"/>
      <c r="K10" s="57"/>
      <c r="L10" s="60"/>
      <c r="M10" s="57"/>
      <c r="N10" s="57"/>
      <c r="O10" s="56"/>
      <c r="P10" s="135"/>
      <c r="Q10" s="57"/>
      <c r="R10" s="56"/>
      <c r="S10" s="57"/>
      <c r="T10" s="57"/>
      <c r="U10" s="57"/>
      <c r="V10" s="57"/>
      <c r="W10" s="57"/>
      <c r="X10" s="57"/>
      <c r="Y10" s="57"/>
      <c r="Z10" s="57"/>
      <c r="AA10" s="57"/>
      <c r="AB10" s="57"/>
      <c r="AC10" s="57"/>
      <c r="AD10" s="57"/>
      <c r="AE10" s="57"/>
      <c r="AF10" s="57"/>
      <c r="AG10" s="57"/>
      <c r="AH10" s="57"/>
      <c r="AI10" s="57"/>
      <c r="AJ10" s="11">
        <f t="shared" si="2"/>
        <v>0</v>
      </c>
      <c r="AK10" s="174">
        <f t="shared" si="3"/>
        <v>0</v>
      </c>
      <c r="AL10" s="189">
        <f t="shared" si="4"/>
        <v>0</v>
      </c>
      <c r="AM10" s="88"/>
      <c r="AN10" s="88"/>
      <c r="AO10" s="88"/>
    </row>
    <row r="11" spans="1:41" s="17" customFormat="1" ht="21" customHeight="1">
      <c r="A11" s="2">
        <v>5</v>
      </c>
      <c r="B11" s="29" t="s">
        <v>1174</v>
      </c>
      <c r="C11" s="30" t="s">
        <v>924</v>
      </c>
      <c r="D11" s="31" t="s">
        <v>35</v>
      </c>
      <c r="E11" s="127"/>
      <c r="F11" s="73"/>
      <c r="G11" s="73"/>
      <c r="H11" s="73"/>
      <c r="I11" s="73"/>
      <c r="J11" s="73"/>
      <c r="K11" s="73"/>
      <c r="L11" s="62"/>
      <c r="M11" s="73"/>
      <c r="N11" s="73"/>
      <c r="O11" s="56"/>
      <c r="P11" s="135" t="s">
        <v>6</v>
      </c>
      <c r="Q11" s="73"/>
      <c r="R11" s="56"/>
      <c r="S11" s="73" t="s">
        <v>6</v>
      </c>
      <c r="T11" s="73"/>
      <c r="U11" s="73"/>
      <c r="V11" s="73"/>
      <c r="W11" s="73"/>
      <c r="X11" s="73"/>
      <c r="Y11" s="73"/>
      <c r="Z11" s="73"/>
      <c r="AA11" s="73"/>
      <c r="AB11" s="73"/>
      <c r="AC11" s="73"/>
      <c r="AD11" s="73"/>
      <c r="AE11" s="73"/>
      <c r="AF11" s="73"/>
      <c r="AG11" s="73"/>
      <c r="AH11" s="73"/>
      <c r="AI11" s="73"/>
      <c r="AJ11" s="11">
        <f t="shared" si="2"/>
        <v>2</v>
      </c>
      <c r="AK11" s="174">
        <f t="shared" si="3"/>
        <v>0</v>
      </c>
      <c r="AL11" s="189">
        <f t="shared" si="4"/>
        <v>0</v>
      </c>
      <c r="AM11" s="88"/>
      <c r="AN11" s="88"/>
      <c r="AO11" s="88"/>
    </row>
    <row r="12" spans="1:41" s="17" customFormat="1" ht="21" customHeight="1">
      <c r="A12" s="2">
        <v>6</v>
      </c>
      <c r="B12" s="29" t="s">
        <v>1175</v>
      </c>
      <c r="C12" s="30" t="s">
        <v>373</v>
      </c>
      <c r="D12" s="31" t="s">
        <v>35</v>
      </c>
      <c r="E12" s="58"/>
      <c r="F12" s="57"/>
      <c r="G12" s="57"/>
      <c r="H12" s="57"/>
      <c r="I12" s="57"/>
      <c r="J12" s="57"/>
      <c r="K12" s="57"/>
      <c r="L12" s="60"/>
      <c r="M12" s="57"/>
      <c r="N12" s="57"/>
      <c r="O12" s="56"/>
      <c r="P12" s="135"/>
      <c r="Q12" s="57"/>
      <c r="R12" s="56"/>
      <c r="S12" s="57" t="s">
        <v>6</v>
      </c>
      <c r="T12" s="57"/>
      <c r="U12" s="57"/>
      <c r="V12" s="57"/>
      <c r="W12" s="57"/>
      <c r="X12" s="57"/>
      <c r="Y12" s="57"/>
      <c r="Z12" s="57"/>
      <c r="AA12" s="57"/>
      <c r="AB12" s="57"/>
      <c r="AC12" s="57"/>
      <c r="AD12" s="57"/>
      <c r="AE12" s="57"/>
      <c r="AF12" s="57"/>
      <c r="AG12" s="57"/>
      <c r="AH12" s="57"/>
      <c r="AI12" s="57"/>
      <c r="AJ12" s="11">
        <f t="shared" si="2"/>
        <v>1</v>
      </c>
      <c r="AK12" s="174">
        <f t="shared" si="3"/>
        <v>0</v>
      </c>
      <c r="AL12" s="189">
        <f t="shared" si="4"/>
        <v>0</v>
      </c>
      <c r="AM12" s="88"/>
      <c r="AN12" s="88"/>
      <c r="AO12" s="88"/>
    </row>
    <row r="13" spans="1:41" s="17" customFormat="1" ht="21" customHeight="1">
      <c r="A13" s="2">
        <v>7</v>
      </c>
      <c r="B13" s="29">
        <v>2010020147</v>
      </c>
      <c r="C13" s="30" t="s">
        <v>1284</v>
      </c>
      <c r="D13" s="31" t="s">
        <v>35</v>
      </c>
      <c r="E13" s="58"/>
      <c r="F13" s="57"/>
      <c r="G13" s="57"/>
      <c r="H13" s="57"/>
      <c r="I13" s="57"/>
      <c r="J13" s="57"/>
      <c r="K13" s="57"/>
      <c r="L13" s="60"/>
      <c r="M13" s="57"/>
      <c r="N13" s="57"/>
      <c r="O13" s="56"/>
      <c r="P13" s="135" t="s">
        <v>6</v>
      </c>
      <c r="Q13" s="57"/>
      <c r="R13" s="56"/>
      <c r="S13" s="57" t="s">
        <v>6</v>
      </c>
      <c r="T13" s="57"/>
      <c r="U13" s="57"/>
      <c r="V13" s="57"/>
      <c r="W13" s="57"/>
      <c r="X13" s="57"/>
      <c r="Y13" s="57"/>
      <c r="Z13" s="57"/>
      <c r="AA13" s="57"/>
      <c r="AB13" s="57"/>
      <c r="AC13" s="57"/>
      <c r="AD13" s="57"/>
      <c r="AE13" s="57"/>
      <c r="AF13" s="57"/>
      <c r="AG13" s="57"/>
      <c r="AH13" s="57"/>
      <c r="AI13" s="57"/>
      <c r="AJ13" s="11">
        <f t="shared" si="2"/>
        <v>2</v>
      </c>
      <c r="AK13" s="174">
        <f t="shared" si="3"/>
        <v>0</v>
      </c>
      <c r="AL13" s="189">
        <f t="shared" si="4"/>
        <v>0</v>
      </c>
      <c r="AM13" s="88"/>
      <c r="AN13" s="88"/>
      <c r="AO13" s="88"/>
    </row>
    <row r="14" spans="1:41" s="17" customFormat="1" ht="21" customHeight="1">
      <c r="A14" s="2">
        <v>8</v>
      </c>
      <c r="B14" s="29" t="s">
        <v>1176</v>
      </c>
      <c r="C14" s="30" t="s">
        <v>1177</v>
      </c>
      <c r="D14" s="31" t="s">
        <v>129</v>
      </c>
      <c r="E14" s="58"/>
      <c r="F14" s="57"/>
      <c r="G14" s="57"/>
      <c r="H14" s="57"/>
      <c r="I14" s="57"/>
      <c r="J14" s="57"/>
      <c r="K14" s="57"/>
      <c r="L14" s="60" t="s">
        <v>6</v>
      </c>
      <c r="M14" s="57"/>
      <c r="N14" s="57"/>
      <c r="O14" s="56" t="s">
        <v>6</v>
      </c>
      <c r="P14" s="135" t="s">
        <v>6</v>
      </c>
      <c r="Q14" s="57"/>
      <c r="R14" s="56" t="s">
        <v>6</v>
      </c>
      <c r="S14" s="57" t="s">
        <v>6</v>
      </c>
      <c r="T14" s="57"/>
      <c r="U14" s="57"/>
      <c r="V14" s="57" t="s">
        <v>6</v>
      </c>
      <c r="W14" s="57"/>
      <c r="X14" s="57"/>
      <c r="Y14" s="57"/>
      <c r="Z14" s="57"/>
      <c r="AA14" s="57"/>
      <c r="AB14" s="57"/>
      <c r="AC14" s="57"/>
      <c r="AD14" s="57"/>
      <c r="AE14" s="57"/>
      <c r="AF14" s="57"/>
      <c r="AG14" s="57"/>
      <c r="AH14" s="57"/>
      <c r="AI14" s="57"/>
      <c r="AJ14" s="11">
        <f t="shared" si="2"/>
        <v>6</v>
      </c>
      <c r="AK14" s="174">
        <f t="shared" si="3"/>
        <v>0</v>
      </c>
      <c r="AL14" s="189">
        <f t="shared" si="4"/>
        <v>0</v>
      </c>
      <c r="AM14" s="88"/>
      <c r="AN14" s="88"/>
      <c r="AO14" s="88"/>
    </row>
    <row r="15" spans="1:41" s="17" customFormat="1" ht="21" customHeight="1">
      <c r="A15" s="2">
        <v>9</v>
      </c>
      <c r="B15" s="29" t="s">
        <v>1178</v>
      </c>
      <c r="C15" s="30" t="s">
        <v>983</v>
      </c>
      <c r="D15" s="31" t="s">
        <v>19</v>
      </c>
      <c r="E15" s="127"/>
      <c r="F15" s="73"/>
      <c r="G15" s="73"/>
      <c r="H15" s="73"/>
      <c r="I15" s="73"/>
      <c r="J15" s="73"/>
      <c r="K15" s="73"/>
      <c r="L15" s="62"/>
      <c r="M15" s="73"/>
      <c r="N15" s="73"/>
      <c r="O15" s="56"/>
      <c r="P15" s="135"/>
      <c r="Q15" s="73"/>
      <c r="R15" s="56"/>
      <c r="S15" s="73"/>
      <c r="T15" s="73"/>
      <c r="U15" s="73"/>
      <c r="V15" s="73"/>
      <c r="W15" s="73"/>
      <c r="X15" s="73"/>
      <c r="Y15" s="73"/>
      <c r="Z15" s="73"/>
      <c r="AA15" s="73"/>
      <c r="AB15" s="73"/>
      <c r="AC15" s="73"/>
      <c r="AD15" s="73"/>
      <c r="AE15" s="73"/>
      <c r="AF15" s="73"/>
      <c r="AG15" s="73"/>
      <c r="AH15" s="73"/>
      <c r="AI15" s="73"/>
      <c r="AJ15" s="11">
        <f t="shared" si="2"/>
        <v>0</v>
      </c>
      <c r="AK15" s="174">
        <f t="shared" si="3"/>
        <v>0</v>
      </c>
      <c r="AL15" s="189">
        <f t="shared" si="4"/>
        <v>0</v>
      </c>
      <c r="AM15" s="88"/>
      <c r="AN15" s="88"/>
      <c r="AO15" s="88"/>
    </row>
    <row r="16" spans="1:41" s="17" customFormat="1" ht="21" customHeight="1">
      <c r="A16" s="2">
        <v>10</v>
      </c>
      <c r="B16" s="29" t="s">
        <v>1285</v>
      </c>
      <c r="C16" s="30" t="s">
        <v>36</v>
      </c>
      <c r="D16" s="31" t="s">
        <v>37</v>
      </c>
      <c r="E16" s="58"/>
      <c r="F16" s="57"/>
      <c r="G16" s="57"/>
      <c r="H16" s="57"/>
      <c r="I16" s="57"/>
      <c r="J16" s="57"/>
      <c r="K16" s="57"/>
      <c r="L16" s="60"/>
      <c r="M16" s="57"/>
      <c r="N16" s="57"/>
      <c r="O16" s="56"/>
      <c r="P16" s="135"/>
      <c r="Q16" s="57"/>
      <c r="R16" s="56"/>
      <c r="S16" s="57"/>
      <c r="T16" s="57"/>
      <c r="U16" s="57"/>
      <c r="V16" s="57"/>
      <c r="W16" s="57"/>
      <c r="X16" s="57"/>
      <c r="Y16" s="57"/>
      <c r="Z16" s="57"/>
      <c r="AA16" s="57"/>
      <c r="AB16" s="57"/>
      <c r="AC16" s="57"/>
      <c r="AD16" s="57"/>
      <c r="AE16" s="57"/>
      <c r="AF16" s="57"/>
      <c r="AG16" s="57"/>
      <c r="AH16" s="57"/>
      <c r="AI16" s="57"/>
      <c r="AJ16" s="11">
        <f t="shared" si="2"/>
        <v>0</v>
      </c>
      <c r="AK16" s="174">
        <f t="shared" si="3"/>
        <v>0</v>
      </c>
      <c r="AL16" s="189">
        <f t="shared" si="4"/>
        <v>0</v>
      </c>
      <c r="AM16" s="88"/>
      <c r="AN16" s="88"/>
      <c r="AO16" s="88"/>
    </row>
    <row r="17" spans="1:41" s="17" customFormat="1" ht="21" customHeight="1">
      <c r="A17" s="2">
        <v>11</v>
      </c>
      <c r="B17" s="29" t="s">
        <v>1286</v>
      </c>
      <c r="C17" s="30" t="s">
        <v>1287</v>
      </c>
      <c r="D17" s="31" t="s">
        <v>37</v>
      </c>
      <c r="E17" s="58"/>
      <c r="F17" s="57"/>
      <c r="G17" s="57"/>
      <c r="H17" s="57"/>
      <c r="I17" s="57"/>
      <c r="J17" s="57"/>
      <c r="K17" s="57"/>
      <c r="L17" s="60"/>
      <c r="M17" s="57"/>
      <c r="N17" s="57"/>
      <c r="O17" s="56"/>
      <c r="P17" s="135"/>
      <c r="Q17" s="57"/>
      <c r="R17" s="56"/>
      <c r="S17" s="57"/>
      <c r="T17" s="57"/>
      <c r="U17" s="57"/>
      <c r="V17" s="57"/>
      <c r="W17" s="57"/>
      <c r="X17" s="57"/>
      <c r="Y17" s="57"/>
      <c r="Z17" s="57"/>
      <c r="AA17" s="57"/>
      <c r="AB17" s="57"/>
      <c r="AC17" s="57"/>
      <c r="AD17" s="57"/>
      <c r="AE17" s="57"/>
      <c r="AF17" s="57"/>
      <c r="AG17" s="57"/>
      <c r="AH17" s="57"/>
      <c r="AI17" s="57"/>
      <c r="AJ17" s="11">
        <f t="shared" si="2"/>
        <v>0</v>
      </c>
      <c r="AK17" s="174">
        <f t="shared" si="3"/>
        <v>0</v>
      </c>
      <c r="AL17" s="189">
        <f t="shared" si="4"/>
        <v>0</v>
      </c>
      <c r="AM17" s="88"/>
      <c r="AN17" s="88"/>
      <c r="AO17" s="88"/>
    </row>
    <row r="18" spans="1:41" s="17" customFormat="1" ht="21" customHeight="1">
      <c r="A18" s="2">
        <v>12</v>
      </c>
      <c r="B18" s="29" t="s">
        <v>1288</v>
      </c>
      <c r="C18" s="30" t="s">
        <v>217</v>
      </c>
      <c r="D18" s="31" t="s">
        <v>637</v>
      </c>
      <c r="E18" s="58"/>
      <c r="F18" s="57"/>
      <c r="G18" s="57"/>
      <c r="H18" s="57"/>
      <c r="I18" s="57"/>
      <c r="J18" s="57"/>
      <c r="K18" s="57"/>
      <c r="L18" s="60"/>
      <c r="M18" s="57"/>
      <c r="N18" s="57"/>
      <c r="O18" s="56"/>
      <c r="P18" s="135"/>
      <c r="Q18" s="57"/>
      <c r="R18" s="56"/>
      <c r="S18" s="57"/>
      <c r="T18" s="57"/>
      <c r="U18" s="57"/>
      <c r="V18" s="57"/>
      <c r="W18" s="57"/>
      <c r="X18" s="57"/>
      <c r="Y18" s="57"/>
      <c r="Z18" s="57"/>
      <c r="AA18" s="57"/>
      <c r="AB18" s="57"/>
      <c r="AC18" s="57"/>
      <c r="AD18" s="57"/>
      <c r="AE18" s="57"/>
      <c r="AF18" s="57"/>
      <c r="AG18" s="57"/>
      <c r="AH18" s="57"/>
      <c r="AI18" s="57"/>
      <c r="AJ18" s="11">
        <f t="shared" si="2"/>
        <v>0</v>
      </c>
      <c r="AK18" s="174">
        <f t="shared" si="3"/>
        <v>0</v>
      </c>
      <c r="AL18" s="189">
        <f t="shared" si="4"/>
        <v>0</v>
      </c>
      <c r="AM18" s="88"/>
      <c r="AN18" s="88"/>
      <c r="AO18" s="88"/>
    </row>
    <row r="19" spans="1:41" s="17" customFormat="1" ht="21" customHeight="1">
      <c r="A19" s="2">
        <v>13</v>
      </c>
      <c r="B19" s="29" t="s">
        <v>1289</v>
      </c>
      <c r="C19" s="30" t="s">
        <v>1290</v>
      </c>
      <c r="D19" s="31" t="s">
        <v>46</v>
      </c>
      <c r="E19" s="58"/>
      <c r="F19" s="58"/>
      <c r="G19" s="58"/>
      <c r="H19" s="58"/>
      <c r="I19" s="58"/>
      <c r="J19" s="58"/>
      <c r="K19" s="58"/>
      <c r="L19" s="230"/>
      <c r="M19" s="58"/>
      <c r="N19" s="58"/>
      <c r="O19" s="56"/>
      <c r="P19" s="135"/>
      <c r="Q19" s="58"/>
      <c r="R19" s="56"/>
      <c r="S19" s="58"/>
      <c r="T19" s="58"/>
      <c r="U19" s="58"/>
      <c r="V19" s="58"/>
      <c r="W19" s="58"/>
      <c r="X19" s="58"/>
      <c r="Y19" s="58"/>
      <c r="Z19" s="58"/>
      <c r="AA19" s="58"/>
      <c r="AB19" s="58"/>
      <c r="AC19" s="58"/>
      <c r="AD19" s="58"/>
      <c r="AE19" s="58"/>
      <c r="AF19" s="58"/>
      <c r="AG19" s="58"/>
      <c r="AH19" s="58"/>
      <c r="AI19" s="58"/>
      <c r="AJ19" s="11">
        <f t="shared" si="2"/>
        <v>0</v>
      </c>
      <c r="AK19" s="174">
        <f t="shared" si="3"/>
        <v>0</v>
      </c>
      <c r="AL19" s="189">
        <f t="shared" si="4"/>
        <v>0</v>
      </c>
      <c r="AM19" s="88"/>
      <c r="AN19" s="88"/>
      <c r="AO19" s="88"/>
    </row>
    <row r="20" spans="1:41" s="17" customFormat="1" ht="21" customHeight="1">
      <c r="A20" s="2">
        <v>14</v>
      </c>
      <c r="B20" s="29" t="s">
        <v>1291</v>
      </c>
      <c r="C20" s="30" t="s">
        <v>1292</v>
      </c>
      <c r="D20" s="31" t="s">
        <v>46</v>
      </c>
      <c r="E20" s="134"/>
      <c r="F20" s="75"/>
      <c r="G20" s="75"/>
      <c r="H20" s="75" t="s">
        <v>7</v>
      </c>
      <c r="I20" s="75"/>
      <c r="J20" s="75"/>
      <c r="K20" s="75"/>
      <c r="L20" s="47"/>
      <c r="M20" s="75"/>
      <c r="N20" s="75"/>
      <c r="O20" s="103"/>
      <c r="P20" s="192" t="s">
        <v>6</v>
      </c>
      <c r="Q20" s="75"/>
      <c r="R20" s="103"/>
      <c r="S20" s="75"/>
      <c r="T20" s="75"/>
      <c r="U20" s="75"/>
      <c r="V20" s="75"/>
      <c r="W20" s="75"/>
      <c r="X20" s="75"/>
      <c r="Y20" s="75"/>
      <c r="Z20" s="75"/>
      <c r="AA20" s="75"/>
      <c r="AB20" s="75"/>
      <c r="AC20" s="75"/>
      <c r="AD20" s="75"/>
      <c r="AE20" s="75"/>
      <c r="AF20" s="75"/>
      <c r="AG20" s="75"/>
      <c r="AH20" s="75"/>
      <c r="AI20" s="75"/>
      <c r="AJ20" s="11">
        <f t="shared" si="2"/>
        <v>1</v>
      </c>
      <c r="AK20" s="174">
        <f t="shared" si="3"/>
        <v>1</v>
      </c>
      <c r="AL20" s="189">
        <f t="shared" si="4"/>
        <v>0</v>
      </c>
      <c r="AM20" s="321"/>
      <c r="AN20" s="322"/>
      <c r="AO20" s="88"/>
    </row>
    <row r="21" spans="1:41" s="17" customFormat="1" ht="21" customHeight="1">
      <c r="A21" s="2">
        <v>15</v>
      </c>
      <c r="B21" s="29" t="s">
        <v>1179</v>
      </c>
      <c r="C21" s="30" t="s">
        <v>86</v>
      </c>
      <c r="D21" s="31" t="s">
        <v>1109</v>
      </c>
      <c r="E21" s="134"/>
      <c r="F21" s="75"/>
      <c r="G21" s="75"/>
      <c r="H21" s="75"/>
      <c r="I21" s="75"/>
      <c r="J21" s="75"/>
      <c r="K21" s="75"/>
      <c r="L21" s="47"/>
      <c r="M21" s="75"/>
      <c r="N21" s="75"/>
      <c r="O21" s="103"/>
      <c r="P21" s="192"/>
      <c r="Q21" s="75"/>
      <c r="R21" s="103"/>
      <c r="S21" s="75"/>
      <c r="T21" s="75"/>
      <c r="U21" s="75"/>
      <c r="V21" s="75"/>
      <c r="W21" s="75"/>
      <c r="X21" s="75"/>
      <c r="Y21" s="75"/>
      <c r="Z21" s="75"/>
      <c r="AA21" s="75"/>
      <c r="AB21" s="75"/>
      <c r="AC21" s="75"/>
      <c r="AD21" s="75"/>
      <c r="AE21" s="75"/>
      <c r="AF21" s="75"/>
      <c r="AG21" s="75"/>
      <c r="AH21" s="75"/>
      <c r="AI21" s="75"/>
      <c r="AJ21" s="11">
        <f t="shared" si="2"/>
        <v>0</v>
      </c>
      <c r="AK21" s="174">
        <f t="shared" si="3"/>
        <v>0</v>
      </c>
      <c r="AL21" s="189">
        <f t="shared" si="4"/>
        <v>0</v>
      </c>
      <c r="AM21" s="88"/>
      <c r="AN21" s="88"/>
      <c r="AO21" s="88"/>
    </row>
    <row r="22" spans="1:41" s="17" customFormat="1" ht="21" customHeight="1">
      <c r="A22" s="2">
        <v>16</v>
      </c>
      <c r="B22" s="29" t="s">
        <v>1180</v>
      </c>
      <c r="C22" s="30" t="s">
        <v>234</v>
      </c>
      <c r="D22" s="31" t="s">
        <v>1181</v>
      </c>
      <c r="E22" s="134"/>
      <c r="F22" s="75"/>
      <c r="G22" s="75"/>
      <c r="H22" s="75"/>
      <c r="I22" s="75"/>
      <c r="J22" s="75"/>
      <c r="K22" s="75"/>
      <c r="L22" s="47"/>
      <c r="M22" s="75"/>
      <c r="N22" s="75"/>
      <c r="O22" s="103"/>
      <c r="P22" s="192"/>
      <c r="Q22" s="75"/>
      <c r="R22" s="103"/>
      <c r="S22" s="75"/>
      <c r="T22" s="75"/>
      <c r="U22" s="75"/>
      <c r="V22" s="75"/>
      <c r="W22" s="75"/>
      <c r="X22" s="75"/>
      <c r="Y22" s="75"/>
      <c r="Z22" s="75"/>
      <c r="AA22" s="75"/>
      <c r="AB22" s="75"/>
      <c r="AC22" s="75"/>
      <c r="AD22" s="75"/>
      <c r="AE22" s="75"/>
      <c r="AF22" s="75"/>
      <c r="AG22" s="75"/>
      <c r="AH22" s="75"/>
      <c r="AI22" s="75"/>
      <c r="AJ22" s="11">
        <f t="shared" si="2"/>
        <v>0</v>
      </c>
      <c r="AK22" s="174">
        <f t="shared" si="3"/>
        <v>0</v>
      </c>
      <c r="AL22" s="189">
        <f t="shared" si="4"/>
        <v>0</v>
      </c>
      <c r="AM22" s="88"/>
      <c r="AN22" s="88"/>
      <c r="AO22" s="88"/>
    </row>
    <row r="23" spans="1:41" s="17" customFormat="1" ht="21" customHeight="1">
      <c r="A23" s="2">
        <v>17</v>
      </c>
      <c r="B23" s="29" t="s">
        <v>1293</v>
      </c>
      <c r="C23" s="30" t="s">
        <v>1294</v>
      </c>
      <c r="D23" s="31" t="s">
        <v>14</v>
      </c>
      <c r="E23" s="134"/>
      <c r="F23" s="75"/>
      <c r="G23" s="75"/>
      <c r="H23" s="75"/>
      <c r="I23" s="75"/>
      <c r="J23" s="75"/>
      <c r="K23" s="75"/>
      <c r="L23" s="47"/>
      <c r="M23" s="75"/>
      <c r="N23" s="75"/>
      <c r="O23" s="103"/>
      <c r="P23" s="192"/>
      <c r="Q23" s="75"/>
      <c r="R23" s="103"/>
      <c r="S23" s="75"/>
      <c r="T23" s="75"/>
      <c r="U23" s="75"/>
      <c r="V23" s="75"/>
      <c r="W23" s="75"/>
      <c r="X23" s="75"/>
      <c r="Y23" s="75"/>
      <c r="Z23" s="75"/>
      <c r="AA23" s="75"/>
      <c r="AB23" s="75"/>
      <c r="AC23" s="75"/>
      <c r="AD23" s="75"/>
      <c r="AE23" s="75"/>
      <c r="AF23" s="75"/>
      <c r="AG23" s="75"/>
      <c r="AH23" s="75"/>
      <c r="AI23" s="75"/>
      <c r="AJ23" s="11">
        <f t="shared" si="2"/>
        <v>0</v>
      </c>
      <c r="AK23" s="174">
        <f t="shared" si="3"/>
        <v>0</v>
      </c>
      <c r="AL23" s="189">
        <f t="shared" si="4"/>
        <v>0</v>
      </c>
      <c r="AM23" s="88"/>
      <c r="AN23" s="88"/>
      <c r="AO23" s="88"/>
    </row>
    <row r="24" spans="1:41" s="17" customFormat="1" ht="21" customHeight="1">
      <c r="A24" s="2">
        <v>18</v>
      </c>
      <c r="B24" s="29" t="s">
        <v>1295</v>
      </c>
      <c r="C24" s="30" t="s">
        <v>1296</v>
      </c>
      <c r="D24" s="31" t="s">
        <v>14</v>
      </c>
      <c r="E24" s="134"/>
      <c r="F24" s="75"/>
      <c r="G24" s="75"/>
      <c r="H24" s="75"/>
      <c r="I24" s="75"/>
      <c r="J24" s="75"/>
      <c r="K24" s="75"/>
      <c r="L24" s="47"/>
      <c r="M24" s="75"/>
      <c r="N24" s="75"/>
      <c r="O24" s="103"/>
      <c r="P24" s="192"/>
      <c r="Q24" s="75"/>
      <c r="R24" s="103"/>
      <c r="S24" s="75"/>
      <c r="T24" s="75"/>
      <c r="U24" s="75"/>
      <c r="V24" s="75"/>
      <c r="W24" s="75"/>
      <c r="X24" s="75"/>
      <c r="Y24" s="75"/>
      <c r="Z24" s="75"/>
      <c r="AA24" s="75"/>
      <c r="AB24" s="75"/>
      <c r="AC24" s="75"/>
      <c r="AD24" s="75"/>
      <c r="AE24" s="75"/>
      <c r="AF24" s="75"/>
      <c r="AG24" s="75"/>
      <c r="AH24" s="75"/>
      <c r="AI24" s="75"/>
      <c r="AJ24" s="11">
        <f t="shared" si="2"/>
        <v>0</v>
      </c>
      <c r="AK24" s="174">
        <f t="shared" si="3"/>
        <v>0</v>
      </c>
      <c r="AL24" s="189">
        <f t="shared" si="4"/>
        <v>0</v>
      </c>
      <c r="AM24" s="88"/>
      <c r="AN24" s="88"/>
      <c r="AO24" s="88"/>
    </row>
    <row r="25" spans="1:41" s="17" customFormat="1" ht="21" customHeight="1">
      <c r="A25" s="2">
        <v>19</v>
      </c>
      <c r="B25" s="29" t="s">
        <v>1182</v>
      </c>
      <c r="C25" s="30" t="s">
        <v>1183</v>
      </c>
      <c r="D25" s="31" t="s">
        <v>680</v>
      </c>
      <c r="E25" s="134"/>
      <c r="F25" s="75"/>
      <c r="G25" s="75"/>
      <c r="H25" s="75"/>
      <c r="I25" s="75"/>
      <c r="J25" s="75"/>
      <c r="K25" s="75"/>
      <c r="L25" s="47"/>
      <c r="M25" s="75"/>
      <c r="N25" s="75"/>
      <c r="O25" s="103"/>
      <c r="P25" s="192"/>
      <c r="Q25" s="75"/>
      <c r="R25" s="103"/>
      <c r="S25" s="75" t="s">
        <v>6</v>
      </c>
      <c r="T25" s="75"/>
      <c r="U25" s="75"/>
      <c r="V25" s="75" t="s">
        <v>6</v>
      </c>
      <c r="W25" s="75"/>
      <c r="X25" s="75"/>
      <c r="Y25" s="75"/>
      <c r="Z25" s="75"/>
      <c r="AA25" s="75"/>
      <c r="AB25" s="75"/>
      <c r="AC25" s="75"/>
      <c r="AD25" s="75"/>
      <c r="AE25" s="75"/>
      <c r="AF25" s="75"/>
      <c r="AG25" s="75"/>
      <c r="AH25" s="75"/>
      <c r="AI25" s="75"/>
      <c r="AJ25" s="11">
        <f t="shared" si="2"/>
        <v>2</v>
      </c>
      <c r="AK25" s="174">
        <f t="shared" si="3"/>
        <v>0</v>
      </c>
      <c r="AL25" s="189">
        <f t="shared" si="4"/>
        <v>0</v>
      </c>
      <c r="AM25" s="88"/>
      <c r="AN25" s="88"/>
      <c r="AO25" s="88"/>
    </row>
    <row r="26" spans="1:41" s="17" customFormat="1" ht="21" customHeight="1">
      <c r="A26" s="2">
        <v>20</v>
      </c>
      <c r="B26" s="29" t="s">
        <v>1297</v>
      </c>
      <c r="C26" s="30" t="s">
        <v>821</v>
      </c>
      <c r="D26" s="31" t="s">
        <v>32</v>
      </c>
      <c r="E26" s="134"/>
      <c r="F26" s="75"/>
      <c r="G26" s="75"/>
      <c r="H26" s="75"/>
      <c r="I26" s="75"/>
      <c r="J26" s="75"/>
      <c r="K26" s="75"/>
      <c r="L26" s="47"/>
      <c r="M26" s="75"/>
      <c r="N26" s="75"/>
      <c r="O26" s="103"/>
      <c r="P26" s="192"/>
      <c r="Q26" s="75"/>
      <c r="R26" s="103"/>
      <c r="S26" s="75"/>
      <c r="T26" s="75"/>
      <c r="U26" s="75"/>
      <c r="V26" s="75"/>
      <c r="W26" s="75"/>
      <c r="X26" s="75"/>
      <c r="Y26" s="75"/>
      <c r="Z26" s="75"/>
      <c r="AA26" s="75"/>
      <c r="AB26" s="75"/>
      <c r="AC26" s="75"/>
      <c r="AD26" s="75"/>
      <c r="AE26" s="75"/>
      <c r="AF26" s="75"/>
      <c r="AG26" s="75"/>
      <c r="AH26" s="75"/>
      <c r="AI26" s="75"/>
      <c r="AJ26" s="11">
        <f t="shared" si="2"/>
        <v>0</v>
      </c>
      <c r="AK26" s="174">
        <f t="shared" si="3"/>
        <v>0</v>
      </c>
      <c r="AL26" s="189">
        <f t="shared" si="4"/>
        <v>0</v>
      </c>
      <c r="AM26" s="88"/>
      <c r="AN26" s="88"/>
      <c r="AO26" s="88"/>
    </row>
    <row r="27" spans="1:41" s="17" customFormat="1" ht="21" customHeight="1">
      <c r="A27" s="2">
        <v>21</v>
      </c>
      <c r="B27" s="29" t="s">
        <v>1298</v>
      </c>
      <c r="C27" s="30" t="s">
        <v>1299</v>
      </c>
      <c r="D27" s="31" t="s">
        <v>87</v>
      </c>
      <c r="E27" s="46"/>
      <c r="F27" s="47"/>
      <c r="G27" s="47"/>
      <c r="H27" s="47"/>
      <c r="I27" s="47"/>
      <c r="J27" s="47"/>
      <c r="K27" s="47"/>
      <c r="L27" s="47"/>
      <c r="M27" s="47"/>
      <c r="N27" s="47"/>
      <c r="O27" s="49"/>
      <c r="P27" s="131"/>
      <c r="Q27" s="47"/>
      <c r="R27" s="49"/>
      <c r="S27" s="47"/>
      <c r="T27" s="47"/>
      <c r="U27" s="47"/>
      <c r="V27" s="47"/>
      <c r="W27" s="47"/>
      <c r="X27" s="47"/>
      <c r="Y27" s="47"/>
      <c r="Z27" s="47"/>
      <c r="AA27" s="47"/>
      <c r="AB27" s="47"/>
      <c r="AC27" s="47"/>
      <c r="AD27" s="47"/>
      <c r="AE27" s="47"/>
      <c r="AF27" s="47"/>
      <c r="AG27" s="47"/>
      <c r="AH27" s="47"/>
      <c r="AI27" s="47"/>
      <c r="AJ27" s="11">
        <f t="shared" ref="AJ27:AJ34" si="5">COUNTIF(E27:AI27,"K")+2*COUNTIF(E27:AI27,"2K")+COUNTIF(E27:AI27,"TK")+COUNTIF(E27:AI27,"KT")+COUNTIF(E27:AI27,"PK")+COUNTIF(E27:AI27,"KP")+2*COUNTIF(E27:AI27,"K2")</f>
        <v>0</v>
      </c>
      <c r="AK27" s="233">
        <f t="shared" ref="AK27:AK34" si="6">COUNTIF(F27:AJ27,"P")+2*COUNTIF(F27:AJ27,"2P")+COUNTIF(F27:AJ27,"TP")+COUNTIF(F27:AJ27,"PT")+COUNTIF(F27:AJ27,"PK")+COUNTIF(F27:AJ27,"KP")+2*COUNTIF(F27:AJ27,"P2")</f>
        <v>0</v>
      </c>
      <c r="AL27" s="233">
        <f t="shared" ref="AL27:AL34" si="7">COUNTIF(E27:AI27,"T")+2*COUNTIF(E27:AI27,"2T")+2*COUNTIF(E27:AI27,"T2")+COUNTIF(E27:AI27,"PT")+COUNTIF(E27:AI27,"TP")+COUNTIF(E27:AI27,"TK")+COUNTIF(E27:AI27,"KT")</f>
        <v>0</v>
      </c>
      <c r="AM27" s="88"/>
      <c r="AN27" s="88"/>
      <c r="AO27" s="88"/>
    </row>
    <row r="28" spans="1:41" s="17" customFormat="1" ht="21" customHeight="1">
      <c r="A28" s="2">
        <v>22</v>
      </c>
      <c r="B28" s="29" t="s">
        <v>1300</v>
      </c>
      <c r="C28" s="30" t="s">
        <v>820</v>
      </c>
      <c r="D28" s="31" t="s">
        <v>748</v>
      </c>
      <c r="E28" s="46"/>
      <c r="F28" s="47"/>
      <c r="G28" s="47"/>
      <c r="H28" s="47"/>
      <c r="I28" s="47"/>
      <c r="J28" s="47"/>
      <c r="K28" s="47"/>
      <c r="L28" s="47"/>
      <c r="M28" s="47"/>
      <c r="N28" s="47"/>
      <c r="O28" s="49"/>
      <c r="P28" s="131" t="s">
        <v>6</v>
      </c>
      <c r="Q28" s="47"/>
      <c r="R28" s="49"/>
      <c r="S28" s="47"/>
      <c r="T28" s="47"/>
      <c r="U28" s="47"/>
      <c r="V28" s="47"/>
      <c r="W28" s="47"/>
      <c r="X28" s="47"/>
      <c r="Y28" s="47"/>
      <c r="Z28" s="47"/>
      <c r="AA28" s="47"/>
      <c r="AB28" s="47"/>
      <c r="AC28" s="47"/>
      <c r="AD28" s="47"/>
      <c r="AE28" s="47"/>
      <c r="AF28" s="47"/>
      <c r="AG28" s="47"/>
      <c r="AH28" s="47"/>
      <c r="AI28" s="47"/>
      <c r="AJ28" s="11">
        <f t="shared" si="5"/>
        <v>1</v>
      </c>
      <c r="AK28" s="233">
        <f t="shared" si="6"/>
        <v>0</v>
      </c>
      <c r="AL28" s="233">
        <f t="shared" si="7"/>
        <v>0</v>
      </c>
      <c r="AM28" s="88"/>
      <c r="AN28" s="88"/>
      <c r="AO28" s="88"/>
    </row>
    <row r="29" spans="1:41" s="17" customFormat="1" ht="21" customHeight="1">
      <c r="A29" s="2">
        <v>23</v>
      </c>
      <c r="B29" s="29" t="s">
        <v>1301</v>
      </c>
      <c r="C29" s="30" t="s">
        <v>1302</v>
      </c>
      <c r="D29" s="31" t="s">
        <v>40</v>
      </c>
      <c r="E29" s="46"/>
      <c r="F29" s="47"/>
      <c r="G29" s="47"/>
      <c r="H29" s="47"/>
      <c r="I29" s="47"/>
      <c r="J29" s="47"/>
      <c r="K29" s="47"/>
      <c r="L29" s="47"/>
      <c r="M29" s="47"/>
      <c r="N29" s="47"/>
      <c r="O29" s="49"/>
      <c r="P29" s="131"/>
      <c r="Q29" s="47"/>
      <c r="R29" s="49"/>
      <c r="S29" s="47"/>
      <c r="T29" s="47"/>
      <c r="U29" s="47"/>
      <c r="V29" s="47"/>
      <c r="W29" s="47"/>
      <c r="X29" s="47"/>
      <c r="Y29" s="47"/>
      <c r="Z29" s="47"/>
      <c r="AA29" s="47"/>
      <c r="AB29" s="47"/>
      <c r="AC29" s="47"/>
      <c r="AD29" s="47"/>
      <c r="AE29" s="47"/>
      <c r="AF29" s="47"/>
      <c r="AG29" s="47"/>
      <c r="AH29" s="47"/>
      <c r="AI29" s="47"/>
      <c r="AJ29" s="11">
        <f t="shared" si="5"/>
        <v>0</v>
      </c>
      <c r="AK29" s="233">
        <f t="shared" si="6"/>
        <v>0</v>
      </c>
      <c r="AL29" s="233">
        <f t="shared" si="7"/>
        <v>0</v>
      </c>
      <c r="AM29" s="88"/>
      <c r="AN29" s="88"/>
      <c r="AO29" s="88"/>
    </row>
    <row r="30" spans="1:41" s="17" customFormat="1" ht="21" customHeight="1">
      <c r="A30" s="2">
        <v>24</v>
      </c>
      <c r="B30" s="29" t="s">
        <v>1184</v>
      </c>
      <c r="C30" s="30" t="s">
        <v>1185</v>
      </c>
      <c r="D30" s="31" t="s">
        <v>28</v>
      </c>
      <c r="E30" s="46"/>
      <c r="F30" s="47"/>
      <c r="G30" s="47"/>
      <c r="H30" s="47"/>
      <c r="I30" s="47"/>
      <c r="J30" s="47"/>
      <c r="K30" s="47"/>
      <c r="L30" s="47"/>
      <c r="M30" s="47"/>
      <c r="N30" s="47"/>
      <c r="O30" s="49"/>
      <c r="P30" s="131"/>
      <c r="Q30" s="47"/>
      <c r="R30" s="49"/>
      <c r="S30" s="47"/>
      <c r="T30" s="47"/>
      <c r="U30" s="47"/>
      <c r="V30" s="47"/>
      <c r="W30" s="47"/>
      <c r="X30" s="47"/>
      <c r="Y30" s="47"/>
      <c r="Z30" s="47"/>
      <c r="AA30" s="47"/>
      <c r="AB30" s="47"/>
      <c r="AC30" s="47"/>
      <c r="AD30" s="47"/>
      <c r="AE30" s="47"/>
      <c r="AF30" s="47"/>
      <c r="AG30" s="47"/>
      <c r="AH30" s="47"/>
      <c r="AI30" s="47"/>
      <c r="AJ30" s="11">
        <f t="shared" si="5"/>
        <v>0</v>
      </c>
      <c r="AK30" s="233">
        <f t="shared" si="6"/>
        <v>0</v>
      </c>
      <c r="AL30" s="233">
        <f t="shared" si="7"/>
        <v>0</v>
      </c>
      <c r="AM30" s="88"/>
      <c r="AN30" s="88"/>
      <c r="AO30" s="88"/>
    </row>
    <row r="31" spans="1:41" s="17" customFormat="1" ht="21" customHeight="1">
      <c r="A31" s="2">
        <v>25</v>
      </c>
      <c r="B31" s="29" t="s">
        <v>1186</v>
      </c>
      <c r="C31" s="30" t="s">
        <v>134</v>
      </c>
      <c r="D31" s="31" t="s">
        <v>53</v>
      </c>
      <c r="E31" s="46"/>
      <c r="F31" s="47"/>
      <c r="G31" s="47"/>
      <c r="H31" s="47"/>
      <c r="I31" s="47"/>
      <c r="J31" s="47"/>
      <c r="K31" s="47"/>
      <c r="L31" s="47"/>
      <c r="M31" s="47"/>
      <c r="N31" s="47"/>
      <c r="O31" s="49"/>
      <c r="P31" s="131"/>
      <c r="Q31" s="47"/>
      <c r="R31" s="49"/>
      <c r="S31" s="47"/>
      <c r="T31" s="47"/>
      <c r="U31" s="47"/>
      <c r="V31" s="47"/>
      <c r="W31" s="47"/>
      <c r="X31" s="47"/>
      <c r="Y31" s="47"/>
      <c r="Z31" s="47"/>
      <c r="AA31" s="47"/>
      <c r="AB31" s="47"/>
      <c r="AC31" s="47"/>
      <c r="AD31" s="47"/>
      <c r="AE31" s="47"/>
      <c r="AF31" s="47"/>
      <c r="AG31" s="47"/>
      <c r="AH31" s="47"/>
      <c r="AI31" s="47"/>
      <c r="AJ31" s="11">
        <f t="shared" si="5"/>
        <v>0</v>
      </c>
      <c r="AK31" s="233">
        <f t="shared" si="6"/>
        <v>0</v>
      </c>
      <c r="AL31" s="233">
        <f t="shared" si="7"/>
        <v>0</v>
      </c>
      <c r="AM31" s="88"/>
      <c r="AN31" s="88"/>
      <c r="AO31" s="88"/>
    </row>
    <row r="32" spans="1:41" s="17" customFormat="1" ht="21" customHeight="1">
      <c r="A32" s="2">
        <v>26</v>
      </c>
      <c r="B32" s="29" t="s">
        <v>1187</v>
      </c>
      <c r="C32" s="30" t="s">
        <v>1188</v>
      </c>
      <c r="D32" s="31" t="s">
        <v>53</v>
      </c>
      <c r="E32" s="46"/>
      <c r="F32" s="47"/>
      <c r="G32" s="47"/>
      <c r="H32" s="47"/>
      <c r="I32" s="47" t="s">
        <v>6</v>
      </c>
      <c r="J32" s="47"/>
      <c r="K32" s="47"/>
      <c r="L32" s="47" t="s">
        <v>6</v>
      </c>
      <c r="M32" s="47"/>
      <c r="N32" s="47"/>
      <c r="O32" s="49"/>
      <c r="P32" s="131"/>
      <c r="Q32" s="47"/>
      <c r="R32" s="49"/>
      <c r="S32" s="47"/>
      <c r="T32" s="47"/>
      <c r="U32" s="47"/>
      <c r="V32" s="47"/>
      <c r="W32" s="47"/>
      <c r="X32" s="47"/>
      <c r="Y32" s="47"/>
      <c r="Z32" s="47"/>
      <c r="AA32" s="47"/>
      <c r="AB32" s="47"/>
      <c r="AC32" s="47"/>
      <c r="AD32" s="47"/>
      <c r="AE32" s="47"/>
      <c r="AF32" s="47"/>
      <c r="AG32" s="47"/>
      <c r="AH32" s="47"/>
      <c r="AI32" s="47"/>
      <c r="AJ32" s="11">
        <f t="shared" si="5"/>
        <v>2</v>
      </c>
      <c r="AK32" s="233">
        <f t="shared" si="6"/>
        <v>0</v>
      </c>
      <c r="AL32" s="233">
        <f t="shared" si="7"/>
        <v>0</v>
      </c>
      <c r="AM32" s="88"/>
      <c r="AN32" s="88"/>
      <c r="AO32" s="88"/>
    </row>
    <row r="33" spans="1:41" s="17" customFormat="1" ht="21" customHeight="1">
      <c r="A33" s="2">
        <v>27</v>
      </c>
      <c r="B33" s="29" t="s">
        <v>1303</v>
      </c>
      <c r="C33" s="30" t="s">
        <v>1304</v>
      </c>
      <c r="D33" s="31" t="s">
        <v>53</v>
      </c>
      <c r="E33" s="226"/>
      <c r="F33" s="196"/>
      <c r="G33" s="196"/>
      <c r="H33" s="196"/>
      <c r="I33" s="196"/>
      <c r="J33" s="196"/>
      <c r="K33" s="196"/>
      <c r="L33" s="196"/>
      <c r="M33" s="196"/>
      <c r="N33" s="196"/>
      <c r="O33" s="197" t="s">
        <v>6</v>
      </c>
      <c r="P33" s="239"/>
      <c r="Q33" s="196"/>
      <c r="R33" s="197" t="s">
        <v>6</v>
      </c>
      <c r="S33" s="196" t="s">
        <v>6</v>
      </c>
      <c r="T33" s="196"/>
      <c r="U33" s="196"/>
      <c r="V33" s="196" t="s">
        <v>6</v>
      </c>
      <c r="W33" s="196"/>
      <c r="X33" s="196"/>
      <c r="Y33" s="196"/>
      <c r="Z33" s="196"/>
      <c r="AA33" s="196"/>
      <c r="AB33" s="196"/>
      <c r="AC33" s="196"/>
      <c r="AD33" s="196"/>
      <c r="AE33" s="196"/>
      <c r="AF33" s="196"/>
      <c r="AG33" s="196"/>
      <c r="AH33" s="196"/>
      <c r="AI33" s="47"/>
      <c r="AJ33" s="11">
        <f t="shared" si="5"/>
        <v>4</v>
      </c>
      <c r="AK33" s="233">
        <f t="shared" si="6"/>
        <v>0</v>
      </c>
      <c r="AL33" s="233">
        <f t="shared" si="7"/>
        <v>0</v>
      </c>
      <c r="AM33" s="88"/>
      <c r="AN33" s="88"/>
      <c r="AO33" s="88"/>
    </row>
    <row r="34" spans="1:41" s="17" customFormat="1" ht="21" customHeight="1">
      <c r="A34" s="2">
        <v>28</v>
      </c>
      <c r="B34" s="29" t="s">
        <v>1189</v>
      </c>
      <c r="C34" s="30" t="s">
        <v>133</v>
      </c>
      <c r="D34" s="31" t="s">
        <v>388</v>
      </c>
      <c r="E34" s="46"/>
      <c r="F34" s="47"/>
      <c r="G34" s="47"/>
      <c r="H34" s="47"/>
      <c r="I34" s="47"/>
      <c r="J34" s="47"/>
      <c r="K34" s="47"/>
      <c r="L34" s="47"/>
      <c r="M34" s="47"/>
      <c r="N34" s="47"/>
      <c r="O34" s="49"/>
      <c r="P34" s="131"/>
      <c r="Q34" s="47"/>
      <c r="R34" s="49"/>
      <c r="S34" s="47"/>
      <c r="T34" s="47"/>
      <c r="U34" s="47"/>
      <c r="V34" s="47"/>
      <c r="W34" s="47"/>
      <c r="X34" s="47"/>
      <c r="Y34" s="47"/>
      <c r="Z34" s="47"/>
      <c r="AA34" s="47"/>
      <c r="AB34" s="47"/>
      <c r="AC34" s="47"/>
      <c r="AD34" s="47"/>
      <c r="AE34" s="47"/>
      <c r="AF34" s="47"/>
      <c r="AG34" s="47"/>
      <c r="AH34" s="47"/>
      <c r="AI34" s="47"/>
      <c r="AJ34" s="11">
        <f t="shared" si="5"/>
        <v>0</v>
      </c>
      <c r="AK34" s="233">
        <f t="shared" si="6"/>
        <v>0</v>
      </c>
      <c r="AL34" s="233">
        <f t="shared" si="7"/>
        <v>0</v>
      </c>
      <c r="AM34" s="88"/>
      <c r="AN34" s="88"/>
      <c r="AO34" s="88"/>
    </row>
    <row r="35" spans="1:41" s="17" customFormat="1" ht="21" customHeight="1">
      <c r="A35" s="2">
        <v>29</v>
      </c>
      <c r="B35" s="29" t="s">
        <v>1190</v>
      </c>
      <c r="C35" s="30" t="s">
        <v>328</v>
      </c>
      <c r="D35" s="31" t="s">
        <v>102</v>
      </c>
      <c r="E35" s="134"/>
      <c r="F35" s="75"/>
      <c r="G35" s="75"/>
      <c r="H35" s="75"/>
      <c r="I35" s="75"/>
      <c r="J35" s="75"/>
      <c r="K35" s="75"/>
      <c r="L35" s="47"/>
      <c r="M35" s="75"/>
      <c r="N35" s="75"/>
      <c r="O35" s="103"/>
      <c r="P35" s="192" t="s">
        <v>6</v>
      </c>
      <c r="Q35" s="75"/>
      <c r="R35" s="103" t="s">
        <v>6</v>
      </c>
      <c r="S35" s="75"/>
      <c r="T35" s="75"/>
      <c r="U35" s="75"/>
      <c r="V35" s="75"/>
      <c r="W35" s="75"/>
      <c r="X35" s="75"/>
      <c r="Y35" s="75"/>
      <c r="Z35" s="75"/>
      <c r="AA35" s="75"/>
      <c r="AB35" s="75"/>
      <c r="AC35" s="75"/>
      <c r="AD35" s="75"/>
      <c r="AE35" s="75"/>
      <c r="AF35" s="75"/>
      <c r="AG35" s="75"/>
      <c r="AH35" s="75"/>
      <c r="AI35" s="75"/>
      <c r="AJ35" s="11">
        <f t="shared" si="2"/>
        <v>2</v>
      </c>
      <c r="AK35" s="174">
        <f t="shared" si="3"/>
        <v>0</v>
      </c>
      <c r="AL35" s="189">
        <f t="shared" si="4"/>
        <v>0</v>
      </c>
    </row>
    <row r="36" spans="1:41" s="17" customFormat="1" ht="21" customHeight="1">
      <c r="A36" s="2">
        <v>30</v>
      </c>
      <c r="B36" s="29" t="s">
        <v>1191</v>
      </c>
      <c r="C36" s="30" t="s">
        <v>1192</v>
      </c>
      <c r="D36" s="31" t="s">
        <v>102</v>
      </c>
      <c r="E36" s="235"/>
      <c r="F36" s="236"/>
      <c r="G36" s="236"/>
      <c r="H36" s="236"/>
      <c r="I36" s="236" t="s">
        <v>6</v>
      </c>
      <c r="J36" s="236"/>
      <c r="K36" s="236" t="s">
        <v>6</v>
      </c>
      <c r="L36" s="196" t="s">
        <v>6</v>
      </c>
      <c r="M36" s="236"/>
      <c r="N36" s="236"/>
      <c r="O36" s="237" t="s">
        <v>6</v>
      </c>
      <c r="P36" s="238"/>
      <c r="Q36" s="236"/>
      <c r="R36" s="237" t="s">
        <v>6</v>
      </c>
      <c r="S36" s="236" t="s">
        <v>6</v>
      </c>
      <c r="T36" s="236"/>
      <c r="U36" s="236"/>
      <c r="V36" s="236" t="s">
        <v>6</v>
      </c>
      <c r="W36" s="236"/>
      <c r="X36" s="236"/>
      <c r="Y36" s="236"/>
      <c r="Z36" s="236"/>
      <c r="AA36" s="236"/>
      <c r="AB36" s="236"/>
      <c r="AC36" s="236"/>
      <c r="AD36" s="236"/>
      <c r="AE36" s="236"/>
      <c r="AF36" s="236"/>
      <c r="AG36" s="236"/>
      <c r="AH36" s="236"/>
      <c r="AI36" s="75"/>
      <c r="AJ36" s="11">
        <f t="shared" si="2"/>
        <v>7</v>
      </c>
      <c r="AK36" s="174">
        <f t="shared" si="3"/>
        <v>0</v>
      </c>
      <c r="AL36" s="189">
        <f t="shared" si="4"/>
        <v>0</v>
      </c>
      <c r="AM36" s="173"/>
      <c r="AN36" s="173"/>
    </row>
    <row r="37" spans="1:41">
      <c r="A37" s="2">
        <v>31</v>
      </c>
      <c r="B37" s="29" t="s">
        <v>1193</v>
      </c>
      <c r="C37" s="30" t="s">
        <v>1194</v>
      </c>
      <c r="D37" s="31" t="s">
        <v>22</v>
      </c>
      <c r="E37" s="134"/>
      <c r="F37" s="75"/>
      <c r="G37" s="75"/>
      <c r="H37" s="75"/>
      <c r="I37" s="75"/>
      <c r="J37" s="75"/>
      <c r="K37" s="75"/>
      <c r="L37" s="47"/>
      <c r="M37" s="75"/>
      <c r="N37" s="75"/>
      <c r="O37" s="103"/>
      <c r="P37" s="192"/>
      <c r="Q37" s="75"/>
      <c r="R37" s="103"/>
      <c r="S37" s="75"/>
      <c r="T37" s="75"/>
      <c r="U37" s="75"/>
      <c r="V37" s="75"/>
      <c r="W37" s="75"/>
      <c r="X37" s="75"/>
      <c r="Y37" s="75"/>
      <c r="Z37" s="75"/>
      <c r="AA37" s="75"/>
      <c r="AB37" s="75"/>
      <c r="AC37" s="75"/>
      <c r="AD37" s="75"/>
      <c r="AE37" s="75"/>
      <c r="AF37" s="75"/>
      <c r="AG37" s="75"/>
      <c r="AH37" s="75"/>
      <c r="AI37" s="75"/>
      <c r="AJ37" s="11">
        <f t="shared" si="2"/>
        <v>0</v>
      </c>
      <c r="AK37" s="174">
        <f t="shared" si="3"/>
        <v>0</v>
      </c>
      <c r="AL37" s="189">
        <f t="shared" si="4"/>
        <v>0</v>
      </c>
    </row>
    <row r="38" spans="1:41">
      <c r="A38" s="2">
        <v>32</v>
      </c>
      <c r="B38" s="29" t="s">
        <v>1195</v>
      </c>
      <c r="C38" s="30" t="s">
        <v>776</v>
      </c>
      <c r="D38" s="31" t="s">
        <v>22</v>
      </c>
      <c r="E38" s="134"/>
      <c r="F38" s="75"/>
      <c r="G38" s="75"/>
      <c r="H38" s="75"/>
      <c r="I38" s="75"/>
      <c r="J38" s="75"/>
      <c r="K38" s="75"/>
      <c r="L38" s="47"/>
      <c r="M38" s="75"/>
      <c r="N38" s="75"/>
      <c r="O38" s="103"/>
      <c r="P38" s="192" t="s">
        <v>6</v>
      </c>
      <c r="Q38" s="75"/>
      <c r="R38" s="103"/>
      <c r="S38" s="75"/>
      <c r="T38" s="75"/>
      <c r="U38" s="75"/>
      <c r="V38" s="75" t="s">
        <v>6</v>
      </c>
      <c r="W38" s="75"/>
      <c r="X38" s="75"/>
      <c r="Y38" s="75"/>
      <c r="Z38" s="75"/>
      <c r="AA38" s="75"/>
      <c r="AB38" s="75"/>
      <c r="AC38" s="75"/>
      <c r="AD38" s="75"/>
      <c r="AE38" s="75"/>
      <c r="AF38" s="75"/>
      <c r="AG38" s="75"/>
      <c r="AH38" s="75"/>
      <c r="AI38" s="75"/>
      <c r="AJ38" s="11">
        <f t="shared" si="2"/>
        <v>2</v>
      </c>
      <c r="AK38" s="174">
        <f t="shared" si="3"/>
        <v>0</v>
      </c>
      <c r="AL38" s="189">
        <f t="shared" si="4"/>
        <v>0</v>
      </c>
    </row>
    <row r="39" spans="1:41">
      <c r="A39" s="2">
        <v>33</v>
      </c>
      <c r="B39" s="29" t="s">
        <v>1196</v>
      </c>
      <c r="C39" s="30" t="s">
        <v>373</v>
      </c>
      <c r="D39" s="31" t="s">
        <v>44</v>
      </c>
      <c r="E39" s="74"/>
      <c r="F39" s="75"/>
      <c r="G39" s="75"/>
      <c r="H39" s="75"/>
      <c r="I39" s="75"/>
      <c r="J39" s="75"/>
      <c r="K39" s="75"/>
      <c r="L39" s="47"/>
      <c r="M39" s="75"/>
      <c r="N39" s="75"/>
      <c r="O39" s="103"/>
      <c r="P39" s="192"/>
      <c r="Q39" s="75"/>
      <c r="R39" s="103"/>
      <c r="S39" s="75"/>
      <c r="T39" s="75"/>
      <c r="U39" s="75"/>
      <c r="V39" s="75"/>
      <c r="W39" s="75"/>
      <c r="X39" s="75"/>
      <c r="Y39" s="75"/>
      <c r="Z39" s="75"/>
      <c r="AA39" s="75"/>
      <c r="AB39" s="75"/>
      <c r="AC39" s="75"/>
      <c r="AD39" s="75"/>
      <c r="AE39" s="75"/>
      <c r="AF39" s="75"/>
      <c r="AG39" s="75"/>
      <c r="AH39" s="75"/>
      <c r="AI39" s="75"/>
      <c r="AJ39" s="11">
        <f t="shared" si="2"/>
        <v>0</v>
      </c>
      <c r="AK39" s="174">
        <f t="shared" si="3"/>
        <v>0</v>
      </c>
      <c r="AL39" s="189">
        <f t="shared" si="4"/>
        <v>0</v>
      </c>
    </row>
    <row r="40" spans="1:41">
      <c r="A40" s="2">
        <v>34</v>
      </c>
      <c r="B40" s="29" t="s">
        <v>1197</v>
      </c>
      <c r="C40" s="30" t="s">
        <v>1198</v>
      </c>
      <c r="D40" s="31" t="s">
        <v>76</v>
      </c>
      <c r="E40" s="74"/>
      <c r="F40" s="75"/>
      <c r="G40" s="75"/>
      <c r="H40" s="75"/>
      <c r="I40" s="75"/>
      <c r="J40" s="75"/>
      <c r="K40" s="75"/>
      <c r="L40" s="47"/>
      <c r="M40" s="75"/>
      <c r="N40" s="75"/>
      <c r="O40" s="103"/>
      <c r="P40" s="192"/>
      <c r="Q40" s="75"/>
      <c r="R40" s="103"/>
      <c r="S40" s="75"/>
      <c r="T40" s="75"/>
      <c r="U40" s="75"/>
      <c r="V40" s="75"/>
      <c r="W40" s="75"/>
      <c r="X40" s="75"/>
      <c r="Y40" s="75"/>
      <c r="Z40" s="75"/>
      <c r="AA40" s="75"/>
      <c r="AB40" s="75"/>
      <c r="AC40" s="75"/>
      <c r="AD40" s="75"/>
      <c r="AE40" s="75"/>
      <c r="AF40" s="75"/>
      <c r="AG40" s="75"/>
      <c r="AH40" s="75"/>
      <c r="AI40" s="75"/>
      <c r="AJ40" s="11">
        <f t="shared" si="2"/>
        <v>0</v>
      </c>
      <c r="AK40" s="174">
        <f t="shared" si="3"/>
        <v>0</v>
      </c>
      <c r="AL40" s="189">
        <f t="shared" si="4"/>
        <v>0</v>
      </c>
    </row>
    <row r="41" spans="1:41" ht="33">
      <c r="A41" s="2">
        <v>35</v>
      </c>
      <c r="B41" s="29" t="s">
        <v>1199</v>
      </c>
      <c r="C41" s="30" t="s">
        <v>1200</v>
      </c>
      <c r="D41" s="31" t="s">
        <v>23</v>
      </c>
      <c r="E41" s="74"/>
      <c r="F41" s="75"/>
      <c r="G41" s="75"/>
      <c r="H41" s="75"/>
      <c r="I41" s="75"/>
      <c r="J41" s="75"/>
      <c r="K41" s="75"/>
      <c r="L41" s="47"/>
      <c r="M41" s="75"/>
      <c r="N41" s="75"/>
      <c r="O41" s="103"/>
      <c r="P41" s="192"/>
      <c r="Q41" s="75"/>
      <c r="R41" s="103"/>
      <c r="S41" s="75"/>
      <c r="T41" s="75"/>
      <c r="U41" s="75"/>
      <c r="V41" s="75"/>
      <c r="W41" s="75"/>
      <c r="X41" s="75"/>
      <c r="Y41" s="75"/>
      <c r="Z41" s="75"/>
      <c r="AA41" s="75"/>
      <c r="AB41" s="75"/>
      <c r="AC41" s="75"/>
      <c r="AD41" s="75"/>
      <c r="AE41" s="75"/>
      <c r="AF41" s="75"/>
      <c r="AG41" s="75"/>
      <c r="AH41" s="75"/>
      <c r="AI41" s="75"/>
      <c r="AJ41" s="11">
        <f t="shared" si="2"/>
        <v>0</v>
      </c>
      <c r="AK41" s="174">
        <f t="shared" si="3"/>
        <v>0</v>
      </c>
      <c r="AL41" s="189">
        <f t="shared" si="4"/>
        <v>0</v>
      </c>
    </row>
    <row r="42" spans="1:41">
      <c r="A42" s="2">
        <v>36</v>
      </c>
      <c r="B42" s="29" t="s">
        <v>1201</v>
      </c>
      <c r="C42" s="30" t="s">
        <v>1202</v>
      </c>
      <c r="D42" s="31" t="s">
        <v>65</v>
      </c>
      <c r="E42" s="85"/>
      <c r="F42" s="57"/>
      <c r="G42" s="57"/>
      <c r="H42" s="57"/>
      <c r="I42" s="57"/>
      <c r="J42" s="57"/>
      <c r="K42" s="57"/>
      <c r="L42" s="60"/>
      <c r="M42" s="57"/>
      <c r="N42" s="57"/>
      <c r="O42" s="56"/>
      <c r="P42" s="135" t="s">
        <v>6</v>
      </c>
      <c r="Q42" s="57"/>
      <c r="R42" s="56"/>
      <c r="S42" s="57"/>
      <c r="T42" s="57"/>
      <c r="U42" s="57"/>
      <c r="V42" s="57"/>
      <c r="W42" s="57"/>
      <c r="X42" s="57"/>
      <c r="Y42" s="57"/>
      <c r="Z42" s="57"/>
      <c r="AA42" s="57"/>
      <c r="AB42" s="57"/>
      <c r="AC42" s="57"/>
      <c r="AD42" s="57"/>
      <c r="AE42" s="57"/>
      <c r="AF42" s="57"/>
      <c r="AG42" s="57"/>
      <c r="AH42" s="57"/>
      <c r="AI42" s="57"/>
      <c r="AJ42" s="11">
        <f t="shared" si="2"/>
        <v>1</v>
      </c>
      <c r="AK42" s="174">
        <f t="shared" si="3"/>
        <v>0</v>
      </c>
      <c r="AL42" s="189">
        <f t="shared" si="4"/>
        <v>0</v>
      </c>
    </row>
    <row r="43" spans="1:41">
      <c r="A43" s="323" t="s">
        <v>10</v>
      </c>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11">
        <f>SUM(AJ7:AJ42)</f>
        <v>37</v>
      </c>
      <c r="AK43" s="11">
        <f>SUM(AK7:AK42)</f>
        <v>2</v>
      </c>
      <c r="AL43" s="11">
        <f>SUM(AL7:AL42)</f>
        <v>0</v>
      </c>
    </row>
    <row r="44" spans="1:41">
      <c r="A44" s="324" t="s">
        <v>1410</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6"/>
    </row>
    <row r="45" spans="1:41">
      <c r="C45" s="327"/>
      <c r="D45" s="327"/>
      <c r="E45" s="32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27"/>
      <c r="D46" s="32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sheetData>
  <mergeCells count="20">
    <mergeCell ref="A1:P1"/>
    <mergeCell ref="Q1:AL1"/>
    <mergeCell ref="A2:P2"/>
    <mergeCell ref="Q2:AL2"/>
    <mergeCell ref="A3:AL3"/>
    <mergeCell ref="AK5:AK6"/>
    <mergeCell ref="AL5:AL6"/>
    <mergeCell ref="A44:AL44"/>
    <mergeCell ref="C46:D46"/>
    <mergeCell ref="AM20:AN20"/>
    <mergeCell ref="A43:AI43"/>
    <mergeCell ref="C45:E45"/>
    <mergeCell ref="A5:A6"/>
    <mergeCell ref="B5:B6"/>
    <mergeCell ref="C5:D6"/>
    <mergeCell ref="I4:L4"/>
    <mergeCell ref="M4:N4"/>
    <mergeCell ref="O4:Q4"/>
    <mergeCell ref="R4:T4"/>
    <mergeCell ref="AJ5:AJ6"/>
  </mergeCells>
  <conditionalFormatting sqref="E6:AI6 E7:K42 M7:AI42">
    <cfRule type="expression" dxfId="17" priority="2">
      <formula>IF(E$6="CN",1,0)</formula>
    </cfRule>
  </conditionalFormatting>
  <conditionalFormatting sqref="L7:L42">
    <cfRule type="expression" dxfId="16"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3" id="{12F45016-2BB1-4B37-AAB7-3D207A709D1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23" zoomScaleNormal="100" workbookViewId="0">
      <selection activeCell="X7" sqref="X7:X41"/>
    </sheetView>
  </sheetViews>
  <sheetFormatPr defaultRowHeight="18"/>
  <cols>
    <col min="1" max="1" width="8.6640625" style="16" customWidth="1"/>
    <col min="2" max="2" width="17.6640625" style="16" customWidth="1"/>
    <col min="3" max="3" width="24.6640625" style="16" customWidth="1"/>
    <col min="4" max="4" width="9.1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ht="2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35.25" customHeight="1">
      <c r="A3" s="320" t="s">
        <v>1334</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49" t="s">
        <v>3</v>
      </c>
      <c r="B5" s="349" t="s">
        <v>4</v>
      </c>
      <c r="C5" s="351" t="s">
        <v>5</v>
      </c>
      <c r="D5" s="352"/>
      <c r="E5" s="204">
        <f>DATE(R4,M4,1)</f>
        <v>44470</v>
      </c>
      <c r="F5" s="204">
        <f>E5+1</f>
        <v>44471</v>
      </c>
      <c r="G5" s="204">
        <f t="shared" ref="G5:AI5" si="0">F5+1</f>
        <v>44472</v>
      </c>
      <c r="H5" s="204">
        <f t="shared" si="0"/>
        <v>44473</v>
      </c>
      <c r="I5" s="204">
        <f t="shared" si="0"/>
        <v>44474</v>
      </c>
      <c r="J5" s="204">
        <f t="shared" si="0"/>
        <v>44475</v>
      </c>
      <c r="K5" s="204">
        <f t="shared" si="0"/>
        <v>44476</v>
      </c>
      <c r="L5" s="204">
        <f t="shared" si="0"/>
        <v>44477</v>
      </c>
      <c r="M5" s="204">
        <f t="shared" si="0"/>
        <v>44478</v>
      </c>
      <c r="N5" s="204">
        <f t="shared" si="0"/>
        <v>44479</v>
      </c>
      <c r="O5" s="204">
        <f t="shared" si="0"/>
        <v>44480</v>
      </c>
      <c r="P5" s="204">
        <f t="shared" si="0"/>
        <v>44481</v>
      </c>
      <c r="Q5" s="204">
        <f t="shared" si="0"/>
        <v>44482</v>
      </c>
      <c r="R5" s="204">
        <f t="shared" si="0"/>
        <v>44483</v>
      </c>
      <c r="S5" s="204">
        <f t="shared" si="0"/>
        <v>44484</v>
      </c>
      <c r="T5" s="204">
        <f t="shared" si="0"/>
        <v>44485</v>
      </c>
      <c r="U5" s="204">
        <f t="shared" si="0"/>
        <v>44486</v>
      </c>
      <c r="V5" s="204">
        <f t="shared" si="0"/>
        <v>44487</v>
      </c>
      <c r="W5" s="204">
        <f t="shared" si="0"/>
        <v>44488</v>
      </c>
      <c r="X5" s="204">
        <f t="shared" si="0"/>
        <v>44489</v>
      </c>
      <c r="Y5" s="204">
        <f t="shared" si="0"/>
        <v>44490</v>
      </c>
      <c r="Z5" s="204">
        <f t="shared" si="0"/>
        <v>44491</v>
      </c>
      <c r="AA5" s="204">
        <f t="shared" si="0"/>
        <v>44492</v>
      </c>
      <c r="AB5" s="204">
        <f t="shared" si="0"/>
        <v>44493</v>
      </c>
      <c r="AC5" s="204">
        <f t="shared" si="0"/>
        <v>44494</v>
      </c>
      <c r="AD5" s="204">
        <f t="shared" si="0"/>
        <v>44495</v>
      </c>
      <c r="AE5" s="204">
        <f t="shared" si="0"/>
        <v>44496</v>
      </c>
      <c r="AF5" s="204">
        <f t="shared" si="0"/>
        <v>44497</v>
      </c>
      <c r="AG5" s="204">
        <f t="shared" si="0"/>
        <v>44498</v>
      </c>
      <c r="AH5" s="204">
        <f t="shared" si="0"/>
        <v>44499</v>
      </c>
      <c r="AI5" s="204">
        <f t="shared" si="0"/>
        <v>44500</v>
      </c>
      <c r="AJ5" s="345" t="s">
        <v>6</v>
      </c>
      <c r="AK5" s="345" t="s">
        <v>7</v>
      </c>
      <c r="AL5" s="345" t="s">
        <v>8</v>
      </c>
    </row>
    <row r="6" spans="1:41" s="17" customFormat="1" ht="21" customHeight="1">
      <c r="A6" s="350"/>
      <c r="B6" s="350"/>
      <c r="C6" s="353"/>
      <c r="D6" s="354"/>
      <c r="E6" s="205">
        <f>IF(WEEKDAY(E5)=1,"CN",WEEKDAY(E5))</f>
        <v>6</v>
      </c>
      <c r="F6" s="205">
        <f t="shared" ref="F6:AI6" si="1">IF(WEEKDAY(F5)=1,"CN",WEEKDAY(F5))</f>
        <v>7</v>
      </c>
      <c r="G6" s="205" t="str">
        <f t="shared" si="1"/>
        <v>CN</v>
      </c>
      <c r="H6" s="205">
        <f t="shared" si="1"/>
        <v>2</v>
      </c>
      <c r="I6" s="205">
        <f t="shared" si="1"/>
        <v>3</v>
      </c>
      <c r="J6" s="205">
        <f t="shared" si="1"/>
        <v>4</v>
      </c>
      <c r="K6" s="205">
        <f t="shared" si="1"/>
        <v>5</v>
      </c>
      <c r="L6" s="205">
        <f t="shared" si="1"/>
        <v>6</v>
      </c>
      <c r="M6" s="205">
        <f t="shared" si="1"/>
        <v>7</v>
      </c>
      <c r="N6" s="205" t="str">
        <f t="shared" si="1"/>
        <v>CN</v>
      </c>
      <c r="O6" s="205">
        <f t="shared" si="1"/>
        <v>2</v>
      </c>
      <c r="P6" s="205">
        <f t="shared" si="1"/>
        <v>3</v>
      </c>
      <c r="Q6" s="205">
        <f t="shared" si="1"/>
        <v>4</v>
      </c>
      <c r="R6" s="205">
        <f t="shared" si="1"/>
        <v>5</v>
      </c>
      <c r="S6" s="205">
        <f t="shared" si="1"/>
        <v>6</v>
      </c>
      <c r="T6" s="205">
        <f t="shared" si="1"/>
        <v>7</v>
      </c>
      <c r="U6" s="205" t="str">
        <f t="shared" si="1"/>
        <v>CN</v>
      </c>
      <c r="V6" s="205">
        <f t="shared" si="1"/>
        <v>2</v>
      </c>
      <c r="W6" s="205">
        <f t="shared" si="1"/>
        <v>3</v>
      </c>
      <c r="X6" s="205">
        <f t="shared" si="1"/>
        <v>4</v>
      </c>
      <c r="Y6" s="205">
        <f t="shared" si="1"/>
        <v>5</v>
      </c>
      <c r="Z6" s="205">
        <f t="shared" si="1"/>
        <v>6</v>
      </c>
      <c r="AA6" s="205">
        <f t="shared" si="1"/>
        <v>7</v>
      </c>
      <c r="AB6" s="205" t="str">
        <f t="shared" si="1"/>
        <v>CN</v>
      </c>
      <c r="AC6" s="205">
        <f t="shared" si="1"/>
        <v>2</v>
      </c>
      <c r="AD6" s="205">
        <f t="shared" si="1"/>
        <v>3</v>
      </c>
      <c r="AE6" s="205">
        <f t="shared" si="1"/>
        <v>4</v>
      </c>
      <c r="AF6" s="205">
        <f t="shared" si="1"/>
        <v>5</v>
      </c>
      <c r="AG6" s="205">
        <f t="shared" si="1"/>
        <v>6</v>
      </c>
      <c r="AH6" s="205">
        <f t="shared" si="1"/>
        <v>7</v>
      </c>
      <c r="AI6" s="205" t="str">
        <f t="shared" si="1"/>
        <v>CN</v>
      </c>
      <c r="AJ6" s="346"/>
      <c r="AK6" s="346"/>
      <c r="AL6" s="346"/>
    </row>
    <row r="7" spans="1:41" s="17" customFormat="1" ht="21" customHeight="1">
      <c r="A7" s="210">
        <v>1</v>
      </c>
      <c r="B7" s="29" t="s">
        <v>1203</v>
      </c>
      <c r="C7" s="30" t="s">
        <v>1204</v>
      </c>
      <c r="D7" s="31" t="s">
        <v>34</v>
      </c>
      <c r="E7" s="205"/>
      <c r="F7" s="205"/>
      <c r="G7" s="205"/>
      <c r="H7" s="205"/>
      <c r="I7" s="205"/>
      <c r="J7" s="205"/>
      <c r="K7" s="231"/>
      <c r="L7" s="205"/>
      <c r="M7" s="205"/>
      <c r="N7" s="205"/>
      <c r="O7" s="205"/>
      <c r="P7" s="205"/>
      <c r="Q7" s="205"/>
      <c r="R7" s="205"/>
      <c r="S7" s="205"/>
      <c r="T7" s="205"/>
      <c r="U7" s="205"/>
      <c r="V7" s="205"/>
      <c r="W7" s="205" t="s">
        <v>6</v>
      </c>
      <c r="X7" s="205" t="s">
        <v>6</v>
      </c>
      <c r="Y7" s="205"/>
      <c r="Z7" s="205"/>
      <c r="AA7" s="205"/>
      <c r="AB7" s="205"/>
      <c r="AC7" s="205"/>
      <c r="AD7" s="205"/>
      <c r="AE7" s="205"/>
      <c r="AF7" s="205"/>
      <c r="AG7" s="205"/>
      <c r="AH7" s="205"/>
      <c r="AI7" s="205"/>
      <c r="AJ7" s="207">
        <f t="shared" ref="AJ7:AJ18" si="2">COUNTIF(E7:AI7,"K")+2*COUNTIF(E7:AI7,"2K")+COUNTIF(E7:AI7,"TK")+COUNTIF(E7:AI7,"KT")+COUNTIF(E7:AI7,"PK")+COUNTIF(E7:AI7,"KP")+2*COUNTIF(E7:AI7,"K2")</f>
        <v>2</v>
      </c>
      <c r="AK7" s="207">
        <f t="shared" ref="AK7:AK18" si="3">COUNTIF(F7:AJ7,"P")+2*COUNTIF(F7:AJ7,"2P")+COUNTIF(F7:AJ7,"TP")+COUNTIF(F7:AJ7,"PT")+COUNTIF(F7:AJ7,"PK")+COUNTIF(F7:AJ7,"KP")+2*COUNTIF(F7:AJ7,"P2")</f>
        <v>0</v>
      </c>
      <c r="AL7" s="207">
        <f t="shared" ref="AL7:AL18" si="4">COUNTIF(E7:AI7,"T")+2*COUNTIF(E7:AI7,"2T")+2*COUNTIF(E7:AI7,"T2")+COUNTIF(E7:AI7,"PT")+COUNTIF(E7:AI7,"TP")+COUNTIF(E7:AI7,"TK")+COUNTIF(E7:AI7,"KT")</f>
        <v>0</v>
      </c>
      <c r="AM7" s="18"/>
      <c r="AN7" s="19"/>
      <c r="AO7" s="88"/>
    </row>
    <row r="8" spans="1:41" s="17" customFormat="1" ht="21" customHeight="1">
      <c r="A8" s="210">
        <v>2</v>
      </c>
      <c r="B8" s="29" t="s">
        <v>1205</v>
      </c>
      <c r="C8" s="30" t="s">
        <v>1206</v>
      </c>
      <c r="D8" s="31" t="s">
        <v>34</v>
      </c>
      <c r="E8" s="205"/>
      <c r="F8" s="205"/>
      <c r="G8" s="205"/>
      <c r="H8" s="205"/>
      <c r="I8" s="205"/>
      <c r="J8" s="205"/>
      <c r="K8" s="231"/>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7">
        <f t="shared" si="2"/>
        <v>0</v>
      </c>
      <c r="AK8" s="207">
        <f t="shared" si="3"/>
        <v>0</v>
      </c>
      <c r="AL8" s="207">
        <f t="shared" si="4"/>
        <v>0</v>
      </c>
      <c r="AM8" s="88"/>
      <c r="AN8" s="88"/>
      <c r="AO8" s="88"/>
    </row>
    <row r="9" spans="1:41" s="17" customFormat="1" ht="21" customHeight="1">
      <c r="A9" s="210">
        <v>3</v>
      </c>
      <c r="B9" s="29" t="s">
        <v>1207</v>
      </c>
      <c r="C9" s="30" t="s">
        <v>24</v>
      </c>
      <c r="D9" s="31" t="s">
        <v>35</v>
      </c>
      <c r="E9" s="205"/>
      <c r="F9" s="205"/>
      <c r="G9" s="205"/>
      <c r="H9" s="205"/>
      <c r="I9" s="205"/>
      <c r="J9" s="205"/>
      <c r="K9" s="231"/>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7">
        <f t="shared" si="2"/>
        <v>0</v>
      </c>
      <c r="AK9" s="207">
        <f t="shared" si="3"/>
        <v>0</v>
      </c>
      <c r="AL9" s="207">
        <f t="shared" si="4"/>
        <v>0</v>
      </c>
      <c r="AM9" s="88"/>
      <c r="AN9" s="88"/>
      <c r="AO9" s="88"/>
    </row>
    <row r="10" spans="1:41" s="17" customFormat="1" ht="21" customHeight="1">
      <c r="A10" s="210">
        <v>4</v>
      </c>
      <c r="B10" s="29" t="s">
        <v>1208</v>
      </c>
      <c r="C10" s="30" t="s">
        <v>1209</v>
      </c>
      <c r="D10" s="31" t="s">
        <v>77</v>
      </c>
      <c r="E10" s="205"/>
      <c r="F10" s="205"/>
      <c r="G10" s="205"/>
      <c r="H10" s="205"/>
      <c r="I10" s="205"/>
      <c r="J10" s="205"/>
      <c r="K10" s="231"/>
      <c r="L10" s="205"/>
      <c r="M10" s="205"/>
      <c r="N10" s="205"/>
      <c r="O10" s="205"/>
      <c r="P10" s="205" t="s">
        <v>6</v>
      </c>
      <c r="Q10" s="205"/>
      <c r="R10" s="205"/>
      <c r="S10" s="205"/>
      <c r="T10" s="205"/>
      <c r="U10" s="205"/>
      <c r="V10" s="205"/>
      <c r="W10" s="205" t="s">
        <v>6</v>
      </c>
      <c r="X10" s="205"/>
      <c r="Y10" s="205"/>
      <c r="Z10" s="205"/>
      <c r="AA10" s="205"/>
      <c r="AB10" s="205"/>
      <c r="AC10" s="205"/>
      <c r="AD10" s="205"/>
      <c r="AE10" s="205"/>
      <c r="AF10" s="205"/>
      <c r="AG10" s="205"/>
      <c r="AH10" s="205"/>
      <c r="AI10" s="205"/>
      <c r="AJ10" s="207">
        <f t="shared" si="2"/>
        <v>2</v>
      </c>
      <c r="AK10" s="207">
        <f t="shared" si="3"/>
        <v>0</v>
      </c>
      <c r="AL10" s="207">
        <f t="shared" si="4"/>
        <v>0</v>
      </c>
      <c r="AM10" s="88"/>
      <c r="AN10" s="88"/>
      <c r="AO10" s="88"/>
    </row>
    <row r="11" spans="1:41" s="17" customFormat="1" ht="21" customHeight="1">
      <c r="A11" s="210">
        <v>5</v>
      </c>
      <c r="B11" s="29" t="s">
        <v>1210</v>
      </c>
      <c r="C11" s="30" t="s">
        <v>1211</v>
      </c>
      <c r="D11" s="31" t="s">
        <v>834</v>
      </c>
      <c r="E11" s="205"/>
      <c r="F11" s="205"/>
      <c r="G11" s="205"/>
      <c r="H11" s="205"/>
      <c r="I11" s="205" t="s">
        <v>6</v>
      </c>
      <c r="J11" s="205"/>
      <c r="K11" s="231" t="s">
        <v>6</v>
      </c>
      <c r="L11" s="205" t="s">
        <v>6</v>
      </c>
      <c r="M11" s="205"/>
      <c r="N11" s="205"/>
      <c r="O11" s="205"/>
      <c r="P11" s="205" t="s">
        <v>6</v>
      </c>
      <c r="Q11" s="205" t="s">
        <v>6</v>
      </c>
      <c r="R11" s="205"/>
      <c r="S11" s="205" t="s">
        <v>6</v>
      </c>
      <c r="T11" s="205"/>
      <c r="U11" s="205"/>
      <c r="V11" s="205"/>
      <c r="W11" s="205" t="s">
        <v>6</v>
      </c>
      <c r="X11" s="205" t="s">
        <v>6</v>
      </c>
      <c r="Y11" s="205"/>
      <c r="Z11" s="205"/>
      <c r="AA11" s="205"/>
      <c r="AB11" s="205"/>
      <c r="AC11" s="205"/>
      <c r="AD11" s="205"/>
      <c r="AE11" s="205"/>
      <c r="AF11" s="205"/>
      <c r="AG11" s="205"/>
      <c r="AH11" s="205"/>
      <c r="AI11" s="205"/>
      <c r="AJ11" s="207">
        <f t="shared" si="2"/>
        <v>8</v>
      </c>
      <c r="AK11" s="207">
        <f t="shared" si="3"/>
        <v>0</v>
      </c>
      <c r="AL11" s="207">
        <f t="shared" si="4"/>
        <v>0</v>
      </c>
      <c r="AM11" s="88"/>
      <c r="AN11" s="88"/>
      <c r="AO11" s="88"/>
    </row>
    <row r="12" spans="1:41" s="17" customFormat="1" ht="21" customHeight="1">
      <c r="A12" s="210">
        <v>6</v>
      </c>
      <c r="B12" s="29" t="s">
        <v>1212</v>
      </c>
      <c r="C12" s="30" t="s">
        <v>1213</v>
      </c>
      <c r="D12" s="31" t="s">
        <v>78</v>
      </c>
      <c r="E12" s="205"/>
      <c r="F12" s="205"/>
      <c r="G12" s="205"/>
      <c r="H12" s="205"/>
      <c r="I12" s="205"/>
      <c r="J12" s="205"/>
      <c r="K12" s="231"/>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7">
        <f t="shared" si="2"/>
        <v>0</v>
      </c>
      <c r="AK12" s="207">
        <f t="shared" si="3"/>
        <v>0</v>
      </c>
      <c r="AL12" s="207">
        <f t="shared" si="4"/>
        <v>0</v>
      </c>
      <c r="AM12" s="88"/>
      <c r="AN12" s="88"/>
      <c r="AO12" s="88"/>
    </row>
    <row r="13" spans="1:41" s="17" customFormat="1" ht="21" customHeight="1">
      <c r="A13" s="210">
        <v>7</v>
      </c>
      <c r="B13" s="29" t="s">
        <v>1214</v>
      </c>
      <c r="C13" s="30" t="s">
        <v>1215</v>
      </c>
      <c r="D13" s="31" t="s">
        <v>38</v>
      </c>
      <c r="E13" s="205"/>
      <c r="F13" s="205"/>
      <c r="G13" s="205"/>
      <c r="H13" s="205"/>
      <c r="I13" s="205" t="s">
        <v>6</v>
      </c>
      <c r="J13" s="205" t="s">
        <v>6</v>
      </c>
      <c r="K13" s="231" t="s">
        <v>6</v>
      </c>
      <c r="L13" s="205" t="s">
        <v>6</v>
      </c>
      <c r="M13" s="205"/>
      <c r="N13" s="205"/>
      <c r="O13" s="205"/>
      <c r="P13" s="205" t="s">
        <v>6</v>
      </c>
      <c r="Q13" s="205" t="s">
        <v>6</v>
      </c>
      <c r="R13" s="205"/>
      <c r="S13" s="205" t="s">
        <v>6</v>
      </c>
      <c r="T13" s="205"/>
      <c r="U13" s="205"/>
      <c r="V13" s="205"/>
      <c r="W13" s="205" t="s">
        <v>6</v>
      </c>
      <c r="X13" s="205" t="s">
        <v>6</v>
      </c>
      <c r="Y13" s="205"/>
      <c r="Z13" s="205"/>
      <c r="AA13" s="205"/>
      <c r="AB13" s="205"/>
      <c r="AC13" s="205"/>
      <c r="AD13" s="205"/>
      <c r="AE13" s="205"/>
      <c r="AF13" s="205"/>
      <c r="AG13" s="205"/>
      <c r="AH13" s="205"/>
      <c r="AI13" s="205"/>
      <c r="AJ13" s="207">
        <f t="shared" si="2"/>
        <v>9</v>
      </c>
      <c r="AK13" s="207">
        <f t="shared" si="3"/>
        <v>0</v>
      </c>
      <c r="AL13" s="207">
        <f t="shared" si="4"/>
        <v>0</v>
      </c>
      <c r="AM13" s="88"/>
      <c r="AN13" s="88"/>
      <c r="AO13" s="88"/>
    </row>
    <row r="14" spans="1:41" s="17" customFormat="1" ht="21" customHeight="1">
      <c r="A14" s="210">
        <v>8</v>
      </c>
      <c r="B14" s="29" t="s">
        <v>1216</v>
      </c>
      <c r="C14" s="30" t="s">
        <v>1217</v>
      </c>
      <c r="D14" s="31" t="s">
        <v>38</v>
      </c>
      <c r="E14" s="205"/>
      <c r="F14" s="205"/>
      <c r="G14" s="205"/>
      <c r="H14" s="205"/>
      <c r="I14" s="205"/>
      <c r="J14" s="205"/>
      <c r="K14" s="231" t="s">
        <v>6</v>
      </c>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7">
        <f t="shared" si="2"/>
        <v>1</v>
      </c>
      <c r="AK14" s="207">
        <f t="shared" si="3"/>
        <v>0</v>
      </c>
      <c r="AL14" s="207">
        <f t="shared" si="4"/>
        <v>0</v>
      </c>
      <c r="AM14" s="88"/>
      <c r="AN14" s="88"/>
      <c r="AO14" s="88"/>
    </row>
    <row r="15" spans="1:41" s="17" customFormat="1" ht="21" customHeight="1">
      <c r="A15" s="210">
        <v>9</v>
      </c>
      <c r="B15" s="29" t="s">
        <v>1218</v>
      </c>
      <c r="C15" s="30" t="s">
        <v>581</v>
      </c>
      <c r="D15" s="31" t="s">
        <v>1181</v>
      </c>
      <c r="E15" s="205"/>
      <c r="F15" s="205"/>
      <c r="G15" s="205"/>
      <c r="H15" s="205"/>
      <c r="I15" s="205"/>
      <c r="J15" s="205"/>
      <c r="K15" s="231"/>
      <c r="L15" s="205"/>
      <c r="M15" s="205"/>
      <c r="N15" s="205"/>
      <c r="O15" s="205"/>
      <c r="P15" s="205"/>
      <c r="Q15" s="205"/>
      <c r="R15" s="205"/>
      <c r="S15" s="205" t="s">
        <v>6</v>
      </c>
      <c r="T15" s="205"/>
      <c r="U15" s="205"/>
      <c r="V15" s="205"/>
      <c r="W15" s="205"/>
      <c r="X15" s="205"/>
      <c r="Y15" s="205"/>
      <c r="Z15" s="205"/>
      <c r="AA15" s="205"/>
      <c r="AB15" s="205"/>
      <c r="AC15" s="205"/>
      <c r="AD15" s="205"/>
      <c r="AE15" s="205"/>
      <c r="AF15" s="205"/>
      <c r="AG15" s="205"/>
      <c r="AH15" s="205"/>
      <c r="AI15" s="205"/>
      <c r="AJ15" s="207">
        <f t="shared" si="2"/>
        <v>1</v>
      </c>
      <c r="AK15" s="207">
        <f t="shared" si="3"/>
        <v>0</v>
      </c>
      <c r="AL15" s="207">
        <f t="shared" si="4"/>
        <v>0</v>
      </c>
      <c r="AM15" s="88"/>
      <c r="AN15" s="88"/>
      <c r="AO15" s="88"/>
    </row>
    <row r="16" spans="1:41" s="17" customFormat="1" ht="21" customHeight="1">
      <c r="A16" s="210">
        <v>10</v>
      </c>
      <c r="B16" s="29" t="s">
        <v>1219</v>
      </c>
      <c r="C16" s="30" t="s">
        <v>1200</v>
      </c>
      <c r="D16" s="31" t="s">
        <v>14</v>
      </c>
      <c r="E16" s="205"/>
      <c r="F16" s="205"/>
      <c r="G16" s="205"/>
      <c r="H16" s="205"/>
      <c r="I16" s="205"/>
      <c r="J16" s="205"/>
      <c r="K16" s="231"/>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7">
        <f t="shared" si="2"/>
        <v>0</v>
      </c>
      <c r="AK16" s="207">
        <f t="shared" si="3"/>
        <v>0</v>
      </c>
      <c r="AL16" s="207">
        <f t="shared" si="4"/>
        <v>0</v>
      </c>
      <c r="AM16" s="88"/>
      <c r="AN16" s="88"/>
      <c r="AO16" s="88"/>
    </row>
    <row r="17" spans="1:41" s="17" customFormat="1" ht="21" customHeight="1">
      <c r="A17" s="210">
        <v>11</v>
      </c>
      <c r="B17" s="29" t="s">
        <v>1220</v>
      </c>
      <c r="C17" s="30" t="s">
        <v>1221</v>
      </c>
      <c r="D17" s="31" t="s">
        <v>14</v>
      </c>
      <c r="E17" s="205"/>
      <c r="F17" s="205"/>
      <c r="G17" s="205"/>
      <c r="H17" s="205"/>
      <c r="I17" s="205" t="s">
        <v>6</v>
      </c>
      <c r="J17" s="205"/>
      <c r="K17" s="231"/>
      <c r="L17" s="205"/>
      <c r="M17" s="205"/>
      <c r="N17" s="205"/>
      <c r="O17" s="205"/>
      <c r="P17" s="205" t="s">
        <v>6</v>
      </c>
      <c r="Q17" s="205"/>
      <c r="R17" s="205"/>
      <c r="S17" s="205"/>
      <c r="T17" s="205"/>
      <c r="U17" s="205"/>
      <c r="V17" s="205"/>
      <c r="W17" s="205"/>
      <c r="X17" s="205"/>
      <c r="Y17" s="205"/>
      <c r="Z17" s="205"/>
      <c r="AA17" s="205"/>
      <c r="AB17" s="205"/>
      <c r="AC17" s="205"/>
      <c r="AD17" s="205"/>
      <c r="AE17" s="205"/>
      <c r="AF17" s="205"/>
      <c r="AG17" s="205"/>
      <c r="AH17" s="205"/>
      <c r="AI17" s="205"/>
      <c r="AJ17" s="207">
        <f t="shared" si="2"/>
        <v>2</v>
      </c>
      <c r="AK17" s="207">
        <f t="shared" si="3"/>
        <v>0</v>
      </c>
      <c r="AL17" s="207">
        <f t="shared" si="4"/>
        <v>0</v>
      </c>
      <c r="AM17" s="88"/>
      <c r="AN17" s="88"/>
      <c r="AO17" s="88"/>
    </row>
    <row r="18" spans="1:41" s="17" customFormat="1" ht="21" customHeight="1">
      <c r="A18" s="210">
        <v>12</v>
      </c>
      <c r="B18" s="29" t="s">
        <v>1222</v>
      </c>
      <c r="C18" s="30" t="s">
        <v>94</v>
      </c>
      <c r="D18" s="31" t="s">
        <v>14</v>
      </c>
      <c r="E18" s="205"/>
      <c r="F18" s="205"/>
      <c r="G18" s="205"/>
      <c r="H18" s="205"/>
      <c r="I18" s="205"/>
      <c r="J18" s="205"/>
      <c r="K18" s="231"/>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7">
        <f t="shared" si="2"/>
        <v>0</v>
      </c>
      <c r="AK18" s="207">
        <f t="shared" si="3"/>
        <v>0</v>
      </c>
      <c r="AL18" s="207">
        <f t="shared" si="4"/>
        <v>0</v>
      </c>
      <c r="AM18" s="88"/>
      <c r="AN18" s="88"/>
      <c r="AO18" s="88"/>
    </row>
    <row r="19" spans="1:41" s="17" customFormat="1" ht="21" customHeight="1">
      <c r="A19" s="210">
        <v>13</v>
      </c>
      <c r="B19" s="29" t="s">
        <v>1223</v>
      </c>
      <c r="C19" s="30" t="s">
        <v>1224</v>
      </c>
      <c r="D19" s="31" t="s">
        <v>39</v>
      </c>
      <c r="E19" s="211"/>
      <c r="F19" s="112"/>
      <c r="G19" s="112"/>
      <c r="H19" s="112"/>
      <c r="I19" s="112"/>
      <c r="J19" s="112"/>
      <c r="K19" s="232"/>
      <c r="L19" s="110"/>
      <c r="M19" s="112"/>
      <c r="N19" s="112"/>
      <c r="O19" s="212"/>
      <c r="P19" s="110"/>
      <c r="Q19" s="112"/>
      <c r="R19" s="112"/>
      <c r="S19" s="112"/>
      <c r="T19" s="112"/>
      <c r="U19" s="112"/>
      <c r="V19" s="112"/>
      <c r="W19" s="112"/>
      <c r="X19" s="112"/>
      <c r="Y19" s="112"/>
      <c r="Z19" s="112"/>
      <c r="AA19" s="112"/>
      <c r="AB19" s="112"/>
      <c r="AC19" s="112"/>
      <c r="AD19" s="112"/>
      <c r="AE19" s="212"/>
      <c r="AF19" s="112"/>
      <c r="AG19" s="112"/>
      <c r="AH19" s="112"/>
      <c r="AI19" s="112"/>
      <c r="AJ19" s="207">
        <f>COUNTIF(E19:AI19,"K")+2*COUNTIF(E19:AI19,"2K")+COUNTIF(E19:AI19,"TK")+COUNTIF(E19:AI19,"KT")+COUNTIF(E19:AI19,"PK")+COUNTIF(E19:AI19,"KP")+2*COUNTIF(E19:AI19,"K2")</f>
        <v>0</v>
      </c>
      <c r="AK19" s="207">
        <f>COUNTIF(F19:AJ19,"P")+2*COUNTIF(F19:AJ19,"2P")+COUNTIF(F19:AJ19,"TP")+COUNTIF(F19:AJ19,"PT")+COUNTIF(F19:AJ19,"PK")+COUNTIF(F19:AJ19,"KP")+2*COUNTIF(F19:AJ19,"P2")</f>
        <v>0</v>
      </c>
      <c r="AL19" s="207">
        <f>COUNTIF(E19:AI19,"T")+2*COUNTIF(E19:AI19,"2T")+2*COUNTIF(E19:AI19,"T2")+COUNTIF(E19:AI19,"PT")+COUNTIF(E19:AI19,"TP")+COUNTIF(E19:AI19,"TK")+COUNTIF(E19:AI19,"KT")</f>
        <v>0</v>
      </c>
      <c r="AM19" s="321"/>
      <c r="AN19" s="322"/>
      <c r="AO19" s="88"/>
    </row>
    <row r="20" spans="1:41" s="17" customFormat="1" ht="21" customHeight="1">
      <c r="A20" s="210">
        <v>14</v>
      </c>
      <c r="B20" s="29" t="s">
        <v>1225</v>
      </c>
      <c r="C20" s="30" t="s">
        <v>66</v>
      </c>
      <c r="D20" s="31" t="s">
        <v>59</v>
      </c>
      <c r="E20" s="58"/>
      <c r="F20" s="57"/>
      <c r="G20" s="57"/>
      <c r="H20" s="57"/>
      <c r="I20" s="57" t="s">
        <v>6</v>
      </c>
      <c r="J20" s="57" t="s">
        <v>6</v>
      </c>
      <c r="K20" s="231" t="s">
        <v>6</v>
      </c>
      <c r="L20" s="60" t="s">
        <v>6</v>
      </c>
      <c r="M20" s="57"/>
      <c r="N20" s="57"/>
      <c r="O20" s="56"/>
      <c r="P20" s="60" t="s">
        <v>6</v>
      </c>
      <c r="Q20" s="57" t="s">
        <v>6</v>
      </c>
      <c r="R20" s="57"/>
      <c r="S20" s="57" t="s">
        <v>6</v>
      </c>
      <c r="T20" s="57"/>
      <c r="U20" s="57"/>
      <c r="V20" s="57"/>
      <c r="W20" s="57"/>
      <c r="X20" s="57"/>
      <c r="Y20" s="57"/>
      <c r="Z20" s="57"/>
      <c r="AA20" s="57"/>
      <c r="AB20" s="57"/>
      <c r="AC20" s="57"/>
      <c r="AD20" s="57"/>
      <c r="AE20" s="56"/>
      <c r="AF20" s="57"/>
      <c r="AG20" s="57"/>
      <c r="AH20" s="57"/>
      <c r="AI20" s="57"/>
      <c r="AJ20" s="11">
        <f t="shared" ref="AJ20:AJ41" si="5">COUNTIF(E20:AI20,"K")+2*COUNTIF(E20:AI20,"2K")+COUNTIF(E20:AI20,"TK")+COUNTIF(E20:AI20,"KT")+COUNTIF(E20:AI20,"PK")+COUNTIF(E20:AI20,"KP")+2*COUNTIF(E20:AI20,"K2")</f>
        <v>7</v>
      </c>
      <c r="AK20" s="174">
        <f t="shared" ref="AK20:AK41" si="6">COUNTIF(F20:AJ20,"P")+2*COUNTIF(F20:AJ20,"2P")+COUNTIF(F20:AJ20,"TP")+COUNTIF(F20:AJ20,"PT")+COUNTIF(F20:AJ20,"PK")+COUNTIF(F20:AJ20,"KP")+2*COUNTIF(F20:AJ20,"P2")</f>
        <v>0</v>
      </c>
      <c r="AL20" s="189">
        <f t="shared" ref="AL20:AL41" si="7">COUNTIF(E20:AI20,"T")+2*COUNTIF(E20:AI20,"2T")+2*COUNTIF(E20:AI20,"T2")+COUNTIF(E20:AI20,"PT")+COUNTIF(E20:AI20,"TP")+COUNTIF(E20:AI20,"TK")+COUNTIF(E20:AI20,"KT")</f>
        <v>0</v>
      </c>
      <c r="AM20" s="88"/>
      <c r="AN20" s="88"/>
      <c r="AO20" s="88"/>
    </row>
    <row r="21" spans="1:41" s="17" customFormat="1" ht="21" customHeight="1">
      <c r="A21" s="210">
        <v>15</v>
      </c>
      <c r="B21" s="29" t="s">
        <v>1226</v>
      </c>
      <c r="C21" s="30" t="s">
        <v>36</v>
      </c>
      <c r="D21" s="31" t="s">
        <v>28</v>
      </c>
      <c r="E21" s="58"/>
      <c r="F21" s="57"/>
      <c r="G21" s="57"/>
      <c r="H21" s="57"/>
      <c r="I21" s="57"/>
      <c r="J21" s="57"/>
      <c r="K21" s="231" t="s">
        <v>6</v>
      </c>
      <c r="L21" s="60"/>
      <c r="M21" s="57"/>
      <c r="N21" s="57"/>
      <c r="O21" s="56"/>
      <c r="P21" s="60"/>
      <c r="Q21" s="57"/>
      <c r="R21" s="57"/>
      <c r="S21" s="57"/>
      <c r="T21" s="57"/>
      <c r="U21" s="57"/>
      <c r="V21" s="57"/>
      <c r="W21" s="57"/>
      <c r="X21" s="57"/>
      <c r="Y21" s="57"/>
      <c r="Z21" s="57"/>
      <c r="AA21" s="57"/>
      <c r="AB21" s="57"/>
      <c r="AC21" s="57"/>
      <c r="AD21" s="57"/>
      <c r="AE21" s="56"/>
      <c r="AF21" s="57"/>
      <c r="AG21" s="57"/>
      <c r="AH21" s="57"/>
      <c r="AI21" s="57"/>
      <c r="AJ21" s="11">
        <f t="shared" si="5"/>
        <v>1</v>
      </c>
      <c r="AK21" s="174">
        <f t="shared" si="6"/>
        <v>0</v>
      </c>
      <c r="AL21" s="189">
        <f t="shared" si="7"/>
        <v>0</v>
      </c>
      <c r="AM21" s="88"/>
      <c r="AN21" s="88"/>
      <c r="AO21" s="88"/>
    </row>
    <row r="22" spans="1:41" s="17" customFormat="1" ht="21" customHeight="1">
      <c r="A22" s="210">
        <v>16</v>
      </c>
      <c r="B22" s="29" t="s">
        <v>1227</v>
      </c>
      <c r="C22" s="30" t="s">
        <v>1228</v>
      </c>
      <c r="D22" s="31" t="s">
        <v>53</v>
      </c>
      <c r="E22" s="58"/>
      <c r="F22" s="57"/>
      <c r="G22" s="57"/>
      <c r="H22" s="57"/>
      <c r="I22" s="57" t="s">
        <v>6</v>
      </c>
      <c r="J22" s="57"/>
      <c r="K22" s="231"/>
      <c r="L22" s="60"/>
      <c r="M22" s="57"/>
      <c r="N22" s="57"/>
      <c r="O22" s="56"/>
      <c r="P22" s="60"/>
      <c r="Q22" s="57"/>
      <c r="R22" s="57"/>
      <c r="S22" s="57" t="s">
        <v>6</v>
      </c>
      <c r="T22" s="57"/>
      <c r="U22" s="57"/>
      <c r="V22" s="57"/>
      <c r="W22" s="57"/>
      <c r="X22" s="57"/>
      <c r="Y22" s="57"/>
      <c r="Z22" s="57"/>
      <c r="AA22" s="57"/>
      <c r="AB22" s="57"/>
      <c r="AC22" s="57"/>
      <c r="AD22" s="57"/>
      <c r="AE22" s="56"/>
      <c r="AF22" s="57"/>
      <c r="AG22" s="57"/>
      <c r="AH22" s="57"/>
      <c r="AI22" s="57"/>
      <c r="AJ22" s="11">
        <f t="shared" si="5"/>
        <v>2</v>
      </c>
      <c r="AK22" s="174">
        <f t="shared" si="6"/>
        <v>0</v>
      </c>
      <c r="AL22" s="189">
        <f t="shared" si="7"/>
        <v>0</v>
      </c>
      <c r="AM22" s="88"/>
      <c r="AN22" s="88"/>
      <c r="AO22" s="88"/>
    </row>
    <row r="23" spans="1:41" s="17" customFormat="1" ht="21" customHeight="1">
      <c r="A23" s="210">
        <v>17</v>
      </c>
      <c r="B23" s="29" t="s">
        <v>1229</v>
      </c>
      <c r="C23" s="30" t="s">
        <v>1230</v>
      </c>
      <c r="D23" s="31" t="s">
        <v>73</v>
      </c>
      <c r="E23" s="58"/>
      <c r="F23" s="57"/>
      <c r="G23" s="57"/>
      <c r="H23" s="57"/>
      <c r="I23" s="57"/>
      <c r="J23" s="57"/>
      <c r="K23" s="231"/>
      <c r="L23" s="60"/>
      <c r="M23" s="57"/>
      <c r="N23" s="57"/>
      <c r="O23" s="56"/>
      <c r="P23" s="60"/>
      <c r="Q23" s="57"/>
      <c r="R23" s="57"/>
      <c r="S23" s="57"/>
      <c r="T23" s="57"/>
      <c r="U23" s="57"/>
      <c r="V23" s="57"/>
      <c r="W23" s="57"/>
      <c r="X23" s="57"/>
      <c r="Y23" s="57"/>
      <c r="Z23" s="57"/>
      <c r="AA23" s="57"/>
      <c r="AB23" s="57"/>
      <c r="AC23" s="57"/>
      <c r="AD23" s="57"/>
      <c r="AE23" s="56"/>
      <c r="AF23" s="57"/>
      <c r="AG23" s="57"/>
      <c r="AH23" s="57"/>
      <c r="AI23" s="57"/>
      <c r="AJ23" s="11">
        <f t="shared" si="5"/>
        <v>0</v>
      </c>
      <c r="AK23" s="174">
        <f t="shared" si="6"/>
        <v>0</v>
      </c>
      <c r="AL23" s="189">
        <f t="shared" si="7"/>
        <v>0</v>
      </c>
      <c r="AM23" s="88"/>
      <c r="AN23" s="88"/>
      <c r="AO23" s="88"/>
    </row>
    <row r="24" spans="1:41" s="17" customFormat="1" ht="21" customHeight="1">
      <c r="A24" s="210">
        <v>18</v>
      </c>
      <c r="B24" s="29" t="s">
        <v>1305</v>
      </c>
      <c r="C24" s="30" t="s">
        <v>1306</v>
      </c>
      <c r="D24" s="31" t="s">
        <v>73</v>
      </c>
      <c r="E24" s="58"/>
      <c r="F24" s="57"/>
      <c r="G24" s="57"/>
      <c r="H24" s="57"/>
      <c r="I24" s="57"/>
      <c r="J24" s="57"/>
      <c r="K24" s="231"/>
      <c r="L24" s="60"/>
      <c r="M24" s="57"/>
      <c r="N24" s="57"/>
      <c r="O24" s="56"/>
      <c r="P24" s="60"/>
      <c r="Q24" s="57" t="s">
        <v>6</v>
      </c>
      <c r="R24" s="57"/>
      <c r="S24" s="57"/>
      <c r="T24" s="57"/>
      <c r="U24" s="57"/>
      <c r="V24" s="57"/>
      <c r="W24" s="57"/>
      <c r="X24" s="57"/>
      <c r="Y24" s="57"/>
      <c r="Z24" s="57"/>
      <c r="AA24" s="57"/>
      <c r="AB24" s="57"/>
      <c r="AC24" s="57"/>
      <c r="AD24" s="57"/>
      <c r="AE24" s="56"/>
      <c r="AF24" s="57"/>
      <c r="AG24" s="57"/>
      <c r="AH24" s="57"/>
      <c r="AI24" s="57"/>
      <c r="AJ24" s="11">
        <f t="shared" si="5"/>
        <v>1</v>
      </c>
      <c r="AK24" s="174">
        <f t="shared" si="6"/>
        <v>0</v>
      </c>
      <c r="AL24" s="189">
        <f t="shared" si="7"/>
        <v>0</v>
      </c>
      <c r="AM24" s="88"/>
      <c r="AN24" s="88"/>
      <c r="AO24" s="88"/>
    </row>
    <row r="25" spans="1:41" s="17" customFormat="1" ht="21" customHeight="1">
      <c r="A25" s="210">
        <v>19</v>
      </c>
      <c r="B25" s="29" t="s">
        <v>1231</v>
      </c>
      <c r="C25" s="30" t="s">
        <v>89</v>
      </c>
      <c r="D25" s="31" t="s">
        <v>1135</v>
      </c>
      <c r="E25" s="58"/>
      <c r="F25" s="57"/>
      <c r="G25" s="57"/>
      <c r="H25" s="57"/>
      <c r="I25" s="57"/>
      <c r="J25" s="57"/>
      <c r="K25" s="231" t="s">
        <v>6</v>
      </c>
      <c r="L25" s="60"/>
      <c r="M25" s="57"/>
      <c r="N25" s="57"/>
      <c r="O25" s="56"/>
      <c r="P25" s="60"/>
      <c r="Q25" s="57"/>
      <c r="R25" s="57"/>
      <c r="S25" s="57"/>
      <c r="T25" s="57"/>
      <c r="U25" s="57"/>
      <c r="V25" s="57"/>
      <c r="W25" s="57" t="s">
        <v>6</v>
      </c>
      <c r="X25" s="57"/>
      <c r="Y25" s="57"/>
      <c r="Z25" s="57"/>
      <c r="AA25" s="57"/>
      <c r="AB25" s="57"/>
      <c r="AC25" s="57"/>
      <c r="AD25" s="57"/>
      <c r="AE25" s="56"/>
      <c r="AF25" s="57"/>
      <c r="AG25" s="57"/>
      <c r="AH25" s="57"/>
      <c r="AI25" s="57"/>
      <c r="AJ25" s="11">
        <f t="shared" si="5"/>
        <v>2</v>
      </c>
      <c r="AK25" s="174">
        <f t="shared" si="6"/>
        <v>0</v>
      </c>
      <c r="AL25" s="189">
        <f t="shared" si="7"/>
        <v>0</v>
      </c>
      <c r="AM25" s="88"/>
      <c r="AN25" s="88"/>
      <c r="AO25" s="88"/>
    </row>
    <row r="26" spans="1:41" s="17" customFormat="1" ht="21" customHeight="1">
      <c r="A26" s="210">
        <v>20</v>
      </c>
      <c r="B26" s="29" t="s">
        <v>1307</v>
      </c>
      <c r="C26" s="30" t="s">
        <v>1308</v>
      </c>
      <c r="D26" s="31" t="s">
        <v>41</v>
      </c>
      <c r="E26" s="58"/>
      <c r="F26" s="57"/>
      <c r="G26" s="57"/>
      <c r="H26" s="57"/>
      <c r="I26" s="57"/>
      <c r="J26" s="57"/>
      <c r="K26" s="231"/>
      <c r="L26" s="60"/>
      <c r="M26" s="57"/>
      <c r="N26" s="57"/>
      <c r="O26" s="56"/>
      <c r="P26" s="60"/>
      <c r="Q26" s="57"/>
      <c r="R26" s="57"/>
      <c r="S26" s="57"/>
      <c r="T26" s="57"/>
      <c r="U26" s="57"/>
      <c r="V26" s="57"/>
      <c r="W26" s="57"/>
      <c r="X26" s="57"/>
      <c r="Y26" s="57"/>
      <c r="Z26" s="57"/>
      <c r="AA26" s="57"/>
      <c r="AB26" s="57"/>
      <c r="AC26" s="57"/>
      <c r="AD26" s="57"/>
      <c r="AE26" s="56"/>
      <c r="AF26" s="57"/>
      <c r="AG26" s="57"/>
      <c r="AH26" s="57"/>
      <c r="AI26" s="57"/>
      <c r="AJ26" s="11">
        <f t="shared" si="5"/>
        <v>0</v>
      </c>
      <c r="AK26" s="174">
        <f t="shared" si="6"/>
        <v>0</v>
      </c>
      <c r="AL26" s="189">
        <f t="shared" si="7"/>
        <v>0</v>
      </c>
      <c r="AM26" s="88"/>
      <c r="AN26" s="88"/>
      <c r="AO26" s="88"/>
    </row>
    <row r="27" spans="1:41" s="17" customFormat="1" ht="21" customHeight="1">
      <c r="A27" s="210">
        <v>21</v>
      </c>
      <c r="B27" s="29" t="s">
        <v>1232</v>
      </c>
      <c r="C27" s="30" t="s">
        <v>135</v>
      </c>
      <c r="D27" s="31" t="s">
        <v>388</v>
      </c>
      <c r="E27" s="58"/>
      <c r="F27" s="57"/>
      <c r="G27" s="57"/>
      <c r="H27" s="57"/>
      <c r="I27" s="57"/>
      <c r="J27" s="57"/>
      <c r="K27" s="231"/>
      <c r="L27" s="60"/>
      <c r="M27" s="57"/>
      <c r="N27" s="57"/>
      <c r="O27" s="56"/>
      <c r="P27" s="60"/>
      <c r="Q27" s="57"/>
      <c r="R27" s="57"/>
      <c r="S27" s="57"/>
      <c r="T27" s="57"/>
      <c r="U27" s="57"/>
      <c r="V27" s="57"/>
      <c r="W27" s="57"/>
      <c r="X27" s="57"/>
      <c r="Y27" s="57"/>
      <c r="Z27" s="57"/>
      <c r="AA27" s="57"/>
      <c r="AB27" s="57"/>
      <c r="AC27" s="57"/>
      <c r="AD27" s="57"/>
      <c r="AE27" s="56"/>
      <c r="AF27" s="57"/>
      <c r="AG27" s="57"/>
      <c r="AH27" s="57"/>
      <c r="AI27" s="57"/>
      <c r="AJ27" s="11">
        <f t="shared" si="5"/>
        <v>0</v>
      </c>
      <c r="AK27" s="174">
        <f t="shared" si="6"/>
        <v>0</v>
      </c>
      <c r="AL27" s="189">
        <f t="shared" si="7"/>
        <v>0</v>
      </c>
      <c r="AM27" s="88"/>
      <c r="AN27" s="88"/>
      <c r="AO27" s="88"/>
    </row>
    <row r="28" spans="1:41" s="17" customFormat="1" ht="21" customHeight="1">
      <c r="A28" s="210">
        <v>22</v>
      </c>
      <c r="B28" s="29" t="s">
        <v>1309</v>
      </c>
      <c r="C28" s="30" t="s">
        <v>75</v>
      </c>
      <c r="D28" s="31" t="s">
        <v>388</v>
      </c>
      <c r="E28" s="58"/>
      <c r="F28" s="57"/>
      <c r="G28" s="57"/>
      <c r="H28" s="57"/>
      <c r="I28" s="57"/>
      <c r="J28" s="57"/>
      <c r="K28" s="231" t="s">
        <v>6</v>
      </c>
      <c r="L28" s="60"/>
      <c r="M28" s="57"/>
      <c r="N28" s="57"/>
      <c r="O28" s="56"/>
      <c r="P28" s="60"/>
      <c r="Q28" s="57"/>
      <c r="R28" s="57"/>
      <c r="S28" s="57"/>
      <c r="T28" s="57"/>
      <c r="U28" s="57"/>
      <c r="V28" s="57"/>
      <c r="W28" s="57"/>
      <c r="X28" s="57"/>
      <c r="Y28" s="57"/>
      <c r="Z28" s="57"/>
      <c r="AA28" s="57"/>
      <c r="AB28" s="57"/>
      <c r="AC28" s="57"/>
      <c r="AD28" s="57"/>
      <c r="AE28" s="56"/>
      <c r="AF28" s="57"/>
      <c r="AG28" s="57"/>
      <c r="AH28" s="57"/>
      <c r="AI28" s="57"/>
      <c r="AJ28" s="11">
        <f t="shared" si="5"/>
        <v>1</v>
      </c>
      <c r="AK28" s="174">
        <f t="shared" si="6"/>
        <v>0</v>
      </c>
      <c r="AL28" s="189">
        <f t="shared" si="7"/>
        <v>0</v>
      </c>
      <c r="AM28" s="88"/>
      <c r="AN28" s="88"/>
      <c r="AO28" s="88"/>
    </row>
    <row r="29" spans="1:41" s="17" customFormat="1" ht="21" customHeight="1">
      <c r="A29" s="210">
        <v>23</v>
      </c>
      <c r="B29" s="29" t="s">
        <v>1310</v>
      </c>
      <c r="C29" s="30" t="s">
        <v>1311</v>
      </c>
      <c r="D29" s="31" t="s">
        <v>91</v>
      </c>
      <c r="E29" s="58"/>
      <c r="F29" s="57"/>
      <c r="G29" s="57"/>
      <c r="H29" s="57"/>
      <c r="I29" s="57"/>
      <c r="J29" s="57"/>
      <c r="K29" s="231"/>
      <c r="L29" s="60"/>
      <c r="M29" s="57"/>
      <c r="N29" s="57"/>
      <c r="O29" s="56"/>
      <c r="P29" s="60"/>
      <c r="Q29" s="57"/>
      <c r="R29" s="57"/>
      <c r="S29" s="57"/>
      <c r="T29" s="57"/>
      <c r="U29" s="57"/>
      <c r="V29" s="57"/>
      <c r="W29" s="57"/>
      <c r="X29" s="57"/>
      <c r="Y29" s="57"/>
      <c r="Z29" s="57"/>
      <c r="AA29" s="57"/>
      <c r="AB29" s="57"/>
      <c r="AC29" s="57"/>
      <c r="AD29" s="57"/>
      <c r="AE29" s="56"/>
      <c r="AF29" s="57"/>
      <c r="AG29" s="57"/>
      <c r="AH29" s="57"/>
      <c r="AI29" s="57"/>
      <c r="AJ29" s="11">
        <f t="shared" si="5"/>
        <v>0</v>
      </c>
      <c r="AK29" s="174">
        <f t="shared" si="6"/>
        <v>0</v>
      </c>
      <c r="AL29" s="189">
        <f t="shared" si="7"/>
        <v>0</v>
      </c>
      <c r="AM29" s="88"/>
      <c r="AN29" s="88"/>
      <c r="AO29" s="88"/>
    </row>
    <row r="30" spans="1:41" s="17" customFormat="1" ht="21" customHeight="1">
      <c r="A30" s="210">
        <v>24</v>
      </c>
      <c r="B30" s="29" t="s">
        <v>1312</v>
      </c>
      <c r="C30" s="30" t="s">
        <v>165</v>
      </c>
      <c r="D30" s="31" t="s">
        <v>60</v>
      </c>
      <c r="E30" s="58"/>
      <c r="F30" s="58"/>
      <c r="G30" s="58"/>
      <c r="H30" s="58"/>
      <c r="I30" s="58" t="s">
        <v>6</v>
      </c>
      <c r="J30" s="58" t="s">
        <v>6</v>
      </c>
      <c r="K30" s="231"/>
      <c r="L30" s="230" t="s">
        <v>6</v>
      </c>
      <c r="M30" s="58"/>
      <c r="N30" s="58"/>
      <c r="O30" s="56"/>
      <c r="P30" s="230" t="s">
        <v>6</v>
      </c>
      <c r="Q30" s="58" t="s">
        <v>6</v>
      </c>
      <c r="R30" s="58"/>
      <c r="S30" s="58" t="s">
        <v>6</v>
      </c>
      <c r="T30" s="58"/>
      <c r="U30" s="58"/>
      <c r="V30" s="58"/>
      <c r="W30" s="58" t="s">
        <v>6</v>
      </c>
      <c r="X30" s="58" t="s">
        <v>6</v>
      </c>
      <c r="Y30" s="58"/>
      <c r="Z30" s="58"/>
      <c r="AA30" s="58"/>
      <c r="AB30" s="58"/>
      <c r="AC30" s="58"/>
      <c r="AD30" s="58"/>
      <c r="AE30" s="56"/>
      <c r="AF30" s="58"/>
      <c r="AG30" s="58"/>
      <c r="AH30" s="58"/>
      <c r="AI30" s="58"/>
      <c r="AJ30" s="11">
        <f t="shared" si="5"/>
        <v>8</v>
      </c>
      <c r="AK30" s="174">
        <f t="shared" si="6"/>
        <v>0</v>
      </c>
      <c r="AL30" s="189">
        <f t="shared" si="7"/>
        <v>0</v>
      </c>
      <c r="AM30" s="88"/>
      <c r="AN30" s="88"/>
      <c r="AO30" s="88"/>
    </row>
    <row r="31" spans="1:41" s="17" customFormat="1" ht="21" customHeight="1">
      <c r="A31" s="210">
        <v>25</v>
      </c>
      <c r="B31" s="29" t="s">
        <v>1233</v>
      </c>
      <c r="C31" s="30" t="s">
        <v>1234</v>
      </c>
      <c r="D31" s="31" t="s">
        <v>9</v>
      </c>
      <c r="E31" s="58"/>
      <c r="F31" s="57"/>
      <c r="G31" s="57"/>
      <c r="H31" s="57"/>
      <c r="I31" s="57"/>
      <c r="J31" s="57"/>
      <c r="K31" s="231"/>
      <c r="L31" s="60"/>
      <c r="M31" s="57"/>
      <c r="N31" s="57"/>
      <c r="O31" s="56"/>
      <c r="P31" s="60"/>
      <c r="Q31" s="57"/>
      <c r="R31" s="57"/>
      <c r="S31" s="57"/>
      <c r="T31" s="57"/>
      <c r="U31" s="57"/>
      <c r="V31" s="57"/>
      <c r="W31" s="57"/>
      <c r="X31" s="57"/>
      <c r="Y31" s="57"/>
      <c r="Z31" s="57"/>
      <c r="AA31" s="57"/>
      <c r="AB31" s="57"/>
      <c r="AC31" s="57"/>
      <c r="AD31" s="57"/>
      <c r="AE31" s="56"/>
      <c r="AF31" s="57"/>
      <c r="AG31" s="57"/>
      <c r="AH31" s="57"/>
      <c r="AI31" s="57"/>
      <c r="AJ31" s="11">
        <f t="shared" si="5"/>
        <v>0</v>
      </c>
      <c r="AK31" s="174">
        <f t="shared" si="6"/>
        <v>0</v>
      </c>
      <c r="AL31" s="189">
        <f t="shared" si="7"/>
        <v>0</v>
      </c>
      <c r="AM31" s="88"/>
      <c r="AN31" s="88"/>
      <c r="AO31" s="88"/>
    </row>
    <row r="32" spans="1:41" s="17" customFormat="1" ht="21" customHeight="1">
      <c r="A32" s="210">
        <v>26</v>
      </c>
      <c r="B32" s="29" t="s">
        <v>1313</v>
      </c>
      <c r="C32" s="30" t="s">
        <v>1314</v>
      </c>
      <c r="D32" s="31" t="s">
        <v>55</v>
      </c>
      <c r="E32" s="58"/>
      <c r="F32" s="57"/>
      <c r="G32" s="57"/>
      <c r="H32" s="57"/>
      <c r="I32" s="57"/>
      <c r="J32" s="57"/>
      <c r="K32" s="231"/>
      <c r="L32" s="60"/>
      <c r="M32" s="57"/>
      <c r="N32" s="57"/>
      <c r="O32" s="56"/>
      <c r="P32" s="60"/>
      <c r="Q32" s="57"/>
      <c r="R32" s="57"/>
      <c r="S32" s="57"/>
      <c r="T32" s="57"/>
      <c r="U32" s="57"/>
      <c r="V32" s="57"/>
      <c r="W32" s="57"/>
      <c r="X32" s="57"/>
      <c r="Y32" s="57"/>
      <c r="Z32" s="57"/>
      <c r="AA32" s="57"/>
      <c r="AB32" s="57"/>
      <c r="AC32" s="57"/>
      <c r="AD32" s="57"/>
      <c r="AE32" s="56"/>
      <c r="AF32" s="57"/>
      <c r="AG32" s="57"/>
      <c r="AH32" s="57"/>
      <c r="AI32" s="57"/>
      <c r="AJ32" s="11">
        <f t="shared" si="5"/>
        <v>0</v>
      </c>
      <c r="AK32" s="174">
        <f t="shared" si="6"/>
        <v>0</v>
      </c>
      <c r="AL32" s="189">
        <f t="shared" si="7"/>
        <v>0</v>
      </c>
      <c r="AM32" s="88"/>
      <c r="AN32" s="88"/>
      <c r="AO32" s="88"/>
    </row>
    <row r="33" spans="1:44" s="17" customFormat="1" ht="21" customHeight="1">
      <c r="A33" s="210">
        <v>27</v>
      </c>
      <c r="B33" s="29" t="s">
        <v>1315</v>
      </c>
      <c r="C33" s="30" t="s">
        <v>1316</v>
      </c>
      <c r="D33" s="31" t="s">
        <v>44</v>
      </c>
      <c r="E33" s="58"/>
      <c r="F33" s="57"/>
      <c r="G33" s="57"/>
      <c r="H33" s="57"/>
      <c r="I33" s="57"/>
      <c r="J33" s="57" t="s">
        <v>6</v>
      </c>
      <c r="K33" s="231"/>
      <c r="L33" s="60"/>
      <c r="M33" s="57"/>
      <c r="N33" s="57"/>
      <c r="O33" s="56"/>
      <c r="P33" s="60"/>
      <c r="Q33" s="57"/>
      <c r="R33" s="57"/>
      <c r="S33" s="57"/>
      <c r="T33" s="57"/>
      <c r="U33" s="57"/>
      <c r="V33" s="57"/>
      <c r="W33" s="57"/>
      <c r="X33" s="57"/>
      <c r="Y33" s="57"/>
      <c r="Z33" s="57"/>
      <c r="AA33" s="57"/>
      <c r="AB33" s="57"/>
      <c r="AC33" s="57"/>
      <c r="AD33" s="57"/>
      <c r="AE33" s="56"/>
      <c r="AF33" s="57"/>
      <c r="AG33" s="57"/>
      <c r="AH33" s="57"/>
      <c r="AI33" s="57"/>
      <c r="AJ33" s="11">
        <f t="shared" si="5"/>
        <v>1</v>
      </c>
      <c r="AK33" s="174">
        <f t="shared" si="6"/>
        <v>0</v>
      </c>
      <c r="AL33" s="189">
        <f t="shared" si="7"/>
        <v>0</v>
      </c>
      <c r="AM33" s="88"/>
      <c r="AN33" s="88"/>
      <c r="AO33" s="88"/>
    </row>
    <row r="34" spans="1:44" s="17" customFormat="1" ht="21" customHeight="1">
      <c r="A34" s="210">
        <v>28</v>
      </c>
      <c r="B34" s="29" t="s">
        <v>1317</v>
      </c>
      <c r="C34" s="30" t="s">
        <v>431</v>
      </c>
      <c r="D34" s="31" t="s">
        <v>44</v>
      </c>
      <c r="E34" s="58"/>
      <c r="F34" s="57"/>
      <c r="G34" s="57"/>
      <c r="H34" s="57"/>
      <c r="I34" s="57"/>
      <c r="J34" s="57"/>
      <c r="K34" s="231"/>
      <c r="L34" s="60"/>
      <c r="M34" s="57"/>
      <c r="N34" s="57"/>
      <c r="O34" s="56"/>
      <c r="P34" s="60"/>
      <c r="Q34" s="57"/>
      <c r="R34" s="57"/>
      <c r="S34" s="57"/>
      <c r="T34" s="57"/>
      <c r="U34" s="57"/>
      <c r="V34" s="57"/>
      <c r="W34" s="57"/>
      <c r="X34" s="57"/>
      <c r="Y34" s="57"/>
      <c r="Z34" s="57"/>
      <c r="AA34" s="57"/>
      <c r="AB34" s="57"/>
      <c r="AC34" s="57"/>
      <c r="AD34" s="57"/>
      <c r="AE34" s="56"/>
      <c r="AF34" s="57"/>
      <c r="AG34" s="57"/>
      <c r="AH34" s="57"/>
      <c r="AI34" s="57"/>
      <c r="AJ34" s="11">
        <f t="shared" si="5"/>
        <v>0</v>
      </c>
      <c r="AK34" s="174">
        <f t="shared" si="6"/>
        <v>0</v>
      </c>
      <c r="AL34" s="189">
        <f t="shared" si="7"/>
        <v>0</v>
      </c>
      <c r="AM34" s="88"/>
      <c r="AN34" s="88"/>
      <c r="AO34" s="88"/>
    </row>
    <row r="35" spans="1:44" s="17" customFormat="1" ht="21" customHeight="1">
      <c r="A35" s="210">
        <v>29</v>
      </c>
      <c r="B35" s="29" t="s">
        <v>1235</v>
      </c>
      <c r="C35" s="30" t="s">
        <v>1236</v>
      </c>
      <c r="D35" s="31" t="s">
        <v>454</v>
      </c>
      <c r="E35" s="58"/>
      <c r="F35" s="57"/>
      <c r="G35" s="57"/>
      <c r="H35" s="57"/>
      <c r="I35" s="57"/>
      <c r="J35" s="57"/>
      <c r="K35" s="231"/>
      <c r="L35" s="60"/>
      <c r="M35" s="57"/>
      <c r="N35" s="57"/>
      <c r="O35" s="56"/>
      <c r="P35" s="60"/>
      <c r="Q35" s="57"/>
      <c r="R35" s="57"/>
      <c r="S35" s="57" t="s">
        <v>6</v>
      </c>
      <c r="T35" s="57"/>
      <c r="U35" s="57"/>
      <c r="V35" s="57"/>
      <c r="W35" s="57"/>
      <c r="X35" s="57"/>
      <c r="Y35" s="57"/>
      <c r="Z35" s="57"/>
      <c r="AA35" s="57"/>
      <c r="AB35" s="57"/>
      <c r="AC35" s="57"/>
      <c r="AD35" s="57"/>
      <c r="AE35" s="56"/>
      <c r="AF35" s="57"/>
      <c r="AG35" s="57"/>
      <c r="AH35" s="57"/>
      <c r="AI35" s="57"/>
      <c r="AJ35" s="11">
        <f t="shared" si="5"/>
        <v>1</v>
      </c>
      <c r="AK35" s="174">
        <f t="shared" si="6"/>
        <v>0</v>
      </c>
      <c r="AL35" s="189">
        <f t="shared" si="7"/>
        <v>0</v>
      </c>
      <c r="AM35" s="88"/>
      <c r="AN35" s="7"/>
      <c r="AO35" s="7"/>
      <c r="AP35" s="16"/>
      <c r="AQ35" s="16"/>
      <c r="AR35" s="16"/>
    </row>
    <row r="36" spans="1:44" s="17" customFormat="1" ht="21" customHeight="1">
      <c r="A36" s="210">
        <v>30</v>
      </c>
      <c r="B36" s="29" t="s">
        <v>1237</v>
      </c>
      <c r="C36" s="30" t="s">
        <v>1238</v>
      </c>
      <c r="D36" s="31" t="s">
        <v>79</v>
      </c>
      <c r="E36" s="58"/>
      <c r="F36" s="57"/>
      <c r="G36" s="57"/>
      <c r="H36" s="57"/>
      <c r="I36" s="57" t="s">
        <v>6</v>
      </c>
      <c r="J36" s="57" t="s">
        <v>6</v>
      </c>
      <c r="K36" s="57"/>
      <c r="L36" s="60" t="s">
        <v>6</v>
      </c>
      <c r="M36" s="57"/>
      <c r="N36" s="57"/>
      <c r="O36" s="56"/>
      <c r="P36" s="60"/>
      <c r="Q36" s="57" t="s">
        <v>6</v>
      </c>
      <c r="R36" s="57"/>
      <c r="S36" s="57"/>
      <c r="T36" s="57"/>
      <c r="U36" s="57"/>
      <c r="V36" s="57"/>
      <c r="W36" s="57" t="s">
        <v>6</v>
      </c>
      <c r="X36" s="57" t="s">
        <v>6</v>
      </c>
      <c r="Y36" s="57"/>
      <c r="Z36" s="57"/>
      <c r="AA36" s="57"/>
      <c r="AB36" s="57"/>
      <c r="AC36" s="57"/>
      <c r="AD36" s="57"/>
      <c r="AE36" s="56"/>
      <c r="AF36" s="57"/>
      <c r="AG36" s="57"/>
      <c r="AH36" s="57"/>
      <c r="AI36" s="57"/>
      <c r="AJ36" s="11">
        <f t="shared" si="5"/>
        <v>6</v>
      </c>
      <c r="AK36" s="174">
        <f t="shared" si="6"/>
        <v>0</v>
      </c>
      <c r="AL36" s="189">
        <f t="shared" si="7"/>
        <v>0</v>
      </c>
      <c r="AM36" s="88"/>
      <c r="AN36" s="88"/>
      <c r="AO36" s="88"/>
    </row>
    <row r="37" spans="1:44" s="17" customFormat="1" ht="21" customHeight="1">
      <c r="A37" s="210">
        <v>31</v>
      </c>
      <c r="B37" s="29" t="s">
        <v>1239</v>
      </c>
      <c r="C37" s="30" t="s">
        <v>141</v>
      </c>
      <c r="D37" s="31" t="s">
        <v>64</v>
      </c>
      <c r="E37" s="58"/>
      <c r="F37" s="57"/>
      <c r="G37" s="57"/>
      <c r="H37" s="57"/>
      <c r="I37" s="57"/>
      <c r="J37" s="57"/>
      <c r="K37" s="57"/>
      <c r="L37" s="60"/>
      <c r="M37" s="57"/>
      <c r="N37" s="57"/>
      <c r="O37" s="56"/>
      <c r="P37" s="60"/>
      <c r="Q37" s="57"/>
      <c r="R37" s="57"/>
      <c r="S37" s="57"/>
      <c r="T37" s="57"/>
      <c r="U37" s="57"/>
      <c r="V37" s="57"/>
      <c r="W37" s="57" t="s">
        <v>6</v>
      </c>
      <c r="X37" s="57"/>
      <c r="Y37" s="57"/>
      <c r="Z37" s="57"/>
      <c r="AA37" s="57"/>
      <c r="AB37" s="57"/>
      <c r="AC37" s="57"/>
      <c r="AD37" s="57"/>
      <c r="AE37" s="56"/>
      <c r="AF37" s="57"/>
      <c r="AG37" s="57"/>
      <c r="AH37" s="57"/>
      <c r="AI37" s="57"/>
      <c r="AJ37" s="11">
        <f t="shared" si="5"/>
        <v>1</v>
      </c>
      <c r="AK37" s="174">
        <f t="shared" si="6"/>
        <v>0</v>
      </c>
      <c r="AL37" s="189">
        <f t="shared" si="7"/>
        <v>0</v>
      </c>
      <c r="AM37" s="88"/>
      <c r="AN37" s="88"/>
    </row>
    <row r="38" spans="1:44" s="17" customFormat="1" ht="21" customHeight="1">
      <c r="A38" s="210">
        <v>32</v>
      </c>
      <c r="B38" s="29" t="s">
        <v>1240</v>
      </c>
      <c r="C38" s="30" t="s">
        <v>1241</v>
      </c>
      <c r="D38" s="31" t="s">
        <v>56</v>
      </c>
      <c r="E38" s="58"/>
      <c r="F38" s="57"/>
      <c r="G38" s="57"/>
      <c r="H38" s="57"/>
      <c r="I38" s="57"/>
      <c r="J38" s="57"/>
      <c r="K38" s="57"/>
      <c r="L38" s="60"/>
      <c r="M38" s="57"/>
      <c r="N38" s="57"/>
      <c r="O38" s="56"/>
      <c r="P38" s="60"/>
      <c r="Q38" s="57"/>
      <c r="R38" s="57"/>
      <c r="S38" s="57"/>
      <c r="T38" s="57"/>
      <c r="U38" s="57"/>
      <c r="V38" s="57"/>
      <c r="W38" s="57"/>
      <c r="X38" s="57"/>
      <c r="Y38" s="57"/>
      <c r="Z38" s="57"/>
      <c r="AA38" s="57"/>
      <c r="AB38" s="57"/>
      <c r="AC38" s="57"/>
      <c r="AD38" s="57"/>
      <c r="AE38" s="56"/>
      <c r="AF38" s="57"/>
      <c r="AG38" s="57"/>
      <c r="AH38" s="57"/>
      <c r="AI38" s="57"/>
      <c r="AJ38" s="11">
        <f t="shared" si="5"/>
        <v>0</v>
      </c>
      <c r="AK38" s="174">
        <f t="shared" si="6"/>
        <v>0</v>
      </c>
      <c r="AL38" s="189">
        <f t="shared" si="7"/>
        <v>0</v>
      </c>
      <c r="AM38" s="173"/>
      <c r="AN38" s="173"/>
    </row>
    <row r="39" spans="1:44">
      <c r="A39" s="210">
        <v>33</v>
      </c>
      <c r="B39" s="29" t="s">
        <v>1242</v>
      </c>
      <c r="C39" s="30" t="s">
        <v>833</v>
      </c>
      <c r="D39" s="31" t="s">
        <v>65</v>
      </c>
      <c r="E39" s="58"/>
      <c r="F39" s="57"/>
      <c r="G39" s="57"/>
      <c r="H39" s="57"/>
      <c r="I39" s="57"/>
      <c r="J39" s="57"/>
      <c r="K39" s="57"/>
      <c r="L39" s="60"/>
      <c r="M39" s="57"/>
      <c r="N39" s="57"/>
      <c r="O39" s="56"/>
      <c r="P39" s="60" t="s">
        <v>6</v>
      </c>
      <c r="Q39" s="57"/>
      <c r="R39" s="57"/>
      <c r="S39" s="57"/>
      <c r="T39" s="57"/>
      <c r="U39" s="57"/>
      <c r="V39" s="57"/>
      <c r="W39" s="57"/>
      <c r="X39" s="57"/>
      <c r="Y39" s="57"/>
      <c r="Z39" s="57"/>
      <c r="AA39" s="57"/>
      <c r="AB39" s="57"/>
      <c r="AC39" s="57"/>
      <c r="AD39" s="57"/>
      <c r="AE39" s="56"/>
      <c r="AF39" s="57"/>
      <c r="AG39" s="57"/>
      <c r="AH39" s="57"/>
      <c r="AI39" s="57"/>
      <c r="AJ39" s="11">
        <f t="shared" si="5"/>
        <v>1</v>
      </c>
      <c r="AK39" s="174">
        <f t="shared" si="6"/>
        <v>0</v>
      </c>
      <c r="AL39" s="189">
        <f t="shared" si="7"/>
        <v>0</v>
      </c>
    </row>
    <row r="40" spans="1:44">
      <c r="A40" s="210">
        <v>34</v>
      </c>
      <c r="B40" s="29" t="s">
        <v>1243</v>
      </c>
      <c r="C40" s="30" t="s">
        <v>819</v>
      </c>
      <c r="D40" s="31" t="s">
        <v>93</v>
      </c>
      <c r="E40" s="58"/>
      <c r="F40" s="57"/>
      <c r="G40" s="57"/>
      <c r="H40" s="57"/>
      <c r="I40" s="57" t="s">
        <v>6</v>
      </c>
      <c r="J40" s="57"/>
      <c r="K40" s="57"/>
      <c r="L40" s="60"/>
      <c r="M40" s="57"/>
      <c r="N40" s="57"/>
      <c r="O40" s="56"/>
      <c r="P40" s="57"/>
      <c r="Q40" s="57"/>
      <c r="R40" s="57"/>
      <c r="S40" s="57" t="s">
        <v>6</v>
      </c>
      <c r="T40" s="57"/>
      <c r="U40" s="57"/>
      <c r="V40" s="57"/>
      <c r="W40" s="57"/>
      <c r="X40" s="57"/>
      <c r="Y40" s="57"/>
      <c r="Z40" s="57"/>
      <c r="AA40" s="57"/>
      <c r="AB40" s="57"/>
      <c r="AC40" s="57"/>
      <c r="AD40" s="57"/>
      <c r="AE40" s="56"/>
      <c r="AF40" s="57"/>
      <c r="AG40" s="57"/>
      <c r="AH40" s="57"/>
      <c r="AI40" s="57"/>
      <c r="AJ40" s="11">
        <f t="shared" si="5"/>
        <v>2</v>
      </c>
      <c r="AK40" s="174">
        <f t="shared" si="6"/>
        <v>0</v>
      </c>
      <c r="AL40" s="189">
        <f t="shared" si="7"/>
        <v>0</v>
      </c>
    </row>
    <row r="41" spans="1:44">
      <c r="A41" s="210">
        <v>35</v>
      </c>
      <c r="B41" s="29" t="s">
        <v>1244</v>
      </c>
      <c r="C41" s="30" t="s">
        <v>1245</v>
      </c>
      <c r="D41" s="31" t="s">
        <v>1019</v>
      </c>
      <c r="E41" s="58"/>
      <c r="F41" s="57"/>
      <c r="G41" s="57"/>
      <c r="H41" s="57"/>
      <c r="I41" s="57"/>
      <c r="J41" s="57"/>
      <c r="K41" s="57"/>
      <c r="L41" s="60"/>
      <c r="M41" s="57"/>
      <c r="N41" s="57"/>
      <c r="O41" s="56"/>
      <c r="P41" s="57"/>
      <c r="Q41" s="57"/>
      <c r="R41" s="57"/>
      <c r="S41" s="57"/>
      <c r="T41" s="57"/>
      <c r="U41" s="57"/>
      <c r="V41" s="57"/>
      <c r="W41" s="57"/>
      <c r="X41" s="57"/>
      <c r="Y41" s="57"/>
      <c r="Z41" s="57"/>
      <c r="AA41" s="57"/>
      <c r="AB41" s="57"/>
      <c r="AC41" s="57"/>
      <c r="AD41" s="57"/>
      <c r="AE41" s="56"/>
      <c r="AF41" s="57"/>
      <c r="AG41" s="57"/>
      <c r="AH41" s="57"/>
      <c r="AI41" s="57"/>
      <c r="AJ41" s="11">
        <f t="shared" si="5"/>
        <v>0</v>
      </c>
      <c r="AK41" s="174">
        <f t="shared" si="6"/>
        <v>0</v>
      </c>
      <c r="AL41" s="189">
        <f t="shared" si="7"/>
        <v>0</v>
      </c>
    </row>
    <row r="42" spans="1:44">
      <c r="A42" s="341" t="s">
        <v>10</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3"/>
      <c r="AJ42" s="11">
        <f>SUM(AJ19:AJ41)</f>
        <v>34</v>
      </c>
      <c r="AK42" s="11">
        <f>SUM(AK19:AK41)</f>
        <v>0</v>
      </c>
      <c r="AL42" s="11">
        <f>SUM(AL19:AL41)</f>
        <v>0</v>
      </c>
    </row>
    <row r="43" spans="1:44">
      <c r="A43" s="324" t="s">
        <v>1410</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6"/>
    </row>
    <row r="44" spans="1:44">
      <c r="C44" s="327"/>
      <c r="D44" s="327"/>
      <c r="E44" s="327"/>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327"/>
      <c r="D45" s="32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0">
    <mergeCell ref="A1:P1"/>
    <mergeCell ref="Q1:AL1"/>
    <mergeCell ref="A2:P2"/>
    <mergeCell ref="Q2:AL2"/>
    <mergeCell ref="A3:AL3"/>
    <mergeCell ref="AK5:AK6"/>
    <mergeCell ref="AL5:AL6"/>
    <mergeCell ref="A43:AL43"/>
    <mergeCell ref="C45:D45"/>
    <mergeCell ref="AM19:AN19"/>
    <mergeCell ref="A42:AI42"/>
    <mergeCell ref="C44:E44"/>
    <mergeCell ref="A5:A6"/>
    <mergeCell ref="B5:B6"/>
    <mergeCell ref="C5:D6"/>
    <mergeCell ref="I4:L4"/>
    <mergeCell ref="M4:N4"/>
    <mergeCell ref="O4:Q4"/>
    <mergeCell ref="R4:T4"/>
    <mergeCell ref="AJ5:AJ6"/>
  </mergeCells>
  <conditionalFormatting sqref="E6:AI6 E7:K41 M7:AI9 M40:AI41 M10:O39 Q10:AI39">
    <cfRule type="expression" dxfId="13" priority="7">
      <formula>IF(E$6="CN",1,0)</formula>
    </cfRule>
  </conditionalFormatting>
  <conditionalFormatting sqref="L7:L41">
    <cfRule type="expression" dxfId="12" priority="4">
      <formula>IF(L$6="CN",1,0)</formula>
    </cfRule>
  </conditionalFormatting>
  <conditionalFormatting sqref="P10:P39">
    <cfRule type="expression" dxfId="11" priority="1">
      <formula>IF(P$6="CN",1,0)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F42F8111-B032-422E-9BEF-B1DADA6E69C8}">
            <xm:f>IF('TQW20'!E$6="CN",1,0)</xm:f>
            <x14:dxf>
              <fill>
                <patternFill>
                  <bgColor theme="8" tint="0.59996337778862885"/>
                </patternFill>
              </fill>
            </x14:dxf>
          </x14:cfRule>
          <xm:sqref>E6:AI6 E7:K18 M7:AI9 M10:O18 Q10:AI18</xm:sqref>
        </x14:conditionalFormatting>
        <x14:conditionalFormatting xmlns:xm="http://schemas.microsoft.com/office/excel/2006/main">
          <x14:cfRule type="expression" priority="8" id="{68016849-0F36-4B99-87FE-C24DAEC4045F}">
            <xm:f>IF('TQW20'!E$6="CN",1,0)</xm:f>
            <x14:dxf>
              <fill>
                <patternFill>
                  <bgColor theme="8" tint="0.79998168889431442"/>
                </patternFill>
              </fill>
            </x14:dxf>
          </x14:cfRule>
          <xm:sqref>E6:AI6 E7:K18 M7:AI9 M10:O18 Q10:AI18</xm:sqref>
        </x14:conditionalFormatting>
        <x14:conditionalFormatting xmlns:xm="http://schemas.microsoft.com/office/excel/2006/main">
          <x14:cfRule type="expression" priority="6" id="{A5A7B4AB-B622-46C9-A189-982214A32507}">
            <xm:f>IF('\Users\anhtuan\Documents\chưa nhập\[BẢNG-ĐIỂM-DANH-HỌC-SINH-KHÓA-20-NĂM-HỌC-2021-2022.xlsx]TQW20'!#REF!="CN",1,0)</xm:f>
            <x14:dxf>
              <fill>
                <patternFill>
                  <bgColor theme="8" tint="0.59996337778862885"/>
                </patternFill>
              </fill>
            </x14:dxf>
          </x14:cfRule>
          <xm:sqref>L7:L18</xm:sqref>
        </x14:conditionalFormatting>
        <x14:conditionalFormatting xmlns:xm="http://schemas.microsoft.com/office/excel/2006/main">
          <x14:cfRule type="expression" priority="5" id="{25C28A1C-39E3-431A-A41B-A7AE1A4EA0E5}">
            <xm:f>IF('\Users\anhtuan\Documents\chưa nhập\[BẢNG-ĐIỂM-DANH-HỌC-SINH-KHÓA-20-NĂM-HỌC-2021-2022.xlsx]TQW20'!#REF!="CN",1,0)</xm:f>
            <x14:dxf>
              <fill>
                <patternFill>
                  <bgColor theme="8" tint="0.79998168889431442"/>
                </patternFill>
              </fill>
            </x14:dxf>
          </x14:cfRule>
          <xm:sqref>L7:L18</xm:sqref>
        </x14:conditionalFormatting>
        <x14:conditionalFormatting xmlns:xm="http://schemas.microsoft.com/office/excel/2006/main">
          <x14:cfRule type="expression" priority="3" id="{6B387445-F6C9-456F-B5FA-D97962EEE4A1}">
            <xm:f>IF('\Users\LSTC\Downloads\[BẢNG-ĐIỂM-DANH-HỌC-SINH-KHÓA-20-NĂM-HỌC-2021-2022.xlsx]TQW20'!#REF!="CN",1,0)</xm:f>
            <x14:dxf>
              <fill>
                <patternFill>
                  <bgColor theme="8" tint="0.59996337778862885"/>
                </patternFill>
              </fill>
            </x14:dxf>
          </x14:cfRule>
          <xm:sqref>P10:P18</xm:sqref>
        </x14:conditionalFormatting>
        <x14:conditionalFormatting xmlns:xm="http://schemas.microsoft.com/office/excel/2006/main">
          <x14:cfRule type="expression" priority="2" id="{56C2634D-8092-4CCB-B841-7FA6C1FF1D5A}">
            <xm:f>IF('\Users\LSTC\Downloads\[BẢNG-ĐIỂM-DANH-HỌC-SINH-KHÓA-20-NĂM-HỌC-2021-2022.xlsx]TQW20'!#REF!="CN",1,0)</xm:f>
            <x14:dxf>
              <fill>
                <patternFill>
                  <bgColor theme="8" tint="0.79998168889431442"/>
                </patternFill>
              </fill>
            </x14:dxf>
          </x14:cfRule>
          <xm:sqref>P10:P18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0"/>
  <sheetViews>
    <sheetView zoomScaleNormal="100" workbookViewId="0">
      <selection activeCell="P9" sqref="P9"/>
    </sheetView>
  </sheetViews>
  <sheetFormatPr defaultColWidth="9.33203125" defaultRowHeight="18"/>
  <cols>
    <col min="1" max="1" width="6.83203125" style="16" customWidth="1"/>
    <col min="2" max="2" width="18.5" style="16" bestFit="1" customWidth="1"/>
    <col min="3" max="3" width="23" style="16" customWidth="1"/>
    <col min="4" max="4" width="10.6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ht="2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35.25" customHeight="1">
      <c r="A3" s="320" t="s">
        <v>1335</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ht="21" customHeight="1">
      <c r="A7" s="26">
        <v>1</v>
      </c>
      <c r="B7" s="42" t="s">
        <v>1246</v>
      </c>
      <c r="C7" s="43" t="s">
        <v>1247</v>
      </c>
      <c r="D7" s="44" t="s">
        <v>1248</v>
      </c>
      <c r="E7" s="89"/>
      <c r="F7" s="198"/>
      <c r="G7" s="198"/>
      <c r="H7" s="201"/>
      <c r="I7" s="198"/>
      <c r="J7" s="198"/>
      <c r="K7" s="198" t="s">
        <v>6</v>
      </c>
      <c r="L7" s="198" t="s">
        <v>6</v>
      </c>
      <c r="M7" s="198"/>
      <c r="N7" s="198"/>
      <c r="O7" s="198"/>
      <c r="P7" s="240"/>
      <c r="Q7" s="198"/>
      <c r="R7" s="198"/>
      <c r="S7" s="198"/>
      <c r="T7" s="198"/>
      <c r="U7" s="198"/>
      <c r="V7" s="39"/>
      <c r="W7" s="39"/>
      <c r="X7" s="3"/>
      <c r="Y7" s="3"/>
      <c r="Z7" s="3"/>
      <c r="AA7" s="3"/>
      <c r="AB7" s="39"/>
      <c r="AC7" s="39"/>
      <c r="AD7" s="39"/>
      <c r="AE7" s="39"/>
      <c r="AF7" s="3"/>
      <c r="AG7" s="3"/>
      <c r="AH7" s="3"/>
      <c r="AI7" s="3"/>
      <c r="AJ7" s="11">
        <f>COUNTIF(E7:AI7,"K")+2*COUNTIF(E7:AI7,"2K")+COUNTIF(E7:AI7,"TK")+COUNTIF(E7:AI7,"KT")+COUNTIF(E7:AI7,"PK")+COUNTIF(E7:AI7,"KP")+2*COUNTIF(E7:AI7,"K2")</f>
        <v>2</v>
      </c>
      <c r="AK7" s="174">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6">
        <v>2</v>
      </c>
      <c r="B8" s="42" t="s">
        <v>1249</v>
      </c>
      <c r="C8" s="43" t="s">
        <v>1250</v>
      </c>
      <c r="D8" s="44" t="s">
        <v>35</v>
      </c>
      <c r="E8" s="89"/>
      <c r="F8" s="3"/>
      <c r="G8" s="39"/>
      <c r="H8" s="223"/>
      <c r="I8" s="3"/>
      <c r="J8" s="3"/>
      <c r="K8" s="3"/>
      <c r="L8" s="3"/>
      <c r="M8" s="39"/>
      <c r="N8" s="39"/>
      <c r="O8" s="39"/>
      <c r="P8" s="223"/>
      <c r="Q8" s="3"/>
      <c r="R8" s="3"/>
      <c r="S8" s="3" t="s">
        <v>8</v>
      </c>
      <c r="T8" s="3"/>
      <c r="U8" s="3"/>
      <c r="V8" s="39"/>
      <c r="W8" s="39"/>
      <c r="X8" s="3"/>
      <c r="Y8" s="3"/>
      <c r="Z8" s="3"/>
      <c r="AA8" s="3"/>
      <c r="AB8" s="39"/>
      <c r="AC8" s="39"/>
      <c r="AD8" s="39"/>
      <c r="AE8" s="39"/>
      <c r="AF8" s="3"/>
      <c r="AG8" s="3"/>
      <c r="AH8" s="3"/>
      <c r="AI8" s="3"/>
      <c r="AJ8" s="11">
        <f t="shared" ref="AJ8:AJ42" si="2">COUNTIF(E8:AI8,"K")+2*COUNTIF(E8:AI8,"2K")+COUNTIF(E8:AI8,"TK")+COUNTIF(E8:AI8,"KT")+COUNTIF(E8:AI8,"PK")+COUNTIF(E8:AI8,"KP")+2*COUNTIF(E8:AI8,"K2")</f>
        <v>0</v>
      </c>
      <c r="AK8" s="174">
        <f t="shared" ref="AK8:AK42" si="3">COUNTIF(F8:AJ8,"P")+2*COUNTIF(F8:AJ8,"2P")+COUNTIF(F8:AJ8,"TP")+COUNTIF(F8:AJ8,"PT")+COUNTIF(F8:AJ8,"PK")+COUNTIF(F8:AJ8,"KP")+2*COUNTIF(F8:AJ8,"P2")</f>
        <v>0</v>
      </c>
      <c r="AL8" s="189">
        <f t="shared" ref="AL8:AL42" si="4">COUNTIF(E8:AI8,"T")+2*COUNTIF(E8:AI8,"2T")+2*COUNTIF(E8:AI8,"T2")+COUNTIF(E8:AI8,"PT")+COUNTIF(E8:AI8,"TP")+COUNTIF(E8:AI8,"TK")+COUNTIF(E8:AI8,"KT")</f>
        <v>1</v>
      </c>
      <c r="AM8" s="88"/>
      <c r="AN8" s="88"/>
      <c r="AO8" s="88"/>
    </row>
    <row r="9" spans="1:41" s="17" customFormat="1" ht="21" customHeight="1">
      <c r="A9" s="26">
        <v>3</v>
      </c>
      <c r="B9" s="42">
        <v>2010020150</v>
      </c>
      <c r="C9" s="43" t="s">
        <v>1251</v>
      </c>
      <c r="D9" s="44" t="s">
        <v>37</v>
      </c>
      <c r="E9" s="89"/>
      <c r="F9" s="3"/>
      <c r="G9" s="39"/>
      <c r="H9" s="223"/>
      <c r="I9" s="3" t="s">
        <v>6</v>
      </c>
      <c r="J9" s="3"/>
      <c r="K9" s="3"/>
      <c r="L9" s="3" t="s">
        <v>8</v>
      </c>
      <c r="M9" s="39"/>
      <c r="N9" s="39"/>
      <c r="O9" s="39"/>
      <c r="P9" s="223"/>
      <c r="Q9" s="3"/>
      <c r="R9" s="244" t="s">
        <v>6</v>
      </c>
      <c r="S9" s="3" t="s">
        <v>6</v>
      </c>
      <c r="T9" s="3"/>
      <c r="U9" s="3"/>
      <c r="V9" s="39"/>
      <c r="W9" s="39"/>
      <c r="X9" s="3"/>
      <c r="Y9" s="3"/>
      <c r="Z9" s="3"/>
      <c r="AA9" s="3"/>
      <c r="AB9" s="39"/>
      <c r="AC9" s="39"/>
      <c r="AD9" s="39"/>
      <c r="AE9" s="39"/>
      <c r="AF9" s="3"/>
      <c r="AG9" s="3"/>
      <c r="AH9" s="3"/>
      <c r="AI9" s="3"/>
      <c r="AJ9" s="11">
        <f t="shared" si="2"/>
        <v>3</v>
      </c>
      <c r="AK9" s="174">
        <f t="shared" si="3"/>
        <v>0</v>
      </c>
      <c r="AL9" s="189">
        <f t="shared" si="4"/>
        <v>1</v>
      </c>
      <c r="AM9" s="88"/>
      <c r="AN9" s="88"/>
      <c r="AO9" s="88"/>
    </row>
    <row r="10" spans="1:41" s="17" customFormat="1" ht="21" customHeight="1">
      <c r="A10" s="26">
        <v>4</v>
      </c>
      <c r="B10" s="42" t="s">
        <v>1252</v>
      </c>
      <c r="C10" s="43" t="s">
        <v>1253</v>
      </c>
      <c r="D10" s="44" t="s">
        <v>37</v>
      </c>
      <c r="E10" s="89"/>
      <c r="F10" s="3"/>
      <c r="G10" s="39"/>
      <c r="H10" s="223"/>
      <c r="I10" s="3"/>
      <c r="J10" s="3"/>
      <c r="K10" s="3"/>
      <c r="L10" s="3" t="s">
        <v>8</v>
      </c>
      <c r="M10" s="39"/>
      <c r="N10" s="39"/>
      <c r="O10" s="39"/>
      <c r="P10" s="223"/>
      <c r="Q10" s="3"/>
      <c r="R10" s="244" t="s">
        <v>8</v>
      </c>
      <c r="S10" s="3"/>
      <c r="T10" s="3"/>
      <c r="U10" s="3"/>
      <c r="V10" s="39"/>
      <c r="W10" s="39"/>
      <c r="X10" s="3"/>
      <c r="Y10" s="3"/>
      <c r="Z10" s="3"/>
      <c r="AA10" s="3"/>
      <c r="AB10" s="39"/>
      <c r="AC10" s="39"/>
      <c r="AD10" s="39"/>
      <c r="AE10" s="39"/>
      <c r="AF10" s="3"/>
      <c r="AG10" s="3"/>
      <c r="AH10" s="3"/>
      <c r="AI10" s="3"/>
      <c r="AJ10" s="11">
        <f t="shared" si="2"/>
        <v>0</v>
      </c>
      <c r="AK10" s="174">
        <f t="shared" si="3"/>
        <v>0</v>
      </c>
      <c r="AL10" s="189">
        <f t="shared" si="4"/>
        <v>2</v>
      </c>
      <c r="AM10" s="88"/>
      <c r="AN10" s="88"/>
      <c r="AO10" s="88"/>
    </row>
    <row r="11" spans="1:41" s="17" customFormat="1" ht="21" customHeight="1">
      <c r="A11" s="26">
        <v>5</v>
      </c>
      <c r="B11" s="42">
        <v>2010020146</v>
      </c>
      <c r="C11" s="43" t="s">
        <v>141</v>
      </c>
      <c r="D11" s="44" t="s">
        <v>48</v>
      </c>
      <c r="E11" s="89"/>
      <c r="F11" s="3"/>
      <c r="G11" s="39"/>
      <c r="H11" s="223"/>
      <c r="I11" s="3"/>
      <c r="J11" s="3"/>
      <c r="K11" s="3" t="s">
        <v>6</v>
      </c>
      <c r="L11" s="3"/>
      <c r="M11" s="39"/>
      <c r="N11" s="39"/>
      <c r="O11" s="39"/>
      <c r="P11" s="223"/>
      <c r="Q11" s="3"/>
      <c r="R11" s="244" t="s">
        <v>8</v>
      </c>
      <c r="S11" s="3"/>
      <c r="T11" s="3"/>
      <c r="U11" s="3"/>
      <c r="V11" s="39"/>
      <c r="W11" s="39"/>
      <c r="X11" s="3"/>
      <c r="Y11" s="3"/>
      <c r="Z11" s="3"/>
      <c r="AA11" s="3"/>
      <c r="AB11" s="39"/>
      <c r="AC11" s="39"/>
      <c r="AD11" s="39"/>
      <c r="AE11" s="39"/>
      <c r="AF11" s="3"/>
      <c r="AG11" s="3"/>
      <c r="AH11" s="3"/>
      <c r="AI11" s="3"/>
      <c r="AJ11" s="11">
        <f t="shared" si="2"/>
        <v>1</v>
      </c>
      <c r="AK11" s="174">
        <f t="shared" si="3"/>
        <v>0</v>
      </c>
      <c r="AL11" s="189">
        <f t="shared" si="4"/>
        <v>1</v>
      </c>
      <c r="AM11" s="88"/>
      <c r="AN11" s="88"/>
      <c r="AO11" s="88"/>
    </row>
    <row r="12" spans="1:41" s="17" customFormat="1" ht="21" customHeight="1">
      <c r="A12" s="26">
        <v>6</v>
      </c>
      <c r="B12" s="42">
        <v>2010020151</v>
      </c>
      <c r="C12" s="43" t="s">
        <v>127</v>
      </c>
      <c r="D12" s="44" t="s">
        <v>48</v>
      </c>
      <c r="E12" s="89"/>
      <c r="F12" s="3"/>
      <c r="G12" s="39"/>
      <c r="H12" s="223" t="s">
        <v>6</v>
      </c>
      <c r="I12" s="3" t="s">
        <v>6</v>
      </c>
      <c r="J12" s="3" t="s">
        <v>6</v>
      </c>
      <c r="K12" s="3" t="s">
        <v>6</v>
      </c>
      <c r="L12" s="3" t="s">
        <v>6</v>
      </c>
      <c r="M12" s="39"/>
      <c r="N12" s="39"/>
      <c r="O12" s="39" t="s">
        <v>6</v>
      </c>
      <c r="P12" s="223" t="s">
        <v>6</v>
      </c>
      <c r="Q12" s="3"/>
      <c r="R12" s="244" t="s">
        <v>6</v>
      </c>
      <c r="S12" s="3" t="s">
        <v>6</v>
      </c>
      <c r="T12" s="3"/>
      <c r="U12" s="3"/>
      <c r="V12" s="39" t="s">
        <v>6</v>
      </c>
      <c r="W12" s="39" t="s">
        <v>6</v>
      </c>
      <c r="X12" s="3"/>
      <c r="Y12" s="3"/>
      <c r="Z12" s="3"/>
      <c r="AA12" s="3"/>
      <c r="AB12" s="39"/>
      <c r="AC12" s="39"/>
      <c r="AD12" s="39"/>
      <c r="AE12" s="39"/>
      <c r="AF12" s="3"/>
      <c r="AG12" s="3"/>
      <c r="AH12" s="3"/>
      <c r="AI12" s="3"/>
      <c r="AJ12" s="11">
        <f t="shared" si="2"/>
        <v>11</v>
      </c>
      <c r="AK12" s="174">
        <f t="shared" si="3"/>
        <v>0</v>
      </c>
      <c r="AL12" s="189">
        <f t="shared" si="4"/>
        <v>0</v>
      </c>
      <c r="AM12" s="88"/>
      <c r="AN12" s="88"/>
      <c r="AO12" s="88"/>
    </row>
    <row r="13" spans="1:41" s="25" customFormat="1" ht="21" customHeight="1">
      <c r="A13" s="26">
        <v>7</v>
      </c>
      <c r="B13" s="42" t="s">
        <v>1254</v>
      </c>
      <c r="C13" s="43" t="s">
        <v>1255</v>
      </c>
      <c r="D13" s="44" t="s">
        <v>70</v>
      </c>
      <c r="E13" s="11"/>
      <c r="F13" s="12"/>
      <c r="G13" s="39"/>
      <c r="H13" s="36" t="s">
        <v>6</v>
      </c>
      <c r="I13" s="12" t="s">
        <v>6</v>
      </c>
      <c r="J13" s="12"/>
      <c r="K13" s="12" t="s">
        <v>6</v>
      </c>
      <c r="L13" s="12"/>
      <c r="M13" s="39"/>
      <c r="N13" s="39"/>
      <c r="O13" s="39"/>
      <c r="P13" s="36"/>
      <c r="Q13" s="12"/>
      <c r="R13" s="245"/>
      <c r="S13" s="12"/>
      <c r="T13" s="12"/>
      <c r="U13" s="12"/>
      <c r="V13" s="39" t="s">
        <v>6</v>
      </c>
      <c r="W13" s="39" t="s">
        <v>6</v>
      </c>
      <c r="X13" s="12"/>
      <c r="Y13" s="12"/>
      <c r="Z13" s="12"/>
      <c r="AA13" s="12"/>
      <c r="AB13" s="39"/>
      <c r="AC13" s="39"/>
      <c r="AD13" s="39"/>
      <c r="AE13" s="39"/>
      <c r="AF13" s="12"/>
      <c r="AG13" s="12"/>
      <c r="AH13" s="12"/>
      <c r="AI13" s="12"/>
      <c r="AJ13" s="11">
        <f t="shared" si="2"/>
        <v>5</v>
      </c>
      <c r="AK13" s="174">
        <f t="shared" si="3"/>
        <v>0</v>
      </c>
      <c r="AL13" s="189">
        <f t="shared" si="4"/>
        <v>0</v>
      </c>
      <c r="AM13" s="98"/>
      <c r="AN13" s="98"/>
      <c r="AO13" s="98"/>
    </row>
    <row r="14" spans="1:41" s="17" customFormat="1" ht="21" customHeight="1">
      <c r="A14" s="26">
        <v>8</v>
      </c>
      <c r="B14" s="42" t="s">
        <v>1256</v>
      </c>
      <c r="C14" s="43" t="s">
        <v>94</v>
      </c>
      <c r="D14" s="44" t="s">
        <v>70</v>
      </c>
      <c r="E14" s="11"/>
      <c r="F14" s="12"/>
      <c r="G14" s="39"/>
      <c r="H14" s="36"/>
      <c r="I14" s="12"/>
      <c r="J14" s="12"/>
      <c r="K14" s="12"/>
      <c r="L14" s="12"/>
      <c r="M14" s="39"/>
      <c r="N14" s="39"/>
      <c r="O14" s="39"/>
      <c r="P14" s="36"/>
      <c r="Q14" s="12"/>
      <c r="R14" s="244"/>
      <c r="S14" s="12" t="s">
        <v>7</v>
      </c>
      <c r="T14" s="12"/>
      <c r="U14" s="12"/>
      <c r="V14" s="39" t="s">
        <v>6</v>
      </c>
      <c r="W14" s="39" t="s">
        <v>6</v>
      </c>
      <c r="X14" s="12"/>
      <c r="Y14" s="12"/>
      <c r="Z14" s="12"/>
      <c r="AA14" s="12"/>
      <c r="AB14" s="39"/>
      <c r="AC14" s="39"/>
      <c r="AD14" s="39"/>
      <c r="AE14" s="39"/>
      <c r="AF14" s="12"/>
      <c r="AG14" s="12"/>
      <c r="AH14" s="12"/>
      <c r="AI14" s="12"/>
      <c r="AJ14" s="11">
        <f t="shared" si="2"/>
        <v>2</v>
      </c>
      <c r="AK14" s="174">
        <f t="shared" si="3"/>
        <v>1</v>
      </c>
      <c r="AL14" s="189">
        <f t="shared" si="4"/>
        <v>0</v>
      </c>
      <c r="AM14" s="88"/>
      <c r="AN14" s="88"/>
      <c r="AO14" s="88"/>
    </row>
    <row r="15" spans="1:41" s="17" customFormat="1" ht="21" customHeight="1">
      <c r="A15" s="26">
        <v>9</v>
      </c>
      <c r="B15" s="42" t="s">
        <v>1257</v>
      </c>
      <c r="C15" s="43" t="s">
        <v>1258</v>
      </c>
      <c r="D15" s="44" t="s">
        <v>830</v>
      </c>
      <c r="E15" s="11"/>
      <c r="F15" s="12"/>
      <c r="G15" s="39"/>
      <c r="H15" s="36"/>
      <c r="I15" s="12"/>
      <c r="J15" s="12"/>
      <c r="K15" s="12"/>
      <c r="L15" s="12"/>
      <c r="M15" s="39"/>
      <c r="N15" s="39"/>
      <c r="O15" s="39" t="s">
        <v>6</v>
      </c>
      <c r="P15" s="36"/>
      <c r="Q15" s="12"/>
      <c r="R15" s="244"/>
      <c r="S15" s="12" t="s">
        <v>8</v>
      </c>
      <c r="T15" s="12"/>
      <c r="U15" s="12"/>
      <c r="V15" s="39"/>
      <c r="W15" s="39"/>
      <c r="X15" s="12"/>
      <c r="Y15" s="12"/>
      <c r="Z15" s="12"/>
      <c r="AA15" s="12"/>
      <c r="AB15" s="39"/>
      <c r="AC15" s="39"/>
      <c r="AD15" s="39"/>
      <c r="AE15" s="39"/>
      <c r="AF15" s="12"/>
      <c r="AG15" s="12"/>
      <c r="AH15" s="12"/>
      <c r="AI15" s="12"/>
      <c r="AJ15" s="11">
        <f t="shared" si="2"/>
        <v>1</v>
      </c>
      <c r="AK15" s="174">
        <f t="shared" si="3"/>
        <v>0</v>
      </c>
      <c r="AL15" s="189">
        <f t="shared" si="4"/>
        <v>1</v>
      </c>
      <c r="AM15" s="88"/>
      <c r="AN15" s="88"/>
      <c r="AO15" s="88"/>
    </row>
    <row r="16" spans="1:41" s="17" customFormat="1" ht="21" customHeight="1">
      <c r="A16" s="26">
        <v>10</v>
      </c>
      <c r="B16" s="42" t="s">
        <v>1259</v>
      </c>
      <c r="C16" s="43" t="s">
        <v>90</v>
      </c>
      <c r="D16" s="44" t="s">
        <v>29</v>
      </c>
      <c r="E16" s="199"/>
      <c r="F16" s="36"/>
      <c r="G16" s="213"/>
      <c r="H16" s="36"/>
      <c r="I16" s="36"/>
      <c r="J16" s="36"/>
      <c r="K16" s="36"/>
      <c r="L16" s="36"/>
      <c r="M16" s="213"/>
      <c r="N16" s="213"/>
      <c r="O16" s="213"/>
      <c r="P16" s="36"/>
      <c r="Q16" s="36"/>
      <c r="R16" s="244" t="s">
        <v>8</v>
      </c>
      <c r="S16" s="36" t="s">
        <v>8</v>
      </c>
      <c r="T16" s="36"/>
      <c r="U16" s="36"/>
      <c r="V16" s="213"/>
      <c r="W16" s="213"/>
      <c r="X16" s="36"/>
      <c r="Y16" s="36"/>
      <c r="Z16" s="36"/>
      <c r="AA16" s="36"/>
      <c r="AB16" s="213"/>
      <c r="AC16" s="213"/>
      <c r="AD16" s="213"/>
      <c r="AE16" s="213"/>
      <c r="AF16" s="36"/>
      <c r="AG16" s="36"/>
      <c r="AH16" s="36"/>
      <c r="AI16" s="36"/>
      <c r="AJ16" s="11">
        <f t="shared" ref="AJ16:AJ34" si="5">COUNTIF(E16:AI16,"K")+2*COUNTIF(E16:AI16,"2K")+COUNTIF(E16:AI16,"TK")+COUNTIF(E16:AI16,"KT")+COUNTIF(E16:AI16,"PK")+COUNTIF(E16:AI16,"KP")+2*COUNTIF(E16:AI16,"K2")</f>
        <v>0</v>
      </c>
      <c r="AK16" s="198">
        <f t="shared" ref="AK16:AK34" si="6">COUNTIF(F16:AJ16,"P")+2*COUNTIF(F16:AJ16,"2P")+COUNTIF(F16:AJ16,"TP")+COUNTIF(F16:AJ16,"PT")+COUNTIF(F16:AJ16,"PK")+COUNTIF(F16:AJ16,"KP")+2*COUNTIF(F16:AJ16,"P2")</f>
        <v>0</v>
      </c>
      <c r="AL16" s="198">
        <f t="shared" ref="AL16:AL34" si="7">COUNTIF(E16:AI16,"T")+2*COUNTIF(E16:AI16,"2T")+2*COUNTIF(E16:AI16,"T2")+COUNTIF(E16:AI16,"PT")+COUNTIF(E16:AI16,"TP")+COUNTIF(E16:AI16,"TK")+COUNTIF(E16:AI16,"KT")</f>
        <v>2</v>
      </c>
      <c r="AM16" s="88"/>
      <c r="AN16" s="88"/>
      <c r="AO16" s="88"/>
    </row>
    <row r="17" spans="1:41" s="25" customFormat="1" ht="21" customHeight="1">
      <c r="A17" s="26">
        <v>11</v>
      </c>
      <c r="B17" s="42" t="s">
        <v>1260</v>
      </c>
      <c r="C17" s="43" t="s">
        <v>71</v>
      </c>
      <c r="D17" s="44" t="s">
        <v>59</v>
      </c>
      <c r="E17" s="199"/>
      <c r="F17" s="36"/>
      <c r="G17" s="213"/>
      <c r="H17" s="36"/>
      <c r="I17" s="36"/>
      <c r="J17" s="36"/>
      <c r="K17" s="36" t="s">
        <v>6</v>
      </c>
      <c r="L17" s="36"/>
      <c r="M17" s="213"/>
      <c r="N17" s="213"/>
      <c r="O17" s="213"/>
      <c r="P17" s="36"/>
      <c r="Q17" s="36"/>
      <c r="R17" s="244" t="s">
        <v>8</v>
      </c>
      <c r="S17" s="36" t="s">
        <v>6</v>
      </c>
      <c r="T17" s="36"/>
      <c r="U17" s="36"/>
      <c r="V17" s="213"/>
      <c r="W17" s="213"/>
      <c r="X17" s="36"/>
      <c r="Y17" s="36"/>
      <c r="Z17" s="36"/>
      <c r="AA17" s="36"/>
      <c r="AB17" s="213"/>
      <c r="AC17" s="213"/>
      <c r="AD17" s="213"/>
      <c r="AE17" s="213"/>
      <c r="AF17" s="36"/>
      <c r="AG17" s="36"/>
      <c r="AH17" s="36"/>
      <c r="AI17" s="36"/>
      <c r="AJ17" s="11">
        <f t="shared" si="5"/>
        <v>2</v>
      </c>
      <c r="AK17" s="198">
        <f t="shared" si="6"/>
        <v>0</v>
      </c>
      <c r="AL17" s="198">
        <f t="shared" si="7"/>
        <v>1</v>
      </c>
      <c r="AM17" s="98"/>
      <c r="AN17" s="98"/>
      <c r="AO17" s="98"/>
    </row>
    <row r="18" spans="1:41" s="81" customFormat="1" ht="21" customHeight="1">
      <c r="A18" s="26">
        <v>12</v>
      </c>
      <c r="B18" s="42" t="s">
        <v>1261</v>
      </c>
      <c r="C18" s="43" t="s">
        <v>373</v>
      </c>
      <c r="D18" s="44" t="s">
        <v>20</v>
      </c>
      <c r="E18" s="199"/>
      <c r="F18" s="36"/>
      <c r="G18" s="213"/>
      <c r="H18" s="36"/>
      <c r="I18" s="36"/>
      <c r="J18" s="36"/>
      <c r="K18" s="36" t="s">
        <v>6</v>
      </c>
      <c r="L18" s="36"/>
      <c r="M18" s="213"/>
      <c r="N18" s="213"/>
      <c r="O18" s="213"/>
      <c r="P18" s="36"/>
      <c r="Q18" s="36"/>
      <c r="R18" s="244"/>
      <c r="S18" s="36"/>
      <c r="T18" s="36"/>
      <c r="U18" s="36"/>
      <c r="V18" s="213"/>
      <c r="W18" s="213"/>
      <c r="X18" s="36"/>
      <c r="Y18" s="36"/>
      <c r="Z18" s="36"/>
      <c r="AA18" s="36"/>
      <c r="AB18" s="213"/>
      <c r="AC18" s="213"/>
      <c r="AD18" s="213"/>
      <c r="AE18" s="213"/>
      <c r="AF18" s="36"/>
      <c r="AG18" s="36"/>
      <c r="AH18" s="36"/>
      <c r="AI18" s="36"/>
      <c r="AJ18" s="11">
        <f t="shared" si="5"/>
        <v>1</v>
      </c>
      <c r="AK18" s="198">
        <f t="shared" si="6"/>
        <v>0</v>
      </c>
      <c r="AL18" s="198">
        <f t="shared" si="7"/>
        <v>0</v>
      </c>
      <c r="AM18" s="100"/>
      <c r="AN18" s="100"/>
      <c r="AO18" s="100"/>
    </row>
    <row r="19" spans="1:41" s="81" customFormat="1" ht="21" customHeight="1">
      <c r="A19" s="26">
        <v>13</v>
      </c>
      <c r="B19" s="42" t="s">
        <v>1262</v>
      </c>
      <c r="C19" s="43" t="s">
        <v>1263</v>
      </c>
      <c r="D19" s="44" t="s">
        <v>832</v>
      </c>
      <c r="E19" s="199"/>
      <c r="F19" s="36"/>
      <c r="G19" s="213"/>
      <c r="H19" s="36"/>
      <c r="I19" s="36"/>
      <c r="J19" s="36"/>
      <c r="K19" s="36"/>
      <c r="L19" s="36"/>
      <c r="M19" s="213"/>
      <c r="N19" s="213"/>
      <c r="O19" s="213"/>
      <c r="P19" s="36"/>
      <c r="Q19" s="36"/>
      <c r="R19" s="246" t="s">
        <v>6</v>
      </c>
      <c r="S19" s="36"/>
      <c r="T19" s="36"/>
      <c r="U19" s="36"/>
      <c r="V19" s="213"/>
      <c r="W19" s="213" t="s">
        <v>6</v>
      </c>
      <c r="X19" s="36"/>
      <c r="Y19" s="36"/>
      <c r="Z19" s="36"/>
      <c r="AA19" s="36"/>
      <c r="AB19" s="213"/>
      <c r="AC19" s="213"/>
      <c r="AD19" s="213"/>
      <c r="AE19" s="213"/>
      <c r="AF19" s="36"/>
      <c r="AG19" s="36"/>
      <c r="AH19" s="36"/>
      <c r="AI19" s="36"/>
      <c r="AJ19" s="11">
        <f t="shared" si="5"/>
        <v>2</v>
      </c>
      <c r="AK19" s="198">
        <f t="shared" si="6"/>
        <v>0</v>
      </c>
      <c r="AL19" s="198">
        <f t="shared" si="7"/>
        <v>0</v>
      </c>
      <c r="AM19" s="339"/>
      <c r="AN19" s="340"/>
      <c r="AO19" s="100"/>
    </row>
    <row r="20" spans="1:41" s="81" customFormat="1" ht="21" customHeight="1">
      <c r="A20" s="26">
        <v>14</v>
      </c>
      <c r="B20" s="42" t="s">
        <v>1264</v>
      </c>
      <c r="C20" s="43" t="s">
        <v>826</v>
      </c>
      <c r="D20" s="44" t="s">
        <v>40</v>
      </c>
      <c r="E20" s="199"/>
      <c r="F20" s="36"/>
      <c r="G20" s="213"/>
      <c r="H20" s="36"/>
      <c r="I20" s="36" t="s">
        <v>6</v>
      </c>
      <c r="J20" s="36"/>
      <c r="K20" s="36"/>
      <c r="L20" s="36"/>
      <c r="M20" s="213"/>
      <c r="N20" s="213"/>
      <c r="O20" s="213"/>
      <c r="P20" s="36"/>
      <c r="Q20" s="36"/>
      <c r="R20" s="244"/>
      <c r="S20" s="36"/>
      <c r="T20" s="36"/>
      <c r="U20" s="36"/>
      <c r="V20" s="213" t="s">
        <v>6</v>
      </c>
      <c r="W20" s="213"/>
      <c r="X20" s="36"/>
      <c r="Y20" s="36"/>
      <c r="Z20" s="36"/>
      <c r="AA20" s="36"/>
      <c r="AB20" s="213"/>
      <c r="AC20" s="213"/>
      <c r="AD20" s="213"/>
      <c r="AE20" s="213"/>
      <c r="AF20" s="36"/>
      <c r="AG20" s="36"/>
      <c r="AH20" s="36"/>
      <c r="AI20" s="36"/>
      <c r="AJ20" s="11">
        <f t="shared" si="5"/>
        <v>2</v>
      </c>
      <c r="AK20" s="198">
        <f t="shared" si="6"/>
        <v>0</v>
      </c>
      <c r="AL20" s="198">
        <f t="shared" si="7"/>
        <v>0</v>
      </c>
      <c r="AM20" s="100"/>
      <c r="AN20" s="100"/>
      <c r="AO20" s="100"/>
    </row>
    <row r="21" spans="1:41" s="81" customFormat="1" ht="21" customHeight="1">
      <c r="A21" s="26">
        <v>15</v>
      </c>
      <c r="B21" s="42" t="s">
        <v>1265</v>
      </c>
      <c r="C21" s="43" t="s">
        <v>75</v>
      </c>
      <c r="D21" s="44" t="s">
        <v>119</v>
      </c>
      <c r="E21" s="199"/>
      <c r="F21" s="36"/>
      <c r="G21" s="213"/>
      <c r="H21" s="36"/>
      <c r="I21" s="36"/>
      <c r="J21" s="36"/>
      <c r="K21" s="36"/>
      <c r="L21" s="36"/>
      <c r="M21" s="213"/>
      <c r="N21" s="213"/>
      <c r="O21" s="213"/>
      <c r="P21" s="36"/>
      <c r="Q21" s="36"/>
      <c r="R21" s="245"/>
      <c r="S21" s="36"/>
      <c r="T21" s="36"/>
      <c r="U21" s="36"/>
      <c r="V21" s="213"/>
      <c r="W21" s="213"/>
      <c r="X21" s="36"/>
      <c r="Y21" s="36"/>
      <c r="Z21" s="36"/>
      <c r="AA21" s="36"/>
      <c r="AB21" s="213"/>
      <c r="AC21" s="213"/>
      <c r="AD21" s="213"/>
      <c r="AE21" s="213"/>
      <c r="AF21" s="36"/>
      <c r="AG21" s="36"/>
      <c r="AH21" s="36"/>
      <c r="AI21" s="36"/>
      <c r="AJ21" s="11">
        <f t="shared" si="5"/>
        <v>0</v>
      </c>
      <c r="AK21" s="198">
        <f t="shared" si="6"/>
        <v>0</v>
      </c>
      <c r="AL21" s="198">
        <f t="shared" si="7"/>
        <v>0</v>
      </c>
      <c r="AM21" s="100"/>
      <c r="AN21" s="100"/>
      <c r="AO21" s="100"/>
    </row>
    <row r="22" spans="1:41" s="81" customFormat="1" ht="21" customHeight="1">
      <c r="A22" s="26">
        <v>16</v>
      </c>
      <c r="B22" s="42" t="s">
        <v>1266</v>
      </c>
      <c r="C22" s="43" t="s">
        <v>1267</v>
      </c>
      <c r="D22" s="44" t="s">
        <v>53</v>
      </c>
      <c r="E22" s="199"/>
      <c r="F22" s="36"/>
      <c r="G22" s="213"/>
      <c r="H22" s="36"/>
      <c r="I22" s="36"/>
      <c r="J22" s="36"/>
      <c r="K22" s="36" t="s">
        <v>6</v>
      </c>
      <c r="L22" s="36"/>
      <c r="M22" s="213"/>
      <c r="N22" s="213"/>
      <c r="O22" s="213"/>
      <c r="P22" s="36"/>
      <c r="Q22" s="36"/>
      <c r="R22" s="244"/>
      <c r="S22" s="36"/>
      <c r="T22" s="36"/>
      <c r="U22" s="36"/>
      <c r="V22" s="213"/>
      <c r="W22" s="213"/>
      <c r="X22" s="36"/>
      <c r="Y22" s="36"/>
      <c r="Z22" s="36"/>
      <c r="AA22" s="36"/>
      <c r="AB22" s="213"/>
      <c r="AC22" s="213"/>
      <c r="AD22" s="213"/>
      <c r="AE22" s="213"/>
      <c r="AF22" s="36"/>
      <c r="AG22" s="36"/>
      <c r="AH22" s="36"/>
      <c r="AI22" s="36"/>
      <c r="AJ22" s="11">
        <f t="shared" si="5"/>
        <v>1</v>
      </c>
      <c r="AK22" s="198">
        <f t="shared" si="6"/>
        <v>0</v>
      </c>
      <c r="AL22" s="198">
        <f t="shared" si="7"/>
        <v>0</v>
      </c>
      <c r="AM22" s="100"/>
      <c r="AN22" s="100"/>
      <c r="AO22" s="100"/>
    </row>
    <row r="23" spans="1:41" s="81" customFormat="1" ht="21" customHeight="1">
      <c r="A23" s="26">
        <v>17</v>
      </c>
      <c r="B23" s="42" t="s">
        <v>1268</v>
      </c>
      <c r="C23" s="43" t="s">
        <v>18</v>
      </c>
      <c r="D23" s="44" t="s">
        <v>41</v>
      </c>
      <c r="E23" s="199"/>
      <c r="F23" s="36"/>
      <c r="G23" s="213"/>
      <c r="H23" s="36"/>
      <c r="I23" s="36"/>
      <c r="J23" s="36"/>
      <c r="K23" s="36" t="s">
        <v>6</v>
      </c>
      <c r="L23" s="36" t="s">
        <v>6</v>
      </c>
      <c r="M23" s="213"/>
      <c r="N23" s="213"/>
      <c r="O23" s="213"/>
      <c r="P23" s="36"/>
      <c r="Q23" s="36"/>
      <c r="R23" s="244" t="s">
        <v>8</v>
      </c>
      <c r="S23" s="36" t="s">
        <v>8</v>
      </c>
      <c r="T23" s="36"/>
      <c r="U23" s="36"/>
      <c r="V23" s="213"/>
      <c r="W23" s="213"/>
      <c r="X23" s="36"/>
      <c r="Y23" s="36"/>
      <c r="Z23" s="36"/>
      <c r="AA23" s="36"/>
      <c r="AB23" s="213"/>
      <c r="AC23" s="213"/>
      <c r="AD23" s="213"/>
      <c r="AE23" s="213"/>
      <c r="AF23" s="36"/>
      <c r="AG23" s="36"/>
      <c r="AH23" s="36"/>
      <c r="AI23" s="36"/>
      <c r="AJ23" s="11">
        <f t="shared" si="5"/>
        <v>2</v>
      </c>
      <c r="AK23" s="198">
        <f t="shared" si="6"/>
        <v>0</v>
      </c>
      <c r="AL23" s="198">
        <f t="shared" si="7"/>
        <v>2</v>
      </c>
      <c r="AM23" s="100"/>
      <c r="AN23" s="100"/>
      <c r="AO23" s="100"/>
    </row>
    <row r="24" spans="1:41" s="81" customFormat="1" ht="21" customHeight="1">
      <c r="A24" s="26">
        <v>18</v>
      </c>
      <c r="B24" s="42" t="s">
        <v>1269</v>
      </c>
      <c r="C24" s="43" t="s">
        <v>1270</v>
      </c>
      <c r="D24" s="44" t="s">
        <v>91</v>
      </c>
      <c r="E24" s="199"/>
      <c r="F24" s="36"/>
      <c r="G24" s="213"/>
      <c r="H24" s="36"/>
      <c r="I24" s="36" t="s">
        <v>6</v>
      </c>
      <c r="J24" s="36"/>
      <c r="K24" s="36" t="s">
        <v>6</v>
      </c>
      <c r="L24" s="36" t="s">
        <v>6</v>
      </c>
      <c r="M24" s="213"/>
      <c r="N24" s="213"/>
      <c r="O24" s="213"/>
      <c r="P24" s="36"/>
      <c r="Q24" s="36"/>
      <c r="R24" s="244"/>
      <c r="S24" s="36"/>
      <c r="T24" s="36"/>
      <c r="U24" s="36"/>
      <c r="V24" s="213"/>
      <c r="W24" s="213"/>
      <c r="X24" s="36"/>
      <c r="Y24" s="36"/>
      <c r="Z24" s="36"/>
      <c r="AA24" s="36"/>
      <c r="AB24" s="213"/>
      <c r="AC24" s="213"/>
      <c r="AD24" s="213"/>
      <c r="AE24" s="213"/>
      <c r="AF24" s="36"/>
      <c r="AG24" s="36"/>
      <c r="AH24" s="36"/>
      <c r="AI24" s="36"/>
      <c r="AJ24" s="11">
        <f t="shared" si="5"/>
        <v>3</v>
      </c>
      <c r="AK24" s="198">
        <f t="shared" si="6"/>
        <v>0</v>
      </c>
      <c r="AL24" s="198">
        <f t="shared" si="7"/>
        <v>0</v>
      </c>
      <c r="AM24" s="100"/>
      <c r="AN24" s="100"/>
      <c r="AO24" s="100"/>
    </row>
    <row r="25" spans="1:41" s="81" customFormat="1" ht="21" customHeight="1">
      <c r="A25" s="26">
        <v>19</v>
      </c>
      <c r="B25" s="42" t="s">
        <v>1271</v>
      </c>
      <c r="C25" s="43" t="s">
        <v>1272</v>
      </c>
      <c r="D25" s="44" t="s">
        <v>1273</v>
      </c>
      <c r="E25" s="199"/>
      <c r="F25" s="36"/>
      <c r="G25" s="213"/>
      <c r="H25" s="36"/>
      <c r="I25" s="36"/>
      <c r="J25" s="36"/>
      <c r="K25" s="36"/>
      <c r="L25" s="36"/>
      <c r="M25" s="213"/>
      <c r="N25" s="213"/>
      <c r="O25" s="213"/>
      <c r="P25" s="36"/>
      <c r="Q25" s="36"/>
      <c r="R25" s="244"/>
      <c r="S25" s="36"/>
      <c r="T25" s="36"/>
      <c r="U25" s="36"/>
      <c r="V25" s="213"/>
      <c r="W25" s="213"/>
      <c r="X25" s="36"/>
      <c r="Y25" s="36"/>
      <c r="Z25" s="36"/>
      <c r="AA25" s="36"/>
      <c r="AB25" s="213"/>
      <c r="AC25" s="213"/>
      <c r="AD25" s="213"/>
      <c r="AE25" s="213"/>
      <c r="AF25" s="36"/>
      <c r="AG25" s="36"/>
      <c r="AH25" s="36"/>
      <c r="AI25" s="36"/>
      <c r="AJ25" s="11">
        <f t="shared" si="5"/>
        <v>0</v>
      </c>
      <c r="AK25" s="198">
        <f t="shared" si="6"/>
        <v>0</v>
      </c>
      <c r="AL25" s="198">
        <f t="shared" si="7"/>
        <v>0</v>
      </c>
      <c r="AM25" s="100"/>
      <c r="AN25" s="100"/>
      <c r="AO25" s="100"/>
    </row>
    <row r="26" spans="1:41" s="81" customFormat="1" ht="21" customHeight="1">
      <c r="A26" s="26">
        <v>20</v>
      </c>
      <c r="B26" s="42" t="s">
        <v>1274</v>
      </c>
      <c r="C26" s="43" t="s">
        <v>89</v>
      </c>
      <c r="D26" s="44" t="s">
        <v>107</v>
      </c>
      <c r="E26" s="199"/>
      <c r="F26" s="36"/>
      <c r="G26" s="213"/>
      <c r="H26" s="36"/>
      <c r="I26" s="36" t="s">
        <v>6</v>
      </c>
      <c r="J26" s="36"/>
      <c r="K26" s="36" t="s">
        <v>6</v>
      </c>
      <c r="L26" s="36" t="s">
        <v>6</v>
      </c>
      <c r="M26" s="213"/>
      <c r="N26" s="213"/>
      <c r="O26" s="213"/>
      <c r="P26" s="36"/>
      <c r="Q26" s="36"/>
      <c r="R26" s="244" t="s">
        <v>8</v>
      </c>
      <c r="S26" s="36"/>
      <c r="T26" s="36"/>
      <c r="U26" s="36"/>
      <c r="V26" s="213" t="s">
        <v>6</v>
      </c>
      <c r="W26" s="213"/>
      <c r="X26" s="36"/>
      <c r="Y26" s="36"/>
      <c r="Z26" s="36"/>
      <c r="AA26" s="36"/>
      <c r="AB26" s="213"/>
      <c r="AC26" s="213"/>
      <c r="AD26" s="213"/>
      <c r="AE26" s="213"/>
      <c r="AF26" s="36"/>
      <c r="AG26" s="36"/>
      <c r="AH26" s="36"/>
      <c r="AI26" s="36"/>
      <c r="AJ26" s="11">
        <f t="shared" si="5"/>
        <v>4</v>
      </c>
      <c r="AK26" s="198">
        <f t="shared" si="6"/>
        <v>0</v>
      </c>
      <c r="AL26" s="198">
        <f t="shared" si="7"/>
        <v>1</v>
      </c>
      <c r="AM26" s="100"/>
      <c r="AN26" s="100"/>
      <c r="AO26" s="100"/>
    </row>
    <row r="27" spans="1:41" s="81" customFormat="1" ht="21" customHeight="1">
      <c r="A27" s="26">
        <v>21</v>
      </c>
      <c r="B27" s="42" t="s">
        <v>1275</v>
      </c>
      <c r="C27" s="43" t="s">
        <v>36</v>
      </c>
      <c r="D27" s="44" t="s">
        <v>102</v>
      </c>
      <c r="E27" s="199"/>
      <c r="F27" s="36"/>
      <c r="G27" s="213"/>
      <c r="H27" s="36"/>
      <c r="I27" s="36" t="s">
        <v>6</v>
      </c>
      <c r="J27" s="36"/>
      <c r="K27" s="36" t="s">
        <v>6</v>
      </c>
      <c r="L27" s="36"/>
      <c r="M27" s="213"/>
      <c r="N27" s="213"/>
      <c r="O27" s="213"/>
      <c r="P27" s="36"/>
      <c r="Q27" s="36"/>
      <c r="R27" s="244" t="s">
        <v>8</v>
      </c>
      <c r="S27" s="36"/>
      <c r="T27" s="36"/>
      <c r="U27" s="36"/>
      <c r="V27" s="213" t="s">
        <v>6</v>
      </c>
      <c r="W27" s="213"/>
      <c r="X27" s="36"/>
      <c r="Y27" s="36"/>
      <c r="Z27" s="36"/>
      <c r="AA27" s="36"/>
      <c r="AB27" s="213"/>
      <c r="AC27" s="213"/>
      <c r="AD27" s="213"/>
      <c r="AE27" s="213"/>
      <c r="AF27" s="36"/>
      <c r="AG27" s="36"/>
      <c r="AH27" s="36"/>
      <c r="AI27" s="36"/>
      <c r="AJ27" s="11">
        <f t="shared" si="5"/>
        <v>3</v>
      </c>
      <c r="AK27" s="198">
        <f t="shared" si="6"/>
        <v>0</v>
      </c>
      <c r="AL27" s="198">
        <f t="shared" si="7"/>
        <v>1</v>
      </c>
      <c r="AM27" s="100"/>
      <c r="AN27" s="100"/>
      <c r="AO27" s="100"/>
    </row>
    <row r="28" spans="1:41" s="81" customFormat="1" ht="21" customHeight="1">
      <c r="A28" s="26">
        <v>22</v>
      </c>
      <c r="B28" s="42" t="s">
        <v>1276</v>
      </c>
      <c r="C28" s="43" t="s">
        <v>1277</v>
      </c>
      <c r="D28" s="44" t="s">
        <v>22</v>
      </c>
      <c r="E28" s="199"/>
      <c r="F28" s="36"/>
      <c r="G28" s="213"/>
      <c r="H28" s="36"/>
      <c r="I28" s="36" t="s">
        <v>6</v>
      </c>
      <c r="J28" s="36"/>
      <c r="K28" s="36" t="s">
        <v>6</v>
      </c>
      <c r="L28" s="36"/>
      <c r="M28" s="213"/>
      <c r="N28" s="213"/>
      <c r="O28" s="213"/>
      <c r="P28" s="36"/>
      <c r="Q28" s="36"/>
      <c r="R28" s="244"/>
      <c r="S28" s="36"/>
      <c r="T28" s="36"/>
      <c r="U28" s="36"/>
      <c r="V28" s="213"/>
      <c r="W28" s="213"/>
      <c r="X28" s="36"/>
      <c r="Y28" s="36"/>
      <c r="Z28" s="36"/>
      <c r="AA28" s="36"/>
      <c r="AB28" s="213"/>
      <c r="AC28" s="213"/>
      <c r="AD28" s="213"/>
      <c r="AE28" s="213"/>
      <c r="AF28" s="36"/>
      <c r="AG28" s="36"/>
      <c r="AH28" s="36"/>
      <c r="AI28" s="36"/>
      <c r="AJ28" s="11">
        <f t="shared" si="5"/>
        <v>2</v>
      </c>
      <c r="AK28" s="198">
        <f t="shared" si="6"/>
        <v>0</v>
      </c>
      <c r="AL28" s="198">
        <f t="shared" si="7"/>
        <v>0</v>
      </c>
      <c r="AM28" s="100"/>
      <c r="AN28" s="100"/>
      <c r="AO28" s="100"/>
    </row>
    <row r="29" spans="1:41" s="81" customFormat="1" ht="21" customHeight="1">
      <c r="A29" s="26">
        <v>23</v>
      </c>
      <c r="B29" s="42" t="s">
        <v>1278</v>
      </c>
      <c r="C29" s="43" t="s">
        <v>508</v>
      </c>
      <c r="D29" s="44" t="s">
        <v>294</v>
      </c>
      <c r="E29" s="199"/>
      <c r="F29" s="36"/>
      <c r="G29" s="213"/>
      <c r="H29" s="36"/>
      <c r="I29" s="36"/>
      <c r="J29" s="36"/>
      <c r="K29" s="36" t="s">
        <v>6</v>
      </c>
      <c r="L29" s="36" t="s">
        <v>8</v>
      </c>
      <c r="M29" s="213"/>
      <c r="N29" s="213"/>
      <c r="O29" s="213"/>
      <c r="P29" s="36"/>
      <c r="Q29" s="36"/>
      <c r="R29" s="244" t="s">
        <v>8</v>
      </c>
      <c r="S29" s="36" t="s">
        <v>6</v>
      </c>
      <c r="T29" s="36"/>
      <c r="U29" s="36"/>
      <c r="V29" s="213"/>
      <c r="W29" s="213"/>
      <c r="X29" s="36"/>
      <c r="Y29" s="36"/>
      <c r="Z29" s="36"/>
      <c r="AA29" s="36"/>
      <c r="AB29" s="213"/>
      <c r="AC29" s="213"/>
      <c r="AD29" s="213"/>
      <c r="AE29" s="213"/>
      <c r="AF29" s="36"/>
      <c r="AG29" s="36"/>
      <c r="AH29" s="36"/>
      <c r="AI29" s="36"/>
      <c r="AJ29" s="11">
        <f t="shared" si="5"/>
        <v>2</v>
      </c>
      <c r="AK29" s="198">
        <f t="shared" si="6"/>
        <v>0</v>
      </c>
      <c r="AL29" s="198">
        <f t="shared" si="7"/>
        <v>2</v>
      </c>
      <c r="AM29" s="100"/>
      <c r="AN29" s="100"/>
      <c r="AO29" s="100"/>
    </row>
    <row r="30" spans="1:41" s="102" customFormat="1" ht="21" customHeight="1">
      <c r="A30" s="26">
        <v>24</v>
      </c>
      <c r="B30" s="42">
        <v>2010020149</v>
      </c>
      <c r="C30" s="43" t="s">
        <v>118</v>
      </c>
      <c r="D30" s="44" t="s">
        <v>79</v>
      </c>
      <c r="E30" s="199"/>
      <c r="F30" s="36"/>
      <c r="G30" s="213"/>
      <c r="H30" s="36" t="s">
        <v>6</v>
      </c>
      <c r="I30" s="36" t="s">
        <v>6</v>
      </c>
      <c r="J30" s="36" t="s">
        <v>6</v>
      </c>
      <c r="K30" s="36" t="s">
        <v>6</v>
      </c>
      <c r="L30" s="36" t="s">
        <v>6</v>
      </c>
      <c r="M30" s="213"/>
      <c r="N30" s="213"/>
      <c r="O30" s="213" t="s">
        <v>6</v>
      </c>
      <c r="P30" s="36" t="s">
        <v>6</v>
      </c>
      <c r="Q30" s="36"/>
      <c r="R30" s="244" t="s">
        <v>6</v>
      </c>
      <c r="S30" s="36" t="s">
        <v>6</v>
      </c>
      <c r="T30" s="36"/>
      <c r="U30" s="36"/>
      <c r="V30" s="213" t="s">
        <v>6</v>
      </c>
      <c r="W30" s="213" t="s">
        <v>6</v>
      </c>
      <c r="X30" s="36"/>
      <c r="Y30" s="36"/>
      <c r="Z30" s="36"/>
      <c r="AA30" s="36"/>
      <c r="AB30" s="213"/>
      <c r="AC30" s="213"/>
      <c r="AD30" s="213"/>
      <c r="AE30" s="213"/>
      <c r="AF30" s="36"/>
      <c r="AG30" s="36"/>
      <c r="AH30" s="36"/>
      <c r="AI30" s="36"/>
      <c r="AJ30" s="11">
        <f t="shared" si="5"/>
        <v>11</v>
      </c>
      <c r="AK30" s="198">
        <f t="shared" si="6"/>
        <v>0</v>
      </c>
      <c r="AL30" s="198">
        <f t="shared" si="7"/>
        <v>0</v>
      </c>
      <c r="AM30" s="101"/>
      <c r="AN30" s="101"/>
      <c r="AO30" s="101"/>
    </row>
    <row r="31" spans="1:41" s="81" customFormat="1" ht="21" customHeight="1">
      <c r="A31" s="26">
        <v>25</v>
      </c>
      <c r="B31" s="29" t="s">
        <v>1318</v>
      </c>
      <c r="C31" s="30" t="s">
        <v>62</v>
      </c>
      <c r="D31" s="31" t="s">
        <v>64</v>
      </c>
      <c r="E31" s="199"/>
      <c r="F31" s="36"/>
      <c r="G31" s="213"/>
      <c r="H31" s="36" t="s">
        <v>6</v>
      </c>
      <c r="I31" s="36" t="s">
        <v>6</v>
      </c>
      <c r="J31" s="36" t="s">
        <v>6</v>
      </c>
      <c r="K31" s="36" t="s">
        <v>6</v>
      </c>
      <c r="L31" s="36" t="s">
        <v>6</v>
      </c>
      <c r="M31" s="213"/>
      <c r="N31" s="213"/>
      <c r="O31" s="213" t="s">
        <v>6</v>
      </c>
      <c r="P31" s="36" t="s">
        <v>6</v>
      </c>
      <c r="Q31" s="36"/>
      <c r="R31" s="244" t="s">
        <v>6</v>
      </c>
      <c r="S31" s="36" t="s">
        <v>6</v>
      </c>
      <c r="T31" s="36"/>
      <c r="U31" s="36"/>
      <c r="V31" s="213" t="s">
        <v>6</v>
      </c>
      <c r="W31" s="213" t="s">
        <v>6</v>
      </c>
      <c r="X31" s="36"/>
      <c r="Y31" s="36"/>
      <c r="Z31" s="36"/>
      <c r="AA31" s="36"/>
      <c r="AB31" s="213"/>
      <c r="AC31" s="213"/>
      <c r="AD31" s="213"/>
      <c r="AE31" s="213"/>
      <c r="AF31" s="36"/>
      <c r="AG31" s="36"/>
      <c r="AH31" s="36"/>
      <c r="AI31" s="36"/>
      <c r="AJ31" s="11">
        <f t="shared" si="5"/>
        <v>11</v>
      </c>
      <c r="AK31" s="198">
        <f t="shared" si="6"/>
        <v>0</v>
      </c>
      <c r="AL31" s="198">
        <f t="shared" si="7"/>
        <v>0</v>
      </c>
      <c r="AM31" s="100"/>
      <c r="AN31" s="100"/>
      <c r="AO31" s="100"/>
    </row>
    <row r="32" spans="1:41" s="81" customFormat="1" ht="21" customHeight="1">
      <c r="A32" s="26">
        <v>26</v>
      </c>
      <c r="B32" s="29" t="s">
        <v>1319</v>
      </c>
      <c r="C32" s="30" t="s">
        <v>54</v>
      </c>
      <c r="D32" s="31" t="s">
        <v>64</v>
      </c>
      <c r="E32" s="199"/>
      <c r="F32" s="36"/>
      <c r="G32" s="213"/>
      <c r="H32" s="36"/>
      <c r="I32" s="36" t="s">
        <v>6</v>
      </c>
      <c r="J32" s="36"/>
      <c r="K32" s="36" t="s">
        <v>6</v>
      </c>
      <c r="L32" s="36"/>
      <c r="M32" s="213"/>
      <c r="N32" s="213"/>
      <c r="O32" s="213"/>
      <c r="P32" s="36"/>
      <c r="Q32" s="36"/>
      <c r="R32" s="244" t="s">
        <v>6</v>
      </c>
      <c r="S32" s="36" t="s">
        <v>6</v>
      </c>
      <c r="T32" s="36"/>
      <c r="U32" s="36"/>
      <c r="V32" s="213"/>
      <c r="W32" s="213"/>
      <c r="X32" s="36"/>
      <c r="Y32" s="36"/>
      <c r="Z32" s="36"/>
      <c r="AA32" s="36"/>
      <c r="AB32" s="213"/>
      <c r="AC32" s="213"/>
      <c r="AD32" s="213"/>
      <c r="AE32" s="213"/>
      <c r="AF32" s="36"/>
      <c r="AG32" s="36"/>
      <c r="AH32" s="36"/>
      <c r="AI32" s="36"/>
      <c r="AJ32" s="11">
        <f t="shared" si="5"/>
        <v>4</v>
      </c>
      <c r="AK32" s="198">
        <f t="shared" si="6"/>
        <v>0</v>
      </c>
      <c r="AL32" s="198">
        <f t="shared" si="7"/>
        <v>0</v>
      </c>
      <c r="AM32" s="100"/>
      <c r="AN32" s="100"/>
      <c r="AO32" s="100"/>
    </row>
    <row r="33" spans="1:41" s="81" customFormat="1" ht="21" customHeight="1">
      <c r="A33" s="26">
        <v>27</v>
      </c>
      <c r="B33" s="42" t="s">
        <v>1279</v>
      </c>
      <c r="C33" s="43" t="s">
        <v>1280</v>
      </c>
      <c r="D33" s="44" t="s">
        <v>76</v>
      </c>
      <c r="E33" s="199"/>
      <c r="F33" s="36"/>
      <c r="G33" s="213"/>
      <c r="H33" s="36"/>
      <c r="I33" s="36"/>
      <c r="J33" s="36"/>
      <c r="K33" s="36"/>
      <c r="L33" s="36"/>
      <c r="M33" s="213"/>
      <c r="N33" s="213"/>
      <c r="O33" s="213"/>
      <c r="P33" s="36"/>
      <c r="Q33" s="36"/>
      <c r="R33" s="244"/>
      <c r="S33" s="36"/>
      <c r="T33" s="36"/>
      <c r="U33" s="36"/>
      <c r="V33" s="213"/>
      <c r="W33" s="213"/>
      <c r="X33" s="36"/>
      <c r="Y33" s="36"/>
      <c r="Z33" s="36"/>
      <c r="AA33" s="36"/>
      <c r="AB33" s="213"/>
      <c r="AC33" s="213"/>
      <c r="AD33" s="213"/>
      <c r="AE33" s="213"/>
      <c r="AF33" s="36"/>
      <c r="AG33" s="36"/>
      <c r="AH33" s="36"/>
      <c r="AI33" s="36"/>
      <c r="AJ33" s="11">
        <f t="shared" si="5"/>
        <v>0</v>
      </c>
      <c r="AK33" s="198">
        <f t="shared" si="6"/>
        <v>0</v>
      </c>
      <c r="AL33" s="198">
        <f t="shared" si="7"/>
        <v>0</v>
      </c>
      <c r="AM33" s="100"/>
      <c r="AN33" s="100"/>
      <c r="AO33" s="100"/>
    </row>
    <row r="34" spans="1:41" s="81" customFormat="1" ht="21" customHeight="1">
      <c r="A34" s="26">
        <v>28</v>
      </c>
      <c r="B34" s="29" t="s">
        <v>1320</v>
      </c>
      <c r="C34" s="30" t="s">
        <v>1321</v>
      </c>
      <c r="D34" s="31" t="s">
        <v>1322</v>
      </c>
      <c r="E34" s="199"/>
      <c r="F34" s="36"/>
      <c r="G34" s="213"/>
      <c r="H34" s="36"/>
      <c r="I34" s="36"/>
      <c r="J34" s="36"/>
      <c r="K34" s="36"/>
      <c r="L34" s="36"/>
      <c r="M34" s="213"/>
      <c r="N34" s="213"/>
      <c r="O34" s="213"/>
      <c r="P34" s="36"/>
      <c r="Q34" s="36"/>
      <c r="R34" s="245"/>
      <c r="S34" s="36"/>
      <c r="T34" s="36"/>
      <c r="U34" s="36"/>
      <c r="V34" s="213"/>
      <c r="W34" s="213"/>
      <c r="X34" s="36"/>
      <c r="Y34" s="36"/>
      <c r="Z34" s="36"/>
      <c r="AA34" s="36"/>
      <c r="AB34" s="213"/>
      <c r="AC34" s="213"/>
      <c r="AD34" s="213"/>
      <c r="AE34" s="213"/>
      <c r="AF34" s="36"/>
      <c r="AG34" s="36"/>
      <c r="AH34" s="36"/>
      <c r="AI34" s="36"/>
      <c r="AJ34" s="11">
        <f t="shared" si="5"/>
        <v>0</v>
      </c>
      <c r="AK34" s="198">
        <f t="shared" si="6"/>
        <v>0</v>
      </c>
      <c r="AL34" s="198">
        <f t="shared" si="7"/>
        <v>0</v>
      </c>
      <c r="AM34" s="100"/>
      <c r="AN34" s="100"/>
      <c r="AO34" s="100"/>
    </row>
    <row r="35" spans="1:41" s="17" customFormat="1" ht="21" customHeight="1">
      <c r="A35" s="26">
        <v>29</v>
      </c>
      <c r="B35" s="29" t="s">
        <v>1323</v>
      </c>
      <c r="C35" s="30" t="s">
        <v>1420</v>
      </c>
      <c r="D35" s="31" t="s">
        <v>23</v>
      </c>
      <c r="E35" s="11"/>
      <c r="F35" s="12"/>
      <c r="G35" s="39"/>
      <c r="H35" s="36"/>
      <c r="I35" s="12" t="s">
        <v>6</v>
      </c>
      <c r="J35" s="12"/>
      <c r="K35" s="12"/>
      <c r="L35" s="12" t="s">
        <v>8</v>
      </c>
      <c r="M35" s="39"/>
      <c r="N35" s="39"/>
      <c r="O35" s="39" t="s">
        <v>6</v>
      </c>
      <c r="P35" s="36"/>
      <c r="Q35" s="12"/>
      <c r="R35" s="244" t="s">
        <v>8</v>
      </c>
      <c r="S35" s="12"/>
      <c r="T35" s="12"/>
      <c r="U35" s="12"/>
      <c r="V35" s="39"/>
      <c r="W35" s="39"/>
      <c r="X35" s="12"/>
      <c r="Y35" s="12"/>
      <c r="Z35" s="12"/>
      <c r="AA35" s="12"/>
      <c r="AB35" s="39"/>
      <c r="AC35" s="39"/>
      <c r="AD35" s="39"/>
      <c r="AE35" s="39"/>
      <c r="AF35" s="12"/>
      <c r="AG35" s="12"/>
      <c r="AH35" s="12"/>
      <c r="AI35" s="12"/>
      <c r="AJ35" s="11">
        <f t="shared" si="2"/>
        <v>2</v>
      </c>
      <c r="AK35" s="174">
        <f t="shared" si="3"/>
        <v>0</v>
      </c>
      <c r="AL35" s="189">
        <f t="shared" si="4"/>
        <v>2</v>
      </c>
    </row>
    <row r="36" spans="1:41" s="17" customFormat="1" ht="21" customHeight="1">
      <c r="A36" s="26">
        <v>30</v>
      </c>
      <c r="B36" s="42" t="s">
        <v>1281</v>
      </c>
      <c r="C36" s="43" t="s">
        <v>30</v>
      </c>
      <c r="D36" s="44" t="s">
        <v>122</v>
      </c>
      <c r="E36" s="11"/>
      <c r="F36" s="12"/>
      <c r="G36" s="39"/>
      <c r="H36" s="36"/>
      <c r="I36" s="12"/>
      <c r="J36" s="12"/>
      <c r="K36" s="12" t="s">
        <v>6</v>
      </c>
      <c r="L36" s="12"/>
      <c r="M36" s="39"/>
      <c r="N36" s="39"/>
      <c r="O36" s="39"/>
      <c r="P36" s="36"/>
      <c r="Q36" s="12"/>
      <c r="R36" s="244" t="s">
        <v>8</v>
      </c>
      <c r="S36" s="12"/>
      <c r="T36" s="12"/>
      <c r="U36" s="12"/>
      <c r="V36" s="39"/>
      <c r="W36" s="39"/>
      <c r="X36" s="12"/>
      <c r="Y36" s="12"/>
      <c r="Z36" s="12"/>
      <c r="AA36" s="12"/>
      <c r="AB36" s="39"/>
      <c r="AC36" s="39"/>
      <c r="AD36" s="39"/>
      <c r="AE36" s="39"/>
      <c r="AF36" s="12"/>
      <c r="AG36" s="12"/>
      <c r="AH36" s="12"/>
      <c r="AI36" s="12"/>
      <c r="AJ36" s="11">
        <f t="shared" si="2"/>
        <v>1</v>
      </c>
      <c r="AK36" s="174">
        <f t="shared" si="3"/>
        <v>0</v>
      </c>
      <c r="AL36" s="189">
        <f t="shared" si="4"/>
        <v>1</v>
      </c>
    </row>
    <row r="37" spans="1:41">
      <c r="A37" s="26">
        <v>31</v>
      </c>
      <c r="B37" s="29" t="s">
        <v>1324</v>
      </c>
      <c r="C37" s="30" t="s">
        <v>1325</v>
      </c>
      <c r="D37" s="31" t="s">
        <v>56</v>
      </c>
      <c r="E37" s="11"/>
      <c r="F37" s="12"/>
      <c r="G37" s="39"/>
      <c r="H37" s="36"/>
      <c r="I37" s="12"/>
      <c r="J37" s="12"/>
      <c r="K37" s="12" t="s">
        <v>6</v>
      </c>
      <c r="L37" s="12"/>
      <c r="M37" s="39"/>
      <c r="N37" s="39"/>
      <c r="O37" s="39"/>
      <c r="P37" s="12"/>
      <c r="Q37" s="12"/>
      <c r="R37" s="244" t="s">
        <v>6</v>
      </c>
      <c r="S37" s="12"/>
      <c r="T37" s="12"/>
      <c r="U37" s="12"/>
      <c r="V37" s="39"/>
      <c r="W37" s="39"/>
      <c r="X37" s="12"/>
      <c r="Y37" s="12"/>
      <c r="Z37" s="12"/>
      <c r="AA37" s="12"/>
      <c r="AB37" s="39"/>
      <c r="AC37" s="39"/>
      <c r="AD37" s="39"/>
      <c r="AE37" s="39"/>
      <c r="AF37" s="12"/>
      <c r="AG37" s="12"/>
      <c r="AH37" s="12"/>
      <c r="AI37" s="12"/>
      <c r="AJ37" s="11">
        <f t="shared" si="2"/>
        <v>2</v>
      </c>
      <c r="AK37" s="174">
        <f t="shared" si="3"/>
        <v>0</v>
      </c>
      <c r="AL37" s="189">
        <f t="shared" si="4"/>
        <v>0</v>
      </c>
    </row>
    <row r="38" spans="1:41">
      <c r="A38" s="26">
        <v>32</v>
      </c>
      <c r="B38" s="29" t="s">
        <v>1326</v>
      </c>
      <c r="C38" s="30" t="s">
        <v>1327</v>
      </c>
      <c r="D38" s="31" t="s">
        <v>65</v>
      </c>
      <c r="E38" s="11"/>
      <c r="F38" s="12"/>
      <c r="G38" s="39"/>
      <c r="H38" s="36"/>
      <c r="I38" s="12" t="s">
        <v>6</v>
      </c>
      <c r="J38" s="12"/>
      <c r="K38" s="12"/>
      <c r="L38" s="12"/>
      <c r="M38" s="39"/>
      <c r="N38" s="39"/>
      <c r="O38" s="39"/>
      <c r="P38" s="12"/>
      <c r="Q38" s="12"/>
      <c r="R38" s="244" t="s">
        <v>8</v>
      </c>
      <c r="S38" s="12" t="s">
        <v>8</v>
      </c>
      <c r="T38" s="12"/>
      <c r="U38" s="12"/>
      <c r="V38" s="39"/>
      <c r="W38" s="39"/>
      <c r="X38" s="12"/>
      <c r="Y38" s="12"/>
      <c r="Z38" s="12"/>
      <c r="AA38" s="12"/>
      <c r="AB38" s="39"/>
      <c r="AC38" s="39"/>
      <c r="AD38" s="39"/>
      <c r="AE38" s="39"/>
      <c r="AF38" s="12"/>
      <c r="AG38" s="12"/>
      <c r="AH38" s="12"/>
      <c r="AI38" s="12"/>
      <c r="AJ38" s="11">
        <f t="shared" si="2"/>
        <v>1</v>
      </c>
      <c r="AK38" s="174">
        <f t="shared" si="3"/>
        <v>0</v>
      </c>
      <c r="AL38" s="189">
        <f t="shared" si="4"/>
        <v>2</v>
      </c>
    </row>
    <row r="39" spans="1:41">
      <c r="A39" s="26">
        <v>33</v>
      </c>
      <c r="B39" s="29" t="s">
        <v>1328</v>
      </c>
      <c r="C39" s="30" t="s">
        <v>820</v>
      </c>
      <c r="D39" s="31" t="s">
        <v>97</v>
      </c>
      <c r="E39" s="11"/>
      <c r="F39" s="12"/>
      <c r="G39" s="39"/>
      <c r="H39" s="36"/>
      <c r="I39" s="12"/>
      <c r="J39" s="12" t="s">
        <v>6</v>
      </c>
      <c r="K39" s="12" t="s">
        <v>6</v>
      </c>
      <c r="L39" s="12" t="s">
        <v>8</v>
      </c>
      <c r="M39" s="39"/>
      <c r="N39" s="39"/>
      <c r="O39" s="39"/>
      <c r="P39" s="12"/>
      <c r="Q39" s="12"/>
      <c r="R39" s="244" t="s">
        <v>6</v>
      </c>
      <c r="S39" s="12"/>
      <c r="T39" s="12"/>
      <c r="U39" s="12"/>
      <c r="V39" s="39"/>
      <c r="W39" s="39"/>
      <c r="X39" s="12"/>
      <c r="Y39" s="12"/>
      <c r="Z39" s="12"/>
      <c r="AA39" s="12"/>
      <c r="AB39" s="39"/>
      <c r="AC39" s="39"/>
      <c r="AD39" s="39"/>
      <c r="AE39" s="39"/>
      <c r="AF39" s="12"/>
      <c r="AG39" s="12"/>
      <c r="AH39" s="12"/>
      <c r="AI39" s="12"/>
      <c r="AJ39" s="11">
        <f t="shared" si="2"/>
        <v>3</v>
      </c>
      <c r="AK39" s="174">
        <f t="shared" si="3"/>
        <v>0</v>
      </c>
      <c r="AL39" s="189">
        <f t="shared" si="4"/>
        <v>1</v>
      </c>
    </row>
    <row r="40" spans="1:41">
      <c r="A40" s="26">
        <v>34</v>
      </c>
      <c r="B40" s="29" t="s">
        <v>1329</v>
      </c>
      <c r="C40" s="30" t="s">
        <v>1330</v>
      </c>
      <c r="D40" s="31" t="s">
        <v>112</v>
      </c>
      <c r="E40" s="11"/>
      <c r="F40" s="12"/>
      <c r="G40" s="39"/>
      <c r="H40" s="36"/>
      <c r="I40" s="12"/>
      <c r="J40" s="12"/>
      <c r="K40" s="12"/>
      <c r="L40" s="12"/>
      <c r="M40" s="39"/>
      <c r="N40" s="39"/>
      <c r="O40" s="39"/>
      <c r="P40" s="12"/>
      <c r="Q40" s="12"/>
      <c r="R40" s="244"/>
      <c r="S40" s="12"/>
      <c r="T40" s="12"/>
      <c r="U40" s="12"/>
      <c r="V40" s="39"/>
      <c r="W40" s="39"/>
      <c r="X40" s="12"/>
      <c r="Y40" s="12"/>
      <c r="Z40" s="12"/>
      <c r="AA40" s="12"/>
      <c r="AB40" s="39"/>
      <c r="AC40" s="39"/>
      <c r="AD40" s="39"/>
      <c r="AE40" s="39"/>
      <c r="AF40" s="12"/>
      <c r="AG40" s="12"/>
      <c r="AH40" s="12"/>
      <c r="AI40" s="12"/>
      <c r="AJ40" s="11">
        <f t="shared" si="2"/>
        <v>0</v>
      </c>
      <c r="AK40" s="174">
        <f t="shared" si="3"/>
        <v>0</v>
      </c>
      <c r="AL40" s="189">
        <f t="shared" si="4"/>
        <v>0</v>
      </c>
    </row>
    <row r="41" spans="1:41">
      <c r="A41" s="26">
        <v>35</v>
      </c>
      <c r="B41" s="42" t="s">
        <v>1282</v>
      </c>
      <c r="C41" s="43" t="s">
        <v>1423</v>
      </c>
      <c r="D41" s="44" t="s">
        <v>93</v>
      </c>
      <c r="E41" s="11"/>
      <c r="F41" s="12"/>
      <c r="G41" s="39"/>
      <c r="H41" s="36"/>
      <c r="I41" s="12"/>
      <c r="J41" s="12"/>
      <c r="K41" s="12"/>
      <c r="L41" s="12"/>
      <c r="M41" s="39"/>
      <c r="N41" s="39"/>
      <c r="O41" s="39"/>
      <c r="P41" s="12"/>
      <c r="Q41" s="12"/>
      <c r="R41" s="244"/>
      <c r="S41" s="12"/>
      <c r="T41" s="12"/>
      <c r="U41" s="12"/>
      <c r="V41" s="39"/>
      <c r="W41" s="39"/>
      <c r="X41" s="12"/>
      <c r="Y41" s="12"/>
      <c r="Z41" s="12"/>
      <c r="AA41" s="12"/>
      <c r="AB41" s="39"/>
      <c r="AC41" s="39"/>
      <c r="AD41" s="39"/>
      <c r="AE41" s="39"/>
      <c r="AF41" s="12"/>
      <c r="AG41" s="12"/>
      <c r="AH41" s="12"/>
      <c r="AI41" s="12"/>
      <c r="AJ41" s="11">
        <f t="shared" si="2"/>
        <v>0</v>
      </c>
      <c r="AK41" s="174">
        <f t="shared" si="3"/>
        <v>0</v>
      </c>
      <c r="AL41" s="189">
        <f t="shared" si="4"/>
        <v>0</v>
      </c>
    </row>
    <row r="42" spans="1:41">
      <c r="A42" s="26">
        <v>36</v>
      </c>
      <c r="B42" s="29" t="s">
        <v>1331</v>
      </c>
      <c r="C42" s="30" t="s">
        <v>1332</v>
      </c>
      <c r="D42" s="31" t="s">
        <v>1333</v>
      </c>
      <c r="E42" s="89"/>
      <c r="F42" s="3"/>
      <c r="G42" s="39"/>
      <c r="H42" s="223"/>
      <c r="I42" s="3"/>
      <c r="J42" s="3"/>
      <c r="K42" s="3"/>
      <c r="L42" s="3"/>
      <c r="M42" s="39"/>
      <c r="N42" s="39"/>
      <c r="O42" s="39"/>
      <c r="P42" s="3"/>
      <c r="Q42" s="3"/>
      <c r="R42" s="244"/>
      <c r="S42" s="3"/>
      <c r="T42" s="3"/>
      <c r="U42" s="3"/>
      <c r="V42" s="39"/>
      <c r="W42" s="39"/>
      <c r="X42" s="3"/>
      <c r="Y42" s="3"/>
      <c r="Z42" s="3"/>
      <c r="AA42" s="3"/>
      <c r="AB42" s="39"/>
      <c r="AC42" s="39"/>
      <c r="AD42" s="39"/>
      <c r="AE42" s="39"/>
      <c r="AF42" s="3"/>
      <c r="AG42" s="3"/>
      <c r="AH42" s="3"/>
      <c r="AI42" s="3"/>
      <c r="AJ42" s="11">
        <f t="shared" si="2"/>
        <v>0</v>
      </c>
      <c r="AK42" s="174">
        <f t="shared" si="3"/>
        <v>0</v>
      </c>
      <c r="AL42" s="189">
        <f t="shared" si="4"/>
        <v>0</v>
      </c>
    </row>
    <row r="43" spans="1:41">
      <c r="A43" s="341" t="s">
        <v>10</v>
      </c>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3"/>
      <c r="AJ43" s="11">
        <f>SUM(AJ7:AJ42)</f>
        <v>84</v>
      </c>
      <c r="AK43" s="11">
        <f>SUM(AK7:AK42)</f>
        <v>1</v>
      </c>
      <c r="AL43" s="11">
        <f>SUM(AL7:AL42)</f>
        <v>21</v>
      </c>
    </row>
    <row r="44" spans="1:41">
      <c r="A44" s="324" t="s">
        <v>1410</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6"/>
    </row>
    <row r="45" spans="1:41">
      <c r="C45" s="8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8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27"/>
      <c r="D47" s="327"/>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27"/>
      <c r="D48" s="327"/>
      <c r="E48" s="327"/>
      <c r="F48" s="327"/>
      <c r="G48" s="327"/>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27"/>
      <c r="D49" s="327"/>
      <c r="E49" s="327"/>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3:38">
      <c r="C50" s="327"/>
      <c r="D50" s="327"/>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sheetData>
  <mergeCells count="22">
    <mergeCell ref="A1:P1"/>
    <mergeCell ref="Q1:AL1"/>
    <mergeCell ref="A2:P2"/>
    <mergeCell ref="Q2:AL2"/>
    <mergeCell ref="A3:AL3"/>
    <mergeCell ref="AK5:AK6"/>
    <mergeCell ref="AL5:AL6"/>
    <mergeCell ref="A44:AL44"/>
    <mergeCell ref="C50:D50"/>
    <mergeCell ref="AM19:AN19"/>
    <mergeCell ref="A43:AI43"/>
    <mergeCell ref="C49:E49"/>
    <mergeCell ref="C47:D47"/>
    <mergeCell ref="C48:G48"/>
    <mergeCell ref="A5:A6"/>
    <mergeCell ref="B5:B6"/>
    <mergeCell ref="C5:D6"/>
    <mergeCell ref="I4:L4"/>
    <mergeCell ref="M4:N4"/>
    <mergeCell ref="O4:Q4"/>
    <mergeCell ref="R4:T4"/>
    <mergeCell ref="AJ5:AJ6"/>
  </mergeCells>
  <conditionalFormatting sqref="E6:AI6 E7:G42 I37:AI42 I7:O36 Q7:AI36">
    <cfRule type="expression" dxfId="4" priority="3">
      <formula>IF(E$6="CN",1,0)</formula>
    </cfRule>
  </conditionalFormatting>
  <conditionalFormatting sqref="H7:H42">
    <cfRule type="expression" dxfId="3" priority="2">
      <formula>IF(H$6="CN",1,0)</formula>
    </cfRule>
  </conditionalFormatting>
  <conditionalFormatting sqref="P7:P36">
    <cfRule type="expression" dxfId="2" priority="1">
      <formula>IF(P$6="CN",1,0)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4" id="{53DB945B-91BB-421E-8C4B-5B7CD1537463}">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53" t="s">
        <v>1336</v>
      </c>
      <c r="C1" s="253"/>
      <c r="D1" s="253"/>
      <c r="E1" s="253"/>
      <c r="F1" s="253"/>
      <c r="G1" s="253"/>
      <c r="H1" s="253"/>
      <c r="I1" s="253"/>
      <c r="J1" s="253"/>
      <c r="K1" s="181"/>
      <c r="L1" s="181"/>
      <c r="M1" s="181"/>
      <c r="N1" s="254" t="s">
        <v>1337</v>
      </c>
      <c r="O1" s="254"/>
      <c r="P1" s="254"/>
      <c r="Q1" s="254"/>
      <c r="R1" s="254"/>
      <c r="S1" s="254"/>
      <c r="T1" s="254"/>
      <c r="U1" s="254"/>
      <c r="V1" s="254"/>
      <c r="W1" s="254"/>
      <c r="X1" s="254"/>
      <c r="Y1" s="254"/>
    </row>
    <row r="2" spans="2:25" ht="24" customHeight="1">
      <c r="B2" s="255" t="s">
        <v>1407</v>
      </c>
      <c r="C2" s="255"/>
      <c r="D2" s="255"/>
      <c r="E2" s="255"/>
      <c r="F2" s="255"/>
      <c r="G2" s="255"/>
      <c r="H2" s="255"/>
      <c r="I2" s="255"/>
      <c r="J2" s="255"/>
      <c r="K2" s="255"/>
      <c r="L2" s="255"/>
      <c r="M2" s="255"/>
      <c r="N2" s="255"/>
      <c r="O2" s="255"/>
      <c r="P2" s="255"/>
      <c r="Q2" s="255"/>
      <c r="R2" s="255"/>
      <c r="S2" s="255"/>
      <c r="T2" s="255"/>
      <c r="U2" s="255"/>
      <c r="V2" s="255"/>
      <c r="W2" s="255"/>
      <c r="X2" s="255"/>
      <c r="Y2" s="255"/>
    </row>
    <row r="3" spans="2:25" ht="33" customHeight="1">
      <c r="B3" s="256" t="s">
        <v>1408</v>
      </c>
      <c r="C3" s="256"/>
      <c r="D3" s="256"/>
      <c r="E3" s="256"/>
      <c r="F3" s="256"/>
      <c r="G3" s="256"/>
      <c r="H3" s="256"/>
      <c r="I3" s="256"/>
      <c r="J3" s="256"/>
      <c r="K3" s="256"/>
      <c r="L3" s="256"/>
      <c r="M3" s="256"/>
      <c r="N3" s="256"/>
      <c r="O3" s="256"/>
      <c r="P3" s="256"/>
      <c r="Q3" s="256"/>
      <c r="R3" s="256"/>
      <c r="S3" s="256"/>
      <c r="T3" s="256"/>
      <c r="U3" s="256"/>
      <c r="V3" s="256"/>
      <c r="W3" s="256"/>
      <c r="X3" s="256"/>
      <c r="Y3" s="256"/>
    </row>
    <row r="4" spans="2:25" s="138" customFormat="1" ht="21" customHeight="1">
      <c r="B4" s="264" t="s">
        <v>1411</v>
      </c>
      <c r="C4" s="265"/>
      <c r="D4" s="265"/>
      <c r="E4" s="265"/>
      <c r="F4" s="265"/>
      <c r="G4" s="265"/>
      <c r="H4" s="265"/>
      <c r="I4" s="265"/>
      <c r="J4" s="265"/>
      <c r="K4" s="265"/>
      <c r="L4" s="265"/>
      <c r="M4" s="265"/>
      <c r="N4" s="265"/>
      <c r="O4" s="265"/>
      <c r="P4" s="265"/>
      <c r="Q4" s="265"/>
      <c r="R4" s="265"/>
      <c r="S4" s="265"/>
      <c r="T4" s="265"/>
      <c r="U4" s="265"/>
      <c r="V4" s="265"/>
      <c r="W4" s="265"/>
      <c r="X4" s="265"/>
      <c r="Y4" s="266"/>
    </row>
    <row r="5" spans="2:25" s="139" customFormat="1" ht="33" customHeight="1">
      <c r="B5" s="151" t="s">
        <v>1340</v>
      </c>
      <c r="C5" s="119" t="s">
        <v>1341</v>
      </c>
      <c r="D5" s="151" t="s">
        <v>1342</v>
      </c>
      <c r="E5" s="152" t="s">
        <v>1399</v>
      </c>
      <c r="F5" s="152" t="s">
        <v>1400</v>
      </c>
      <c r="G5" s="152" t="s">
        <v>1398</v>
      </c>
      <c r="H5" s="151" t="s">
        <v>1340</v>
      </c>
      <c r="I5" s="119" t="s">
        <v>1341</v>
      </c>
      <c r="J5" s="151" t="s">
        <v>1342</v>
      </c>
      <c r="K5" s="152" t="s">
        <v>1399</v>
      </c>
      <c r="L5" s="152" t="s">
        <v>1400</v>
      </c>
      <c r="M5" s="184"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36</v>
      </c>
      <c r="F6" s="157" t="e">
        <f>#REF!</f>
        <v>#REF!</v>
      </c>
      <c r="G6" s="161" t="e">
        <f>#REF!</f>
        <v>#REF!</v>
      </c>
      <c r="H6" s="150">
        <v>1</v>
      </c>
      <c r="I6" s="148" t="s">
        <v>1344</v>
      </c>
      <c r="J6" s="104">
        <v>35</v>
      </c>
      <c r="K6" s="153" t="e">
        <f>#REF!</f>
        <v>#REF!</v>
      </c>
      <c r="L6" s="157" t="e">
        <f>#REF!</f>
        <v>#REF!</v>
      </c>
      <c r="M6" s="161" t="e">
        <f>#REF!</f>
        <v>#REF!</v>
      </c>
      <c r="N6" s="150">
        <v>1</v>
      </c>
      <c r="O6" s="185" t="s">
        <v>1369</v>
      </c>
      <c r="P6" s="104">
        <v>24</v>
      </c>
      <c r="Q6" s="153" t="e">
        <f>#REF!</f>
        <v>#REF!</v>
      </c>
      <c r="R6" s="157" t="e">
        <f>#REF!</f>
        <v>#REF!</v>
      </c>
      <c r="S6" s="161" t="e">
        <f>#REF!</f>
        <v>#REF!</v>
      </c>
      <c r="T6" s="150">
        <v>1</v>
      </c>
      <c r="U6" s="148" t="s">
        <v>1362</v>
      </c>
      <c r="V6" s="104">
        <v>27</v>
      </c>
      <c r="W6" s="153" t="e">
        <f>#REF!</f>
        <v>#REF!</v>
      </c>
      <c r="X6" s="157" t="e">
        <f>#REF!</f>
        <v>#REF!</v>
      </c>
      <c r="Y6" s="161" t="e">
        <f>#REF!</f>
        <v>#REF!</v>
      </c>
    </row>
    <row r="7" spans="2:25" s="143" customFormat="1" ht="21" customHeight="1">
      <c r="B7" s="140">
        <v>2</v>
      </c>
      <c r="C7" s="141" t="s">
        <v>1348</v>
      </c>
      <c r="D7" s="144">
        <v>28</v>
      </c>
      <c r="E7" s="153" t="e">
        <f>#REF!</f>
        <v>#REF!</v>
      </c>
      <c r="F7" s="157" t="e">
        <f>#REF!</f>
        <v>#REF!</v>
      </c>
      <c r="G7" s="161" t="e">
        <f>#REF!</f>
        <v>#REF!</v>
      </c>
      <c r="H7" s="150">
        <v>2</v>
      </c>
      <c r="I7" s="148" t="s">
        <v>1349</v>
      </c>
      <c r="J7" s="104">
        <v>34</v>
      </c>
      <c r="K7" s="153" t="e">
        <f>#REF!</f>
        <v>#REF!</v>
      </c>
      <c r="L7" s="157" t="e">
        <f>#REF!</f>
        <v>#REF!</v>
      </c>
      <c r="M7" s="161" t="e">
        <f>#REF!</f>
        <v>#REF!</v>
      </c>
      <c r="N7" s="150">
        <v>2</v>
      </c>
      <c r="O7" s="185" t="s">
        <v>1373</v>
      </c>
      <c r="P7" s="104">
        <v>22</v>
      </c>
      <c r="Q7" s="153" t="e">
        <f>#REF!</f>
        <v>#REF!</v>
      </c>
      <c r="R7" s="157" t="e">
        <f>#REF!</f>
        <v>#REF!</v>
      </c>
      <c r="S7" s="161" t="e">
        <f>#REF!</f>
        <v>#REF!</v>
      </c>
      <c r="T7" s="150">
        <v>2</v>
      </c>
      <c r="U7" s="148" t="s">
        <v>1366</v>
      </c>
      <c r="V7" s="150">
        <v>25</v>
      </c>
      <c r="W7" s="153" t="e">
        <f>#REF!</f>
        <v>#REF!</v>
      </c>
      <c r="X7" s="157" t="e">
        <f>#REF!</f>
        <v>#REF!</v>
      </c>
      <c r="Y7" s="161" t="e">
        <f>#REF!</f>
        <v>#REF!</v>
      </c>
    </row>
    <row r="8" spans="2:25" s="143" customFormat="1" ht="21" customHeight="1">
      <c r="B8" s="140">
        <v>3</v>
      </c>
      <c r="C8" s="141" t="s">
        <v>1352</v>
      </c>
      <c r="D8" s="144">
        <v>29</v>
      </c>
      <c r="E8" s="153" t="e">
        <f>#REF!</f>
        <v>#REF!</v>
      </c>
      <c r="F8" s="157" t="e">
        <f>#REF!</f>
        <v>#REF!</v>
      </c>
      <c r="G8" s="161" t="e">
        <f>#REF!</f>
        <v>#REF!</v>
      </c>
      <c r="H8" s="150">
        <v>3</v>
      </c>
      <c r="I8" s="148" t="s">
        <v>1353</v>
      </c>
      <c r="J8" s="104">
        <v>28</v>
      </c>
      <c r="K8" s="153" t="e">
        <f>#REF!</f>
        <v>#REF!</v>
      </c>
      <c r="L8" s="157" t="e">
        <f>#REF!</f>
        <v>#REF!</v>
      </c>
      <c r="M8" s="161" t="e">
        <f>#REF!</f>
        <v>#REF!</v>
      </c>
      <c r="N8" s="150">
        <v>3</v>
      </c>
      <c r="O8" s="185" t="s">
        <v>1376</v>
      </c>
      <c r="P8" s="104">
        <v>25</v>
      </c>
      <c r="Q8" s="153" t="e">
        <f>#REF!</f>
        <v>#REF!</v>
      </c>
      <c r="R8" s="157" t="e">
        <f>#REF!</f>
        <v>#REF!</v>
      </c>
      <c r="S8" s="161" t="e">
        <f>#REF!</f>
        <v>#REF!</v>
      </c>
      <c r="T8" s="150">
        <v>3</v>
      </c>
      <c r="U8" s="148" t="s">
        <v>1370</v>
      </c>
      <c r="V8" s="104">
        <v>27</v>
      </c>
      <c r="W8" s="154" t="e">
        <f>#REF!</f>
        <v>#REF!</v>
      </c>
      <c r="X8" s="158" t="e">
        <f>#REF!</f>
        <v>#REF!</v>
      </c>
      <c r="Y8" s="162" t="e">
        <f>#REF!</f>
        <v>#REF!</v>
      </c>
    </row>
    <row r="9" spans="2:25" s="143" customFormat="1" ht="21" customHeight="1">
      <c r="B9" s="140">
        <v>4</v>
      </c>
      <c r="C9" s="141" t="s">
        <v>1356</v>
      </c>
      <c r="D9" s="144">
        <v>28</v>
      </c>
      <c r="E9" s="153" t="e">
        <f>#REF!</f>
        <v>#REF!</v>
      </c>
      <c r="F9" s="157" t="e">
        <f>#REF!</f>
        <v>#REF!</v>
      </c>
      <c r="G9" s="161" t="e">
        <f>#REF!</f>
        <v>#REF!</v>
      </c>
      <c r="H9" s="150">
        <v>4</v>
      </c>
      <c r="I9" s="148" t="s">
        <v>1357</v>
      </c>
      <c r="J9" s="104">
        <v>21</v>
      </c>
      <c r="K9" s="153" t="e">
        <f>#REF!</f>
        <v>#REF!</v>
      </c>
      <c r="L9" s="157" t="e">
        <f>#REF!</f>
        <v>#REF!</v>
      </c>
      <c r="M9" s="161" t="e">
        <f>#REF!</f>
        <v>#REF!</v>
      </c>
      <c r="N9" s="150">
        <v>4</v>
      </c>
      <c r="O9" s="185" t="s">
        <v>1380</v>
      </c>
      <c r="P9" s="104">
        <v>25</v>
      </c>
      <c r="Q9" s="153" t="e">
        <f>#REF!</f>
        <v>#REF!</v>
      </c>
      <c r="R9" s="157" t="e">
        <f>#REF!</f>
        <v>#REF!</v>
      </c>
      <c r="S9" s="161" t="e">
        <f>#REF!</f>
        <v>#REF!</v>
      </c>
      <c r="T9" s="150">
        <v>4</v>
      </c>
      <c r="U9" s="148" t="s">
        <v>1377</v>
      </c>
      <c r="V9" s="104">
        <v>17</v>
      </c>
      <c r="W9" s="153" t="e">
        <f>#REF!</f>
        <v>#REF!</v>
      </c>
      <c r="X9" s="157" t="e">
        <f>#REF!</f>
        <v>#REF!</v>
      </c>
      <c r="Y9" s="161" t="e">
        <f>#REF!</f>
        <v>#REF!</v>
      </c>
    </row>
    <row r="10" spans="2:25" s="143" customFormat="1" ht="21" customHeight="1">
      <c r="B10" s="140">
        <v>5</v>
      </c>
      <c r="C10" s="141" t="s">
        <v>1361</v>
      </c>
      <c r="D10" s="144">
        <v>25</v>
      </c>
      <c r="E10" s="153" t="e">
        <f>#REF!</f>
        <v>#REF!</v>
      </c>
      <c r="F10" s="157" t="e">
        <f>#REF!</f>
        <v>#REF!</v>
      </c>
      <c r="G10" s="161" t="e">
        <f>#REF!</f>
        <v>#REF!</v>
      </c>
      <c r="H10" s="150">
        <v>5</v>
      </c>
      <c r="I10" s="182" t="s">
        <v>1383</v>
      </c>
      <c r="J10" s="150">
        <v>26</v>
      </c>
      <c r="K10" s="156">
        <f>'ĐCN 20'!AJ46</f>
        <v>3</v>
      </c>
      <c r="L10" s="160">
        <f>'ĐCN 20'!AK46</f>
        <v>2</v>
      </c>
      <c r="M10" s="164">
        <f>'ĐCN 20'!AL46</f>
        <v>1</v>
      </c>
      <c r="N10" s="150">
        <v>5</v>
      </c>
      <c r="O10" s="185" t="s">
        <v>1384</v>
      </c>
      <c r="P10" s="104">
        <v>18</v>
      </c>
      <c r="Q10" s="153" t="e">
        <f>#REF!</f>
        <v>#REF!</v>
      </c>
      <c r="R10" s="157" t="e">
        <f>#REF!</f>
        <v>#REF!</v>
      </c>
      <c r="S10" s="161" t="e">
        <f>#REF!</f>
        <v>#REF!</v>
      </c>
      <c r="T10" s="150">
        <v>5</v>
      </c>
      <c r="U10" s="148" t="s">
        <v>1381</v>
      </c>
      <c r="V10" s="104">
        <v>27</v>
      </c>
      <c r="W10" s="153" t="e">
        <f>#REF!</f>
        <v>#REF!</v>
      </c>
      <c r="X10" s="157" t="e">
        <f>#REF!</f>
        <v>#REF!</v>
      </c>
      <c r="Y10" s="161" t="e">
        <f>#REF!</f>
        <v>#REF!</v>
      </c>
    </row>
    <row r="11" spans="2:25" s="143" customFormat="1" ht="21" customHeight="1">
      <c r="B11" s="140">
        <v>6</v>
      </c>
      <c r="C11" s="141" t="s">
        <v>1365</v>
      </c>
      <c r="D11" s="144">
        <v>23</v>
      </c>
      <c r="E11" s="153" t="e">
        <f>#REF!</f>
        <v>#REF!</v>
      </c>
      <c r="F11" s="157" t="e">
        <f>#REF!</f>
        <v>#REF!</v>
      </c>
      <c r="G11" s="161" t="e">
        <f>#REF!</f>
        <v>#REF!</v>
      </c>
      <c r="H11" s="150">
        <v>6</v>
      </c>
      <c r="I11" s="182" t="s">
        <v>1387</v>
      </c>
      <c r="J11" s="150">
        <v>24</v>
      </c>
      <c r="K11" s="156" t="e">
        <f>#REF!</f>
        <v>#REF!</v>
      </c>
      <c r="L11" s="160" t="e">
        <f>#REF!</f>
        <v>#REF!</v>
      </c>
      <c r="M11" s="164" t="e">
        <f>#REF!</f>
        <v>#REF!</v>
      </c>
      <c r="N11" s="150">
        <v>6</v>
      </c>
      <c r="O11" s="185" t="s">
        <v>1388</v>
      </c>
      <c r="P11" s="104">
        <v>26</v>
      </c>
      <c r="Q11" s="153" t="e">
        <f>#REF!</f>
        <v>#REF!</v>
      </c>
      <c r="R11" s="157" t="e">
        <f>#REF!</f>
        <v>#REF!</v>
      </c>
      <c r="S11" s="161" t="e">
        <f>#REF!</f>
        <v>#REF!</v>
      </c>
      <c r="T11" s="150">
        <v>6</v>
      </c>
      <c r="U11" s="148" t="s">
        <v>1385</v>
      </c>
      <c r="V11" s="104">
        <v>22</v>
      </c>
      <c r="W11" s="153" t="e">
        <f>#REF!</f>
        <v>#REF!</v>
      </c>
      <c r="X11" s="157" t="e">
        <f>#REF!</f>
        <v>#REF!</v>
      </c>
      <c r="Y11" s="161" t="e">
        <f>#REF!</f>
        <v>#REF!</v>
      </c>
    </row>
    <row r="12" spans="2:25" s="143" customFormat="1" ht="21" customHeight="1">
      <c r="B12" s="140">
        <v>7</v>
      </c>
      <c r="C12" s="142" t="s">
        <v>1345</v>
      </c>
      <c r="D12" s="140">
        <v>21</v>
      </c>
      <c r="E12" s="154">
        <f>CKCT20!AJ46</f>
        <v>29</v>
      </c>
      <c r="F12" s="158">
        <f>CKCT20!AK46</f>
        <v>10</v>
      </c>
      <c r="G12" s="183">
        <f>CKCT20!AL46</f>
        <v>0</v>
      </c>
      <c r="H12" s="150">
        <v>7</v>
      </c>
      <c r="I12" s="182" t="s">
        <v>1391</v>
      </c>
      <c r="J12" s="150">
        <v>20</v>
      </c>
      <c r="K12" s="156">
        <f>TKTT20!AJ20</f>
        <v>8</v>
      </c>
      <c r="L12" s="160">
        <f>TKTT20!AK20</f>
        <v>0</v>
      </c>
      <c r="M12" s="164">
        <f>TKTT20!AL20</f>
        <v>0</v>
      </c>
      <c r="N12" s="150">
        <v>7</v>
      </c>
      <c r="O12" s="185" t="s">
        <v>1392</v>
      </c>
      <c r="P12" s="104">
        <v>19</v>
      </c>
      <c r="Q12" s="153" t="e">
        <f>#REF!</f>
        <v>#REF!</v>
      </c>
      <c r="R12" s="157" t="e">
        <f>#REF!</f>
        <v>#REF!</v>
      </c>
      <c r="S12" s="161" t="e">
        <f>#REF!</f>
        <v>#REF!</v>
      </c>
      <c r="T12" s="150">
        <v>7</v>
      </c>
      <c r="U12" s="149" t="s">
        <v>1389</v>
      </c>
      <c r="V12" s="104">
        <v>10</v>
      </c>
      <c r="W12" s="153" t="e">
        <f>#REF!</f>
        <v>#REF!</v>
      </c>
      <c r="X12" s="157" t="e">
        <f>#REF!</f>
        <v>#REF!</v>
      </c>
      <c r="Y12" s="161" t="e">
        <f>#REF!</f>
        <v>#REF!</v>
      </c>
    </row>
    <row r="13" spans="2:25" s="143" customFormat="1" ht="21" customHeight="1">
      <c r="B13" s="140">
        <v>8</v>
      </c>
      <c r="C13" s="142" t="s">
        <v>1350</v>
      </c>
      <c r="D13" s="140">
        <v>24</v>
      </c>
      <c r="E13" s="154" t="e">
        <f>#REF!</f>
        <v>#REF!</v>
      </c>
      <c r="F13" s="158" t="e">
        <f>#REF!</f>
        <v>#REF!</v>
      </c>
      <c r="G13" s="183" t="e">
        <f>#REF!</f>
        <v>#REF!</v>
      </c>
      <c r="H13" s="150">
        <v>8</v>
      </c>
      <c r="I13" s="182" t="s">
        <v>1394</v>
      </c>
      <c r="J13" s="150">
        <v>33</v>
      </c>
      <c r="K13" s="156">
        <f>TBN20.1!AJ33</f>
        <v>44</v>
      </c>
      <c r="L13" s="160">
        <f>TBN20.1!AK33</f>
        <v>3</v>
      </c>
      <c r="M13" s="164">
        <f>TBN20.1!AL33</f>
        <v>2</v>
      </c>
      <c r="N13" s="150">
        <v>8</v>
      </c>
      <c r="O13" s="185" t="s">
        <v>1395</v>
      </c>
      <c r="P13" s="104">
        <v>19</v>
      </c>
      <c r="Q13" s="153" t="e">
        <f>#REF!</f>
        <v>#REF!</v>
      </c>
      <c r="R13" s="157" t="e">
        <f>#REF!</f>
        <v>#REF!</v>
      </c>
      <c r="S13" s="161" t="e">
        <f>#REF!</f>
        <v>#REF!</v>
      </c>
      <c r="T13" s="150">
        <v>8</v>
      </c>
      <c r="U13" s="148" t="s">
        <v>1393</v>
      </c>
      <c r="V13" s="104">
        <v>25</v>
      </c>
      <c r="W13" s="153" t="e">
        <f>#REF!</f>
        <v>#REF!</v>
      </c>
      <c r="X13" s="157" t="e">
        <f>#REF!</f>
        <v>#REF!</v>
      </c>
      <c r="Y13" s="161" t="e">
        <f>#REF!</f>
        <v>#REF!</v>
      </c>
    </row>
    <row r="14" spans="2:25" s="143" customFormat="1" ht="21" customHeight="1">
      <c r="B14" s="140">
        <v>9</v>
      </c>
      <c r="C14" s="142" t="s">
        <v>1354</v>
      </c>
      <c r="D14" s="140">
        <v>35</v>
      </c>
      <c r="E14" s="154">
        <f>'CKĐL 20.1'!AJ43</f>
        <v>37</v>
      </c>
      <c r="F14" s="158">
        <f>'CKĐL 20.1'!AK43</f>
        <v>2</v>
      </c>
      <c r="G14" s="183">
        <f>'CKĐL 20.1'!AL43</f>
        <v>0</v>
      </c>
      <c r="H14" s="150">
        <v>9</v>
      </c>
      <c r="I14" s="182" t="s">
        <v>1397</v>
      </c>
      <c r="J14" s="150">
        <v>33</v>
      </c>
      <c r="K14" s="156">
        <f>TBN20.2!AJ31</f>
        <v>18</v>
      </c>
      <c r="L14" s="160">
        <f>TBN20.2!AK31</f>
        <v>0</v>
      </c>
      <c r="M14" s="164">
        <f>TBN20.2!AL31</f>
        <v>0</v>
      </c>
      <c r="N14" s="150">
        <v>9</v>
      </c>
      <c r="O14" s="182" t="s">
        <v>1371</v>
      </c>
      <c r="P14" s="150">
        <v>36</v>
      </c>
      <c r="Q14" s="154">
        <f>BHST20.1!AJ33</f>
        <v>38</v>
      </c>
      <c r="R14" s="158">
        <f>BHST20.1!AK33</f>
        <v>6</v>
      </c>
      <c r="S14" s="162">
        <f>BHST20.1!AL33</f>
        <v>5</v>
      </c>
      <c r="T14" s="150">
        <v>9</v>
      </c>
      <c r="U14" s="182" t="s">
        <v>1396</v>
      </c>
      <c r="V14" s="150">
        <v>36</v>
      </c>
      <c r="W14" s="154">
        <f>'THUD 20.2'!AJ41</f>
        <v>36</v>
      </c>
      <c r="X14" s="158">
        <f>'THUD 20.2'!AK41</f>
        <v>7</v>
      </c>
      <c r="Y14" s="162">
        <f>'THUD 20.2'!AL41</f>
        <v>0</v>
      </c>
    </row>
    <row r="15" spans="2:25" s="143" customFormat="1" ht="21" customHeight="1">
      <c r="B15" s="140">
        <v>10</v>
      </c>
      <c r="C15" s="142" t="s">
        <v>1358</v>
      </c>
      <c r="D15" s="140">
        <v>33</v>
      </c>
      <c r="E15" s="154">
        <f>CKĐL20.2!AJ42</f>
        <v>34</v>
      </c>
      <c r="F15" s="158">
        <f>CKĐL20.2!AK42</f>
        <v>0</v>
      </c>
      <c r="G15" s="183">
        <f>CKĐL20.2!AL42</f>
        <v>0</v>
      </c>
      <c r="H15" s="150">
        <v>10</v>
      </c>
      <c r="I15" s="182" t="s">
        <v>1347</v>
      </c>
      <c r="J15" s="150">
        <v>36</v>
      </c>
      <c r="K15" s="156">
        <f>TBN20.3!AJ40</f>
        <v>22</v>
      </c>
      <c r="L15" s="160">
        <f>TBN20.3!AK40</f>
        <v>1</v>
      </c>
      <c r="M15" s="164">
        <f>TBN20.3!AL40</f>
        <v>0</v>
      </c>
      <c r="N15" s="150">
        <v>10</v>
      </c>
      <c r="O15" s="182" t="s">
        <v>1374</v>
      </c>
      <c r="P15" s="150">
        <v>39</v>
      </c>
      <c r="Q15" s="154">
        <f>BHST20.2!AJ37</f>
        <v>0</v>
      </c>
      <c r="R15" s="158">
        <f>BHST20.2!AK37</f>
        <v>0</v>
      </c>
      <c r="S15" s="162">
        <f>BHST20.2!AL37</f>
        <v>0</v>
      </c>
      <c r="T15" s="150">
        <v>10</v>
      </c>
      <c r="U15" s="182" t="s">
        <v>1346</v>
      </c>
      <c r="V15" s="150">
        <v>37</v>
      </c>
      <c r="W15" s="154">
        <f>THUD20.3!AJ38</f>
        <v>14</v>
      </c>
      <c r="X15" s="158">
        <f>THUD20.3!AK38</f>
        <v>5</v>
      </c>
      <c r="Y15" s="162">
        <f>THUD20.3!AL38</f>
        <v>6</v>
      </c>
    </row>
    <row r="16" spans="2:25" s="143" customFormat="1" ht="21" customHeight="1">
      <c r="B16" s="140">
        <v>11</v>
      </c>
      <c r="C16" s="142" t="s">
        <v>1363</v>
      </c>
      <c r="D16" s="140">
        <v>28</v>
      </c>
      <c r="E16" s="154">
        <f>'CKĐL 20.3'!AJ43</f>
        <v>84</v>
      </c>
      <c r="F16" s="158">
        <f>'CKĐL 20.3'!AK43</f>
        <v>1</v>
      </c>
      <c r="G16" s="183">
        <f>'CKĐL 20.3'!AL43</f>
        <v>21</v>
      </c>
      <c r="H16" s="150">
        <v>11</v>
      </c>
      <c r="I16" s="182" t="s">
        <v>1351</v>
      </c>
      <c r="J16" s="150">
        <v>25</v>
      </c>
      <c r="K16" s="156" t="e">
        <f>#REF!</f>
        <v>#REF!</v>
      </c>
      <c r="L16" s="160" t="e">
        <f>#REF!</f>
        <v>#REF!</v>
      </c>
      <c r="M16" s="164" t="e">
        <f>#REF!</f>
        <v>#REF!</v>
      </c>
      <c r="N16" s="150">
        <v>11</v>
      </c>
      <c r="O16" s="182" t="s">
        <v>1378</v>
      </c>
      <c r="P16" s="150">
        <v>24</v>
      </c>
      <c r="Q16" s="154">
        <f>KTDN20!AJ47</f>
        <v>18</v>
      </c>
      <c r="R16" s="158">
        <f>KTDN20!AK47</f>
        <v>2</v>
      </c>
      <c r="S16" s="162">
        <f>KTDN20!AL47</f>
        <v>0</v>
      </c>
      <c r="T16" s="150">
        <v>11</v>
      </c>
      <c r="U16" s="182" t="s">
        <v>1359</v>
      </c>
      <c r="V16" s="150">
        <v>23</v>
      </c>
      <c r="W16" s="154">
        <f>PCMT20!AJ25</f>
        <v>24</v>
      </c>
      <c r="X16" s="158">
        <f>PCMT20!AK25</f>
        <v>0</v>
      </c>
      <c r="Y16" s="162">
        <f>PCMT20!AL25</f>
        <v>1</v>
      </c>
    </row>
    <row r="17" spans="1:25" s="143" customFormat="1" ht="21" customHeight="1">
      <c r="B17" s="140">
        <v>12</v>
      </c>
      <c r="C17" s="142" t="s">
        <v>1367</v>
      </c>
      <c r="D17" s="140">
        <v>34</v>
      </c>
      <c r="E17" s="154" t="e">
        <f>#REF!</f>
        <v>#REF!</v>
      </c>
      <c r="F17" s="158" t="e">
        <f>#REF!</f>
        <v>#REF!</v>
      </c>
      <c r="G17" s="183" t="e">
        <f>#REF!</f>
        <v>#REF!</v>
      </c>
      <c r="H17" s="150">
        <v>12</v>
      </c>
      <c r="I17" s="182" t="s">
        <v>1355</v>
      </c>
      <c r="J17" s="150">
        <v>29</v>
      </c>
      <c r="K17" s="156">
        <f>CSSD20.2!AJ39</f>
        <v>10</v>
      </c>
      <c r="L17" s="160">
        <f>CSSD20.2!AK39</f>
        <v>1</v>
      </c>
      <c r="M17" s="164">
        <f>CSSD20.2!AL39</f>
        <v>7</v>
      </c>
      <c r="N17" s="150">
        <v>12</v>
      </c>
      <c r="O17" s="182" t="s">
        <v>1382</v>
      </c>
      <c r="P17" s="150">
        <v>24</v>
      </c>
      <c r="Q17" s="154" t="e">
        <f>#REF!</f>
        <v>#REF!</v>
      </c>
      <c r="R17" s="158" t="e">
        <f>#REF!</f>
        <v>#REF!</v>
      </c>
      <c r="S17" s="162" t="e">
        <f>#REF!</f>
        <v>#REF!</v>
      </c>
      <c r="T17" s="150">
        <v>12</v>
      </c>
      <c r="U17" s="182" t="s">
        <v>1364</v>
      </c>
      <c r="V17" s="150">
        <v>32</v>
      </c>
      <c r="W17" s="154">
        <f>'TQW20'!AJ34</f>
        <v>17</v>
      </c>
      <c r="X17" s="158">
        <f>'TQW20'!AK34</f>
        <v>4</v>
      </c>
      <c r="Y17" s="162">
        <f>'TQW20'!AL34</f>
        <v>6</v>
      </c>
    </row>
    <row r="18" spans="1:25" s="143" customFormat="1" ht="21" customHeight="1">
      <c r="B18" s="279" t="s">
        <v>1401</v>
      </c>
      <c r="C18" s="279"/>
      <c r="D18" s="279"/>
      <c r="E18" s="279"/>
      <c r="F18" s="279"/>
      <c r="G18" s="279"/>
      <c r="H18" s="150">
        <v>13</v>
      </c>
      <c r="I18" s="182" t="s">
        <v>1360</v>
      </c>
      <c r="J18" s="150">
        <v>26</v>
      </c>
      <c r="K18" s="156" t="e">
        <f>#REF!</f>
        <v>#REF!</v>
      </c>
      <c r="L18" s="160" t="e">
        <f>#REF!</f>
        <v>#REF!</v>
      </c>
      <c r="M18" s="164" t="e">
        <f>#REF!</f>
        <v>#REF!</v>
      </c>
      <c r="N18" s="150">
        <v>13</v>
      </c>
      <c r="O18" s="182" t="s">
        <v>1386</v>
      </c>
      <c r="P18" s="150">
        <v>26</v>
      </c>
      <c r="Q18" s="154">
        <f>TCNH20!AJ27</f>
        <v>6</v>
      </c>
      <c r="R18" s="158">
        <f>TCNH20!AK27</f>
        <v>2</v>
      </c>
      <c r="S18" s="162">
        <f>TCNH20!AL27</f>
        <v>5</v>
      </c>
      <c r="T18" s="150">
        <v>13</v>
      </c>
      <c r="U18" s="182" t="s">
        <v>1368</v>
      </c>
      <c r="V18" s="150">
        <v>19</v>
      </c>
      <c r="W18" s="154">
        <f>CĐT20!AJ25</f>
        <v>6</v>
      </c>
      <c r="X18" s="158">
        <f>CĐT20!AK25</f>
        <v>2</v>
      </c>
      <c r="Y18" s="162">
        <f>CĐT20!AL25</f>
        <v>0</v>
      </c>
    </row>
    <row r="19" spans="1:25" s="143" customFormat="1" ht="21" customHeight="1">
      <c r="B19" s="247" t="e">
        <f>"Tổng HS vắng không phép "&amp;SUM(E6:E17)+SUM(E12:E17)</f>
        <v>#REF!</v>
      </c>
      <c r="C19" s="248"/>
      <c r="D19" s="248"/>
      <c r="E19" s="248"/>
      <c r="F19" s="248"/>
      <c r="G19" s="249"/>
      <c r="H19" s="304" t="s">
        <v>1404</v>
      </c>
      <c r="I19" s="304"/>
      <c r="J19" s="304"/>
      <c r="K19" s="304"/>
      <c r="L19" s="304"/>
      <c r="M19" s="304"/>
      <c r="N19" s="150">
        <v>14</v>
      </c>
      <c r="O19" s="182" t="s">
        <v>1390</v>
      </c>
      <c r="P19" s="150">
        <v>39</v>
      </c>
      <c r="Q19" s="154">
        <f>'LGT20'!AJ43</f>
        <v>24</v>
      </c>
      <c r="R19" s="158">
        <f>'LGT20'!AK43</f>
        <v>7</v>
      </c>
      <c r="S19" s="162">
        <f>'LGT20'!AL43</f>
        <v>0</v>
      </c>
      <c r="T19" s="150">
        <v>14</v>
      </c>
      <c r="U19" s="182" t="s">
        <v>1372</v>
      </c>
      <c r="V19" s="150">
        <v>33</v>
      </c>
      <c r="W19" s="154">
        <f>'TKĐH 20.1'!AJ46</f>
        <v>15</v>
      </c>
      <c r="X19" s="158">
        <f>'TKĐH 20.1'!AK46</f>
        <v>7</v>
      </c>
      <c r="Y19" s="162">
        <f>'TKĐH 20.1'!AL46</f>
        <v>6</v>
      </c>
    </row>
    <row r="20" spans="1:25" s="143" customFormat="1" ht="21" customHeight="1">
      <c r="B20" s="250" t="e">
        <f>"Tổng HS vắng có phép "&amp;SUM(F6:F17)+SUM(F12:F17)</f>
        <v>#REF!</v>
      </c>
      <c r="C20" s="251"/>
      <c r="D20" s="251"/>
      <c r="E20" s="251"/>
      <c r="F20" s="251"/>
      <c r="G20" s="252"/>
      <c r="H20" s="247" t="e">
        <f>"Tổng HS vắng không phép " &amp;SUM(K6:K18)</f>
        <v>#REF!</v>
      </c>
      <c r="I20" s="248"/>
      <c r="J20" s="248"/>
      <c r="K20" s="248"/>
      <c r="L20" s="248"/>
      <c r="M20" s="249"/>
      <c r="N20" s="279" t="s">
        <v>1402</v>
      </c>
      <c r="O20" s="279"/>
      <c r="P20" s="279"/>
      <c r="Q20" s="279"/>
      <c r="R20" s="279"/>
      <c r="S20" s="279"/>
      <c r="T20" s="150">
        <v>15</v>
      </c>
      <c r="U20" s="182" t="s">
        <v>1375</v>
      </c>
      <c r="V20" s="150">
        <v>27</v>
      </c>
      <c r="W20" s="154">
        <f>'TKĐH 20.2'!AJ46</f>
        <v>13</v>
      </c>
      <c r="X20" s="158">
        <f>'TKĐH 20.2'!AK46</f>
        <v>3</v>
      </c>
      <c r="Y20" s="162">
        <f>'TKĐH 20.2'!AL46</f>
        <v>6</v>
      </c>
    </row>
    <row r="21" spans="1:25" s="143" customFormat="1" ht="21" customHeight="1">
      <c r="B21" s="286" t="e">
        <f>"Tổng HS đi học trễ "&amp;SUM(G6:G11)+SUM(G6:G17)</f>
        <v>#REF!</v>
      </c>
      <c r="C21" s="287"/>
      <c r="D21" s="287"/>
      <c r="E21" s="287"/>
      <c r="F21" s="287"/>
      <c r="G21" s="288"/>
      <c r="H21" s="250" t="e">
        <f>"Tổng HS vắng có phép " &amp;SUM(L6:L18)</f>
        <v>#REF!</v>
      </c>
      <c r="I21" s="251"/>
      <c r="J21" s="251"/>
      <c r="K21" s="251"/>
      <c r="L21" s="251"/>
      <c r="M21" s="252"/>
      <c r="N21" s="295" t="s">
        <v>1412</v>
      </c>
      <c r="O21" s="296"/>
      <c r="P21" s="296"/>
      <c r="Q21" s="296"/>
      <c r="R21" s="297" t="e">
        <f>SUM(Q6:Q19)</f>
        <v>#REF!</v>
      </c>
      <c r="S21" s="298"/>
      <c r="T21" s="150">
        <v>16</v>
      </c>
      <c r="U21" s="182" t="s">
        <v>1379</v>
      </c>
      <c r="V21" s="150">
        <v>30</v>
      </c>
      <c r="W21" s="156" t="e">
        <f>#REF!</f>
        <v>#REF!</v>
      </c>
      <c r="X21" s="160" t="e">
        <f>#REF!</f>
        <v>#REF!</v>
      </c>
      <c r="Y21" s="164" t="e">
        <f>#REF!</f>
        <v>#REF!</v>
      </c>
    </row>
    <row r="22" spans="1:25" s="145" customFormat="1" ht="19.5">
      <c r="H22" s="305" t="e">
        <f>"Tổng HS đi học trễ " &amp;SUM(M6:M18)</f>
        <v>#REF!</v>
      </c>
      <c r="I22" s="306"/>
      <c r="J22" s="306"/>
      <c r="K22" s="306"/>
      <c r="L22" s="306"/>
      <c r="M22" s="360"/>
      <c r="N22" s="284" t="e">
        <f>"Tổng HS vắng có phép "&amp;SUM(R6:R19)</f>
        <v>#REF!</v>
      </c>
      <c r="O22" s="284"/>
      <c r="P22" s="284"/>
      <c r="Q22" s="284"/>
      <c r="R22" s="284"/>
      <c r="S22" s="284"/>
      <c r="T22" s="304" t="s">
        <v>1403</v>
      </c>
      <c r="U22" s="304"/>
      <c r="V22" s="304"/>
      <c r="W22" s="304"/>
      <c r="X22" s="304"/>
      <c r="Y22" s="304"/>
    </row>
    <row r="23" spans="1:25" s="165" customFormat="1" ht="23.25">
      <c r="A23" s="186"/>
      <c r="B23" s="357" t="e">
        <f>"Tổng số buổi học sinh vắng học không phép trong tháng 01: " &amp;SUM(E6:E17)+SUM(K6:K18)+SUM(Q6:Q19)+SUM(W6:W21)</f>
        <v>#REF!</v>
      </c>
      <c r="C23" s="357"/>
      <c r="D23" s="357"/>
      <c r="E23" s="357"/>
      <c r="F23" s="357"/>
      <c r="G23" s="357"/>
      <c r="H23" s="357"/>
      <c r="I23" s="357"/>
      <c r="J23" s="357"/>
      <c r="K23" s="357"/>
      <c r="L23" s="357"/>
      <c r="M23" s="357"/>
      <c r="N23" s="288" t="e">
        <f>"Tổng HS đi học trễ "&amp;SUM(S6:S19)</f>
        <v>#REF!</v>
      </c>
      <c r="O23" s="285"/>
      <c r="P23" s="285"/>
      <c r="Q23" s="285"/>
      <c r="R23" s="285"/>
      <c r="S23" s="285"/>
      <c r="T23" s="247" t="e">
        <f>"Tổng HS vắng không phép "&amp; SUM(W6:W21)</f>
        <v>#REF!</v>
      </c>
      <c r="U23" s="248"/>
      <c r="V23" s="248"/>
      <c r="W23" s="248"/>
      <c r="X23" s="248"/>
      <c r="Y23" s="249"/>
    </row>
    <row r="24" spans="1:25" ht="20.25">
      <c r="D24" s="355" t="e">
        <f>"Tổng số buổi học sinh vắng học có phép trong tháng 01: " &amp;SUM(F6:F17)+SUM(L6:L18)+SUM(R6:R19)+SUM(X6:X21)</f>
        <v>#REF!</v>
      </c>
      <c r="E24" s="356"/>
      <c r="F24" s="356"/>
      <c r="G24" s="356"/>
      <c r="H24" s="356"/>
      <c r="I24" s="356"/>
      <c r="J24" s="356"/>
      <c r="K24" s="356"/>
      <c r="L24" s="356"/>
      <c r="M24" s="356"/>
      <c r="N24" s="356"/>
      <c r="O24" s="356"/>
      <c r="T24" s="250" t="e">
        <f>"Tổng HS vắng có phép "&amp; SUM(X6:X21)</f>
        <v>#REF!</v>
      </c>
      <c r="U24" s="251"/>
      <c r="V24" s="251"/>
      <c r="W24" s="251"/>
      <c r="X24" s="251"/>
      <c r="Y24" s="252"/>
    </row>
    <row r="25" spans="1:25" ht="20.25">
      <c r="G25" s="358" t="e">
        <f>"Tổng số buổi học sinh đi học trễ trong tháng 01: " &amp;SUM(G6:G17)+SUM(L6:M18)+SUM(S6:S19)+SUM(Y6:Y21)</f>
        <v>#REF!</v>
      </c>
      <c r="H25" s="359"/>
      <c r="I25" s="359"/>
      <c r="J25" s="359"/>
      <c r="K25" s="359"/>
      <c r="L25" s="359"/>
      <c r="M25" s="359"/>
      <c r="N25" s="359"/>
      <c r="O25" s="359"/>
      <c r="P25" s="359"/>
      <c r="Q25" s="359"/>
      <c r="R25" s="359"/>
      <c r="T25" s="286" t="e">
        <f>"Tổng HS đi học trễ "&amp; SUM(Y6:Y21)</f>
        <v>#REF!</v>
      </c>
      <c r="U25" s="287"/>
      <c r="V25" s="287"/>
      <c r="W25" s="287"/>
      <c r="X25" s="287"/>
      <c r="Y25" s="288"/>
    </row>
    <row r="27" spans="1:25">
      <c r="C27" s="137"/>
      <c r="D27" s="137"/>
      <c r="E27" s="137"/>
      <c r="F27" s="137"/>
      <c r="G27" s="13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49"/>
  <sheetViews>
    <sheetView topLeftCell="A10" zoomScaleNormal="100" zoomScalePageLayoutView="55" workbookViewId="0">
      <selection activeCell="W25" sqref="W25"/>
    </sheetView>
  </sheetViews>
  <sheetFormatPr defaultColWidth="9.33203125" defaultRowHeight="18"/>
  <cols>
    <col min="1" max="1" width="6.5" style="16" customWidth="1"/>
    <col min="2" max="2" width="17.83203125" style="16" customWidth="1"/>
    <col min="3" max="3" width="24.5" style="16" customWidth="1"/>
    <col min="4" max="4" width="8.5" style="16" customWidth="1"/>
    <col min="5" max="5" width="3.83203125" style="16" customWidth="1"/>
    <col min="6" max="35" width="4" style="16" customWidth="1"/>
    <col min="36" max="38" width="6.83203125" style="16" customWidth="1"/>
    <col min="39" max="39" width="10.83203125" style="16" hidden="1" customWidth="1"/>
    <col min="40" max="40" width="12.1640625" style="16" hidden="1" customWidth="1"/>
    <col min="41" max="41" width="10.83203125" style="16" hidden="1" customWidth="1"/>
    <col min="42" max="44" width="0" style="16" hidden="1" customWidth="1"/>
    <col min="45" max="16384" width="9.33203125" style="16"/>
  </cols>
  <sheetData>
    <row r="1" spans="1:41" ht="23.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41" ht="23.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41" ht="31.5" customHeight="1">
      <c r="A3" s="320" t="s">
        <v>510</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177"/>
    </row>
    <row r="4" spans="1:41" ht="31.5" customHeight="1">
      <c r="B4" s="166"/>
      <c r="C4" s="166"/>
      <c r="D4" s="166"/>
      <c r="E4" s="166" t="s">
        <v>884</v>
      </c>
      <c r="F4" s="166" t="s">
        <v>884</v>
      </c>
      <c r="G4" s="166"/>
      <c r="H4" s="166"/>
      <c r="I4" s="319" t="s">
        <v>1405</v>
      </c>
      <c r="J4" s="319"/>
      <c r="K4" s="319"/>
      <c r="L4" s="319"/>
      <c r="M4" s="319">
        <v>10</v>
      </c>
      <c r="N4" s="319"/>
      <c r="O4" s="319" t="s">
        <v>1406</v>
      </c>
      <c r="P4" s="319"/>
      <c r="Q4" s="319"/>
      <c r="R4" s="319">
        <v>2021</v>
      </c>
      <c r="S4" s="319"/>
      <c r="T4" s="319"/>
      <c r="U4" s="166"/>
      <c r="V4" s="166"/>
      <c r="W4" s="166"/>
      <c r="X4" s="166"/>
      <c r="Y4" s="166"/>
      <c r="Z4" s="166"/>
      <c r="AA4" s="166"/>
      <c r="AB4" s="166"/>
      <c r="AC4" s="166"/>
      <c r="AD4" s="166"/>
      <c r="AE4" s="166"/>
      <c r="AF4" s="166"/>
      <c r="AG4" s="166"/>
      <c r="AH4" s="166"/>
      <c r="AI4" s="166"/>
      <c r="AJ4" s="166"/>
      <c r="AK4" s="166"/>
      <c r="AL4" s="166"/>
    </row>
    <row r="5" spans="1:41"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ht="21" customHeight="1">
      <c r="A7" s="29">
        <v>1</v>
      </c>
      <c r="B7" s="29" t="s">
        <v>155</v>
      </c>
      <c r="C7" s="30" t="s">
        <v>113</v>
      </c>
      <c r="D7" s="31" t="s">
        <v>58</v>
      </c>
      <c r="E7" s="79"/>
      <c r="F7" s="79"/>
      <c r="G7" s="79"/>
      <c r="H7" s="79" t="s">
        <v>6</v>
      </c>
      <c r="I7" s="79" t="s">
        <v>6</v>
      </c>
      <c r="J7" s="79"/>
      <c r="K7" s="79" t="s">
        <v>6</v>
      </c>
      <c r="L7" s="79"/>
      <c r="M7" s="79"/>
      <c r="N7" s="79"/>
      <c r="O7" s="79" t="s">
        <v>6</v>
      </c>
      <c r="P7" s="241" t="s">
        <v>6</v>
      </c>
      <c r="Q7" s="79"/>
      <c r="R7" s="79" t="s">
        <v>6</v>
      </c>
      <c r="S7" s="79"/>
      <c r="T7" s="79"/>
      <c r="U7" s="79"/>
      <c r="V7" s="79" t="s">
        <v>6</v>
      </c>
      <c r="W7" s="79" t="s">
        <v>6</v>
      </c>
      <c r="X7" s="79"/>
      <c r="Y7" s="50"/>
      <c r="Z7" s="79"/>
      <c r="AA7" s="79"/>
      <c r="AB7" s="79"/>
      <c r="AC7" s="79"/>
      <c r="AD7" s="79"/>
      <c r="AE7" s="79"/>
      <c r="AF7" s="79"/>
      <c r="AG7" s="79"/>
      <c r="AH7" s="79"/>
      <c r="AI7" s="79"/>
      <c r="AJ7" s="11">
        <f>COUNTIF(E7:AI7,"K")+2*COUNTIF(E7:AI7,"2K")+COUNTIF(E7:AI7,"TK")+COUNTIF(E7:AI7,"KT")+COUNTIF(E7:AI7,"PK")+COUNTIF(E7:AI7,"KP")+2*COUNTIF(E7:AI7,"K2")</f>
        <v>8</v>
      </c>
      <c r="AK7" s="171">
        <f>COUNTIF(F7:AJ7,"P")+2*COUNTIF(F7:AJ7,"2P")+COUNTIF(F7:AJ7,"TP")+COUNTIF(F7:AJ7,"PT")+COUNTIF(F7:AJ7,"PK")+COUNTIF(F7:AJ7,"KP")+2*COUNTIF(F7:AJ7,"P2")</f>
        <v>0</v>
      </c>
      <c r="AL7" s="171">
        <f>COUNTIF(E7:AI7,"T")+2*COUNTIF(E7:AI7,"2T")+2*COUNTIF(E7:AI7,"T2")+COUNTIF(E7:AI7,"PT")+COUNTIF(E7:AI7,"TP")+COUNTIF(E7:AI7,"TK")+COUNTIF(E7:AI7,"KT")</f>
        <v>0</v>
      </c>
    </row>
    <row r="8" spans="1:41" s="17" customFormat="1" ht="21" customHeight="1">
      <c r="A8" s="29">
        <v>2</v>
      </c>
      <c r="B8" s="29" t="s">
        <v>156</v>
      </c>
      <c r="C8" s="30" t="s">
        <v>143</v>
      </c>
      <c r="D8" s="31" t="s">
        <v>77</v>
      </c>
      <c r="E8" s="48"/>
      <c r="F8" s="47"/>
      <c r="G8" s="47"/>
      <c r="H8" s="47"/>
      <c r="I8" s="47" t="s">
        <v>6</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ref="AJ8:AJ40" si="2">COUNTIF(E8:AI8,"K")+2*COUNTIF(E8:AI8,"2K")+COUNTIF(E8:AI8,"TK")+COUNTIF(E8:AI8,"KT")+COUNTIF(E8:AI8,"PK")+COUNTIF(E8:AI8,"KP")+2*COUNTIF(E8:AI8,"K2")</f>
        <v>1</v>
      </c>
      <c r="AK8" s="171">
        <f t="shared" ref="AK8:AK40" si="3">COUNTIF(F8:AJ8,"P")+2*COUNTIF(F8:AJ8,"2P")+COUNTIF(F8:AJ8,"TP")+COUNTIF(F8:AJ8,"PT")+COUNTIF(F8:AJ8,"PK")+COUNTIF(F8:AJ8,"KP")+2*COUNTIF(F8:AJ8,"P2")</f>
        <v>0</v>
      </c>
      <c r="AL8" s="189">
        <f t="shared" ref="AL8:AL40" si="4">COUNTIF(E8:AI8,"T")+2*COUNTIF(E8:AI8,"2T")+2*COUNTIF(E8:AI8,"T2")+COUNTIF(E8:AI8,"PT")+COUNTIF(E8:AI8,"TP")+COUNTIF(E8:AI8,"TK")+COUNTIF(E8:AI8,"KT")</f>
        <v>0</v>
      </c>
      <c r="AM8" s="18"/>
      <c r="AN8" s="19"/>
      <c r="AO8" s="20"/>
    </row>
    <row r="9" spans="1:41" s="17" customFormat="1" ht="21" customHeight="1">
      <c r="A9" s="29">
        <v>3</v>
      </c>
      <c r="B9" s="29" t="s">
        <v>157</v>
      </c>
      <c r="C9" s="30" t="s">
        <v>149</v>
      </c>
      <c r="D9" s="31" t="s">
        <v>77</v>
      </c>
      <c r="E9" s="48"/>
      <c r="F9" s="47"/>
      <c r="G9" s="47"/>
      <c r="H9" s="47" t="s">
        <v>7</v>
      </c>
      <c r="I9" s="47" t="s">
        <v>6</v>
      </c>
      <c r="J9" s="47"/>
      <c r="K9" s="47" t="s">
        <v>6</v>
      </c>
      <c r="L9" s="47"/>
      <c r="M9" s="47"/>
      <c r="N9" s="47"/>
      <c r="O9" s="47"/>
      <c r="P9" s="47"/>
      <c r="Q9" s="47"/>
      <c r="R9" s="47"/>
      <c r="S9" s="47"/>
      <c r="T9" s="47"/>
      <c r="U9" s="47"/>
      <c r="V9" s="47" t="s">
        <v>7</v>
      </c>
      <c r="W9" s="47"/>
      <c r="X9" s="47"/>
      <c r="Y9" s="47"/>
      <c r="Z9" s="47"/>
      <c r="AA9" s="47"/>
      <c r="AB9" s="47"/>
      <c r="AC9" s="47"/>
      <c r="AD9" s="47"/>
      <c r="AE9" s="47"/>
      <c r="AF9" s="47"/>
      <c r="AG9" s="47"/>
      <c r="AH9" s="47"/>
      <c r="AI9" s="47"/>
      <c r="AJ9" s="11">
        <f t="shared" si="2"/>
        <v>2</v>
      </c>
      <c r="AK9" s="171">
        <f t="shared" si="3"/>
        <v>2</v>
      </c>
      <c r="AL9" s="189">
        <f t="shared" si="4"/>
        <v>0</v>
      </c>
      <c r="AM9" s="20"/>
      <c r="AN9" s="20"/>
      <c r="AO9" s="20"/>
    </row>
    <row r="10" spans="1:41" s="17" customFormat="1" ht="21" customHeight="1">
      <c r="A10" s="29">
        <v>4</v>
      </c>
      <c r="B10" s="29" t="s">
        <v>158</v>
      </c>
      <c r="C10" s="30" t="s">
        <v>140</v>
      </c>
      <c r="D10" s="31" t="s">
        <v>103</v>
      </c>
      <c r="E10" s="48"/>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171">
        <f t="shared" si="3"/>
        <v>0</v>
      </c>
      <c r="AL10" s="189">
        <f t="shared" si="4"/>
        <v>0</v>
      </c>
      <c r="AM10" s="20"/>
      <c r="AN10" s="20"/>
      <c r="AO10" s="20"/>
    </row>
    <row r="11" spans="1:41" s="17" customFormat="1" ht="21" customHeight="1">
      <c r="A11" s="29">
        <v>5</v>
      </c>
      <c r="B11" s="29" t="s">
        <v>159</v>
      </c>
      <c r="C11" s="30" t="s">
        <v>160</v>
      </c>
      <c r="D11" s="31" t="s">
        <v>38</v>
      </c>
      <c r="E11" s="48"/>
      <c r="F11" s="47"/>
      <c r="G11" s="47"/>
      <c r="H11" s="47"/>
      <c r="I11" s="47"/>
      <c r="J11" s="47"/>
      <c r="K11" s="47"/>
      <c r="L11" s="47"/>
      <c r="M11" s="47"/>
      <c r="N11" s="47"/>
      <c r="O11" s="47"/>
      <c r="P11" s="47"/>
      <c r="Q11" s="47"/>
      <c r="R11" s="47" t="s">
        <v>7</v>
      </c>
      <c r="S11" s="47"/>
      <c r="T11" s="47"/>
      <c r="U11" s="47"/>
      <c r="V11" s="47"/>
      <c r="W11" s="47"/>
      <c r="X11" s="47"/>
      <c r="Y11" s="47"/>
      <c r="Z11" s="47"/>
      <c r="AA11" s="47"/>
      <c r="AB11" s="47"/>
      <c r="AC11" s="47"/>
      <c r="AD11" s="47"/>
      <c r="AE11" s="47"/>
      <c r="AF11" s="47"/>
      <c r="AG11" s="47"/>
      <c r="AH11" s="47"/>
      <c r="AI11" s="47"/>
      <c r="AJ11" s="11">
        <f t="shared" si="2"/>
        <v>0</v>
      </c>
      <c r="AK11" s="171">
        <f t="shared" si="3"/>
        <v>1</v>
      </c>
      <c r="AL11" s="189">
        <f t="shared" si="4"/>
        <v>0</v>
      </c>
      <c r="AM11" s="20"/>
      <c r="AN11" s="20"/>
      <c r="AO11" s="20"/>
    </row>
    <row r="12" spans="1:41" s="17" customFormat="1" ht="21" customHeight="1">
      <c r="A12" s="29">
        <v>6</v>
      </c>
      <c r="B12" s="29" t="s">
        <v>161</v>
      </c>
      <c r="C12" s="30" t="s">
        <v>66</v>
      </c>
      <c r="D12" s="31" t="s">
        <v>38</v>
      </c>
      <c r="E12" s="4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171">
        <f t="shared" si="3"/>
        <v>0</v>
      </c>
      <c r="AL12" s="189">
        <f t="shared" si="4"/>
        <v>0</v>
      </c>
      <c r="AM12" s="20"/>
      <c r="AN12" s="20"/>
      <c r="AO12" s="20"/>
    </row>
    <row r="13" spans="1:41" s="17" customFormat="1" ht="21" customHeight="1">
      <c r="A13" s="29">
        <v>7</v>
      </c>
      <c r="B13" s="29">
        <v>2010110034</v>
      </c>
      <c r="C13" s="30" t="s">
        <v>33</v>
      </c>
      <c r="D13" s="31" t="s">
        <v>505</v>
      </c>
      <c r="E13" s="48"/>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171">
        <f t="shared" si="3"/>
        <v>0</v>
      </c>
      <c r="AL13" s="189">
        <f t="shared" si="4"/>
        <v>0</v>
      </c>
      <c r="AM13" s="20"/>
      <c r="AN13" s="20"/>
      <c r="AO13" s="20"/>
    </row>
    <row r="14" spans="1:41" s="17" customFormat="1" ht="21" customHeight="1">
      <c r="A14" s="29">
        <v>8</v>
      </c>
      <c r="B14" s="29">
        <v>2010210004</v>
      </c>
      <c r="C14" s="30" t="s">
        <v>127</v>
      </c>
      <c r="D14" s="31" t="s">
        <v>48</v>
      </c>
      <c r="E14" s="48"/>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1">
        <f t="shared" si="2"/>
        <v>0</v>
      </c>
      <c r="AK14" s="171">
        <f t="shared" si="3"/>
        <v>0</v>
      </c>
      <c r="AL14" s="189">
        <f t="shared" si="4"/>
        <v>0</v>
      </c>
      <c r="AM14" s="20"/>
      <c r="AN14" s="20"/>
      <c r="AO14" s="20"/>
    </row>
    <row r="15" spans="1:41" s="17" customFormat="1" ht="21" customHeight="1">
      <c r="A15" s="29">
        <v>9</v>
      </c>
      <c r="B15" s="29" t="s">
        <v>162</v>
      </c>
      <c r="C15" s="30" t="s">
        <v>163</v>
      </c>
      <c r="D15" s="31" t="s">
        <v>14</v>
      </c>
      <c r="E15" s="48"/>
      <c r="F15" s="50"/>
      <c r="G15" s="50"/>
      <c r="H15" s="50"/>
      <c r="I15" s="50"/>
      <c r="J15" s="50"/>
      <c r="K15" s="50"/>
      <c r="L15" s="50"/>
      <c r="M15" s="50"/>
      <c r="N15" s="50"/>
      <c r="O15" s="50"/>
      <c r="P15" s="47"/>
      <c r="Q15" s="50"/>
      <c r="R15" s="50"/>
      <c r="S15" s="50"/>
      <c r="T15" s="50"/>
      <c r="U15" s="50"/>
      <c r="V15" s="47"/>
      <c r="W15" s="50"/>
      <c r="X15" s="50"/>
      <c r="Y15" s="50"/>
      <c r="Z15" s="50"/>
      <c r="AA15" s="50"/>
      <c r="AB15" s="50"/>
      <c r="AC15" s="50"/>
      <c r="AD15" s="50"/>
      <c r="AE15" s="50"/>
      <c r="AF15" s="50"/>
      <c r="AG15" s="50"/>
      <c r="AH15" s="50"/>
      <c r="AI15" s="50"/>
      <c r="AJ15" s="11">
        <f t="shared" si="2"/>
        <v>0</v>
      </c>
      <c r="AK15" s="171">
        <f t="shared" si="3"/>
        <v>0</v>
      </c>
      <c r="AL15" s="189">
        <f t="shared" si="4"/>
        <v>0</v>
      </c>
      <c r="AM15" s="20"/>
      <c r="AN15" s="20"/>
      <c r="AO15" s="20"/>
    </row>
    <row r="16" spans="1:41" s="17" customFormat="1" ht="21" customHeight="1">
      <c r="A16" s="29">
        <v>10</v>
      </c>
      <c r="B16" s="29" t="s">
        <v>164</v>
      </c>
      <c r="C16" s="30" t="s">
        <v>145</v>
      </c>
      <c r="D16" s="31" t="s">
        <v>14</v>
      </c>
      <c r="E16" s="48"/>
      <c r="F16" s="50"/>
      <c r="G16" s="50"/>
      <c r="H16" s="50"/>
      <c r="I16" s="50"/>
      <c r="J16" s="50"/>
      <c r="K16" s="50"/>
      <c r="L16" s="50"/>
      <c r="M16" s="50"/>
      <c r="N16" s="50"/>
      <c r="O16" s="50"/>
      <c r="P16" s="47"/>
      <c r="Q16" s="50"/>
      <c r="R16" s="50"/>
      <c r="S16" s="50"/>
      <c r="T16" s="50"/>
      <c r="U16" s="50"/>
      <c r="V16" s="47"/>
      <c r="W16" s="50"/>
      <c r="X16" s="50"/>
      <c r="Y16" s="50"/>
      <c r="Z16" s="50"/>
      <c r="AA16" s="50"/>
      <c r="AB16" s="50"/>
      <c r="AC16" s="50"/>
      <c r="AD16" s="50"/>
      <c r="AE16" s="50"/>
      <c r="AF16" s="50"/>
      <c r="AG16" s="50"/>
      <c r="AH16" s="50"/>
      <c r="AI16" s="50"/>
      <c r="AJ16" s="11">
        <f t="shared" si="2"/>
        <v>0</v>
      </c>
      <c r="AK16" s="171">
        <f t="shared" si="3"/>
        <v>0</v>
      </c>
      <c r="AL16" s="189">
        <f t="shared" si="4"/>
        <v>0</v>
      </c>
      <c r="AM16" s="20"/>
      <c r="AN16" s="20"/>
      <c r="AO16" s="20"/>
    </row>
    <row r="17" spans="1:131" s="17" customFormat="1" ht="21" customHeight="1">
      <c r="A17" s="29">
        <v>11</v>
      </c>
      <c r="B17" s="29" t="s">
        <v>166</v>
      </c>
      <c r="C17" s="30" t="s">
        <v>61</v>
      </c>
      <c r="D17" s="31" t="s">
        <v>39</v>
      </c>
      <c r="E17" s="48"/>
      <c r="F17" s="47"/>
      <c r="G17" s="47"/>
      <c r="H17" s="47"/>
      <c r="I17" s="47"/>
      <c r="J17" s="47"/>
      <c r="K17" s="47" t="s">
        <v>6</v>
      </c>
      <c r="L17" s="47"/>
      <c r="M17" s="47"/>
      <c r="N17" s="47"/>
      <c r="O17" s="47" t="s">
        <v>6</v>
      </c>
      <c r="P17" s="47" t="s">
        <v>6</v>
      </c>
      <c r="Q17" s="47"/>
      <c r="R17" s="47" t="s">
        <v>6</v>
      </c>
      <c r="S17" s="47"/>
      <c r="T17" s="47"/>
      <c r="U17" s="47"/>
      <c r="V17" s="47" t="s">
        <v>6</v>
      </c>
      <c r="W17" s="47" t="s">
        <v>6</v>
      </c>
      <c r="X17" s="47"/>
      <c r="Y17" s="47"/>
      <c r="Z17" s="47"/>
      <c r="AA17" s="47"/>
      <c r="AB17" s="47"/>
      <c r="AC17" s="47"/>
      <c r="AD17" s="47"/>
      <c r="AE17" s="47"/>
      <c r="AF17" s="47"/>
      <c r="AG17" s="47"/>
      <c r="AH17" s="47"/>
      <c r="AI17" s="47"/>
      <c r="AJ17" s="11">
        <f t="shared" si="2"/>
        <v>6</v>
      </c>
      <c r="AK17" s="171">
        <f t="shared" si="3"/>
        <v>0</v>
      </c>
      <c r="AL17" s="189">
        <f t="shared" si="4"/>
        <v>0</v>
      </c>
      <c r="AM17" s="20"/>
      <c r="AN17" s="20"/>
      <c r="AO17" s="20"/>
    </row>
    <row r="18" spans="1:131" s="33" customFormat="1" ht="21" customHeight="1">
      <c r="A18" s="29">
        <v>12</v>
      </c>
      <c r="B18" s="29" t="s">
        <v>167</v>
      </c>
      <c r="C18" s="30" t="s">
        <v>104</v>
      </c>
      <c r="D18" s="31" t="s">
        <v>39</v>
      </c>
      <c r="E18" s="51"/>
      <c r="F18" s="51"/>
      <c r="G18" s="51"/>
      <c r="H18" s="130"/>
      <c r="I18" s="130"/>
      <c r="J18" s="130"/>
      <c r="K18" s="130"/>
      <c r="L18" s="130"/>
      <c r="M18" s="130"/>
      <c r="N18" s="130"/>
      <c r="O18" s="130"/>
      <c r="P18" s="47"/>
      <c r="Q18" s="51"/>
      <c r="R18" s="51"/>
      <c r="S18" s="51"/>
      <c r="T18" s="51"/>
      <c r="U18" s="51"/>
      <c r="V18" s="47"/>
      <c r="W18" s="51"/>
      <c r="X18" s="51"/>
      <c r="Y18" s="51"/>
      <c r="Z18" s="51"/>
      <c r="AA18" s="51"/>
      <c r="AB18" s="51"/>
      <c r="AC18" s="51"/>
      <c r="AD18" s="51"/>
      <c r="AE18" s="51"/>
      <c r="AF18" s="51"/>
      <c r="AG18" s="51"/>
      <c r="AH18" s="51"/>
      <c r="AI18" s="51"/>
      <c r="AJ18" s="11">
        <f t="shared" si="2"/>
        <v>0</v>
      </c>
      <c r="AK18" s="171">
        <f t="shared" si="3"/>
        <v>0</v>
      </c>
      <c r="AL18" s="189">
        <f t="shared" si="4"/>
        <v>0</v>
      </c>
      <c r="AM18" s="37"/>
      <c r="AN18" s="37"/>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row>
    <row r="19" spans="1:131" s="17" customFormat="1" ht="21" customHeight="1">
      <c r="A19" s="29">
        <v>13</v>
      </c>
      <c r="B19" s="29" t="s">
        <v>168</v>
      </c>
      <c r="C19" s="30" t="s">
        <v>71</v>
      </c>
      <c r="D19" s="31" t="s">
        <v>87</v>
      </c>
      <c r="E19" s="48"/>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171">
        <f t="shared" si="3"/>
        <v>0</v>
      </c>
      <c r="AL19" s="189">
        <f t="shared" si="4"/>
        <v>0</v>
      </c>
      <c r="AM19" s="321"/>
      <c r="AN19" s="322"/>
      <c r="AO19" s="20"/>
    </row>
    <row r="20" spans="1:131" s="17" customFormat="1" ht="21" customHeight="1">
      <c r="A20" s="29">
        <v>14</v>
      </c>
      <c r="B20" s="29" t="s">
        <v>169</v>
      </c>
      <c r="C20" s="30" t="s">
        <v>170</v>
      </c>
      <c r="D20" s="31" t="s">
        <v>87</v>
      </c>
      <c r="E20" s="190"/>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1">
        <f t="shared" si="2"/>
        <v>0</v>
      </c>
      <c r="AK20" s="171">
        <f t="shared" si="3"/>
        <v>0</v>
      </c>
      <c r="AL20" s="189">
        <f t="shared" si="4"/>
        <v>0</v>
      </c>
      <c r="AM20" s="20"/>
      <c r="AN20" s="20"/>
      <c r="AO20" s="20"/>
    </row>
    <row r="21" spans="1:131" s="17" customFormat="1" ht="21" customHeight="1">
      <c r="A21" s="29">
        <v>15</v>
      </c>
      <c r="B21" s="29">
        <v>2010110139</v>
      </c>
      <c r="C21" s="30" t="s">
        <v>506</v>
      </c>
      <c r="D21" s="31" t="s">
        <v>125</v>
      </c>
      <c r="E21" s="190"/>
      <c r="F21" s="191"/>
      <c r="G21" s="191"/>
      <c r="H21" s="191"/>
      <c r="I21" s="191"/>
      <c r="J21" s="191"/>
      <c r="K21" s="191" t="s">
        <v>6</v>
      </c>
      <c r="L21" s="191"/>
      <c r="M21" s="191"/>
      <c r="N21" s="191"/>
      <c r="O21" s="191"/>
      <c r="P21" s="191"/>
      <c r="Q21" s="191"/>
      <c r="R21" s="191"/>
      <c r="S21" s="191"/>
      <c r="T21" s="191"/>
      <c r="U21" s="191"/>
      <c r="V21" s="191"/>
      <c r="W21" s="191" t="s">
        <v>7</v>
      </c>
      <c r="X21" s="191"/>
      <c r="Y21" s="191"/>
      <c r="Z21" s="191"/>
      <c r="AA21" s="191"/>
      <c r="AB21" s="191"/>
      <c r="AC21" s="191"/>
      <c r="AD21" s="191"/>
      <c r="AE21" s="191"/>
      <c r="AF21" s="191"/>
      <c r="AG21" s="191"/>
      <c r="AH21" s="191"/>
      <c r="AI21" s="191"/>
      <c r="AJ21" s="11">
        <f t="shared" si="2"/>
        <v>1</v>
      </c>
      <c r="AK21" s="171">
        <f t="shared" si="3"/>
        <v>1</v>
      </c>
      <c r="AL21" s="189">
        <f t="shared" si="4"/>
        <v>0</v>
      </c>
      <c r="AM21" s="20"/>
      <c r="AN21" s="20"/>
      <c r="AO21" s="20"/>
    </row>
    <row r="22" spans="1:131" s="17" customFormat="1" ht="21" customHeight="1">
      <c r="A22" s="29">
        <v>16</v>
      </c>
      <c r="B22" s="29" t="s">
        <v>171</v>
      </c>
      <c r="C22" s="30" t="s">
        <v>89</v>
      </c>
      <c r="D22" s="31" t="s">
        <v>15</v>
      </c>
      <c r="E22" s="48"/>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171">
        <f t="shared" si="3"/>
        <v>0</v>
      </c>
      <c r="AL22" s="189">
        <f t="shared" si="4"/>
        <v>0</v>
      </c>
      <c r="AM22" s="20"/>
      <c r="AN22" s="20"/>
      <c r="AO22" s="20"/>
    </row>
    <row r="23" spans="1:131" s="17" customFormat="1" ht="21" customHeight="1">
      <c r="A23" s="29">
        <v>17</v>
      </c>
      <c r="B23" s="29" t="s">
        <v>172</v>
      </c>
      <c r="C23" s="30" t="s">
        <v>173</v>
      </c>
      <c r="D23" s="31" t="s">
        <v>88</v>
      </c>
      <c r="E23" s="48"/>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171">
        <f t="shared" si="3"/>
        <v>0</v>
      </c>
      <c r="AL23" s="189">
        <f t="shared" si="4"/>
        <v>0</v>
      </c>
      <c r="AM23" s="20"/>
      <c r="AN23" s="20"/>
      <c r="AO23" s="20"/>
    </row>
    <row r="24" spans="1:131" s="17" customFormat="1" ht="21" customHeight="1">
      <c r="A24" s="29">
        <v>18</v>
      </c>
      <c r="B24" s="29">
        <v>2010120042</v>
      </c>
      <c r="C24" s="30" t="s">
        <v>90</v>
      </c>
      <c r="D24" s="31" t="s">
        <v>20</v>
      </c>
      <c r="E24" s="48"/>
      <c r="F24" s="47"/>
      <c r="G24" s="47"/>
      <c r="H24" s="47"/>
      <c r="I24" s="47"/>
      <c r="J24" s="47"/>
      <c r="K24" s="47"/>
      <c r="L24" s="47"/>
      <c r="M24" s="47"/>
      <c r="N24" s="47"/>
      <c r="O24" s="47"/>
      <c r="P24" s="47" t="s">
        <v>7</v>
      </c>
      <c r="Q24" s="47"/>
      <c r="R24" s="47"/>
      <c r="S24" s="47"/>
      <c r="T24" s="47"/>
      <c r="U24" s="47"/>
      <c r="V24" s="47"/>
      <c r="W24" s="47" t="s">
        <v>7</v>
      </c>
      <c r="X24" s="47"/>
      <c r="Y24" s="47"/>
      <c r="Z24" s="47"/>
      <c r="AA24" s="47"/>
      <c r="AB24" s="47"/>
      <c r="AC24" s="47"/>
      <c r="AD24" s="47"/>
      <c r="AE24" s="47"/>
      <c r="AF24" s="47"/>
      <c r="AG24" s="47"/>
      <c r="AH24" s="47"/>
      <c r="AI24" s="47"/>
      <c r="AJ24" s="11">
        <f t="shared" si="2"/>
        <v>0</v>
      </c>
      <c r="AK24" s="171">
        <f t="shared" si="3"/>
        <v>2</v>
      </c>
      <c r="AL24" s="189">
        <f t="shared" si="4"/>
        <v>0</v>
      </c>
      <c r="AM24" s="20"/>
      <c r="AN24" s="20"/>
      <c r="AO24" s="20"/>
    </row>
    <row r="25" spans="1:131" s="45" customFormat="1" ht="21" customHeight="1">
      <c r="A25" s="29">
        <v>19</v>
      </c>
      <c r="B25" s="29" t="s">
        <v>174</v>
      </c>
      <c r="C25" s="30" t="s">
        <v>175</v>
      </c>
      <c r="D25" s="31" t="s">
        <v>50</v>
      </c>
      <c r="E25" s="48"/>
      <c r="F25" s="47"/>
      <c r="G25" s="47"/>
      <c r="H25" s="47"/>
      <c r="I25" s="47"/>
      <c r="J25" s="47"/>
      <c r="K25" s="47"/>
      <c r="L25" s="47"/>
      <c r="M25" s="47"/>
      <c r="N25" s="47"/>
      <c r="O25" s="54"/>
      <c r="P25" s="47"/>
      <c r="Q25" s="47"/>
      <c r="R25" s="47"/>
      <c r="S25" s="47"/>
      <c r="T25" s="47"/>
      <c r="U25" s="47"/>
      <c r="V25" s="47"/>
      <c r="W25" s="47"/>
      <c r="X25" s="47"/>
      <c r="Y25" s="47"/>
      <c r="Z25" s="47"/>
      <c r="AA25" s="47"/>
      <c r="AB25" s="47"/>
      <c r="AC25" s="47"/>
      <c r="AD25" s="47"/>
      <c r="AE25" s="47"/>
      <c r="AF25" s="47"/>
      <c r="AG25" s="47"/>
      <c r="AH25" s="47"/>
      <c r="AI25" s="47"/>
      <c r="AJ25" s="11">
        <f t="shared" si="2"/>
        <v>0</v>
      </c>
      <c r="AK25" s="171">
        <f t="shared" si="3"/>
        <v>0</v>
      </c>
      <c r="AL25" s="189">
        <f t="shared" si="4"/>
        <v>0</v>
      </c>
    </row>
    <row r="26" spans="1:131" s="17" customFormat="1" ht="21" customHeight="1">
      <c r="A26" s="29">
        <v>20</v>
      </c>
      <c r="B26" s="29" t="s">
        <v>176</v>
      </c>
      <c r="C26" s="30" t="s">
        <v>49</v>
      </c>
      <c r="D26" s="31" t="s">
        <v>50</v>
      </c>
      <c r="E26" s="48"/>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171">
        <f t="shared" si="3"/>
        <v>0</v>
      </c>
      <c r="AL26" s="189">
        <f t="shared" si="4"/>
        <v>0</v>
      </c>
      <c r="AM26" s="20"/>
      <c r="AN26" s="20"/>
      <c r="AO26" s="20"/>
    </row>
    <row r="27" spans="1:131" s="17" customFormat="1" ht="21" customHeight="1">
      <c r="A27" s="29">
        <v>21</v>
      </c>
      <c r="B27" s="29" t="s">
        <v>179</v>
      </c>
      <c r="C27" s="30" t="s">
        <v>16</v>
      </c>
      <c r="D27" s="31" t="s">
        <v>28</v>
      </c>
      <c r="E27" s="48"/>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11">
        <f t="shared" si="2"/>
        <v>0</v>
      </c>
      <c r="AK27" s="171">
        <f t="shared" si="3"/>
        <v>0</v>
      </c>
      <c r="AL27" s="189">
        <f t="shared" si="4"/>
        <v>0</v>
      </c>
      <c r="AM27" s="20"/>
      <c r="AN27" s="20"/>
      <c r="AO27" s="20"/>
    </row>
    <row r="28" spans="1:131" s="17" customFormat="1" ht="21" customHeight="1">
      <c r="A28" s="29">
        <v>22</v>
      </c>
      <c r="B28" s="29" t="s">
        <v>180</v>
      </c>
      <c r="C28" s="30" t="s">
        <v>181</v>
      </c>
      <c r="D28" s="31" t="s">
        <v>154</v>
      </c>
      <c r="E28" s="4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171">
        <f t="shared" si="3"/>
        <v>0</v>
      </c>
      <c r="AL28" s="189">
        <f t="shared" si="4"/>
        <v>0</v>
      </c>
      <c r="AM28" s="20"/>
      <c r="AN28" s="20"/>
      <c r="AO28" s="20"/>
    </row>
    <row r="29" spans="1:131" s="17" customFormat="1" ht="21" customHeight="1">
      <c r="A29" s="29">
        <v>23</v>
      </c>
      <c r="B29" s="29" t="s">
        <v>182</v>
      </c>
      <c r="C29" s="30" t="s">
        <v>61</v>
      </c>
      <c r="D29" s="31" t="s">
        <v>53</v>
      </c>
      <c r="E29" s="48"/>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11">
        <f t="shared" si="2"/>
        <v>0</v>
      </c>
      <c r="AK29" s="171">
        <f t="shared" si="3"/>
        <v>0</v>
      </c>
      <c r="AL29" s="189">
        <f t="shared" si="4"/>
        <v>0</v>
      </c>
      <c r="AM29" s="20"/>
      <c r="AN29" s="20"/>
      <c r="AO29" s="20"/>
    </row>
    <row r="30" spans="1:131" s="17" customFormat="1" ht="21" customHeight="1">
      <c r="A30" s="29">
        <v>24</v>
      </c>
      <c r="B30" s="29" t="s">
        <v>183</v>
      </c>
      <c r="C30" s="30" t="s">
        <v>184</v>
      </c>
      <c r="D30" s="31" t="s">
        <v>73</v>
      </c>
      <c r="E30" s="48"/>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171">
        <f t="shared" si="3"/>
        <v>0</v>
      </c>
      <c r="AL30" s="189">
        <f t="shared" si="4"/>
        <v>0</v>
      </c>
      <c r="AM30" s="20"/>
      <c r="AN30" s="20"/>
      <c r="AO30" s="20"/>
    </row>
    <row r="31" spans="1:131" s="17" customFormat="1" ht="21" customHeight="1">
      <c r="A31" s="29">
        <v>25</v>
      </c>
      <c r="B31" s="29" t="s">
        <v>185</v>
      </c>
      <c r="C31" s="30" t="s">
        <v>186</v>
      </c>
      <c r="D31" s="31" t="s">
        <v>41</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89">
        <f t="shared" si="4"/>
        <v>0</v>
      </c>
      <c r="AM31" s="20"/>
      <c r="AN31" s="20"/>
      <c r="AO31" s="20"/>
    </row>
    <row r="32" spans="1:131" s="17" customFormat="1" ht="21" customHeight="1">
      <c r="A32" s="29">
        <v>26</v>
      </c>
      <c r="B32" s="29" t="s">
        <v>187</v>
      </c>
      <c r="C32" s="30" t="s">
        <v>90</v>
      </c>
      <c r="D32" s="31" t="s">
        <v>43</v>
      </c>
      <c r="E32" s="48"/>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11">
        <f t="shared" si="2"/>
        <v>0</v>
      </c>
      <c r="AK32" s="171">
        <f t="shared" si="3"/>
        <v>0</v>
      </c>
      <c r="AL32" s="189">
        <f t="shared" si="4"/>
        <v>0</v>
      </c>
      <c r="AM32" s="20"/>
      <c r="AN32" s="20"/>
      <c r="AO32" s="20"/>
    </row>
    <row r="33" spans="1:44" s="17" customFormat="1" ht="21" customHeight="1">
      <c r="A33" s="29">
        <v>27</v>
      </c>
      <c r="B33" s="29" t="s">
        <v>188</v>
      </c>
      <c r="C33" s="30" t="s">
        <v>189</v>
      </c>
      <c r="D33" s="31" t="s">
        <v>120</v>
      </c>
      <c r="E33" s="48"/>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171">
        <f t="shared" si="3"/>
        <v>0</v>
      </c>
      <c r="AL33" s="189">
        <f t="shared" si="4"/>
        <v>0</v>
      </c>
      <c r="AM33" s="20"/>
      <c r="AN33" s="20"/>
      <c r="AO33" s="20"/>
    </row>
    <row r="34" spans="1:44" s="17" customFormat="1" ht="21" customHeight="1">
      <c r="A34" s="29">
        <v>28</v>
      </c>
      <c r="B34" s="29" t="s">
        <v>190</v>
      </c>
      <c r="C34" s="30" t="s">
        <v>191</v>
      </c>
      <c r="D34" s="31" t="s">
        <v>192</v>
      </c>
      <c r="E34" s="48"/>
      <c r="F34" s="47"/>
      <c r="G34" s="47"/>
      <c r="H34" s="47"/>
      <c r="I34" s="47" t="s">
        <v>6</v>
      </c>
      <c r="J34" s="47"/>
      <c r="K34" s="47"/>
      <c r="L34" s="47"/>
      <c r="M34" s="47"/>
      <c r="N34" s="47"/>
      <c r="O34" s="47" t="s">
        <v>6</v>
      </c>
      <c r="P34" s="47"/>
      <c r="Q34" s="47"/>
      <c r="R34" s="47" t="s">
        <v>7</v>
      </c>
      <c r="S34" s="47"/>
      <c r="T34" s="47"/>
      <c r="U34" s="47"/>
      <c r="V34" s="47"/>
      <c r="W34" s="47"/>
      <c r="X34" s="47"/>
      <c r="Y34" s="47"/>
      <c r="Z34" s="47"/>
      <c r="AA34" s="47"/>
      <c r="AB34" s="47"/>
      <c r="AC34" s="47"/>
      <c r="AD34" s="47"/>
      <c r="AE34" s="47"/>
      <c r="AF34" s="47"/>
      <c r="AG34" s="47"/>
      <c r="AH34" s="47"/>
      <c r="AI34" s="47"/>
      <c r="AJ34" s="11">
        <f t="shared" si="2"/>
        <v>2</v>
      </c>
      <c r="AK34" s="171">
        <f t="shared" si="3"/>
        <v>1</v>
      </c>
      <c r="AL34" s="189">
        <f t="shared" si="4"/>
        <v>0</v>
      </c>
      <c r="AM34" s="20"/>
      <c r="AN34" s="20"/>
      <c r="AO34" s="20"/>
    </row>
    <row r="35" spans="1:44" s="25" customFormat="1" ht="21" customHeight="1">
      <c r="A35" s="29">
        <v>29</v>
      </c>
      <c r="B35" s="29" t="s">
        <v>193</v>
      </c>
      <c r="C35" s="30" t="s">
        <v>194</v>
      </c>
      <c r="D35" s="31" t="s">
        <v>92</v>
      </c>
      <c r="E35" s="48"/>
      <c r="F35" s="47"/>
      <c r="G35" s="47"/>
      <c r="H35" s="47"/>
      <c r="I35" s="47"/>
      <c r="J35" s="47"/>
      <c r="K35" s="47"/>
      <c r="L35" s="47"/>
      <c r="M35" s="47"/>
      <c r="N35" s="47"/>
      <c r="O35" s="47"/>
      <c r="P35" s="47"/>
      <c r="Q35" s="47"/>
      <c r="R35" s="47" t="s">
        <v>6</v>
      </c>
      <c r="S35" s="47"/>
      <c r="T35" s="47"/>
      <c r="U35" s="47"/>
      <c r="V35" s="47"/>
      <c r="W35" s="47"/>
      <c r="X35" s="47"/>
      <c r="Y35" s="47"/>
      <c r="Z35" s="47"/>
      <c r="AA35" s="47"/>
      <c r="AB35" s="47"/>
      <c r="AC35" s="47"/>
      <c r="AD35" s="47"/>
      <c r="AE35" s="47"/>
      <c r="AF35" s="47"/>
      <c r="AG35" s="47"/>
      <c r="AH35" s="47"/>
      <c r="AI35" s="47"/>
      <c r="AJ35" s="11">
        <f t="shared" si="2"/>
        <v>1</v>
      </c>
      <c r="AK35" s="171">
        <f t="shared" si="3"/>
        <v>0</v>
      </c>
      <c r="AL35" s="189">
        <f t="shared" si="4"/>
        <v>0</v>
      </c>
      <c r="AM35" s="24"/>
      <c r="AN35" s="24"/>
      <c r="AO35" s="24"/>
    </row>
    <row r="36" spans="1:44" s="25" customFormat="1" ht="21" customHeight="1">
      <c r="A36" s="29">
        <v>30</v>
      </c>
      <c r="B36" s="29" t="s">
        <v>195</v>
      </c>
      <c r="C36" s="30" t="s">
        <v>196</v>
      </c>
      <c r="D36" s="31" t="s">
        <v>44</v>
      </c>
      <c r="E36" s="48"/>
      <c r="F36" s="47"/>
      <c r="G36" s="47"/>
      <c r="H36" s="47"/>
      <c r="I36" s="47" t="s">
        <v>6</v>
      </c>
      <c r="J36" s="47"/>
      <c r="K36" s="47" t="s">
        <v>6</v>
      </c>
      <c r="L36" s="47"/>
      <c r="M36" s="47"/>
      <c r="N36" s="47"/>
      <c r="O36" s="47" t="s">
        <v>6</v>
      </c>
      <c r="P36" s="47" t="s">
        <v>6</v>
      </c>
      <c r="Q36" s="47"/>
      <c r="R36" s="47" t="s">
        <v>6</v>
      </c>
      <c r="S36" s="47"/>
      <c r="T36" s="47"/>
      <c r="U36" s="47"/>
      <c r="V36" s="47" t="s">
        <v>6</v>
      </c>
      <c r="W36" s="47" t="s">
        <v>6</v>
      </c>
      <c r="X36" s="47"/>
      <c r="Y36" s="47"/>
      <c r="Z36" s="47"/>
      <c r="AA36" s="47"/>
      <c r="AB36" s="47"/>
      <c r="AC36" s="47"/>
      <c r="AD36" s="47"/>
      <c r="AE36" s="47"/>
      <c r="AF36" s="47"/>
      <c r="AG36" s="47"/>
      <c r="AH36" s="47"/>
      <c r="AI36" s="47"/>
      <c r="AJ36" s="11">
        <f t="shared" si="2"/>
        <v>7</v>
      </c>
      <c r="AK36" s="171">
        <f t="shared" si="3"/>
        <v>0</v>
      </c>
      <c r="AL36" s="189">
        <f t="shared" si="4"/>
        <v>0</v>
      </c>
      <c r="AM36" s="24"/>
      <c r="AN36" s="24"/>
      <c r="AO36" s="24"/>
    </row>
    <row r="37" spans="1:44" s="17" customFormat="1" ht="21" customHeight="1">
      <c r="A37" s="29">
        <v>31</v>
      </c>
      <c r="B37" s="29" t="s">
        <v>197</v>
      </c>
      <c r="C37" s="30" t="s">
        <v>75</v>
      </c>
      <c r="D37" s="31" t="s">
        <v>76</v>
      </c>
      <c r="E37" s="48"/>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171">
        <f t="shared" si="3"/>
        <v>0</v>
      </c>
      <c r="AL37" s="189">
        <f t="shared" si="4"/>
        <v>0</v>
      </c>
      <c r="AM37" s="20"/>
      <c r="AN37" s="20"/>
      <c r="AO37" s="20"/>
    </row>
    <row r="38" spans="1:44" s="17" customFormat="1" ht="21" customHeight="1">
      <c r="A38" s="29">
        <v>32</v>
      </c>
      <c r="B38" s="29" t="s">
        <v>198</v>
      </c>
      <c r="C38" s="30" t="s">
        <v>199</v>
      </c>
      <c r="D38" s="31" t="s">
        <v>100</v>
      </c>
      <c r="E38" s="55"/>
      <c r="F38" s="57"/>
      <c r="G38" s="57"/>
      <c r="H38" s="60" t="s">
        <v>6</v>
      </c>
      <c r="I38" s="57" t="s">
        <v>6</v>
      </c>
      <c r="J38" s="57"/>
      <c r="K38" s="57" t="s">
        <v>6</v>
      </c>
      <c r="L38" s="57"/>
      <c r="M38" s="57"/>
      <c r="N38" s="57"/>
      <c r="O38" s="47" t="s">
        <v>6</v>
      </c>
      <c r="P38" s="47" t="s">
        <v>6</v>
      </c>
      <c r="Q38" s="57"/>
      <c r="R38" s="57" t="s">
        <v>6</v>
      </c>
      <c r="S38" s="57"/>
      <c r="T38" s="57"/>
      <c r="U38" s="57"/>
      <c r="V38" s="57" t="s">
        <v>6</v>
      </c>
      <c r="W38" s="57" t="s">
        <v>6</v>
      </c>
      <c r="X38" s="57"/>
      <c r="Y38" s="57"/>
      <c r="Z38" s="57"/>
      <c r="AA38" s="57"/>
      <c r="AB38" s="57"/>
      <c r="AC38" s="57"/>
      <c r="AD38" s="57"/>
      <c r="AE38" s="57"/>
      <c r="AF38" s="57"/>
      <c r="AG38" s="57"/>
      <c r="AH38" s="57"/>
      <c r="AI38" s="57"/>
      <c r="AJ38" s="11">
        <f t="shared" si="2"/>
        <v>8</v>
      </c>
      <c r="AK38" s="171">
        <f t="shared" si="3"/>
        <v>0</v>
      </c>
      <c r="AL38" s="189">
        <f t="shared" si="4"/>
        <v>0</v>
      </c>
      <c r="AM38" s="20"/>
      <c r="AN38" s="20"/>
      <c r="AO38" s="20"/>
    </row>
    <row r="39" spans="1:44" s="17" customFormat="1" ht="21" customHeight="1">
      <c r="A39" s="29">
        <v>33</v>
      </c>
      <c r="B39" s="216" t="s">
        <v>470</v>
      </c>
      <c r="C39" s="217" t="s">
        <v>471</v>
      </c>
      <c r="D39" s="220" t="s">
        <v>56</v>
      </c>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171">
        <f t="shared" si="3"/>
        <v>0</v>
      </c>
      <c r="AL39" s="189">
        <f t="shared" si="4"/>
        <v>0</v>
      </c>
      <c r="AM39" s="20"/>
      <c r="AN39" s="20"/>
      <c r="AO39" s="20"/>
    </row>
    <row r="40" spans="1:44" s="17" customFormat="1" ht="21" customHeight="1">
      <c r="A40" s="29">
        <v>34</v>
      </c>
      <c r="B40" s="29" t="s">
        <v>200</v>
      </c>
      <c r="C40" s="30" t="s">
        <v>201</v>
      </c>
      <c r="D40" s="31" t="s">
        <v>84</v>
      </c>
      <c r="E40" s="48"/>
      <c r="F40" s="47"/>
      <c r="G40" s="47"/>
      <c r="H40" s="47" t="s">
        <v>6</v>
      </c>
      <c r="I40" s="47" t="s">
        <v>6</v>
      </c>
      <c r="J40" s="47"/>
      <c r="K40" s="47" t="s">
        <v>6</v>
      </c>
      <c r="L40" s="47"/>
      <c r="M40" s="47"/>
      <c r="N40" s="47"/>
      <c r="O40" s="47" t="s">
        <v>6</v>
      </c>
      <c r="P40" s="47" t="s">
        <v>6</v>
      </c>
      <c r="Q40" s="47"/>
      <c r="R40" s="47" t="s">
        <v>6</v>
      </c>
      <c r="S40" s="47"/>
      <c r="T40" s="47"/>
      <c r="U40" s="47"/>
      <c r="V40" s="47" t="s">
        <v>6</v>
      </c>
      <c r="W40" s="47" t="s">
        <v>6</v>
      </c>
      <c r="X40" s="47"/>
      <c r="Y40" s="47"/>
      <c r="Z40" s="47"/>
      <c r="AA40" s="47"/>
      <c r="AB40" s="47"/>
      <c r="AC40" s="47"/>
      <c r="AD40" s="47"/>
      <c r="AE40" s="47"/>
      <c r="AF40" s="47"/>
      <c r="AG40" s="47"/>
      <c r="AH40" s="47"/>
      <c r="AI40" s="47"/>
      <c r="AJ40" s="11">
        <f t="shared" si="2"/>
        <v>8</v>
      </c>
      <c r="AK40" s="171">
        <f t="shared" si="3"/>
        <v>0</v>
      </c>
      <c r="AL40" s="189">
        <f t="shared" si="4"/>
        <v>0</v>
      </c>
      <c r="AM40" s="20"/>
      <c r="AN40" s="7"/>
      <c r="AO40" s="7"/>
      <c r="AP40" s="16"/>
      <c r="AQ40" s="16"/>
      <c r="AR40" s="16"/>
    </row>
    <row r="41" spans="1:44" s="17" customFormat="1" ht="21" customHeight="1">
      <c r="A41" s="323" t="s">
        <v>10</v>
      </c>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11">
        <f>SUM(AJ8:AJ40)</f>
        <v>36</v>
      </c>
      <c r="AK41" s="11">
        <f>SUM(AK8:AK40)</f>
        <v>7</v>
      </c>
      <c r="AL41" s="11">
        <f>SUM(AL8:AL40)</f>
        <v>0</v>
      </c>
      <c r="AM41" s="21" t="s">
        <v>11</v>
      </c>
      <c r="AN41" s="21" t="s">
        <v>12</v>
      </c>
      <c r="AO41" s="21" t="s">
        <v>13</v>
      </c>
      <c r="AP41" s="20"/>
      <c r="AQ41" s="20"/>
    </row>
    <row r="42" spans="1:44" s="17" customFormat="1" ht="21" customHeight="1">
      <c r="A42" s="324" t="s">
        <v>1410</v>
      </c>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6"/>
      <c r="AM42" s="84"/>
      <c r="AN42" s="84"/>
      <c r="AO42" s="84"/>
      <c r="AP42" s="173"/>
      <c r="AQ42" s="173"/>
    </row>
    <row r="43" spans="1:44">
      <c r="A43" s="7"/>
      <c r="B43" s="7"/>
      <c r="C43" s="327"/>
      <c r="D43" s="327"/>
      <c r="H43" s="22"/>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4">
      <c r="C44" s="15"/>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15"/>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4">
      <c r="C46" s="327"/>
      <c r="D46" s="32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4">
      <c r="C47" s="327"/>
      <c r="D47" s="327"/>
      <c r="E47" s="327"/>
      <c r="F47" s="327"/>
      <c r="G47" s="327"/>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4">
      <c r="C48" s="327"/>
      <c r="D48" s="327"/>
      <c r="E48" s="327"/>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27"/>
      <c r="D49" s="327"/>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3">
    <mergeCell ref="C48:E48"/>
    <mergeCell ref="C49:D49"/>
    <mergeCell ref="C47:G47"/>
    <mergeCell ref="C46:D46"/>
    <mergeCell ref="C43:D43"/>
    <mergeCell ref="AM19:AN19"/>
    <mergeCell ref="A41:AI41"/>
    <mergeCell ref="A42:AL42"/>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6 E7:G20 I7:N20 Q7:AI20">
    <cfRule type="expression" dxfId="105" priority="6">
      <formula>IF(E$6="CN",1,0)</formula>
    </cfRule>
  </conditionalFormatting>
  <conditionalFormatting sqref="E6:AI6 E7:G40 I7:N40 Q7:AI40">
    <cfRule type="expression" dxfId="104" priority="5">
      <formula>IF(E$6="CN",1,0)</formula>
    </cfRule>
  </conditionalFormatting>
  <conditionalFormatting sqref="H7:H20">
    <cfRule type="expression" dxfId="103" priority="4">
      <formula>IF(H$6="CN",1,0)</formula>
    </cfRule>
  </conditionalFormatting>
  <conditionalFormatting sqref="H7:H40">
    <cfRule type="expression" dxfId="102" priority="3">
      <formula>IF(H$6="CN",1,0)</formula>
    </cfRule>
  </conditionalFormatting>
  <conditionalFormatting sqref="O7:P20">
    <cfRule type="expression" dxfId="101" priority="2">
      <formula>IF(O$6="CN",1,0)</formula>
    </cfRule>
  </conditionalFormatting>
  <conditionalFormatting sqref="O7:P40">
    <cfRule type="expression" dxfId="100" priority="1">
      <formula>IF(O$6="CN",1,0)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45"/>
  <sheetViews>
    <sheetView topLeftCell="A6" zoomScale="90" zoomScaleNormal="90" workbookViewId="0">
      <selection activeCell="X16" sqref="X16"/>
    </sheetView>
  </sheetViews>
  <sheetFormatPr defaultColWidth="9.33203125" defaultRowHeight="18"/>
  <cols>
    <col min="1" max="1" width="7.83203125" style="16" customWidth="1"/>
    <col min="2" max="2" width="19.1640625" style="16" customWidth="1"/>
    <col min="3" max="3" width="24" style="16" customWidth="1"/>
    <col min="4" max="4" width="10" style="16" customWidth="1"/>
    <col min="5" max="35" width="4" style="16" customWidth="1"/>
    <col min="36" max="37" width="7" style="16" customWidth="1"/>
    <col min="38" max="38" width="7.1640625" style="16" customWidth="1"/>
    <col min="39" max="16384" width="9.33203125" style="16"/>
  </cols>
  <sheetData>
    <row r="1" spans="1:38" ht="23.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ht="23.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ht="31.5" customHeight="1">
      <c r="A3" s="320" t="s">
        <v>512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1" customHeight="1">
      <c r="A7" s="29">
        <v>1</v>
      </c>
      <c r="B7" s="29" t="s">
        <v>204</v>
      </c>
      <c r="C7" s="30" t="s">
        <v>205</v>
      </c>
      <c r="D7" s="31" t="s">
        <v>19</v>
      </c>
      <c r="E7" s="59"/>
      <c r="F7" s="60"/>
      <c r="G7" s="60"/>
      <c r="H7" s="60"/>
      <c r="I7" s="60"/>
      <c r="J7" s="60"/>
      <c r="K7" s="60"/>
      <c r="L7" s="60"/>
      <c r="M7" s="60"/>
      <c r="N7" s="60"/>
      <c r="O7" s="60"/>
      <c r="P7" s="60"/>
      <c r="Q7" s="60"/>
      <c r="R7" s="60"/>
      <c r="S7" s="60"/>
      <c r="T7" s="60"/>
      <c r="U7" s="60"/>
      <c r="V7" s="60"/>
      <c r="W7" s="61"/>
      <c r="X7" s="60"/>
      <c r="Y7" s="60"/>
      <c r="Z7" s="60"/>
      <c r="AA7" s="60"/>
      <c r="AB7" s="60"/>
      <c r="AC7" s="61"/>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206</v>
      </c>
      <c r="C8" s="30" t="s">
        <v>207</v>
      </c>
      <c r="D8" s="31" t="s">
        <v>37</v>
      </c>
      <c r="E8" s="59"/>
      <c r="F8" s="60"/>
      <c r="G8" s="60"/>
      <c r="H8" s="60"/>
      <c r="I8" s="60"/>
      <c r="J8" s="60"/>
      <c r="K8" s="60"/>
      <c r="L8" s="60"/>
      <c r="M8" s="60"/>
      <c r="N8" s="60"/>
      <c r="O8" s="60"/>
      <c r="P8" s="60"/>
      <c r="Q8" s="60"/>
      <c r="R8" s="60"/>
      <c r="S8" s="60" t="s">
        <v>8</v>
      </c>
      <c r="T8" s="60"/>
      <c r="U8" s="60"/>
      <c r="V8" s="60"/>
      <c r="W8" s="61"/>
      <c r="X8" s="60" t="s">
        <v>8</v>
      </c>
      <c r="Y8" s="60"/>
      <c r="Z8" s="60"/>
      <c r="AA8" s="60"/>
      <c r="AB8" s="60"/>
      <c r="AC8" s="61"/>
      <c r="AD8" s="60"/>
      <c r="AE8" s="60"/>
      <c r="AF8" s="60"/>
      <c r="AG8" s="60"/>
      <c r="AH8" s="60"/>
      <c r="AI8" s="60"/>
      <c r="AJ8" s="11">
        <f t="shared" ref="AJ8:AJ37" si="2">COUNTIF(E8:AI8,"K")+2*COUNTIF(E8:AI8,"2K")+COUNTIF(E8:AI8,"TK")+COUNTIF(E8:AI8,"KT")+COUNTIF(E8:AI8,"PK")+COUNTIF(E8:AI8,"KP")+2*COUNTIF(E8:AI8,"K2")</f>
        <v>0</v>
      </c>
      <c r="AK8" s="171">
        <f t="shared" ref="AK8:AK37" si="3">COUNTIF(F8:AJ8,"P")+2*COUNTIF(F8:AJ8,"2P")+COUNTIF(F8:AJ8,"TP")+COUNTIF(F8:AJ8,"PT")+COUNTIF(F8:AJ8,"PK")+COUNTIF(F8:AJ8,"KP")+2*COUNTIF(F8:AJ8,"P2")</f>
        <v>0</v>
      </c>
      <c r="AL8" s="189">
        <f t="shared" ref="AL8:AL37" si="4">COUNTIF(E8:AI8,"T")+2*COUNTIF(E8:AI8,"2T")+2*COUNTIF(E8:AI8,"T2")+COUNTIF(E8:AI8,"PT")+COUNTIF(E8:AI8,"TP")+COUNTIF(E8:AI8,"TK")+COUNTIF(E8:AI8,"KT")</f>
        <v>2</v>
      </c>
    </row>
    <row r="9" spans="1:38" s="17" customFormat="1" ht="21" customHeight="1">
      <c r="A9" s="29">
        <v>3</v>
      </c>
      <c r="B9" s="29" t="s">
        <v>208</v>
      </c>
      <c r="C9" s="30" t="s">
        <v>209</v>
      </c>
      <c r="D9" s="31" t="s">
        <v>37</v>
      </c>
      <c r="E9" s="59"/>
      <c r="F9" s="60"/>
      <c r="G9" s="60"/>
      <c r="H9" s="60"/>
      <c r="I9" s="60" t="s">
        <v>6</v>
      </c>
      <c r="J9" s="60"/>
      <c r="K9" s="60"/>
      <c r="L9" s="60"/>
      <c r="M9" s="60"/>
      <c r="N9" s="60"/>
      <c r="O9" s="60"/>
      <c r="P9" s="60"/>
      <c r="Q9" s="60"/>
      <c r="R9" s="60"/>
      <c r="S9" s="60"/>
      <c r="T9" s="60"/>
      <c r="U9" s="60"/>
      <c r="V9" s="61"/>
      <c r="W9" s="61"/>
      <c r="X9" s="60"/>
      <c r="Y9" s="60"/>
      <c r="Z9" s="60"/>
      <c r="AA9" s="60"/>
      <c r="AB9" s="60"/>
      <c r="AC9" s="61"/>
      <c r="AD9" s="60"/>
      <c r="AE9" s="60"/>
      <c r="AF9" s="60"/>
      <c r="AG9" s="60"/>
      <c r="AH9" s="60"/>
      <c r="AI9" s="60"/>
      <c r="AJ9" s="11">
        <f t="shared" si="2"/>
        <v>1</v>
      </c>
      <c r="AK9" s="171">
        <f t="shared" si="3"/>
        <v>0</v>
      </c>
      <c r="AL9" s="189">
        <f t="shared" si="4"/>
        <v>0</v>
      </c>
    </row>
    <row r="10" spans="1:38" s="17" customFormat="1" ht="21" customHeight="1">
      <c r="A10" s="29">
        <v>4</v>
      </c>
      <c r="B10" s="29" t="s">
        <v>210</v>
      </c>
      <c r="C10" s="30" t="s">
        <v>211</v>
      </c>
      <c r="D10" s="31" t="s">
        <v>37</v>
      </c>
      <c r="E10" s="59"/>
      <c r="F10" s="60"/>
      <c r="G10" s="60"/>
      <c r="H10" s="60"/>
      <c r="I10" s="60"/>
      <c r="J10" s="60"/>
      <c r="K10" s="60"/>
      <c r="L10" s="60"/>
      <c r="M10" s="60"/>
      <c r="N10" s="60"/>
      <c r="O10" s="60"/>
      <c r="P10" s="60"/>
      <c r="Q10" s="60"/>
      <c r="R10" s="60"/>
      <c r="S10" s="60"/>
      <c r="T10" s="60"/>
      <c r="U10" s="60"/>
      <c r="V10" s="61"/>
      <c r="W10" s="61"/>
      <c r="X10" s="60"/>
      <c r="Y10" s="60"/>
      <c r="Z10" s="60"/>
      <c r="AA10" s="60"/>
      <c r="AB10" s="60"/>
      <c r="AC10" s="61"/>
      <c r="AD10" s="60"/>
      <c r="AE10" s="60"/>
      <c r="AF10" s="60"/>
      <c r="AG10" s="60"/>
      <c r="AH10" s="60"/>
      <c r="AI10" s="60"/>
      <c r="AJ10" s="11">
        <f t="shared" si="2"/>
        <v>0</v>
      </c>
      <c r="AK10" s="171">
        <f t="shared" si="3"/>
        <v>0</v>
      </c>
      <c r="AL10" s="189">
        <f t="shared" si="4"/>
        <v>0</v>
      </c>
    </row>
    <row r="11" spans="1:38" s="17" customFormat="1" ht="21" customHeight="1">
      <c r="A11" s="29">
        <v>5</v>
      </c>
      <c r="B11" s="29" t="s">
        <v>212</v>
      </c>
      <c r="C11" s="30" t="s">
        <v>213</v>
      </c>
      <c r="D11" s="31" t="s">
        <v>38</v>
      </c>
      <c r="E11" s="59"/>
      <c r="F11" s="60"/>
      <c r="G11" s="60"/>
      <c r="H11" s="60"/>
      <c r="I11" s="60"/>
      <c r="J11" s="60"/>
      <c r="K11" s="60"/>
      <c r="L11" s="60"/>
      <c r="M11" s="60"/>
      <c r="N11" s="60"/>
      <c r="O11" s="60"/>
      <c r="P11" s="60"/>
      <c r="Q11" s="60"/>
      <c r="R11" s="60"/>
      <c r="S11" s="60"/>
      <c r="T11" s="60"/>
      <c r="U11" s="60"/>
      <c r="V11" s="60"/>
      <c r="W11" s="61"/>
      <c r="X11" s="60"/>
      <c r="Y11" s="60"/>
      <c r="Z11" s="60"/>
      <c r="AA11" s="60"/>
      <c r="AB11" s="60"/>
      <c r="AC11" s="61"/>
      <c r="AD11" s="60"/>
      <c r="AE11" s="60"/>
      <c r="AF11" s="60"/>
      <c r="AG11" s="60"/>
      <c r="AH11" s="60"/>
      <c r="AI11" s="60"/>
      <c r="AJ11" s="11">
        <f t="shared" si="2"/>
        <v>0</v>
      </c>
      <c r="AK11" s="171">
        <f t="shared" si="3"/>
        <v>0</v>
      </c>
      <c r="AL11" s="189">
        <f t="shared" si="4"/>
        <v>0</v>
      </c>
    </row>
    <row r="12" spans="1:38" s="17" customFormat="1" ht="21" customHeight="1">
      <c r="A12" s="29">
        <v>6</v>
      </c>
      <c r="B12" s="29" t="s">
        <v>202</v>
      </c>
      <c r="C12" s="30" t="s">
        <v>203</v>
      </c>
      <c r="D12" s="31" t="s">
        <v>105</v>
      </c>
      <c r="E12" s="59"/>
      <c r="F12" s="60"/>
      <c r="G12" s="60"/>
      <c r="H12" s="60" t="s">
        <v>7</v>
      </c>
      <c r="I12" s="60"/>
      <c r="J12" s="60"/>
      <c r="K12" s="60"/>
      <c r="L12" s="60"/>
      <c r="M12" s="60"/>
      <c r="N12" s="60"/>
      <c r="O12" s="60"/>
      <c r="P12" s="60"/>
      <c r="Q12" s="60"/>
      <c r="R12" s="60"/>
      <c r="S12" s="60" t="s">
        <v>6</v>
      </c>
      <c r="T12" s="60"/>
      <c r="U12" s="60"/>
      <c r="V12" s="61"/>
      <c r="W12" s="61"/>
      <c r="X12" s="60" t="s">
        <v>8</v>
      </c>
      <c r="Y12" s="60"/>
      <c r="Z12" s="60"/>
      <c r="AA12" s="60"/>
      <c r="AB12" s="60"/>
      <c r="AC12" s="60"/>
      <c r="AD12" s="60"/>
      <c r="AE12" s="60"/>
      <c r="AF12" s="60"/>
      <c r="AG12" s="60"/>
      <c r="AH12" s="60"/>
      <c r="AI12" s="60"/>
      <c r="AJ12" s="11">
        <f t="shared" si="2"/>
        <v>1</v>
      </c>
      <c r="AK12" s="171">
        <f t="shared" si="3"/>
        <v>1</v>
      </c>
      <c r="AL12" s="189">
        <f t="shared" si="4"/>
        <v>1</v>
      </c>
    </row>
    <row r="13" spans="1:38" s="17" customFormat="1" ht="21" customHeight="1">
      <c r="A13" s="29">
        <v>7</v>
      </c>
      <c r="B13" s="29" t="s">
        <v>214</v>
      </c>
      <c r="C13" s="30" t="s">
        <v>215</v>
      </c>
      <c r="D13" s="31" t="s">
        <v>46</v>
      </c>
      <c r="E13" s="59"/>
      <c r="F13" s="60"/>
      <c r="G13" s="60"/>
      <c r="H13" s="60"/>
      <c r="I13" s="60"/>
      <c r="J13" s="60"/>
      <c r="K13" s="60"/>
      <c r="L13" s="60"/>
      <c r="M13" s="60"/>
      <c r="N13" s="60"/>
      <c r="O13" s="60"/>
      <c r="P13" s="60"/>
      <c r="Q13" s="60"/>
      <c r="R13" s="60"/>
      <c r="S13" s="60"/>
      <c r="T13" s="60"/>
      <c r="U13" s="60"/>
      <c r="V13" s="61"/>
      <c r="W13" s="61"/>
      <c r="X13" s="60"/>
      <c r="Y13" s="60"/>
      <c r="Z13" s="60"/>
      <c r="AA13" s="60"/>
      <c r="AB13" s="60"/>
      <c r="AC13" s="60"/>
      <c r="AD13" s="60"/>
      <c r="AE13" s="60"/>
      <c r="AF13" s="60"/>
      <c r="AG13" s="60"/>
      <c r="AH13" s="60"/>
      <c r="AI13" s="60"/>
      <c r="AJ13" s="11">
        <f t="shared" si="2"/>
        <v>0</v>
      </c>
      <c r="AK13" s="171">
        <f t="shared" si="3"/>
        <v>0</v>
      </c>
      <c r="AL13" s="189">
        <f t="shared" si="4"/>
        <v>0</v>
      </c>
    </row>
    <row r="14" spans="1:38" s="17" customFormat="1" ht="21" customHeight="1">
      <c r="A14" s="29">
        <v>8</v>
      </c>
      <c r="B14" s="29" t="s">
        <v>216</v>
      </c>
      <c r="C14" s="30" t="s">
        <v>217</v>
      </c>
      <c r="D14" s="31" t="s">
        <v>47</v>
      </c>
      <c r="E14" s="59"/>
      <c r="F14" s="60"/>
      <c r="G14" s="62"/>
      <c r="H14" s="62"/>
      <c r="I14" s="62"/>
      <c r="J14" s="62"/>
      <c r="K14" s="62"/>
      <c r="L14" s="62"/>
      <c r="M14" s="62"/>
      <c r="N14" s="62"/>
      <c r="O14" s="62"/>
      <c r="P14" s="62"/>
      <c r="Q14" s="62"/>
      <c r="R14" s="62"/>
      <c r="S14" s="62"/>
      <c r="T14" s="62"/>
      <c r="U14" s="62"/>
      <c r="V14" s="61"/>
      <c r="W14" s="61"/>
      <c r="X14" s="62"/>
      <c r="Y14" s="62"/>
      <c r="Z14" s="62"/>
      <c r="AA14" s="62"/>
      <c r="AB14" s="62"/>
      <c r="AC14" s="62"/>
      <c r="AD14" s="62"/>
      <c r="AE14" s="62"/>
      <c r="AF14" s="62"/>
      <c r="AG14" s="62"/>
      <c r="AH14" s="62"/>
      <c r="AI14" s="62"/>
      <c r="AJ14" s="11">
        <f t="shared" si="2"/>
        <v>0</v>
      </c>
      <c r="AK14" s="171">
        <f t="shared" si="3"/>
        <v>0</v>
      </c>
      <c r="AL14" s="189">
        <f t="shared" si="4"/>
        <v>0</v>
      </c>
    </row>
    <row r="15" spans="1:38" s="17" customFormat="1" ht="21" customHeight="1">
      <c r="A15" s="29">
        <v>9</v>
      </c>
      <c r="B15" s="29" t="s">
        <v>218</v>
      </c>
      <c r="C15" s="30" t="s">
        <v>219</v>
      </c>
      <c r="D15" s="31" t="s">
        <v>14</v>
      </c>
      <c r="E15" s="59"/>
      <c r="F15" s="60"/>
      <c r="G15" s="62"/>
      <c r="H15" s="62"/>
      <c r="I15" s="62"/>
      <c r="J15" s="62"/>
      <c r="K15" s="62"/>
      <c r="L15" s="62"/>
      <c r="M15" s="62"/>
      <c r="N15" s="62"/>
      <c r="O15" s="62"/>
      <c r="P15" s="62"/>
      <c r="Q15" s="62"/>
      <c r="R15" s="62"/>
      <c r="S15" s="62"/>
      <c r="T15" s="62"/>
      <c r="U15" s="62"/>
      <c r="V15" s="61"/>
      <c r="W15" s="61"/>
      <c r="X15" s="62" t="s">
        <v>8</v>
      </c>
      <c r="Y15" s="62"/>
      <c r="Z15" s="62"/>
      <c r="AA15" s="62"/>
      <c r="AB15" s="62"/>
      <c r="AC15" s="62"/>
      <c r="AD15" s="62"/>
      <c r="AE15" s="62"/>
      <c r="AF15" s="62"/>
      <c r="AG15" s="62"/>
      <c r="AH15" s="62"/>
      <c r="AI15" s="62"/>
      <c r="AJ15" s="11">
        <f t="shared" si="2"/>
        <v>0</v>
      </c>
      <c r="AK15" s="171">
        <f t="shared" si="3"/>
        <v>0</v>
      </c>
      <c r="AL15" s="189">
        <f t="shared" si="4"/>
        <v>1</v>
      </c>
    </row>
    <row r="16" spans="1:38" s="17" customFormat="1" ht="21" customHeight="1">
      <c r="A16" s="29">
        <v>10</v>
      </c>
      <c r="B16" s="29" t="s">
        <v>222</v>
      </c>
      <c r="C16" s="30" t="s">
        <v>124</v>
      </c>
      <c r="D16" s="31" t="s">
        <v>87</v>
      </c>
      <c r="E16" s="195"/>
      <c r="F16" s="196"/>
      <c r="G16" s="196"/>
      <c r="H16" s="196"/>
      <c r="I16" s="196"/>
      <c r="J16" s="196"/>
      <c r="K16" s="196"/>
      <c r="L16" s="196"/>
      <c r="M16" s="196"/>
      <c r="N16" s="196"/>
      <c r="O16" s="196"/>
      <c r="P16" s="196"/>
      <c r="Q16" s="196"/>
      <c r="R16" s="196"/>
      <c r="S16" s="196"/>
      <c r="T16" s="196"/>
      <c r="U16" s="196"/>
      <c r="V16" s="197"/>
      <c r="W16" s="197"/>
      <c r="X16" s="196"/>
      <c r="Y16" s="196"/>
      <c r="Z16" s="196"/>
      <c r="AA16" s="196"/>
      <c r="AB16" s="196"/>
      <c r="AC16" s="196"/>
      <c r="AD16" s="196"/>
      <c r="AE16" s="196"/>
      <c r="AF16" s="196"/>
      <c r="AG16" s="196"/>
      <c r="AH16" s="196"/>
      <c r="AI16" s="196"/>
      <c r="AJ16" s="11">
        <f t="shared" si="2"/>
        <v>0</v>
      </c>
      <c r="AK16" s="171">
        <f t="shared" si="3"/>
        <v>0</v>
      </c>
      <c r="AL16" s="189">
        <f t="shared" si="4"/>
        <v>0</v>
      </c>
    </row>
    <row r="17" spans="1:38" s="17" customFormat="1" ht="21" customHeight="1">
      <c r="A17" s="29">
        <v>11</v>
      </c>
      <c r="B17" s="29" t="s">
        <v>223</v>
      </c>
      <c r="C17" s="30" t="s">
        <v>224</v>
      </c>
      <c r="D17" s="31" t="s">
        <v>20</v>
      </c>
      <c r="E17" s="59"/>
      <c r="F17" s="60"/>
      <c r="G17" s="60"/>
      <c r="H17" s="60"/>
      <c r="I17" s="60"/>
      <c r="J17" s="60"/>
      <c r="K17" s="60"/>
      <c r="L17" s="60" t="s">
        <v>6</v>
      </c>
      <c r="M17" s="60"/>
      <c r="N17" s="60"/>
      <c r="O17" s="60"/>
      <c r="P17" s="60"/>
      <c r="Q17" s="60"/>
      <c r="R17" s="60"/>
      <c r="S17" s="60" t="s">
        <v>8</v>
      </c>
      <c r="T17" s="60"/>
      <c r="U17" s="60"/>
      <c r="V17" s="61"/>
      <c r="W17" s="61"/>
      <c r="X17" s="60"/>
      <c r="Y17" s="60"/>
      <c r="Z17" s="60"/>
      <c r="AA17" s="60"/>
      <c r="AB17" s="60"/>
      <c r="AC17" s="60"/>
      <c r="AD17" s="60"/>
      <c r="AE17" s="60"/>
      <c r="AF17" s="60"/>
      <c r="AG17" s="60"/>
      <c r="AH17" s="60"/>
      <c r="AI17" s="60"/>
      <c r="AJ17" s="11">
        <f t="shared" si="2"/>
        <v>1</v>
      </c>
      <c r="AK17" s="171">
        <f t="shared" si="3"/>
        <v>0</v>
      </c>
      <c r="AL17" s="189">
        <f t="shared" si="4"/>
        <v>1</v>
      </c>
    </row>
    <row r="18" spans="1:38" s="17" customFormat="1" ht="21" customHeight="1">
      <c r="A18" s="29">
        <v>12</v>
      </c>
      <c r="B18" s="29" t="s">
        <v>225</v>
      </c>
      <c r="C18" s="30" t="s">
        <v>111</v>
      </c>
      <c r="D18" s="31" t="s">
        <v>226</v>
      </c>
      <c r="E18" s="59"/>
      <c r="F18" s="60"/>
      <c r="G18" s="60"/>
      <c r="H18" s="60"/>
      <c r="I18" s="60"/>
      <c r="J18" s="60"/>
      <c r="K18" s="60"/>
      <c r="L18" s="60"/>
      <c r="M18" s="60"/>
      <c r="N18" s="60"/>
      <c r="O18" s="60"/>
      <c r="P18" s="60"/>
      <c r="Q18" s="60"/>
      <c r="R18" s="60"/>
      <c r="S18" s="60"/>
      <c r="T18" s="60"/>
      <c r="U18" s="60"/>
      <c r="V18" s="61"/>
      <c r="W18" s="61"/>
      <c r="X18" s="60"/>
      <c r="Y18" s="60"/>
      <c r="Z18" s="60"/>
      <c r="AA18" s="60"/>
      <c r="AB18" s="60"/>
      <c r="AC18" s="60"/>
      <c r="AD18" s="60"/>
      <c r="AE18" s="60"/>
      <c r="AF18" s="60"/>
      <c r="AG18" s="60"/>
      <c r="AH18" s="60"/>
      <c r="AI18" s="60"/>
      <c r="AJ18" s="11">
        <f t="shared" si="2"/>
        <v>0</v>
      </c>
      <c r="AK18" s="171">
        <f t="shared" si="3"/>
        <v>0</v>
      </c>
      <c r="AL18" s="189">
        <f t="shared" si="4"/>
        <v>0</v>
      </c>
    </row>
    <row r="19" spans="1:38" s="17" customFormat="1" ht="21" customHeight="1">
      <c r="A19" s="29">
        <v>13</v>
      </c>
      <c r="B19" s="29" t="s">
        <v>227</v>
      </c>
      <c r="C19" s="30" t="s">
        <v>228</v>
      </c>
      <c r="D19" s="31" t="s">
        <v>50</v>
      </c>
      <c r="E19" s="51"/>
      <c r="F19" s="63"/>
      <c r="G19" s="52"/>
      <c r="H19" s="53" t="s">
        <v>7</v>
      </c>
      <c r="I19" s="53"/>
      <c r="J19" s="53"/>
      <c r="K19" s="53"/>
      <c r="L19" s="53"/>
      <c r="M19" s="53"/>
      <c r="N19" s="53"/>
      <c r="O19" s="53"/>
      <c r="P19" s="52"/>
      <c r="Q19" s="52"/>
      <c r="R19" s="64"/>
      <c r="S19" s="52"/>
      <c r="T19" s="52"/>
      <c r="U19" s="52"/>
      <c r="V19" s="61"/>
      <c r="W19" s="61"/>
      <c r="X19" s="64"/>
      <c r="Y19" s="52"/>
      <c r="Z19" s="52"/>
      <c r="AA19" s="52"/>
      <c r="AB19" s="52"/>
      <c r="AC19" s="63"/>
      <c r="AD19" s="63"/>
      <c r="AE19" s="63"/>
      <c r="AF19" s="63"/>
      <c r="AG19" s="63"/>
      <c r="AH19" s="63"/>
      <c r="AI19" s="63"/>
      <c r="AJ19" s="11">
        <f t="shared" si="2"/>
        <v>0</v>
      </c>
      <c r="AK19" s="171">
        <f t="shared" si="3"/>
        <v>1</v>
      </c>
      <c r="AL19" s="189">
        <f t="shared" si="4"/>
        <v>0</v>
      </c>
    </row>
    <row r="20" spans="1:38" s="17" customFormat="1" ht="21" customHeight="1">
      <c r="A20" s="29">
        <v>14</v>
      </c>
      <c r="B20" s="29" t="s">
        <v>177</v>
      </c>
      <c r="C20" s="30" t="s">
        <v>178</v>
      </c>
      <c r="D20" s="31" t="s">
        <v>99</v>
      </c>
      <c r="E20" s="59"/>
      <c r="F20" s="60"/>
      <c r="G20" s="60"/>
      <c r="H20" s="60"/>
      <c r="I20" s="60"/>
      <c r="J20" s="60"/>
      <c r="K20" s="60"/>
      <c r="L20" s="60"/>
      <c r="M20" s="60"/>
      <c r="N20" s="60"/>
      <c r="O20" s="60"/>
      <c r="P20" s="60"/>
      <c r="Q20" s="60"/>
      <c r="R20" s="60"/>
      <c r="S20" s="60"/>
      <c r="T20" s="60"/>
      <c r="U20" s="60"/>
      <c r="V20" s="61"/>
      <c r="W20" s="61"/>
      <c r="X20" s="60"/>
      <c r="Y20" s="60"/>
      <c r="Z20" s="60"/>
      <c r="AA20" s="60"/>
      <c r="AB20" s="60"/>
      <c r="AC20" s="60"/>
      <c r="AD20" s="60"/>
      <c r="AE20" s="60"/>
      <c r="AF20" s="60"/>
      <c r="AG20" s="60"/>
      <c r="AH20" s="60"/>
      <c r="AI20" s="60"/>
      <c r="AJ20" s="11">
        <f t="shared" si="2"/>
        <v>0</v>
      </c>
      <c r="AK20" s="171">
        <f t="shared" si="3"/>
        <v>0</v>
      </c>
      <c r="AL20" s="189">
        <f t="shared" si="4"/>
        <v>0</v>
      </c>
    </row>
    <row r="21" spans="1:38" s="17" customFormat="1" ht="21" customHeight="1">
      <c r="A21" s="29">
        <v>15</v>
      </c>
      <c r="B21" s="29" t="s">
        <v>229</v>
      </c>
      <c r="C21" s="30" t="s">
        <v>230</v>
      </c>
      <c r="D21" s="31" t="s">
        <v>26</v>
      </c>
      <c r="E21" s="59"/>
      <c r="F21" s="60"/>
      <c r="G21" s="60"/>
      <c r="H21" s="60"/>
      <c r="I21" s="60"/>
      <c r="J21" s="60"/>
      <c r="K21" s="60"/>
      <c r="L21" s="60"/>
      <c r="M21" s="60"/>
      <c r="N21" s="60"/>
      <c r="O21" s="65"/>
      <c r="P21" s="60"/>
      <c r="Q21" s="60"/>
      <c r="R21" s="60"/>
      <c r="S21" s="60"/>
      <c r="T21" s="60"/>
      <c r="U21" s="60"/>
      <c r="V21" s="61"/>
      <c r="W21" s="61"/>
      <c r="X21" s="60"/>
      <c r="Y21" s="60"/>
      <c r="Z21" s="60"/>
      <c r="AA21" s="60"/>
      <c r="AB21" s="60"/>
      <c r="AC21" s="60"/>
      <c r="AD21" s="60"/>
      <c r="AE21" s="60"/>
      <c r="AF21" s="60"/>
      <c r="AG21" s="60"/>
      <c r="AH21" s="60"/>
      <c r="AI21" s="60"/>
      <c r="AJ21" s="11">
        <f t="shared" si="2"/>
        <v>0</v>
      </c>
      <c r="AK21" s="171">
        <f t="shared" si="3"/>
        <v>0</v>
      </c>
      <c r="AL21" s="189">
        <f t="shared" si="4"/>
        <v>0</v>
      </c>
    </row>
    <row r="22" spans="1:38" s="17" customFormat="1" ht="21" customHeight="1">
      <c r="A22" s="29">
        <v>16</v>
      </c>
      <c r="B22" s="29" t="s">
        <v>231</v>
      </c>
      <c r="C22" s="30" t="s">
        <v>232</v>
      </c>
      <c r="D22" s="31" t="s">
        <v>26</v>
      </c>
      <c r="E22" s="59"/>
      <c r="F22" s="60"/>
      <c r="G22" s="60"/>
      <c r="H22" s="60"/>
      <c r="I22" s="60"/>
      <c r="J22" s="60"/>
      <c r="K22" s="60"/>
      <c r="L22" s="60"/>
      <c r="M22" s="60"/>
      <c r="N22" s="60"/>
      <c r="O22" s="60"/>
      <c r="P22" s="60"/>
      <c r="Q22" s="60"/>
      <c r="R22" s="60"/>
      <c r="S22" s="60"/>
      <c r="T22" s="60"/>
      <c r="U22" s="60"/>
      <c r="V22" s="61"/>
      <c r="W22" s="61"/>
      <c r="X22" s="60"/>
      <c r="Y22" s="60"/>
      <c r="Z22" s="60"/>
      <c r="AA22" s="60"/>
      <c r="AB22" s="60"/>
      <c r="AC22" s="60"/>
      <c r="AD22" s="60"/>
      <c r="AE22" s="60"/>
      <c r="AF22" s="60"/>
      <c r="AG22" s="60"/>
      <c r="AH22" s="60"/>
      <c r="AI22" s="60"/>
      <c r="AJ22" s="11">
        <f t="shared" si="2"/>
        <v>0</v>
      </c>
      <c r="AK22" s="171">
        <f t="shared" si="3"/>
        <v>0</v>
      </c>
      <c r="AL22" s="189">
        <f t="shared" si="4"/>
        <v>0</v>
      </c>
    </row>
    <row r="23" spans="1:38" s="17" customFormat="1" ht="21" customHeight="1">
      <c r="A23" s="29">
        <v>17</v>
      </c>
      <c r="B23" s="29" t="s">
        <v>233</v>
      </c>
      <c r="C23" s="30" t="s">
        <v>234</v>
      </c>
      <c r="D23" s="31" t="s">
        <v>96</v>
      </c>
      <c r="E23" s="59"/>
      <c r="F23" s="60"/>
      <c r="G23" s="60"/>
      <c r="H23" s="60" t="s">
        <v>7</v>
      </c>
      <c r="I23" s="60"/>
      <c r="J23" s="60"/>
      <c r="K23" s="60"/>
      <c r="L23" s="60"/>
      <c r="M23" s="60"/>
      <c r="N23" s="60"/>
      <c r="O23" s="60"/>
      <c r="P23" s="60"/>
      <c r="Q23" s="60"/>
      <c r="R23" s="60"/>
      <c r="S23" s="60" t="s">
        <v>7</v>
      </c>
      <c r="T23" s="60"/>
      <c r="U23" s="60"/>
      <c r="V23" s="61"/>
      <c r="W23" s="61" t="s">
        <v>7</v>
      </c>
      <c r="X23" s="60"/>
      <c r="Y23" s="60"/>
      <c r="Z23" s="60"/>
      <c r="AA23" s="60"/>
      <c r="AB23" s="60"/>
      <c r="AC23" s="60"/>
      <c r="AD23" s="60"/>
      <c r="AE23" s="60"/>
      <c r="AF23" s="60"/>
      <c r="AG23" s="60"/>
      <c r="AH23" s="60"/>
      <c r="AI23" s="60"/>
      <c r="AJ23" s="11">
        <f t="shared" si="2"/>
        <v>0</v>
      </c>
      <c r="AK23" s="171">
        <f t="shared" si="3"/>
        <v>3</v>
      </c>
      <c r="AL23" s="189">
        <f t="shared" si="4"/>
        <v>0</v>
      </c>
    </row>
    <row r="24" spans="1:38" s="17" customFormat="1" ht="21" customHeight="1">
      <c r="A24" s="29">
        <v>18</v>
      </c>
      <c r="B24" s="29" t="s">
        <v>235</v>
      </c>
      <c r="C24" s="30" t="s">
        <v>66</v>
      </c>
      <c r="D24" s="31" t="s">
        <v>53</v>
      </c>
      <c r="E24" s="59"/>
      <c r="F24" s="60"/>
      <c r="G24" s="60"/>
      <c r="H24" s="60"/>
      <c r="I24" s="60"/>
      <c r="J24" s="60"/>
      <c r="K24" s="60"/>
      <c r="L24" s="60"/>
      <c r="M24" s="60"/>
      <c r="N24" s="60"/>
      <c r="O24" s="60"/>
      <c r="P24" s="60"/>
      <c r="Q24" s="60"/>
      <c r="R24" s="60"/>
      <c r="S24" s="60"/>
      <c r="T24" s="60"/>
      <c r="U24" s="60"/>
      <c r="V24" s="61"/>
      <c r="W24" s="61"/>
      <c r="X24" s="60"/>
      <c r="Y24" s="60"/>
      <c r="Z24" s="60"/>
      <c r="AA24" s="60"/>
      <c r="AB24" s="60"/>
      <c r="AC24" s="60"/>
      <c r="AD24" s="60"/>
      <c r="AE24" s="60"/>
      <c r="AF24" s="60"/>
      <c r="AG24" s="60"/>
      <c r="AH24" s="60"/>
      <c r="AI24" s="60"/>
      <c r="AJ24" s="11">
        <f t="shared" si="2"/>
        <v>0</v>
      </c>
      <c r="AK24" s="171">
        <f t="shared" si="3"/>
        <v>0</v>
      </c>
      <c r="AL24" s="189">
        <f t="shared" si="4"/>
        <v>0</v>
      </c>
    </row>
    <row r="25" spans="1:38" s="17" customFormat="1" ht="21" customHeight="1">
      <c r="A25" s="29">
        <v>19</v>
      </c>
      <c r="B25" s="29" t="s">
        <v>236</v>
      </c>
      <c r="C25" s="30" t="s">
        <v>54</v>
      </c>
      <c r="D25" s="31" t="s">
        <v>144</v>
      </c>
      <c r="E25" s="59"/>
      <c r="F25" s="60"/>
      <c r="G25" s="60"/>
      <c r="H25" s="60"/>
      <c r="I25" s="60"/>
      <c r="J25" s="60"/>
      <c r="K25" s="60"/>
      <c r="L25" s="60"/>
      <c r="M25" s="60"/>
      <c r="N25" s="60"/>
      <c r="O25" s="60"/>
      <c r="P25" s="60"/>
      <c r="Q25" s="60"/>
      <c r="R25" s="60"/>
      <c r="S25" s="60"/>
      <c r="T25" s="60"/>
      <c r="U25" s="60"/>
      <c r="V25" s="61"/>
      <c r="W25" s="61"/>
      <c r="X25" s="60"/>
      <c r="Y25" s="60"/>
      <c r="Z25" s="60"/>
      <c r="AA25" s="60"/>
      <c r="AB25" s="60"/>
      <c r="AC25" s="60"/>
      <c r="AD25" s="60"/>
      <c r="AE25" s="60"/>
      <c r="AF25" s="60"/>
      <c r="AG25" s="60"/>
      <c r="AH25" s="60"/>
      <c r="AI25" s="60"/>
      <c r="AJ25" s="11">
        <f t="shared" si="2"/>
        <v>0</v>
      </c>
      <c r="AK25" s="171">
        <f t="shared" si="3"/>
        <v>0</v>
      </c>
      <c r="AL25" s="189">
        <f t="shared" si="4"/>
        <v>0</v>
      </c>
    </row>
    <row r="26" spans="1:38" s="17" customFormat="1" ht="21" customHeight="1">
      <c r="A26" s="29">
        <v>20</v>
      </c>
      <c r="B26" s="29" t="s">
        <v>237</v>
      </c>
      <c r="C26" s="30" t="s">
        <v>106</v>
      </c>
      <c r="D26" s="31" t="s">
        <v>144</v>
      </c>
      <c r="E26" s="59"/>
      <c r="F26" s="60"/>
      <c r="G26" s="60"/>
      <c r="H26" s="60" t="s">
        <v>6</v>
      </c>
      <c r="I26" s="60" t="s">
        <v>6</v>
      </c>
      <c r="J26" s="60"/>
      <c r="K26" s="60"/>
      <c r="L26" s="60" t="s">
        <v>6</v>
      </c>
      <c r="M26" s="60"/>
      <c r="N26" s="60"/>
      <c r="O26" s="60" t="s">
        <v>6</v>
      </c>
      <c r="P26" s="60" t="s">
        <v>6</v>
      </c>
      <c r="Q26" s="60" t="s">
        <v>6</v>
      </c>
      <c r="R26" s="60"/>
      <c r="S26" s="60" t="s">
        <v>6</v>
      </c>
      <c r="T26" s="60"/>
      <c r="U26" s="60"/>
      <c r="V26" s="61" t="s">
        <v>6</v>
      </c>
      <c r="W26" s="61" t="s">
        <v>6</v>
      </c>
      <c r="X26" s="60" t="s">
        <v>6</v>
      </c>
      <c r="Y26" s="60"/>
      <c r="Z26" s="60"/>
      <c r="AA26" s="60"/>
      <c r="AB26" s="60"/>
      <c r="AC26" s="61"/>
      <c r="AD26" s="60"/>
      <c r="AE26" s="60"/>
      <c r="AF26" s="60"/>
      <c r="AG26" s="60"/>
      <c r="AH26" s="60"/>
      <c r="AI26" s="60"/>
      <c r="AJ26" s="11">
        <f t="shared" si="2"/>
        <v>10</v>
      </c>
      <c r="AK26" s="171">
        <f t="shared" si="3"/>
        <v>0</v>
      </c>
      <c r="AL26" s="189">
        <f t="shared" si="4"/>
        <v>0</v>
      </c>
    </row>
    <row r="27" spans="1:38" s="17" customFormat="1" ht="21" customHeight="1">
      <c r="A27" s="29">
        <v>21</v>
      </c>
      <c r="B27" s="29">
        <v>2010110136</v>
      </c>
      <c r="C27" s="30" t="s">
        <v>499</v>
      </c>
      <c r="D27" s="31" t="s">
        <v>21</v>
      </c>
      <c r="E27" s="59"/>
      <c r="F27" s="60"/>
      <c r="G27" s="60"/>
      <c r="H27" s="60"/>
      <c r="I27" s="60"/>
      <c r="J27" s="60"/>
      <c r="K27" s="60"/>
      <c r="L27" s="60"/>
      <c r="M27" s="60"/>
      <c r="N27" s="60"/>
      <c r="O27" s="60"/>
      <c r="P27" s="60"/>
      <c r="Q27" s="60"/>
      <c r="R27" s="60"/>
      <c r="S27" s="60"/>
      <c r="T27" s="60"/>
      <c r="U27" s="60"/>
      <c r="V27" s="60"/>
      <c r="W27" s="61"/>
      <c r="X27" s="60"/>
      <c r="Y27" s="60"/>
      <c r="Z27" s="60"/>
      <c r="AA27" s="60"/>
      <c r="AB27" s="60"/>
      <c r="AC27" s="61"/>
      <c r="AD27" s="60"/>
      <c r="AE27" s="60"/>
      <c r="AF27" s="60"/>
      <c r="AG27" s="60"/>
      <c r="AH27" s="60"/>
      <c r="AI27" s="60"/>
      <c r="AJ27" s="11">
        <f t="shared" si="2"/>
        <v>0</v>
      </c>
      <c r="AK27" s="171">
        <f t="shared" si="3"/>
        <v>0</v>
      </c>
      <c r="AL27" s="189">
        <f t="shared" si="4"/>
        <v>0</v>
      </c>
    </row>
    <row r="28" spans="1:38" s="17" customFormat="1" ht="21" customHeight="1">
      <c r="A28" s="29">
        <v>22</v>
      </c>
      <c r="B28" s="29" t="s">
        <v>238</v>
      </c>
      <c r="C28" s="30" t="s">
        <v>239</v>
      </c>
      <c r="D28" s="31" t="s">
        <v>73</v>
      </c>
      <c r="E28" s="59"/>
      <c r="F28" s="60"/>
      <c r="G28" s="60"/>
      <c r="H28" s="60"/>
      <c r="I28" s="60"/>
      <c r="J28" s="60"/>
      <c r="K28" s="60"/>
      <c r="L28" s="60" t="s">
        <v>6</v>
      </c>
      <c r="M28" s="60"/>
      <c r="N28" s="60"/>
      <c r="O28" s="60"/>
      <c r="P28" s="60"/>
      <c r="Q28" s="60"/>
      <c r="R28" s="60"/>
      <c r="S28" s="60"/>
      <c r="T28" s="60"/>
      <c r="U28" s="60"/>
      <c r="V28" s="61"/>
      <c r="W28" s="61"/>
      <c r="X28" s="60"/>
      <c r="Y28" s="60"/>
      <c r="Z28" s="60"/>
      <c r="AA28" s="60"/>
      <c r="AB28" s="60"/>
      <c r="AC28" s="61"/>
      <c r="AD28" s="60"/>
      <c r="AE28" s="60"/>
      <c r="AF28" s="60"/>
      <c r="AG28" s="60"/>
      <c r="AH28" s="60"/>
      <c r="AI28" s="60"/>
      <c r="AJ28" s="11">
        <f t="shared" si="2"/>
        <v>1</v>
      </c>
      <c r="AK28" s="171">
        <f t="shared" si="3"/>
        <v>0</v>
      </c>
      <c r="AL28" s="189">
        <f t="shared" si="4"/>
        <v>0</v>
      </c>
    </row>
    <row r="29" spans="1:38" s="17" customFormat="1" ht="21" customHeight="1">
      <c r="A29" s="29">
        <v>23</v>
      </c>
      <c r="B29" s="29" t="s">
        <v>240</v>
      </c>
      <c r="C29" s="30" t="s">
        <v>241</v>
      </c>
      <c r="D29" s="31" t="s">
        <v>73</v>
      </c>
      <c r="E29" s="59"/>
      <c r="F29" s="60"/>
      <c r="G29" s="60"/>
      <c r="H29" s="60"/>
      <c r="I29" s="60"/>
      <c r="J29" s="60"/>
      <c r="K29" s="60"/>
      <c r="L29" s="60"/>
      <c r="M29" s="60"/>
      <c r="N29" s="60"/>
      <c r="O29" s="60"/>
      <c r="P29" s="60"/>
      <c r="Q29" s="60"/>
      <c r="R29" s="60"/>
      <c r="S29" s="60"/>
      <c r="T29" s="60"/>
      <c r="U29" s="60"/>
      <c r="V29" s="61"/>
      <c r="W29" s="61"/>
      <c r="X29" s="60"/>
      <c r="Y29" s="60"/>
      <c r="Z29" s="60"/>
      <c r="AA29" s="60"/>
      <c r="AB29" s="60"/>
      <c r="AC29" s="61"/>
      <c r="AD29" s="60"/>
      <c r="AE29" s="60"/>
      <c r="AF29" s="60"/>
      <c r="AG29" s="60"/>
      <c r="AH29" s="60"/>
      <c r="AI29" s="60"/>
      <c r="AJ29" s="11">
        <f t="shared" si="2"/>
        <v>0</v>
      </c>
      <c r="AK29" s="171">
        <f t="shared" si="3"/>
        <v>0</v>
      </c>
      <c r="AL29" s="189">
        <f t="shared" si="4"/>
        <v>0</v>
      </c>
    </row>
    <row r="30" spans="1:38" s="17" customFormat="1" ht="21" customHeight="1">
      <c r="A30" s="29">
        <v>24</v>
      </c>
      <c r="B30" s="29" t="s">
        <v>242</v>
      </c>
      <c r="C30" s="30" t="s">
        <v>243</v>
      </c>
      <c r="D30" s="31" t="s">
        <v>41</v>
      </c>
      <c r="E30" s="59"/>
      <c r="F30" s="60"/>
      <c r="G30" s="60"/>
      <c r="H30" s="60"/>
      <c r="I30" s="60"/>
      <c r="J30" s="60"/>
      <c r="K30" s="60"/>
      <c r="L30" s="60"/>
      <c r="M30" s="60"/>
      <c r="N30" s="60"/>
      <c r="O30" s="60"/>
      <c r="P30" s="60"/>
      <c r="Q30" s="60"/>
      <c r="R30" s="60"/>
      <c r="S30" s="60"/>
      <c r="T30" s="60"/>
      <c r="U30" s="60"/>
      <c r="V30" s="61"/>
      <c r="W30" s="61"/>
      <c r="X30" s="60"/>
      <c r="Y30" s="60"/>
      <c r="Z30" s="60"/>
      <c r="AA30" s="60"/>
      <c r="AB30" s="60"/>
      <c r="AC30" s="61"/>
      <c r="AD30" s="60"/>
      <c r="AE30" s="60"/>
      <c r="AF30" s="60"/>
      <c r="AG30" s="60"/>
      <c r="AH30" s="60"/>
      <c r="AI30" s="60"/>
      <c r="AJ30" s="11">
        <f t="shared" si="2"/>
        <v>0</v>
      </c>
      <c r="AK30" s="171">
        <f t="shared" si="3"/>
        <v>0</v>
      </c>
      <c r="AL30" s="189">
        <f t="shared" si="4"/>
        <v>0</v>
      </c>
    </row>
    <row r="31" spans="1:38" s="17" customFormat="1" ht="21" customHeight="1">
      <c r="A31" s="29">
        <v>25</v>
      </c>
      <c r="B31" s="29" t="s">
        <v>244</v>
      </c>
      <c r="C31" s="30" t="s">
        <v>245</v>
      </c>
      <c r="D31" s="31" t="s">
        <v>102</v>
      </c>
      <c r="E31" s="59"/>
      <c r="F31" s="60"/>
      <c r="G31" s="60"/>
      <c r="H31" s="60"/>
      <c r="I31" s="60"/>
      <c r="J31" s="60"/>
      <c r="K31" s="60"/>
      <c r="L31" s="60"/>
      <c r="M31" s="60"/>
      <c r="N31" s="60"/>
      <c r="O31" s="60"/>
      <c r="P31" s="60"/>
      <c r="Q31" s="60"/>
      <c r="R31" s="60"/>
      <c r="S31" s="60"/>
      <c r="T31" s="60"/>
      <c r="U31" s="60"/>
      <c r="V31" s="61"/>
      <c r="W31" s="61"/>
      <c r="X31" s="60"/>
      <c r="Y31" s="60"/>
      <c r="Z31" s="60"/>
      <c r="AA31" s="60"/>
      <c r="AB31" s="60"/>
      <c r="AC31" s="61"/>
      <c r="AD31" s="60"/>
      <c r="AE31" s="60"/>
      <c r="AF31" s="60"/>
      <c r="AG31" s="60"/>
      <c r="AH31" s="60"/>
      <c r="AI31" s="60"/>
      <c r="AJ31" s="11">
        <f t="shared" si="2"/>
        <v>0</v>
      </c>
      <c r="AK31" s="171">
        <f t="shared" si="3"/>
        <v>0</v>
      </c>
      <c r="AL31" s="189">
        <f t="shared" si="4"/>
        <v>0</v>
      </c>
    </row>
    <row r="32" spans="1:38" s="17" customFormat="1" ht="21" customHeight="1">
      <c r="A32" s="29">
        <v>26</v>
      </c>
      <c r="B32" s="29" t="s">
        <v>246</v>
      </c>
      <c r="C32" s="30" t="s">
        <v>247</v>
      </c>
      <c r="D32" s="31" t="s">
        <v>22</v>
      </c>
      <c r="E32" s="195"/>
      <c r="F32" s="196"/>
      <c r="G32" s="196"/>
      <c r="H32" s="196"/>
      <c r="I32" s="196"/>
      <c r="J32" s="196"/>
      <c r="K32" s="196"/>
      <c r="L32" s="196"/>
      <c r="M32" s="196"/>
      <c r="N32" s="196"/>
      <c r="O32" s="196"/>
      <c r="P32" s="196"/>
      <c r="Q32" s="196"/>
      <c r="R32" s="196"/>
      <c r="S32" s="196"/>
      <c r="T32" s="196"/>
      <c r="U32" s="196"/>
      <c r="V32" s="197"/>
      <c r="W32" s="197"/>
      <c r="X32" s="196"/>
      <c r="Y32" s="196"/>
      <c r="Z32" s="196"/>
      <c r="AA32" s="196"/>
      <c r="AB32" s="196"/>
      <c r="AC32" s="197"/>
      <c r="AD32" s="196"/>
      <c r="AE32" s="196"/>
      <c r="AF32" s="196"/>
      <c r="AG32" s="196"/>
      <c r="AH32" s="196"/>
      <c r="AI32" s="196"/>
      <c r="AJ32" s="11">
        <f t="shared" si="2"/>
        <v>0</v>
      </c>
      <c r="AK32" s="171">
        <f t="shared" si="3"/>
        <v>0</v>
      </c>
      <c r="AL32" s="189">
        <f t="shared" si="4"/>
        <v>0</v>
      </c>
    </row>
    <row r="33" spans="1:39" s="17" customFormat="1" ht="21" customHeight="1">
      <c r="A33" s="29">
        <v>27</v>
      </c>
      <c r="B33" s="29" t="s">
        <v>248</v>
      </c>
      <c r="C33" s="30" t="s">
        <v>249</v>
      </c>
      <c r="D33" s="31" t="s">
        <v>92</v>
      </c>
      <c r="E33" s="59"/>
      <c r="F33" s="60"/>
      <c r="G33" s="60"/>
      <c r="H33" s="60"/>
      <c r="I33" s="60"/>
      <c r="J33" s="60"/>
      <c r="K33" s="60"/>
      <c r="L33" s="60"/>
      <c r="M33" s="60"/>
      <c r="N33" s="60"/>
      <c r="O33" s="60"/>
      <c r="P33" s="60"/>
      <c r="Q33" s="60"/>
      <c r="R33" s="60"/>
      <c r="S33" s="60"/>
      <c r="T33" s="60"/>
      <c r="U33" s="60"/>
      <c r="V33" s="61"/>
      <c r="W33" s="61"/>
      <c r="X33" s="60"/>
      <c r="Y33" s="60"/>
      <c r="Z33" s="60"/>
      <c r="AA33" s="60"/>
      <c r="AB33" s="60"/>
      <c r="AC33" s="61"/>
      <c r="AD33" s="60"/>
      <c r="AE33" s="60"/>
      <c r="AF33" s="60"/>
      <c r="AG33" s="60"/>
      <c r="AH33" s="60"/>
      <c r="AI33" s="60"/>
      <c r="AJ33" s="11">
        <f t="shared" si="2"/>
        <v>0</v>
      </c>
      <c r="AK33" s="171">
        <f t="shared" si="3"/>
        <v>0</v>
      </c>
      <c r="AL33" s="189">
        <f t="shared" si="4"/>
        <v>0</v>
      </c>
    </row>
    <row r="34" spans="1:39" s="17" customFormat="1" ht="21" customHeight="1">
      <c r="A34" s="29">
        <v>28</v>
      </c>
      <c r="B34" s="29" t="s">
        <v>250</v>
      </c>
      <c r="C34" s="30" t="s">
        <v>251</v>
      </c>
      <c r="D34" s="31" t="s">
        <v>44</v>
      </c>
      <c r="E34" s="59"/>
      <c r="F34" s="60"/>
      <c r="G34" s="60"/>
      <c r="H34" s="60"/>
      <c r="I34" s="60"/>
      <c r="J34" s="60"/>
      <c r="K34" s="60"/>
      <c r="L34" s="60"/>
      <c r="M34" s="60"/>
      <c r="N34" s="60"/>
      <c r="O34" s="60"/>
      <c r="P34" s="60"/>
      <c r="Q34" s="60"/>
      <c r="R34" s="60"/>
      <c r="S34" s="60"/>
      <c r="T34" s="60"/>
      <c r="U34" s="60"/>
      <c r="V34" s="61"/>
      <c r="W34" s="61"/>
      <c r="X34" s="60"/>
      <c r="Y34" s="60"/>
      <c r="Z34" s="60"/>
      <c r="AA34" s="60"/>
      <c r="AB34" s="60"/>
      <c r="AC34" s="61"/>
      <c r="AD34" s="60"/>
      <c r="AE34" s="60"/>
      <c r="AF34" s="60"/>
      <c r="AG34" s="60"/>
      <c r="AH34" s="60"/>
      <c r="AI34" s="60"/>
      <c r="AJ34" s="11">
        <f t="shared" si="2"/>
        <v>0</v>
      </c>
      <c r="AK34" s="171">
        <f t="shared" si="3"/>
        <v>0</v>
      </c>
      <c r="AL34" s="189">
        <f t="shared" si="4"/>
        <v>0</v>
      </c>
    </row>
    <row r="35" spans="1:39" s="17" customFormat="1" ht="21" customHeight="1">
      <c r="A35" s="29">
        <v>29</v>
      </c>
      <c r="B35" s="29" t="s">
        <v>252</v>
      </c>
      <c r="C35" s="30" t="s">
        <v>253</v>
      </c>
      <c r="D35" s="31" t="s">
        <v>79</v>
      </c>
      <c r="E35" s="59"/>
      <c r="F35" s="60"/>
      <c r="G35" s="60"/>
      <c r="H35" s="60"/>
      <c r="I35" s="60"/>
      <c r="J35" s="60"/>
      <c r="K35" s="60"/>
      <c r="L35" s="60"/>
      <c r="M35" s="60"/>
      <c r="N35" s="60"/>
      <c r="O35" s="60"/>
      <c r="P35" s="60"/>
      <c r="Q35" s="60"/>
      <c r="R35" s="60"/>
      <c r="S35" s="60"/>
      <c r="T35" s="60"/>
      <c r="U35" s="60"/>
      <c r="V35" s="61"/>
      <c r="W35" s="61"/>
      <c r="X35" s="60"/>
      <c r="Y35" s="60"/>
      <c r="Z35" s="60"/>
      <c r="AA35" s="60"/>
      <c r="AB35" s="60"/>
      <c r="AC35" s="61"/>
      <c r="AD35" s="60"/>
      <c r="AE35" s="60"/>
      <c r="AF35" s="60"/>
      <c r="AG35" s="60"/>
      <c r="AH35" s="60"/>
      <c r="AI35" s="60"/>
      <c r="AJ35" s="11">
        <f t="shared" si="2"/>
        <v>0</v>
      </c>
      <c r="AK35" s="171">
        <f t="shared" si="3"/>
        <v>0</v>
      </c>
      <c r="AL35" s="189">
        <f t="shared" si="4"/>
        <v>0</v>
      </c>
    </row>
    <row r="36" spans="1:39" s="17" customFormat="1" ht="21" customHeight="1">
      <c r="A36" s="29">
        <v>30</v>
      </c>
      <c r="B36" s="29" t="s">
        <v>467</v>
      </c>
      <c r="C36" s="30" t="s">
        <v>468</v>
      </c>
      <c r="D36" s="31" t="s">
        <v>469</v>
      </c>
      <c r="E36" s="59"/>
      <c r="F36" s="60"/>
      <c r="G36" s="60"/>
      <c r="H36" s="60"/>
      <c r="I36" s="60"/>
      <c r="J36" s="60"/>
      <c r="K36" s="60"/>
      <c r="L36" s="60"/>
      <c r="M36" s="60"/>
      <c r="N36" s="60"/>
      <c r="O36" s="60"/>
      <c r="P36" s="60"/>
      <c r="Q36" s="60"/>
      <c r="R36" s="60"/>
      <c r="S36" s="60" t="s">
        <v>8</v>
      </c>
      <c r="T36" s="60"/>
      <c r="U36" s="60"/>
      <c r="V36" s="61"/>
      <c r="W36" s="61"/>
      <c r="X36" s="60"/>
      <c r="Y36" s="60"/>
      <c r="Z36" s="60"/>
      <c r="AA36" s="60"/>
      <c r="AB36" s="60"/>
      <c r="AC36" s="61"/>
      <c r="AD36" s="60"/>
      <c r="AE36" s="60"/>
      <c r="AF36" s="60"/>
      <c r="AG36" s="60"/>
      <c r="AH36" s="60"/>
      <c r="AI36" s="60"/>
      <c r="AJ36" s="11">
        <f t="shared" si="2"/>
        <v>0</v>
      </c>
      <c r="AK36" s="171">
        <f t="shared" si="3"/>
        <v>0</v>
      </c>
      <c r="AL36" s="189">
        <f t="shared" si="4"/>
        <v>1</v>
      </c>
    </row>
    <row r="37" spans="1:39" s="17" customFormat="1" ht="21" customHeight="1">
      <c r="A37" s="29">
        <v>31</v>
      </c>
      <c r="B37" s="29" t="s">
        <v>254</v>
      </c>
      <c r="C37" s="30" t="s">
        <v>255</v>
      </c>
      <c r="D37" s="31" t="s">
        <v>23</v>
      </c>
      <c r="E37" s="59"/>
      <c r="F37" s="60"/>
      <c r="G37" s="60"/>
      <c r="H37" s="60"/>
      <c r="I37" s="60"/>
      <c r="J37" s="60"/>
      <c r="K37" s="60"/>
      <c r="L37" s="60"/>
      <c r="M37" s="60"/>
      <c r="N37" s="60"/>
      <c r="O37" s="60"/>
      <c r="P37" s="60"/>
      <c r="Q37" s="60"/>
      <c r="R37" s="60"/>
      <c r="S37" s="60"/>
      <c r="T37" s="60"/>
      <c r="U37" s="60"/>
      <c r="V37" s="61"/>
      <c r="W37" s="61"/>
      <c r="X37" s="60"/>
      <c r="Y37" s="60"/>
      <c r="Z37" s="60"/>
      <c r="AA37" s="60"/>
      <c r="AB37" s="60"/>
      <c r="AC37" s="61"/>
      <c r="AD37" s="60"/>
      <c r="AE37" s="60"/>
      <c r="AF37" s="60"/>
      <c r="AG37" s="60"/>
      <c r="AH37" s="60"/>
      <c r="AI37" s="60"/>
      <c r="AJ37" s="11">
        <f t="shared" si="2"/>
        <v>0</v>
      </c>
      <c r="AK37" s="171">
        <f t="shared" si="3"/>
        <v>0</v>
      </c>
      <c r="AL37" s="189">
        <f t="shared" si="4"/>
        <v>0</v>
      </c>
    </row>
    <row r="38" spans="1:39" s="17" customFormat="1" ht="21" customHeight="1">
      <c r="A38" s="323" t="s">
        <v>10</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11">
        <f>SUM(AJ7:AJ37)</f>
        <v>14</v>
      </c>
      <c r="AK38" s="11">
        <f>SUM(AK7:AK37)</f>
        <v>5</v>
      </c>
      <c r="AL38" s="11">
        <f>SUM(AL7:AL37)</f>
        <v>6</v>
      </c>
    </row>
    <row r="39" spans="1:39" s="17" customFormat="1" ht="21" customHeight="1">
      <c r="A39" s="324" t="s">
        <v>1410</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6"/>
      <c r="AM39" s="173"/>
    </row>
    <row r="40" spans="1:39" ht="15.75" customHeight="1">
      <c r="C40" s="15"/>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ht="15.75" customHeight="1">
      <c r="C41" s="15"/>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ht="15.75" customHeight="1">
      <c r="C42" s="327"/>
      <c r="D42" s="32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ht="15.75" customHeight="1">
      <c r="C43" s="327"/>
      <c r="D43" s="327"/>
      <c r="E43" s="327"/>
      <c r="F43" s="327"/>
      <c r="G43" s="327"/>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9" ht="15.75" customHeight="1">
      <c r="C44" s="327"/>
      <c r="D44" s="327"/>
      <c r="E44" s="327"/>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9">
      <c r="C45" s="327"/>
      <c r="D45" s="32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1">
    <mergeCell ref="A38:AI38"/>
    <mergeCell ref="C45:D45"/>
    <mergeCell ref="C43:G43"/>
    <mergeCell ref="C42:D42"/>
    <mergeCell ref="A39:AL39"/>
    <mergeCell ref="C44:E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99" priority="5">
      <formula>IF(E$6="CN",1,0)</formula>
    </cfRule>
  </conditionalFormatting>
  <conditionalFormatting sqref="E6:AI6">
    <cfRule type="expression" dxfId="98" priority="4">
      <formula>IF(E$6="CN",1,0)</formula>
    </cfRule>
  </conditionalFormatting>
  <conditionalFormatting sqref="E6:AI6 E7:G37 I7:K37 M7:AI37">
    <cfRule type="expression" dxfId="97" priority="3">
      <formula>IF(E$6="CN",1,0)</formula>
    </cfRule>
  </conditionalFormatting>
  <conditionalFormatting sqref="H7:H37">
    <cfRule type="expression" dxfId="96" priority="2">
      <formula>IF(H$6="CN",1,0)</formula>
    </cfRule>
  </conditionalFormatting>
  <conditionalFormatting sqref="L7:L37">
    <cfRule type="expression" dxfId="95" priority="1">
      <formula>IF(L$6="CN",1,0)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1"/>
  <sheetViews>
    <sheetView topLeftCell="A4" zoomScale="98" zoomScaleNormal="98" workbookViewId="0">
      <selection activeCell="X25" sqref="X25"/>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9" s="16" customFormat="1" ht="23.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9" s="16" customFormat="1" ht="23.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9" s="16" customFormat="1" ht="31.5" customHeight="1">
      <c r="A3" s="320" t="s">
        <v>513</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9"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9"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9"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9" s="1" customFormat="1" ht="21" customHeight="1">
      <c r="A7" s="29">
        <v>1</v>
      </c>
      <c r="B7" s="29" t="s">
        <v>464</v>
      </c>
      <c r="C7" s="30" t="s">
        <v>16</v>
      </c>
      <c r="D7" s="31" t="s">
        <v>35</v>
      </c>
      <c r="E7" s="74"/>
      <c r="F7" s="75"/>
      <c r="G7" s="75"/>
      <c r="H7" s="75"/>
      <c r="I7" s="75"/>
      <c r="J7" s="75"/>
      <c r="K7" s="75"/>
      <c r="L7" s="75"/>
      <c r="M7" s="75"/>
      <c r="N7" s="75"/>
      <c r="O7" s="75"/>
      <c r="P7" s="75"/>
      <c r="Q7" s="75"/>
      <c r="R7" s="75" t="s">
        <v>8</v>
      </c>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1</v>
      </c>
    </row>
    <row r="8" spans="1:39" s="1" customFormat="1" ht="21" customHeight="1">
      <c r="A8" s="29">
        <v>2</v>
      </c>
      <c r="B8" s="29" t="s">
        <v>365</v>
      </c>
      <c r="C8" s="30" t="s">
        <v>366</v>
      </c>
      <c r="D8" s="31" t="s">
        <v>367</v>
      </c>
      <c r="E8" s="74"/>
      <c r="F8" s="75"/>
      <c r="G8" s="75"/>
      <c r="H8" s="75"/>
      <c r="I8" s="75"/>
      <c r="J8" s="75"/>
      <c r="K8" s="75"/>
      <c r="L8" s="75"/>
      <c r="M8" s="75"/>
      <c r="N8" s="75"/>
      <c r="O8" s="75"/>
      <c r="P8" s="75"/>
      <c r="Q8" s="75"/>
      <c r="R8" s="75" t="s">
        <v>8</v>
      </c>
      <c r="S8" s="75" t="s">
        <v>6</v>
      </c>
      <c r="T8" s="75"/>
      <c r="U8" s="75"/>
      <c r="V8" s="75"/>
      <c r="W8" s="75"/>
      <c r="X8" s="75"/>
      <c r="Y8" s="75"/>
      <c r="Z8" s="75"/>
      <c r="AA8" s="75"/>
      <c r="AB8" s="75"/>
      <c r="AC8" s="75"/>
      <c r="AD8" s="75"/>
      <c r="AE8" s="75"/>
      <c r="AF8" s="75"/>
      <c r="AG8" s="75"/>
      <c r="AH8" s="75"/>
      <c r="AI8" s="75"/>
      <c r="AJ8" s="11">
        <f t="shared" ref="AJ8:AJ33" si="2">COUNTIF(E8:AI8,"K")+2*COUNTIF(E8:AI8,"2K")+COUNTIF(E8:AI8,"TK")+COUNTIF(E8:AI8,"KT")+COUNTIF(E8:AI8,"PK")+COUNTIF(E8:AI8,"KP")+2*COUNTIF(E8:AI8,"K2")</f>
        <v>1</v>
      </c>
      <c r="AK8" s="171">
        <f t="shared" ref="AK8:AK33" si="3">COUNTIF(F8:AJ8,"P")+2*COUNTIF(F8:AJ8,"2P")+COUNTIF(F8:AJ8,"TP")+COUNTIF(F8:AJ8,"PT")+COUNTIF(F8:AJ8,"PK")+COUNTIF(F8:AJ8,"KP")+2*COUNTIF(F8:AJ8,"P2")</f>
        <v>0</v>
      </c>
      <c r="AL8" s="189">
        <f t="shared" ref="AL8:AL33" si="4">COUNTIF(E8:AI8,"T")+2*COUNTIF(E8:AI8,"2T")+2*COUNTIF(E8:AI8,"T2")+COUNTIF(E8:AI8,"PT")+COUNTIF(E8:AI8,"TP")+COUNTIF(E8:AI8,"TK")+COUNTIF(E8:AI8,"KT")</f>
        <v>1</v>
      </c>
    </row>
    <row r="9" spans="1:39" s="1" customFormat="1" ht="21" customHeight="1">
      <c r="A9" s="29">
        <v>3</v>
      </c>
      <c r="B9" s="29" t="s">
        <v>368</v>
      </c>
      <c r="C9" s="30" t="s">
        <v>369</v>
      </c>
      <c r="D9" s="31" t="s">
        <v>103</v>
      </c>
      <c r="E9" s="74"/>
      <c r="F9" s="75"/>
      <c r="G9" s="75"/>
      <c r="H9" s="75"/>
      <c r="I9" s="75"/>
      <c r="J9" s="75"/>
      <c r="K9" s="75"/>
      <c r="L9" s="75"/>
      <c r="M9" s="75"/>
      <c r="N9" s="75"/>
      <c r="O9" s="75" t="s">
        <v>6</v>
      </c>
      <c r="P9" s="75"/>
      <c r="Q9" s="75"/>
      <c r="R9" s="75"/>
      <c r="S9" s="75"/>
      <c r="T9" s="75"/>
      <c r="U9" s="75"/>
      <c r="V9" s="75"/>
      <c r="W9" s="75"/>
      <c r="X9" s="75"/>
      <c r="Y9" s="75"/>
      <c r="Z9" s="75"/>
      <c r="AA9" s="75"/>
      <c r="AB9" s="75"/>
      <c r="AC9" s="75"/>
      <c r="AD9" s="75"/>
      <c r="AE9" s="75"/>
      <c r="AF9" s="75"/>
      <c r="AG9" s="75"/>
      <c r="AH9" s="75"/>
      <c r="AI9" s="75"/>
      <c r="AJ9" s="11">
        <f t="shared" si="2"/>
        <v>1</v>
      </c>
      <c r="AK9" s="171">
        <f t="shared" si="3"/>
        <v>0</v>
      </c>
      <c r="AL9" s="189">
        <f t="shared" si="4"/>
        <v>0</v>
      </c>
    </row>
    <row r="10" spans="1:39" s="1" customFormat="1" ht="21" customHeight="1">
      <c r="A10" s="29">
        <v>4</v>
      </c>
      <c r="B10" s="29" t="s">
        <v>370</v>
      </c>
      <c r="C10" s="30" t="s">
        <v>371</v>
      </c>
      <c r="D10" s="31" t="s">
        <v>38</v>
      </c>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11">
        <f t="shared" si="2"/>
        <v>0</v>
      </c>
      <c r="AK10" s="171">
        <f t="shared" si="3"/>
        <v>0</v>
      </c>
      <c r="AL10" s="189">
        <f t="shared" si="4"/>
        <v>0</v>
      </c>
    </row>
    <row r="11" spans="1:39" s="1" customFormat="1" ht="21" customHeight="1">
      <c r="A11" s="29">
        <v>5</v>
      </c>
      <c r="B11" s="29" t="s">
        <v>372</v>
      </c>
      <c r="C11" s="30" t="s">
        <v>373</v>
      </c>
      <c r="D11" s="31" t="s">
        <v>116</v>
      </c>
      <c r="E11" s="242"/>
      <c r="F11" s="236"/>
      <c r="G11" s="236"/>
      <c r="H11" s="236"/>
      <c r="I11" s="236"/>
      <c r="J11" s="236" t="s">
        <v>6</v>
      </c>
      <c r="K11" s="236"/>
      <c r="L11" s="236" t="s">
        <v>6</v>
      </c>
      <c r="M11" s="236"/>
      <c r="N11" s="236"/>
      <c r="O11" s="236" t="s">
        <v>7</v>
      </c>
      <c r="P11" s="236"/>
      <c r="Q11" s="236"/>
      <c r="R11" s="236" t="s">
        <v>6</v>
      </c>
      <c r="S11" s="236"/>
      <c r="T11" s="236"/>
      <c r="U11" s="236"/>
      <c r="V11" s="236"/>
      <c r="W11" s="236"/>
      <c r="X11" s="236"/>
      <c r="Y11" s="236"/>
      <c r="Z11" s="236"/>
      <c r="AA11" s="236"/>
      <c r="AB11" s="236"/>
      <c r="AC11" s="236"/>
      <c r="AD11" s="236"/>
      <c r="AE11" s="236"/>
      <c r="AF11" s="236"/>
      <c r="AG11" s="236"/>
      <c r="AH11" s="236"/>
      <c r="AI11" s="236"/>
      <c r="AJ11" s="11">
        <f t="shared" si="2"/>
        <v>3</v>
      </c>
      <c r="AK11" s="171">
        <f t="shared" si="3"/>
        <v>1</v>
      </c>
      <c r="AL11" s="189">
        <f t="shared" si="4"/>
        <v>0</v>
      </c>
      <c r="AM11" s="243" t="s">
        <v>1482</v>
      </c>
    </row>
    <row r="12" spans="1:39" s="1" customFormat="1" ht="21" customHeight="1">
      <c r="A12" s="29">
        <v>6</v>
      </c>
      <c r="B12" s="29" t="s">
        <v>374</v>
      </c>
      <c r="C12" s="30" t="s">
        <v>375</v>
      </c>
      <c r="D12" s="31" t="s">
        <v>142</v>
      </c>
      <c r="E12" s="74"/>
      <c r="F12" s="75"/>
      <c r="G12" s="75"/>
      <c r="H12" s="75"/>
      <c r="I12" s="75"/>
      <c r="J12" s="75" t="s">
        <v>6</v>
      </c>
      <c r="K12" s="75"/>
      <c r="L12" s="75" t="s">
        <v>6</v>
      </c>
      <c r="M12" s="75"/>
      <c r="N12" s="75"/>
      <c r="O12" s="75"/>
      <c r="P12" s="75"/>
      <c r="Q12" s="75"/>
      <c r="R12" s="75" t="s">
        <v>6</v>
      </c>
      <c r="S12" s="75" t="s">
        <v>6</v>
      </c>
      <c r="T12" s="75"/>
      <c r="U12" s="75"/>
      <c r="V12" s="75"/>
      <c r="W12" s="75" t="s">
        <v>6</v>
      </c>
      <c r="X12" s="75" t="s">
        <v>6</v>
      </c>
      <c r="Y12" s="75"/>
      <c r="Z12" s="75"/>
      <c r="AA12" s="75"/>
      <c r="AB12" s="75"/>
      <c r="AC12" s="75"/>
      <c r="AD12" s="75"/>
      <c r="AE12" s="75"/>
      <c r="AF12" s="75"/>
      <c r="AG12" s="75"/>
      <c r="AH12" s="75"/>
      <c r="AI12" s="75"/>
      <c r="AJ12" s="11">
        <f t="shared" si="2"/>
        <v>6</v>
      </c>
      <c r="AK12" s="171">
        <f t="shared" si="3"/>
        <v>0</v>
      </c>
      <c r="AL12" s="189">
        <f t="shared" si="4"/>
        <v>0</v>
      </c>
    </row>
    <row r="13" spans="1:39" s="1" customFormat="1" ht="21" customHeight="1">
      <c r="A13" s="29">
        <v>7</v>
      </c>
      <c r="B13" s="29" t="s">
        <v>376</v>
      </c>
      <c r="C13" s="30" t="s">
        <v>145</v>
      </c>
      <c r="D13" s="31" t="s">
        <v>46</v>
      </c>
      <c r="E13" s="242"/>
      <c r="F13" s="236"/>
      <c r="G13" s="236"/>
      <c r="H13" s="236"/>
      <c r="I13" s="236"/>
      <c r="J13" s="236" t="s">
        <v>6</v>
      </c>
      <c r="K13" s="236"/>
      <c r="L13" s="236" t="s">
        <v>6</v>
      </c>
      <c r="M13" s="236"/>
      <c r="N13" s="236"/>
      <c r="O13" s="236" t="s">
        <v>7</v>
      </c>
      <c r="P13" s="236"/>
      <c r="Q13" s="236"/>
      <c r="R13" s="236" t="s">
        <v>6</v>
      </c>
      <c r="S13" s="236"/>
      <c r="T13" s="236"/>
      <c r="U13" s="236"/>
      <c r="V13" s="236"/>
      <c r="W13" s="236"/>
      <c r="X13" s="236"/>
      <c r="Y13" s="236"/>
      <c r="Z13" s="236"/>
      <c r="AA13" s="236"/>
      <c r="AB13" s="236"/>
      <c r="AC13" s="236"/>
      <c r="AD13" s="236"/>
      <c r="AE13" s="236"/>
      <c r="AF13" s="236"/>
      <c r="AG13" s="236"/>
      <c r="AH13" s="236"/>
      <c r="AI13" s="75"/>
      <c r="AJ13" s="11">
        <f t="shared" si="2"/>
        <v>3</v>
      </c>
      <c r="AK13" s="171">
        <f t="shared" si="3"/>
        <v>1</v>
      </c>
      <c r="AL13" s="189">
        <f t="shared" si="4"/>
        <v>0</v>
      </c>
      <c r="AM13" s="243" t="s">
        <v>1482</v>
      </c>
    </row>
    <row r="14" spans="1:39" s="1" customFormat="1" ht="21" customHeight="1">
      <c r="A14" s="29">
        <v>8</v>
      </c>
      <c r="B14" s="29" t="s">
        <v>377</v>
      </c>
      <c r="C14" s="30" t="s">
        <v>106</v>
      </c>
      <c r="D14" s="31" t="s">
        <v>46</v>
      </c>
      <c r="E14" s="76"/>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11">
        <f t="shared" si="2"/>
        <v>0</v>
      </c>
      <c r="AK14" s="171">
        <f t="shared" si="3"/>
        <v>0</v>
      </c>
      <c r="AL14" s="189">
        <f t="shared" si="4"/>
        <v>0</v>
      </c>
    </row>
    <row r="15" spans="1:39" s="1" customFormat="1" ht="21" customHeight="1">
      <c r="A15" s="29">
        <v>9</v>
      </c>
      <c r="B15" s="29" t="s">
        <v>378</v>
      </c>
      <c r="C15" s="30" t="s">
        <v>379</v>
      </c>
      <c r="D15" s="31" t="s">
        <v>48</v>
      </c>
      <c r="E15" s="76"/>
      <c r="F15" s="77"/>
      <c r="G15" s="77"/>
      <c r="H15" s="77"/>
      <c r="I15" s="77"/>
      <c r="J15" s="77"/>
      <c r="K15" s="77"/>
      <c r="L15" s="77"/>
      <c r="M15" s="77"/>
      <c r="N15" s="77"/>
      <c r="O15" s="77"/>
      <c r="P15" s="77"/>
      <c r="Q15" s="77"/>
      <c r="R15" s="77" t="s">
        <v>8</v>
      </c>
      <c r="S15" s="77" t="s">
        <v>7</v>
      </c>
      <c r="T15" s="77"/>
      <c r="U15" s="77"/>
      <c r="V15" s="77"/>
      <c r="W15" s="77"/>
      <c r="X15" s="77"/>
      <c r="Y15" s="77"/>
      <c r="Z15" s="77"/>
      <c r="AA15" s="77"/>
      <c r="AB15" s="77"/>
      <c r="AC15" s="77"/>
      <c r="AD15" s="77"/>
      <c r="AE15" s="77"/>
      <c r="AF15" s="77"/>
      <c r="AG15" s="77"/>
      <c r="AH15" s="77"/>
      <c r="AI15" s="77"/>
      <c r="AJ15" s="11">
        <f t="shared" si="2"/>
        <v>0</v>
      </c>
      <c r="AK15" s="171">
        <f t="shared" si="3"/>
        <v>1</v>
      </c>
      <c r="AL15" s="189">
        <f t="shared" si="4"/>
        <v>1</v>
      </c>
    </row>
    <row r="16" spans="1:39" s="1" customFormat="1" ht="21" customHeight="1">
      <c r="A16" s="29">
        <v>10</v>
      </c>
      <c r="B16" s="29" t="s">
        <v>380</v>
      </c>
      <c r="C16" s="30" t="s">
        <v>381</v>
      </c>
      <c r="D16" s="31" t="s">
        <v>148</v>
      </c>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1">
        <f t="shared" si="2"/>
        <v>0</v>
      </c>
      <c r="AK16" s="171">
        <f t="shared" si="3"/>
        <v>0</v>
      </c>
      <c r="AL16" s="189">
        <f t="shared" si="4"/>
        <v>0</v>
      </c>
    </row>
    <row r="17" spans="1:38" s="1" customFormat="1" ht="21" customHeight="1">
      <c r="A17" s="29">
        <v>11</v>
      </c>
      <c r="B17" s="29">
        <v>2010120037</v>
      </c>
      <c r="C17" s="30" t="s">
        <v>16</v>
      </c>
      <c r="D17" s="31" t="s">
        <v>15</v>
      </c>
      <c r="E17" s="74"/>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11">
        <f t="shared" si="2"/>
        <v>0</v>
      </c>
      <c r="AK17" s="171">
        <f t="shared" si="3"/>
        <v>0</v>
      </c>
      <c r="AL17" s="189">
        <f t="shared" si="4"/>
        <v>0</v>
      </c>
    </row>
    <row r="18" spans="1:38" s="1" customFormat="1" ht="21" customHeight="1">
      <c r="A18" s="29">
        <v>12</v>
      </c>
      <c r="B18" s="29">
        <v>1910120003</v>
      </c>
      <c r="C18" s="30" t="s">
        <v>1417</v>
      </c>
      <c r="D18" s="31" t="s">
        <v>1418</v>
      </c>
      <c r="E18" s="74"/>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1">
        <f t="shared" si="3"/>
        <v>0</v>
      </c>
      <c r="AL18" s="189">
        <f t="shared" si="4"/>
        <v>0</v>
      </c>
    </row>
    <row r="19" spans="1:38" s="1" customFormat="1" ht="21" customHeight="1">
      <c r="A19" s="29">
        <v>13</v>
      </c>
      <c r="B19" s="29" t="s">
        <v>382</v>
      </c>
      <c r="C19" s="30" t="s">
        <v>383</v>
      </c>
      <c r="D19" s="31" t="s">
        <v>51</v>
      </c>
      <c r="E19" s="78"/>
      <c r="F19" s="78"/>
      <c r="G19" s="78"/>
      <c r="H19" s="78"/>
      <c r="I19" s="78"/>
      <c r="J19" s="78"/>
      <c r="K19" s="78"/>
      <c r="L19" s="78"/>
      <c r="M19" s="78"/>
      <c r="N19" s="78"/>
      <c r="O19" s="78"/>
      <c r="P19" s="78"/>
      <c r="Q19" s="78"/>
      <c r="R19" s="78" t="s">
        <v>8</v>
      </c>
      <c r="S19" s="78"/>
      <c r="T19" s="78"/>
      <c r="U19" s="78"/>
      <c r="V19" s="78"/>
      <c r="W19" s="78"/>
      <c r="X19" s="78"/>
      <c r="Y19" s="78"/>
      <c r="Z19" s="78"/>
      <c r="AA19" s="78"/>
      <c r="AB19" s="78"/>
      <c r="AC19" s="78"/>
      <c r="AD19" s="78"/>
      <c r="AE19" s="78"/>
      <c r="AF19" s="78"/>
      <c r="AG19" s="78"/>
      <c r="AH19" s="78"/>
      <c r="AI19" s="78"/>
      <c r="AJ19" s="11">
        <f t="shared" si="2"/>
        <v>0</v>
      </c>
      <c r="AK19" s="171">
        <f t="shared" si="3"/>
        <v>0</v>
      </c>
      <c r="AL19" s="189">
        <f t="shared" si="4"/>
        <v>1</v>
      </c>
    </row>
    <row r="20" spans="1:38" s="1" customFormat="1" ht="21" customHeight="1">
      <c r="A20" s="29">
        <v>14</v>
      </c>
      <c r="B20" s="29" t="s">
        <v>384</v>
      </c>
      <c r="C20" s="30" t="s">
        <v>385</v>
      </c>
      <c r="D20" s="31" t="s">
        <v>26</v>
      </c>
      <c r="E20" s="7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1">
        <f t="shared" si="3"/>
        <v>0</v>
      </c>
      <c r="AL20" s="189">
        <f t="shared" si="4"/>
        <v>0</v>
      </c>
    </row>
    <row r="21" spans="1:38" s="1" customFormat="1" ht="21" customHeight="1">
      <c r="A21" s="29">
        <v>15</v>
      </c>
      <c r="B21" s="29" t="s">
        <v>363</v>
      </c>
      <c r="C21" s="30" t="s">
        <v>364</v>
      </c>
      <c r="D21" s="31" t="s">
        <v>144</v>
      </c>
      <c r="E21" s="74"/>
      <c r="F21" s="75"/>
      <c r="G21" s="75"/>
      <c r="H21" s="75"/>
      <c r="I21" s="75"/>
      <c r="J21" s="75"/>
      <c r="K21" s="75"/>
      <c r="L21" s="75"/>
      <c r="M21" s="75"/>
      <c r="N21" s="75"/>
      <c r="O21" s="75"/>
      <c r="P21" s="75"/>
      <c r="Q21" s="75"/>
      <c r="R21" s="75" t="s">
        <v>8</v>
      </c>
      <c r="S21" s="75"/>
      <c r="T21" s="75"/>
      <c r="U21" s="75"/>
      <c r="V21" s="75"/>
      <c r="W21" s="75"/>
      <c r="X21" s="75"/>
      <c r="Y21" s="75"/>
      <c r="Z21" s="75"/>
      <c r="AA21" s="75"/>
      <c r="AB21" s="75"/>
      <c r="AC21" s="75"/>
      <c r="AD21" s="75"/>
      <c r="AE21" s="75"/>
      <c r="AF21" s="75"/>
      <c r="AG21" s="75"/>
      <c r="AH21" s="75"/>
      <c r="AI21" s="75"/>
      <c r="AJ21" s="11">
        <f t="shared" si="2"/>
        <v>0</v>
      </c>
      <c r="AK21" s="171">
        <f t="shared" si="3"/>
        <v>0</v>
      </c>
      <c r="AL21" s="189">
        <f t="shared" si="4"/>
        <v>1</v>
      </c>
    </row>
    <row r="22" spans="1:38" s="1" customFormat="1" ht="21" customHeight="1">
      <c r="A22" s="29">
        <v>16</v>
      </c>
      <c r="B22" s="29" t="s">
        <v>386</v>
      </c>
      <c r="C22" s="30" t="s">
        <v>387</v>
      </c>
      <c r="D22" s="31" t="s">
        <v>388</v>
      </c>
      <c r="E22" s="74"/>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1">
        <f t="shared" si="3"/>
        <v>0</v>
      </c>
      <c r="AL22" s="189">
        <f t="shared" si="4"/>
        <v>0</v>
      </c>
    </row>
    <row r="23" spans="1:38" s="1" customFormat="1" ht="21" customHeight="1">
      <c r="A23" s="29">
        <v>17</v>
      </c>
      <c r="B23" s="29" t="s">
        <v>389</v>
      </c>
      <c r="C23" s="30" t="s">
        <v>69</v>
      </c>
      <c r="D23" s="31" t="s">
        <v>107</v>
      </c>
      <c r="E23" s="74"/>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1">
        <f t="shared" si="3"/>
        <v>0</v>
      </c>
      <c r="AL23" s="189">
        <f t="shared" si="4"/>
        <v>0</v>
      </c>
    </row>
    <row r="24" spans="1:38" s="1" customFormat="1" ht="21" customHeight="1">
      <c r="A24" s="29">
        <v>18</v>
      </c>
      <c r="B24" s="29" t="s">
        <v>390</v>
      </c>
      <c r="C24" s="30" t="s">
        <v>391</v>
      </c>
      <c r="D24" s="31" t="s">
        <v>92</v>
      </c>
      <c r="E24" s="74"/>
      <c r="F24" s="75"/>
      <c r="G24" s="75"/>
      <c r="H24" s="75"/>
      <c r="I24" s="75"/>
      <c r="J24" s="75"/>
      <c r="K24" s="75"/>
      <c r="L24" s="75"/>
      <c r="M24" s="75"/>
      <c r="N24" s="75"/>
      <c r="O24" s="75"/>
      <c r="P24" s="75"/>
      <c r="Q24" s="75"/>
      <c r="R24" s="75" t="s">
        <v>8</v>
      </c>
      <c r="S24" s="75" t="s">
        <v>6</v>
      </c>
      <c r="T24" s="75"/>
      <c r="U24" s="75"/>
      <c r="V24" s="75"/>
      <c r="W24" s="75"/>
      <c r="X24" s="75" t="s">
        <v>7</v>
      </c>
      <c r="Y24" s="75"/>
      <c r="Z24" s="75"/>
      <c r="AA24" s="75"/>
      <c r="AB24" s="75"/>
      <c r="AC24" s="75"/>
      <c r="AD24" s="75"/>
      <c r="AE24" s="75"/>
      <c r="AF24" s="75"/>
      <c r="AG24" s="75"/>
      <c r="AH24" s="75"/>
      <c r="AI24" s="75"/>
      <c r="AJ24" s="11">
        <f t="shared" si="2"/>
        <v>1</v>
      </c>
      <c r="AK24" s="171">
        <f t="shared" si="3"/>
        <v>1</v>
      </c>
      <c r="AL24" s="189">
        <f t="shared" si="4"/>
        <v>1</v>
      </c>
    </row>
    <row r="25" spans="1:38" s="1" customFormat="1" ht="21" customHeight="1">
      <c r="A25" s="29">
        <v>19</v>
      </c>
      <c r="B25" s="29" t="s">
        <v>392</v>
      </c>
      <c r="C25" s="30" t="s">
        <v>393</v>
      </c>
      <c r="D25" s="31" t="s">
        <v>44</v>
      </c>
      <c r="E25" s="74"/>
      <c r="F25" s="75"/>
      <c r="G25" s="75"/>
      <c r="H25" s="75" t="s">
        <v>6</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1</v>
      </c>
      <c r="AK25" s="171">
        <f t="shared" si="3"/>
        <v>0</v>
      </c>
      <c r="AL25" s="189">
        <f t="shared" si="4"/>
        <v>0</v>
      </c>
    </row>
    <row r="26" spans="1:38" s="1" customFormat="1" ht="21" customHeight="1">
      <c r="A26" s="29">
        <v>20</v>
      </c>
      <c r="B26" s="29" t="s">
        <v>394</v>
      </c>
      <c r="C26" s="30" t="s">
        <v>75</v>
      </c>
      <c r="D26" s="31" t="s">
        <v>79</v>
      </c>
      <c r="E26" s="74"/>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1">
        <f t="shared" si="3"/>
        <v>0</v>
      </c>
      <c r="AL26" s="189">
        <f t="shared" si="4"/>
        <v>0</v>
      </c>
    </row>
    <row r="27" spans="1:38" s="1" customFormat="1" ht="21" customHeight="1">
      <c r="A27" s="29">
        <v>21</v>
      </c>
      <c r="B27" s="29">
        <v>2010120041</v>
      </c>
      <c r="C27" s="30" t="s">
        <v>511</v>
      </c>
      <c r="D27" s="31" t="s">
        <v>63</v>
      </c>
      <c r="E27" s="74"/>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11">
        <f t="shared" si="2"/>
        <v>0</v>
      </c>
      <c r="AK27" s="171">
        <f t="shared" si="3"/>
        <v>0</v>
      </c>
      <c r="AL27" s="189">
        <f t="shared" si="4"/>
        <v>0</v>
      </c>
    </row>
    <row r="28" spans="1:38" s="1" customFormat="1" ht="21" customHeight="1">
      <c r="A28" s="29">
        <v>22</v>
      </c>
      <c r="B28" s="29" t="s">
        <v>395</v>
      </c>
      <c r="C28" s="30" t="s">
        <v>36</v>
      </c>
      <c r="D28" s="31" t="s">
        <v>63</v>
      </c>
      <c r="E28" s="74"/>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1">
        <f t="shared" si="3"/>
        <v>0</v>
      </c>
      <c r="AL28" s="189">
        <f t="shared" si="4"/>
        <v>0</v>
      </c>
    </row>
    <row r="29" spans="1:38" s="1" customFormat="1" ht="21" customHeight="1">
      <c r="A29" s="29">
        <v>23</v>
      </c>
      <c r="B29" s="29" t="s">
        <v>396</v>
      </c>
      <c r="C29" s="30" t="s">
        <v>397</v>
      </c>
      <c r="D29" s="31" t="s">
        <v>68</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1">
        <f t="shared" si="3"/>
        <v>0</v>
      </c>
      <c r="AL29" s="189">
        <f t="shared" si="4"/>
        <v>0</v>
      </c>
    </row>
    <row r="30" spans="1:38" s="1" customFormat="1" ht="21" customHeight="1">
      <c r="A30" s="29">
        <v>24</v>
      </c>
      <c r="B30" s="29" t="s">
        <v>398</v>
      </c>
      <c r="C30" s="30" t="s">
        <v>399</v>
      </c>
      <c r="D30" s="31" t="s">
        <v>56</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1">
        <f t="shared" si="3"/>
        <v>0</v>
      </c>
      <c r="AL30" s="189">
        <f t="shared" si="4"/>
        <v>0</v>
      </c>
    </row>
    <row r="31" spans="1:38" s="1" customFormat="1" ht="21" customHeight="1">
      <c r="A31" s="29">
        <v>25</v>
      </c>
      <c r="B31" s="29" t="s">
        <v>400</v>
      </c>
      <c r="C31" s="30" t="s">
        <v>401</v>
      </c>
      <c r="D31" s="31" t="s">
        <v>65</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89">
        <f t="shared" si="4"/>
        <v>0</v>
      </c>
    </row>
    <row r="32" spans="1:38" s="1" customFormat="1" ht="21" customHeight="1">
      <c r="A32" s="29">
        <v>26</v>
      </c>
      <c r="B32" s="29" t="s">
        <v>402</v>
      </c>
      <c r="C32" s="30" t="s">
        <v>403</v>
      </c>
      <c r="D32" s="31" t="s">
        <v>65</v>
      </c>
      <c r="E32" s="74"/>
      <c r="F32" s="75"/>
      <c r="G32" s="75"/>
      <c r="H32" s="75"/>
      <c r="I32" s="75"/>
      <c r="J32" s="75"/>
      <c r="K32" s="75"/>
      <c r="L32" s="75"/>
      <c r="M32" s="75"/>
      <c r="N32" s="75"/>
      <c r="O32" s="75" t="s">
        <v>6</v>
      </c>
      <c r="P32" s="75"/>
      <c r="Q32" s="75"/>
      <c r="R32" s="75"/>
      <c r="S32" s="75"/>
      <c r="T32" s="75"/>
      <c r="U32" s="75"/>
      <c r="V32" s="75"/>
      <c r="W32" s="75"/>
      <c r="X32" s="75"/>
      <c r="Y32" s="75"/>
      <c r="Z32" s="75"/>
      <c r="AA32" s="75"/>
      <c r="AB32" s="75"/>
      <c r="AC32" s="75"/>
      <c r="AD32" s="75"/>
      <c r="AE32" s="75"/>
      <c r="AF32" s="75"/>
      <c r="AG32" s="75"/>
      <c r="AH32" s="75"/>
      <c r="AI32" s="75"/>
      <c r="AJ32" s="11">
        <f t="shared" si="2"/>
        <v>1</v>
      </c>
      <c r="AK32" s="171">
        <f t="shared" si="3"/>
        <v>0</v>
      </c>
      <c r="AL32" s="189">
        <f t="shared" si="4"/>
        <v>0</v>
      </c>
    </row>
    <row r="33" spans="1:39" s="1" customFormat="1" ht="21" customHeight="1">
      <c r="A33" s="29">
        <v>27</v>
      </c>
      <c r="B33" s="29" t="s">
        <v>404</v>
      </c>
      <c r="C33" s="30" t="s">
        <v>405</v>
      </c>
      <c r="D33" s="31" t="s">
        <v>65</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1">
        <f t="shared" si="3"/>
        <v>0</v>
      </c>
      <c r="AL33" s="189">
        <f t="shared" si="4"/>
        <v>0</v>
      </c>
    </row>
    <row r="34" spans="1:39" s="1" customFormat="1" ht="21" customHeight="1">
      <c r="A34" s="329" t="s">
        <v>10</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72">
        <f>SUM(AJ7:AJ33)</f>
        <v>17</v>
      </c>
      <c r="AK34" s="72">
        <f>SUM(AK7:AK33)</f>
        <v>4</v>
      </c>
      <c r="AL34" s="72">
        <f>SUM(AL7:AL33)</f>
        <v>6</v>
      </c>
      <c r="AM34" s="6"/>
    </row>
    <row r="35" spans="1:39" s="17" customFormat="1" ht="21" customHeight="1">
      <c r="A35" s="324" t="s">
        <v>1410</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6"/>
      <c r="AM35" s="173"/>
    </row>
    <row r="36" spans="1:39" ht="19.5">
      <c r="C36" s="13"/>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13"/>
      <c r="D37" s="9"/>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327"/>
      <c r="D38" s="327"/>
      <c r="E38" s="9"/>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327"/>
      <c r="D39" s="327"/>
      <c r="E39" s="327"/>
      <c r="F39" s="327"/>
      <c r="G39" s="327"/>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327"/>
      <c r="D40" s="327"/>
      <c r="E40" s="327"/>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9" ht="19.5">
      <c r="C41" s="327"/>
      <c r="D41" s="327"/>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1">
    <mergeCell ref="A35:AL35"/>
    <mergeCell ref="C40:E40"/>
    <mergeCell ref="C41:D41"/>
    <mergeCell ref="C39:G39"/>
    <mergeCell ref="C38:D38"/>
    <mergeCell ref="A34:AI34"/>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94" priority="5">
      <formula>IF(E$6="CN",1,0)</formula>
    </cfRule>
  </conditionalFormatting>
  <conditionalFormatting sqref="E6:AI6">
    <cfRule type="expression" dxfId="93" priority="4">
      <formula>IF(E$6="CN",1,0)</formula>
    </cfRule>
  </conditionalFormatting>
  <conditionalFormatting sqref="E6:AI33">
    <cfRule type="expression" dxfId="92" priority="1">
      <formula>IF(E$6="CN",1,0)</formula>
    </cfRule>
    <cfRule type="expression" dxfId="91" priority="3">
      <formula>IF(E$6="CN",1,0)</formula>
    </cfRule>
  </conditionalFormatting>
  <conditionalFormatting sqref="E6:AH33">
    <cfRule type="expression" dxfId="90"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AA14" sqref="AA14"/>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6" customFormat="1" ht="23.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s="16" customFormat="1" ht="23.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s="16" customFormat="1" ht="31.5" customHeight="1">
      <c r="A3" s="320" t="s">
        <v>514</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G5+1</f>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1" customHeight="1">
      <c r="A7" s="29">
        <v>1</v>
      </c>
      <c r="B7" s="29" t="s">
        <v>432</v>
      </c>
      <c r="C7" s="30" t="s">
        <v>433</v>
      </c>
      <c r="D7" s="31" t="s">
        <v>58</v>
      </c>
      <c r="E7" s="66"/>
      <c r="F7" s="61"/>
      <c r="G7" s="60"/>
      <c r="H7" s="61"/>
      <c r="I7" s="60"/>
      <c r="J7" s="60"/>
      <c r="K7" s="60"/>
      <c r="L7" s="60"/>
      <c r="M7" s="61"/>
      <c r="N7" s="61"/>
      <c r="O7" s="60"/>
      <c r="P7" s="60"/>
      <c r="Q7" s="60"/>
      <c r="R7" s="60"/>
      <c r="S7" s="60"/>
      <c r="T7" s="60"/>
      <c r="U7" s="61"/>
      <c r="V7" s="61"/>
      <c r="W7" s="60"/>
      <c r="X7" s="61"/>
      <c r="Y7" s="60"/>
      <c r="Z7" s="60"/>
      <c r="AA7" s="60"/>
      <c r="AB7" s="61"/>
      <c r="AC7" s="60"/>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434</v>
      </c>
      <c r="C8" s="30" t="s">
        <v>30</v>
      </c>
      <c r="D8" s="31" t="s">
        <v>77</v>
      </c>
      <c r="E8" s="66"/>
      <c r="F8" s="61"/>
      <c r="G8" s="60"/>
      <c r="H8" s="61"/>
      <c r="I8" s="60"/>
      <c r="J8" s="60"/>
      <c r="K8" s="60"/>
      <c r="L8" s="60"/>
      <c r="M8" s="61"/>
      <c r="N8" s="61"/>
      <c r="O8" s="60"/>
      <c r="P8" s="60"/>
      <c r="Q8" s="60"/>
      <c r="R8" s="60"/>
      <c r="S8" s="60"/>
      <c r="T8" s="60"/>
      <c r="U8" s="61"/>
      <c r="V8" s="61"/>
      <c r="W8" s="60"/>
      <c r="X8" s="61"/>
      <c r="Y8" s="60"/>
      <c r="Z8" s="60"/>
      <c r="AA8" s="60"/>
      <c r="AB8" s="61"/>
      <c r="AC8" s="60"/>
      <c r="AD8" s="60"/>
      <c r="AE8" s="60"/>
      <c r="AF8" s="60"/>
      <c r="AG8" s="60"/>
      <c r="AH8" s="60"/>
      <c r="AI8" s="60"/>
      <c r="AJ8" s="11">
        <f t="shared" ref="AJ8:AJ24" si="2">COUNTIF(E8:AI8,"K")+2*COUNTIF(E8:AI8,"2K")+COUNTIF(E8:AI8,"TK")+COUNTIF(E8:AI8,"KT")+COUNTIF(E8:AI8,"PK")+COUNTIF(E8:AI8,"KP")+2*COUNTIF(E8:AI8,"K2")</f>
        <v>0</v>
      </c>
      <c r="AK8" s="171">
        <f t="shared" ref="AK8:AK24" si="3">COUNTIF(F8:AJ8,"P")+2*COUNTIF(F8:AJ8,"2P")+COUNTIF(F8:AJ8,"TP")+COUNTIF(F8:AJ8,"PT")+COUNTIF(F8:AJ8,"PK")+COUNTIF(F8:AJ8,"KP")+2*COUNTIF(F8:AJ8,"P2")</f>
        <v>0</v>
      </c>
      <c r="AL8" s="189">
        <f t="shared" ref="AL8:AL24" si="4">COUNTIF(E8:AI8,"T")+2*COUNTIF(E8:AI8,"2T")+2*COUNTIF(E8:AI8,"T2")+COUNTIF(E8:AI8,"PT")+COUNTIF(E8:AI8,"TP")+COUNTIF(E8:AI8,"TK")+COUNTIF(E8:AI8,"KT")</f>
        <v>0</v>
      </c>
    </row>
    <row r="9" spans="1:38" s="17" customFormat="1" ht="21" customHeight="1">
      <c r="A9" s="29">
        <v>3</v>
      </c>
      <c r="B9" s="29" t="s">
        <v>435</v>
      </c>
      <c r="C9" s="30" t="s">
        <v>436</v>
      </c>
      <c r="D9" s="31" t="s">
        <v>437</v>
      </c>
      <c r="E9" s="61"/>
      <c r="F9" s="61"/>
      <c r="G9" s="61"/>
      <c r="H9" s="61"/>
      <c r="I9" s="60"/>
      <c r="J9" s="60"/>
      <c r="K9" s="60"/>
      <c r="L9" s="60"/>
      <c r="M9" s="61"/>
      <c r="N9" s="61"/>
      <c r="O9" s="60"/>
      <c r="P9" s="60"/>
      <c r="Q9" s="60"/>
      <c r="R9" s="60"/>
      <c r="S9" s="60"/>
      <c r="T9" s="60"/>
      <c r="U9" s="61"/>
      <c r="V9" s="61"/>
      <c r="W9" s="60"/>
      <c r="X9" s="61"/>
      <c r="Y9" s="60"/>
      <c r="Z9" s="60"/>
      <c r="AA9" s="60"/>
      <c r="AB9" s="61"/>
      <c r="AC9" s="60"/>
      <c r="AD9" s="60"/>
      <c r="AE9" s="60"/>
      <c r="AF9" s="60"/>
      <c r="AG9" s="60"/>
      <c r="AH9" s="60"/>
      <c r="AI9" s="60"/>
      <c r="AJ9" s="11">
        <f t="shared" si="2"/>
        <v>0</v>
      </c>
      <c r="AK9" s="171">
        <f t="shared" si="3"/>
        <v>0</v>
      </c>
      <c r="AL9" s="189">
        <f t="shared" si="4"/>
        <v>0</v>
      </c>
    </row>
    <row r="10" spans="1:38" s="17" customFormat="1" ht="21" customHeight="1">
      <c r="A10" s="29">
        <v>4</v>
      </c>
      <c r="B10" s="29" t="s">
        <v>438</v>
      </c>
      <c r="C10" s="30" t="s">
        <v>234</v>
      </c>
      <c r="D10" s="31" t="s">
        <v>27</v>
      </c>
      <c r="E10" s="61"/>
      <c r="F10" s="61"/>
      <c r="G10" s="61"/>
      <c r="H10" s="61"/>
      <c r="I10" s="60"/>
      <c r="J10" s="60"/>
      <c r="K10" s="60"/>
      <c r="L10" s="60"/>
      <c r="M10" s="61"/>
      <c r="N10" s="61"/>
      <c r="O10" s="60"/>
      <c r="P10" s="60"/>
      <c r="Q10" s="60"/>
      <c r="R10" s="60"/>
      <c r="S10" s="60"/>
      <c r="T10" s="60"/>
      <c r="U10" s="61"/>
      <c r="V10" s="61"/>
      <c r="W10" s="60"/>
      <c r="X10" s="61"/>
      <c r="Y10" s="60"/>
      <c r="Z10" s="60"/>
      <c r="AA10" s="60"/>
      <c r="AB10" s="61"/>
      <c r="AC10" s="60"/>
      <c r="AD10" s="60"/>
      <c r="AE10" s="60"/>
      <c r="AF10" s="60"/>
      <c r="AG10" s="60"/>
      <c r="AH10" s="60"/>
      <c r="AI10" s="60"/>
      <c r="AJ10" s="11">
        <f t="shared" si="2"/>
        <v>0</v>
      </c>
      <c r="AK10" s="171">
        <f t="shared" si="3"/>
        <v>0</v>
      </c>
      <c r="AL10" s="189">
        <f t="shared" si="4"/>
        <v>0</v>
      </c>
    </row>
    <row r="11" spans="1:38" s="17" customFormat="1" ht="21" customHeight="1">
      <c r="A11" s="29">
        <v>5</v>
      </c>
      <c r="B11" s="29" t="s">
        <v>439</v>
      </c>
      <c r="C11" s="30" t="s">
        <v>440</v>
      </c>
      <c r="D11" s="31" t="s">
        <v>47</v>
      </c>
      <c r="E11" s="61"/>
      <c r="F11" s="61"/>
      <c r="G11" s="61"/>
      <c r="H11" s="61"/>
      <c r="I11" s="60"/>
      <c r="J11" s="60"/>
      <c r="K11" s="60"/>
      <c r="L11" s="60"/>
      <c r="M11" s="61"/>
      <c r="N11" s="61"/>
      <c r="O11" s="60"/>
      <c r="P11" s="60"/>
      <c r="Q11" s="60"/>
      <c r="R11" s="60"/>
      <c r="S11" s="60" t="s">
        <v>6</v>
      </c>
      <c r="T11" s="60"/>
      <c r="U11" s="61"/>
      <c r="V11" s="61"/>
      <c r="W11" s="60"/>
      <c r="X11" s="61"/>
      <c r="Y11" s="60"/>
      <c r="Z11" s="60"/>
      <c r="AA11" s="60"/>
      <c r="AB11" s="61"/>
      <c r="AC11" s="60"/>
      <c r="AD11" s="60"/>
      <c r="AE11" s="60"/>
      <c r="AF11" s="60"/>
      <c r="AG11" s="60"/>
      <c r="AH11" s="60"/>
      <c r="AI11" s="60"/>
      <c r="AJ11" s="11">
        <f t="shared" si="2"/>
        <v>1</v>
      </c>
      <c r="AK11" s="171">
        <f t="shared" si="3"/>
        <v>0</v>
      </c>
      <c r="AL11" s="189">
        <f t="shared" si="4"/>
        <v>0</v>
      </c>
    </row>
    <row r="12" spans="1:38" s="17" customFormat="1" ht="21" customHeight="1">
      <c r="A12" s="29">
        <v>6</v>
      </c>
      <c r="B12" s="29" t="s">
        <v>443</v>
      </c>
      <c r="C12" s="30" t="s">
        <v>444</v>
      </c>
      <c r="D12" s="31" t="s">
        <v>29</v>
      </c>
      <c r="E12" s="61"/>
      <c r="F12" s="61"/>
      <c r="G12" s="61"/>
      <c r="H12" s="61" t="s">
        <v>6</v>
      </c>
      <c r="I12" s="60" t="s">
        <v>6</v>
      </c>
      <c r="J12" s="60"/>
      <c r="K12" s="60"/>
      <c r="L12" s="60"/>
      <c r="M12" s="61"/>
      <c r="N12" s="61"/>
      <c r="O12" s="60" t="s">
        <v>6</v>
      </c>
      <c r="P12" s="60" t="s">
        <v>6</v>
      </c>
      <c r="Q12" s="60"/>
      <c r="R12" s="60"/>
      <c r="S12" s="60"/>
      <c r="T12" s="60"/>
      <c r="U12" s="61"/>
      <c r="V12" s="61"/>
      <c r="W12" s="60"/>
      <c r="X12" s="61"/>
      <c r="Y12" s="60"/>
      <c r="Z12" s="60"/>
      <c r="AA12" s="60"/>
      <c r="AB12" s="61"/>
      <c r="AC12" s="60"/>
      <c r="AD12" s="60"/>
      <c r="AE12" s="60"/>
      <c r="AF12" s="60"/>
      <c r="AG12" s="60"/>
      <c r="AH12" s="60"/>
      <c r="AI12" s="60"/>
      <c r="AJ12" s="11">
        <f t="shared" si="2"/>
        <v>4</v>
      </c>
      <c r="AK12" s="171">
        <f t="shared" si="3"/>
        <v>0</v>
      </c>
      <c r="AL12" s="189">
        <f t="shared" si="4"/>
        <v>0</v>
      </c>
    </row>
    <row r="13" spans="1:38" s="17" customFormat="1" ht="21" customHeight="1">
      <c r="A13" s="29">
        <v>7</v>
      </c>
      <c r="B13" s="29" t="s">
        <v>441</v>
      </c>
      <c r="C13" s="30" t="s">
        <v>442</v>
      </c>
      <c r="D13" s="31" t="s">
        <v>70</v>
      </c>
      <c r="E13" s="61"/>
      <c r="F13" s="61"/>
      <c r="G13" s="61"/>
      <c r="H13" s="61"/>
      <c r="I13" s="60"/>
      <c r="J13" s="60"/>
      <c r="K13" s="60"/>
      <c r="L13" s="60"/>
      <c r="M13" s="61"/>
      <c r="N13" s="61"/>
      <c r="O13" s="60"/>
      <c r="P13" s="60"/>
      <c r="Q13" s="60"/>
      <c r="R13" s="60"/>
      <c r="S13" s="60"/>
      <c r="T13" s="60"/>
      <c r="U13" s="61"/>
      <c r="V13" s="61"/>
      <c r="W13" s="60"/>
      <c r="X13" s="61"/>
      <c r="Y13" s="60"/>
      <c r="Z13" s="60"/>
      <c r="AA13" s="60"/>
      <c r="AB13" s="61"/>
      <c r="AC13" s="60"/>
      <c r="AD13" s="60"/>
      <c r="AE13" s="60"/>
      <c r="AF13" s="60"/>
      <c r="AG13" s="60"/>
      <c r="AH13" s="60"/>
      <c r="AI13" s="60"/>
      <c r="AJ13" s="11">
        <f t="shared" si="2"/>
        <v>0</v>
      </c>
      <c r="AK13" s="171">
        <f t="shared" si="3"/>
        <v>0</v>
      </c>
      <c r="AL13" s="189">
        <f t="shared" si="4"/>
        <v>0</v>
      </c>
    </row>
    <row r="14" spans="1:38" s="17" customFormat="1" ht="21" customHeight="1">
      <c r="A14" s="29">
        <v>8</v>
      </c>
      <c r="B14" s="29" t="s">
        <v>445</v>
      </c>
      <c r="C14" s="30" t="s">
        <v>446</v>
      </c>
      <c r="D14" s="31" t="s">
        <v>125</v>
      </c>
      <c r="E14" s="61"/>
      <c r="F14" s="61"/>
      <c r="G14" s="61"/>
      <c r="H14" s="61"/>
      <c r="I14" s="62"/>
      <c r="J14" s="62"/>
      <c r="K14" s="62"/>
      <c r="L14" s="62"/>
      <c r="M14" s="61"/>
      <c r="N14" s="61"/>
      <c r="O14" s="62"/>
      <c r="P14" s="62"/>
      <c r="Q14" s="62"/>
      <c r="R14" s="62"/>
      <c r="S14" s="62"/>
      <c r="T14" s="62"/>
      <c r="U14" s="61"/>
      <c r="V14" s="61"/>
      <c r="W14" s="62"/>
      <c r="X14" s="61"/>
      <c r="Y14" s="62"/>
      <c r="Z14" s="62"/>
      <c r="AA14" s="62"/>
      <c r="AB14" s="61"/>
      <c r="AC14" s="62"/>
      <c r="AD14" s="62"/>
      <c r="AE14" s="62"/>
      <c r="AF14" s="62"/>
      <c r="AG14" s="62"/>
      <c r="AH14" s="62"/>
      <c r="AI14" s="62"/>
      <c r="AJ14" s="11">
        <f t="shared" si="2"/>
        <v>0</v>
      </c>
      <c r="AK14" s="171">
        <f t="shared" si="3"/>
        <v>0</v>
      </c>
      <c r="AL14" s="189">
        <f t="shared" si="4"/>
        <v>0</v>
      </c>
    </row>
    <row r="15" spans="1:38" s="17" customFormat="1" ht="21" customHeight="1">
      <c r="A15" s="29">
        <v>9</v>
      </c>
      <c r="B15" s="29" t="s">
        <v>447</v>
      </c>
      <c r="C15" s="30" t="s">
        <v>448</v>
      </c>
      <c r="D15" s="31" t="s">
        <v>20</v>
      </c>
      <c r="E15" s="67"/>
      <c r="F15" s="61"/>
      <c r="G15" s="62"/>
      <c r="H15" s="61"/>
      <c r="I15" s="62"/>
      <c r="J15" s="62"/>
      <c r="K15" s="62"/>
      <c r="L15" s="62"/>
      <c r="M15" s="61"/>
      <c r="N15" s="61"/>
      <c r="O15" s="62" t="s">
        <v>7</v>
      </c>
      <c r="P15" s="62"/>
      <c r="Q15" s="62"/>
      <c r="R15" s="62"/>
      <c r="S15" s="62"/>
      <c r="T15" s="62"/>
      <c r="U15" s="61"/>
      <c r="V15" s="61"/>
      <c r="W15" s="62"/>
      <c r="X15" s="61"/>
      <c r="Y15" s="62"/>
      <c r="Z15" s="62"/>
      <c r="AA15" s="62"/>
      <c r="AB15" s="61"/>
      <c r="AC15" s="62"/>
      <c r="AD15" s="62"/>
      <c r="AE15" s="62"/>
      <c r="AF15" s="62"/>
      <c r="AG15" s="62"/>
      <c r="AH15" s="62"/>
      <c r="AI15" s="62"/>
      <c r="AJ15" s="11">
        <f t="shared" si="2"/>
        <v>0</v>
      </c>
      <c r="AK15" s="171">
        <f t="shared" si="3"/>
        <v>1</v>
      </c>
      <c r="AL15" s="189">
        <f t="shared" si="4"/>
        <v>0</v>
      </c>
    </row>
    <row r="16" spans="1:38" s="17" customFormat="1" ht="21" customHeight="1">
      <c r="A16" s="29">
        <v>10</v>
      </c>
      <c r="B16" s="29">
        <v>2010060021</v>
      </c>
      <c r="C16" s="30" t="s">
        <v>507</v>
      </c>
      <c r="D16" s="31" t="s">
        <v>9</v>
      </c>
      <c r="E16" s="66"/>
      <c r="F16" s="61"/>
      <c r="G16" s="60"/>
      <c r="H16" s="61"/>
      <c r="I16" s="60"/>
      <c r="J16" s="60"/>
      <c r="K16" s="60"/>
      <c r="L16" s="60"/>
      <c r="M16" s="61"/>
      <c r="N16" s="61"/>
      <c r="O16" s="60"/>
      <c r="P16" s="60"/>
      <c r="Q16" s="60"/>
      <c r="R16" s="60"/>
      <c r="S16" s="60" t="s">
        <v>6</v>
      </c>
      <c r="T16" s="60"/>
      <c r="U16" s="61"/>
      <c r="V16" s="61"/>
      <c r="W16" s="60"/>
      <c r="X16" s="61"/>
      <c r="Y16" s="60"/>
      <c r="Z16" s="60"/>
      <c r="AA16" s="60"/>
      <c r="AB16" s="61"/>
      <c r="AC16" s="60"/>
      <c r="AD16" s="60"/>
      <c r="AE16" s="60"/>
      <c r="AF16" s="60"/>
      <c r="AG16" s="60"/>
      <c r="AH16" s="60"/>
      <c r="AI16" s="60"/>
      <c r="AJ16" s="11">
        <f t="shared" si="2"/>
        <v>1</v>
      </c>
      <c r="AK16" s="171">
        <f t="shared" si="3"/>
        <v>0</v>
      </c>
      <c r="AL16" s="189">
        <f t="shared" si="4"/>
        <v>0</v>
      </c>
    </row>
    <row r="17" spans="1:39" s="17" customFormat="1" ht="21" customHeight="1">
      <c r="A17" s="29">
        <v>11</v>
      </c>
      <c r="B17" s="29" t="s">
        <v>449</v>
      </c>
      <c r="C17" s="30" t="s">
        <v>16</v>
      </c>
      <c r="D17" s="31" t="s">
        <v>107</v>
      </c>
      <c r="E17" s="66"/>
      <c r="F17" s="61"/>
      <c r="G17" s="60"/>
      <c r="H17" s="61"/>
      <c r="I17" s="60"/>
      <c r="J17" s="60"/>
      <c r="K17" s="60"/>
      <c r="L17" s="60"/>
      <c r="M17" s="61"/>
      <c r="N17" s="61"/>
      <c r="O17" s="60"/>
      <c r="P17" s="60"/>
      <c r="Q17" s="60"/>
      <c r="R17" s="60"/>
      <c r="S17" s="60"/>
      <c r="T17" s="60"/>
      <c r="U17" s="61"/>
      <c r="V17" s="61"/>
      <c r="W17" s="60"/>
      <c r="X17" s="61"/>
      <c r="Y17" s="60"/>
      <c r="Z17" s="60"/>
      <c r="AA17" s="60"/>
      <c r="AB17" s="61"/>
      <c r="AC17" s="60"/>
      <c r="AD17" s="60"/>
      <c r="AE17" s="60"/>
      <c r="AF17" s="60"/>
      <c r="AG17" s="60"/>
      <c r="AH17" s="60"/>
      <c r="AI17" s="60"/>
      <c r="AJ17" s="11">
        <f t="shared" si="2"/>
        <v>0</v>
      </c>
      <c r="AK17" s="171">
        <f t="shared" si="3"/>
        <v>0</v>
      </c>
      <c r="AL17" s="189">
        <f t="shared" si="4"/>
        <v>0</v>
      </c>
    </row>
    <row r="18" spans="1:39" s="17" customFormat="1" ht="21" customHeight="1">
      <c r="A18" s="29">
        <v>12</v>
      </c>
      <c r="B18" s="29" t="s">
        <v>450</v>
      </c>
      <c r="C18" s="30" t="s">
        <v>451</v>
      </c>
      <c r="D18" s="31" t="s">
        <v>43</v>
      </c>
      <c r="E18" s="55"/>
      <c r="F18" s="56"/>
      <c r="G18" s="57"/>
      <c r="H18" s="56"/>
      <c r="I18" s="57"/>
      <c r="J18" s="57"/>
      <c r="K18" s="57"/>
      <c r="L18" s="57"/>
      <c r="M18" s="61"/>
      <c r="N18" s="56"/>
      <c r="O18" s="57"/>
      <c r="P18" s="57"/>
      <c r="Q18" s="57"/>
      <c r="R18" s="57"/>
      <c r="S18" s="57"/>
      <c r="T18" s="57"/>
      <c r="U18" s="56"/>
      <c r="V18" s="56"/>
      <c r="W18" s="57"/>
      <c r="X18" s="56"/>
      <c r="Y18" s="57"/>
      <c r="Z18" s="57"/>
      <c r="AA18" s="57"/>
      <c r="AB18" s="56"/>
      <c r="AC18" s="57"/>
      <c r="AD18" s="57"/>
      <c r="AE18" s="57"/>
      <c r="AF18" s="57"/>
      <c r="AG18" s="57"/>
      <c r="AH18" s="57"/>
      <c r="AI18" s="57"/>
      <c r="AJ18" s="11">
        <f t="shared" si="2"/>
        <v>0</v>
      </c>
      <c r="AK18" s="171">
        <f t="shared" si="3"/>
        <v>0</v>
      </c>
      <c r="AL18" s="189">
        <f t="shared" si="4"/>
        <v>0</v>
      </c>
    </row>
    <row r="19" spans="1:39" s="17" customFormat="1" ht="21" customHeight="1">
      <c r="A19" s="29">
        <v>13</v>
      </c>
      <c r="B19" s="29" t="s">
        <v>452</v>
      </c>
      <c r="C19" s="30" t="s">
        <v>453</v>
      </c>
      <c r="D19" s="31" t="s">
        <v>454</v>
      </c>
      <c r="E19" s="55"/>
      <c r="F19" s="56"/>
      <c r="G19" s="57"/>
      <c r="H19" s="56"/>
      <c r="I19" s="57"/>
      <c r="J19" s="57"/>
      <c r="K19" s="57"/>
      <c r="L19" s="57"/>
      <c r="M19" s="61"/>
      <c r="N19" s="56"/>
      <c r="O19" s="57"/>
      <c r="P19" s="57"/>
      <c r="Q19" s="57"/>
      <c r="R19" s="57"/>
      <c r="S19" s="57"/>
      <c r="T19" s="57"/>
      <c r="U19" s="56"/>
      <c r="V19" s="56"/>
      <c r="W19" s="57"/>
      <c r="X19" s="56"/>
      <c r="Y19" s="57"/>
      <c r="Z19" s="57"/>
      <c r="AA19" s="57"/>
      <c r="AB19" s="56"/>
      <c r="AC19" s="57"/>
      <c r="AD19" s="57"/>
      <c r="AE19" s="57"/>
      <c r="AF19" s="57"/>
      <c r="AG19" s="57"/>
      <c r="AH19" s="57"/>
      <c r="AI19" s="57"/>
      <c r="AJ19" s="11">
        <f t="shared" si="2"/>
        <v>0</v>
      </c>
      <c r="AK19" s="171">
        <f t="shared" si="3"/>
        <v>0</v>
      </c>
      <c r="AL19" s="189">
        <f t="shared" si="4"/>
        <v>0</v>
      </c>
    </row>
    <row r="20" spans="1:39" s="17" customFormat="1" ht="21" customHeight="1">
      <c r="A20" s="29">
        <v>14</v>
      </c>
      <c r="B20" s="29" t="s">
        <v>455</v>
      </c>
      <c r="C20" s="30" t="s">
        <v>75</v>
      </c>
      <c r="D20" s="31" t="s">
        <v>76</v>
      </c>
      <c r="E20" s="55"/>
      <c r="F20" s="56"/>
      <c r="G20" s="57"/>
      <c r="H20" s="56"/>
      <c r="I20" s="57"/>
      <c r="J20" s="57"/>
      <c r="K20" s="57"/>
      <c r="L20" s="57"/>
      <c r="M20" s="61"/>
      <c r="N20" s="56"/>
      <c r="O20" s="57"/>
      <c r="P20" s="57"/>
      <c r="Q20" s="57"/>
      <c r="R20" s="57"/>
      <c r="S20" s="57" t="s">
        <v>7</v>
      </c>
      <c r="T20" s="57"/>
      <c r="U20" s="56"/>
      <c r="V20" s="56"/>
      <c r="W20" s="57"/>
      <c r="X20" s="56"/>
      <c r="Y20" s="57"/>
      <c r="Z20" s="57"/>
      <c r="AA20" s="57"/>
      <c r="AB20" s="56"/>
      <c r="AC20" s="57"/>
      <c r="AD20" s="57"/>
      <c r="AE20" s="57"/>
      <c r="AF20" s="57"/>
      <c r="AG20" s="57"/>
      <c r="AH20" s="57"/>
      <c r="AI20" s="57"/>
      <c r="AJ20" s="11">
        <f t="shared" si="2"/>
        <v>0</v>
      </c>
      <c r="AK20" s="171">
        <f t="shared" si="3"/>
        <v>1</v>
      </c>
      <c r="AL20" s="189">
        <f t="shared" si="4"/>
        <v>0</v>
      </c>
    </row>
    <row r="21" spans="1:39" s="17" customFormat="1" ht="21" customHeight="1">
      <c r="A21" s="29">
        <v>15</v>
      </c>
      <c r="B21" s="29" t="s">
        <v>456</v>
      </c>
      <c r="C21" s="30" t="s">
        <v>457</v>
      </c>
      <c r="D21" s="31" t="s">
        <v>56</v>
      </c>
      <c r="E21" s="55"/>
      <c r="F21" s="56"/>
      <c r="G21" s="57"/>
      <c r="H21" s="56"/>
      <c r="I21" s="57"/>
      <c r="J21" s="57"/>
      <c r="K21" s="57"/>
      <c r="L21" s="57"/>
      <c r="M21" s="61"/>
      <c r="N21" s="56"/>
      <c r="O21" s="57"/>
      <c r="P21" s="57"/>
      <c r="Q21" s="57"/>
      <c r="R21" s="57"/>
      <c r="S21" s="57"/>
      <c r="T21" s="57"/>
      <c r="U21" s="56"/>
      <c r="V21" s="56"/>
      <c r="W21" s="57"/>
      <c r="X21" s="56"/>
      <c r="Y21" s="57"/>
      <c r="Z21" s="57"/>
      <c r="AA21" s="57"/>
      <c r="AB21" s="56"/>
      <c r="AC21" s="57"/>
      <c r="AD21" s="57"/>
      <c r="AE21" s="57"/>
      <c r="AF21" s="57"/>
      <c r="AG21" s="57"/>
      <c r="AH21" s="57"/>
      <c r="AI21" s="57"/>
      <c r="AJ21" s="11">
        <f t="shared" si="2"/>
        <v>0</v>
      </c>
      <c r="AK21" s="171">
        <f t="shared" si="3"/>
        <v>0</v>
      </c>
      <c r="AL21" s="189">
        <f t="shared" si="4"/>
        <v>0</v>
      </c>
    </row>
    <row r="22" spans="1:39" s="17" customFormat="1" ht="21" customHeight="1">
      <c r="A22" s="29">
        <v>16</v>
      </c>
      <c r="B22" s="29" t="s">
        <v>458</v>
      </c>
      <c r="C22" s="30" t="s">
        <v>459</v>
      </c>
      <c r="D22" s="31" t="s">
        <v>65</v>
      </c>
      <c r="E22" s="55"/>
      <c r="F22" s="56"/>
      <c r="G22" s="57"/>
      <c r="H22" s="56"/>
      <c r="I22" s="57"/>
      <c r="J22" s="57"/>
      <c r="K22" s="57"/>
      <c r="L22" s="57"/>
      <c r="M22" s="61"/>
      <c r="N22" s="56"/>
      <c r="O22" s="57"/>
      <c r="P22" s="57"/>
      <c r="Q22" s="57"/>
      <c r="R22" s="57"/>
      <c r="S22" s="57"/>
      <c r="T22" s="57"/>
      <c r="U22" s="56"/>
      <c r="V22" s="56"/>
      <c r="W22" s="57"/>
      <c r="X22" s="56"/>
      <c r="Y22" s="57"/>
      <c r="Z22" s="57"/>
      <c r="AA22" s="57"/>
      <c r="AB22" s="56"/>
      <c r="AC22" s="57"/>
      <c r="AD22" s="57"/>
      <c r="AE22" s="57"/>
      <c r="AF22" s="57"/>
      <c r="AG22" s="57"/>
      <c r="AH22" s="57"/>
      <c r="AI22" s="57"/>
      <c r="AJ22" s="11">
        <f t="shared" si="2"/>
        <v>0</v>
      </c>
      <c r="AK22" s="171">
        <f t="shared" si="3"/>
        <v>0</v>
      </c>
      <c r="AL22" s="189">
        <f t="shared" si="4"/>
        <v>0</v>
      </c>
    </row>
    <row r="23" spans="1:39" s="17" customFormat="1" ht="21" customHeight="1">
      <c r="A23" s="29">
        <v>17</v>
      </c>
      <c r="B23" s="29" t="s">
        <v>460</v>
      </c>
      <c r="C23" s="30" t="s">
        <v>241</v>
      </c>
      <c r="D23" s="31" t="s">
        <v>65</v>
      </c>
      <c r="E23" s="55"/>
      <c r="F23" s="56"/>
      <c r="G23" s="57"/>
      <c r="H23" s="56"/>
      <c r="I23" s="57"/>
      <c r="J23" s="57"/>
      <c r="K23" s="57"/>
      <c r="L23" s="57"/>
      <c r="M23" s="61"/>
      <c r="N23" s="56"/>
      <c r="O23" s="57"/>
      <c r="P23" s="57"/>
      <c r="Q23" s="57"/>
      <c r="R23" s="57"/>
      <c r="S23" s="57"/>
      <c r="T23" s="57"/>
      <c r="U23" s="56"/>
      <c r="V23" s="56"/>
      <c r="W23" s="57"/>
      <c r="X23" s="56"/>
      <c r="Y23" s="57"/>
      <c r="Z23" s="57"/>
      <c r="AA23" s="57"/>
      <c r="AB23" s="56"/>
      <c r="AC23" s="57"/>
      <c r="AD23" s="57"/>
      <c r="AE23" s="57"/>
      <c r="AF23" s="57"/>
      <c r="AG23" s="57"/>
      <c r="AH23" s="57"/>
      <c r="AI23" s="57"/>
      <c r="AJ23" s="11">
        <f t="shared" si="2"/>
        <v>0</v>
      </c>
      <c r="AK23" s="171">
        <f t="shared" si="3"/>
        <v>0</v>
      </c>
      <c r="AL23" s="189">
        <f t="shared" si="4"/>
        <v>0</v>
      </c>
    </row>
    <row r="24" spans="1:39" s="17" customFormat="1" ht="21" customHeight="1">
      <c r="A24" s="29">
        <v>18</v>
      </c>
      <c r="B24" s="29" t="s">
        <v>461</v>
      </c>
      <c r="C24" s="30" t="s">
        <v>127</v>
      </c>
      <c r="D24" s="31" t="s">
        <v>462</v>
      </c>
      <c r="E24" s="55"/>
      <c r="F24" s="56"/>
      <c r="G24" s="57"/>
      <c r="H24" s="56"/>
      <c r="I24" s="57"/>
      <c r="J24" s="57"/>
      <c r="K24" s="57"/>
      <c r="L24" s="57"/>
      <c r="M24" s="61"/>
      <c r="N24" s="56"/>
      <c r="O24" s="57"/>
      <c r="P24" s="57"/>
      <c r="Q24" s="57"/>
      <c r="R24" s="57"/>
      <c r="S24" s="57"/>
      <c r="T24" s="57"/>
      <c r="U24" s="56"/>
      <c r="V24" s="56"/>
      <c r="W24" s="57"/>
      <c r="X24" s="56"/>
      <c r="Y24" s="57"/>
      <c r="Z24" s="57"/>
      <c r="AA24" s="57"/>
      <c r="AB24" s="56"/>
      <c r="AC24" s="57"/>
      <c r="AD24" s="57"/>
      <c r="AE24" s="57"/>
      <c r="AF24" s="57"/>
      <c r="AG24" s="57"/>
      <c r="AH24" s="57"/>
      <c r="AI24" s="57"/>
      <c r="AJ24" s="11">
        <f t="shared" si="2"/>
        <v>0</v>
      </c>
      <c r="AK24" s="171">
        <f t="shared" si="3"/>
        <v>0</v>
      </c>
      <c r="AL24" s="189">
        <f t="shared" si="4"/>
        <v>0</v>
      </c>
    </row>
    <row r="25" spans="1:39" s="132" customFormat="1" ht="21" customHeight="1">
      <c r="A25" s="330" t="s">
        <v>10</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2">
        <f>SUM(AJ7:AJ24)</f>
        <v>6</v>
      </c>
      <c r="AK25" s="32">
        <f>SUM(AK7:AK24)</f>
        <v>2</v>
      </c>
      <c r="AL25" s="32">
        <f>SUM(AL7:AL24)</f>
        <v>0</v>
      </c>
    </row>
    <row r="26" spans="1:39" s="17" customFormat="1" ht="21" customHeight="1">
      <c r="A26" s="324" t="s">
        <v>1410</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M26" s="173"/>
    </row>
  </sheetData>
  <mergeCells count="17">
    <mergeCell ref="M4:N4"/>
    <mergeCell ref="O4:Q4"/>
    <mergeCell ref="A25:AI25"/>
    <mergeCell ref="A26:AL26"/>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11 E16:AI24 E12:G15 Q12:AI15">
    <cfRule type="expression" dxfId="89" priority="2">
      <formula>IF(E$6="CN",1,0)</formula>
    </cfRule>
  </conditionalFormatting>
  <conditionalFormatting sqref="H12:P15">
    <cfRule type="expression" dxfId="88" priority="1">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3"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1"/>
  <sheetViews>
    <sheetView zoomScaleNormal="100" workbookViewId="0">
      <selection activeCell="X19" sqref="X19"/>
    </sheetView>
  </sheetViews>
  <sheetFormatPr defaultColWidth="9.33203125" defaultRowHeight="18"/>
  <cols>
    <col min="1" max="1" width="8.6640625" style="16" customWidth="1"/>
    <col min="2" max="2" width="17.83203125" style="16" customWidth="1"/>
    <col min="3" max="3" width="24.33203125" style="16" customWidth="1"/>
    <col min="4" max="4" width="9.5" style="16" customWidth="1"/>
    <col min="5" max="35" width="4" style="16" customWidth="1"/>
    <col min="36" max="38" width="6.1640625" style="16" customWidth="1"/>
    <col min="39" max="16384" width="9.33203125" style="16"/>
  </cols>
  <sheetData>
    <row r="1" spans="1:38" ht="23.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ht="23.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ht="31.5" customHeight="1">
      <c r="A3" s="320" t="s">
        <v>515</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1" customHeight="1">
      <c r="A7" s="29">
        <v>1</v>
      </c>
      <c r="B7" s="29" t="s">
        <v>406</v>
      </c>
      <c r="C7" s="30" t="s">
        <v>407</v>
      </c>
      <c r="D7" s="31" t="s">
        <v>37</v>
      </c>
      <c r="E7" s="48"/>
      <c r="F7" s="49"/>
      <c r="G7" s="47"/>
      <c r="H7" s="49"/>
      <c r="I7" s="47"/>
      <c r="J7" s="47"/>
      <c r="K7" s="47"/>
      <c r="L7" s="47"/>
      <c r="M7" s="49"/>
      <c r="N7" s="49"/>
      <c r="O7" s="47"/>
      <c r="P7" s="47"/>
      <c r="Q7" s="47"/>
      <c r="R7" s="47"/>
      <c r="S7" s="47"/>
      <c r="T7" s="47"/>
      <c r="U7" s="49"/>
      <c r="V7" s="49"/>
      <c r="W7" s="47"/>
      <c r="X7" s="49"/>
      <c r="Y7" s="47"/>
      <c r="Z7" s="47"/>
      <c r="AA7" s="47"/>
      <c r="AB7" s="49"/>
      <c r="AC7" s="47"/>
      <c r="AD7" s="47"/>
      <c r="AE7" s="47"/>
      <c r="AF7" s="47"/>
      <c r="AG7" s="47"/>
      <c r="AH7" s="47"/>
      <c r="AI7" s="47"/>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408</v>
      </c>
      <c r="C8" s="30" t="s">
        <v>61</v>
      </c>
      <c r="D8" s="31" t="s">
        <v>37</v>
      </c>
      <c r="E8" s="48"/>
      <c r="F8" s="49"/>
      <c r="G8" s="47"/>
      <c r="H8" s="49" t="s">
        <v>6</v>
      </c>
      <c r="I8" s="47" t="s">
        <v>6</v>
      </c>
      <c r="J8" s="47"/>
      <c r="K8" s="47"/>
      <c r="L8" s="47"/>
      <c r="M8" s="49"/>
      <c r="N8" s="49"/>
      <c r="O8" s="47"/>
      <c r="P8" s="47"/>
      <c r="Q8" s="47" t="s">
        <v>8</v>
      </c>
      <c r="R8" s="47"/>
      <c r="S8" s="47"/>
      <c r="T8" s="47"/>
      <c r="U8" s="49"/>
      <c r="V8" s="49"/>
      <c r="W8" s="47"/>
      <c r="X8" s="49"/>
      <c r="Y8" s="47"/>
      <c r="Z8" s="47"/>
      <c r="AA8" s="47"/>
      <c r="AB8" s="49"/>
      <c r="AC8" s="47"/>
      <c r="AD8" s="47"/>
      <c r="AE8" s="47"/>
      <c r="AF8" s="47"/>
      <c r="AG8" s="47"/>
      <c r="AH8" s="47"/>
      <c r="AI8" s="47"/>
      <c r="AJ8" s="11">
        <f t="shared" ref="AJ8:AJ24" si="2">COUNTIF(E8:AI8,"K")+2*COUNTIF(E8:AI8,"2K")+COUNTIF(E8:AI8,"TK")+COUNTIF(E8:AI8,"KT")+COUNTIF(E8:AI8,"PK")+COUNTIF(E8:AI8,"KP")+2*COUNTIF(E8:AI8,"K2")</f>
        <v>2</v>
      </c>
      <c r="AK8" s="171">
        <f t="shared" ref="AK8:AK24" si="3">COUNTIF(F8:AJ8,"P")+2*COUNTIF(F8:AJ8,"2P")+COUNTIF(F8:AJ8,"TP")+COUNTIF(F8:AJ8,"PT")+COUNTIF(F8:AJ8,"PK")+COUNTIF(F8:AJ8,"KP")+2*COUNTIF(F8:AJ8,"P2")</f>
        <v>0</v>
      </c>
      <c r="AL8" s="189">
        <f t="shared" ref="AL8:AL24" si="4">COUNTIF(E8:AI8,"T")+2*COUNTIF(E8:AI8,"2T")+2*COUNTIF(E8:AI8,"T2")+COUNTIF(E8:AI8,"PT")+COUNTIF(E8:AI8,"TP")+COUNTIF(E8:AI8,"TK")+COUNTIF(E8:AI8,"KT")</f>
        <v>1</v>
      </c>
    </row>
    <row r="9" spans="1:38" s="17" customFormat="1" ht="21" customHeight="1">
      <c r="A9" s="29">
        <v>3</v>
      </c>
      <c r="B9" s="29" t="s">
        <v>409</v>
      </c>
      <c r="C9" s="30" t="s">
        <v>388</v>
      </c>
      <c r="D9" s="31" t="s">
        <v>37</v>
      </c>
      <c r="E9" s="48"/>
      <c r="F9" s="49"/>
      <c r="G9" s="47"/>
      <c r="H9" s="49"/>
      <c r="I9" s="47"/>
      <c r="J9" s="47"/>
      <c r="K9" s="47"/>
      <c r="L9" s="47"/>
      <c r="M9" s="49"/>
      <c r="N9" s="49"/>
      <c r="O9" s="47"/>
      <c r="P9" s="47"/>
      <c r="Q9" s="47" t="s">
        <v>6</v>
      </c>
      <c r="R9" s="47"/>
      <c r="S9" s="47"/>
      <c r="T9" s="47"/>
      <c r="U9" s="49"/>
      <c r="V9" s="49"/>
      <c r="W9" s="47"/>
      <c r="X9" s="49"/>
      <c r="Y9" s="47"/>
      <c r="Z9" s="47"/>
      <c r="AA9" s="47"/>
      <c r="AB9" s="49"/>
      <c r="AC9" s="47"/>
      <c r="AD9" s="47"/>
      <c r="AE9" s="47"/>
      <c r="AF9" s="47"/>
      <c r="AG9" s="47"/>
      <c r="AH9" s="47"/>
      <c r="AI9" s="47"/>
      <c r="AJ9" s="11">
        <f t="shared" si="2"/>
        <v>1</v>
      </c>
      <c r="AK9" s="171">
        <f t="shared" si="3"/>
        <v>0</v>
      </c>
      <c r="AL9" s="189">
        <f t="shared" si="4"/>
        <v>0</v>
      </c>
    </row>
    <row r="10" spans="1:38" s="17" customFormat="1" ht="21" customHeight="1">
      <c r="A10" s="29">
        <v>4</v>
      </c>
      <c r="B10" s="29" t="s">
        <v>410</v>
      </c>
      <c r="C10" s="30" t="s">
        <v>411</v>
      </c>
      <c r="D10" s="31" t="s">
        <v>412</v>
      </c>
      <c r="E10" s="48"/>
      <c r="F10" s="49"/>
      <c r="G10" s="47"/>
      <c r="H10" s="49"/>
      <c r="I10" s="47"/>
      <c r="J10" s="47"/>
      <c r="K10" s="47" t="s">
        <v>6</v>
      </c>
      <c r="L10" s="47"/>
      <c r="M10" s="49"/>
      <c r="N10" s="49"/>
      <c r="O10" s="47"/>
      <c r="P10" s="47"/>
      <c r="Q10" s="47"/>
      <c r="R10" s="47" t="s">
        <v>6</v>
      </c>
      <c r="S10" s="47" t="s">
        <v>6</v>
      </c>
      <c r="T10" s="47"/>
      <c r="U10" s="49"/>
      <c r="V10" s="49"/>
      <c r="W10" s="47"/>
      <c r="X10" s="49" t="s">
        <v>6</v>
      </c>
      <c r="Y10" s="47"/>
      <c r="Z10" s="47"/>
      <c r="AA10" s="47"/>
      <c r="AB10" s="49"/>
      <c r="AC10" s="47"/>
      <c r="AD10" s="47"/>
      <c r="AE10" s="47"/>
      <c r="AF10" s="47"/>
      <c r="AG10" s="47"/>
      <c r="AH10" s="47"/>
      <c r="AI10" s="47"/>
      <c r="AJ10" s="11">
        <f t="shared" si="2"/>
        <v>4</v>
      </c>
      <c r="AK10" s="171">
        <f t="shared" si="3"/>
        <v>0</v>
      </c>
      <c r="AL10" s="189">
        <f t="shared" si="4"/>
        <v>0</v>
      </c>
    </row>
    <row r="11" spans="1:38" s="17" customFormat="1" ht="21" customHeight="1">
      <c r="A11" s="29">
        <v>5</v>
      </c>
      <c r="B11" s="29">
        <v>2010130026</v>
      </c>
      <c r="C11" s="30" t="s">
        <v>89</v>
      </c>
      <c r="D11" s="31" t="s">
        <v>116</v>
      </c>
      <c r="E11" s="48"/>
      <c r="F11" s="49"/>
      <c r="G11" s="47"/>
      <c r="H11" s="49"/>
      <c r="I11" s="47"/>
      <c r="J11" s="47"/>
      <c r="K11" s="47"/>
      <c r="L11" s="47"/>
      <c r="M11" s="49"/>
      <c r="N11" s="49"/>
      <c r="O11" s="47"/>
      <c r="P11" s="47"/>
      <c r="Q11" s="47"/>
      <c r="R11" s="47"/>
      <c r="S11" s="47"/>
      <c r="T11" s="47"/>
      <c r="U11" s="49"/>
      <c r="V11" s="49"/>
      <c r="W11" s="47"/>
      <c r="X11" s="49"/>
      <c r="Y11" s="47"/>
      <c r="Z11" s="47"/>
      <c r="AA11" s="47"/>
      <c r="AB11" s="49"/>
      <c r="AC11" s="47"/>
      <c r="AD11" s="47"/>
      <c r="AE11" s="47"/>
      <c r="AF11" s="47"/>
      <c r="AG11" s="47"/>
      <c r="AH11" s="47"/>
      <c r="AI11" s="47"/>
      <c r="AJ11" s="11">
        <f t="shared" si="2"/>
        <v>0</v>
      </c>
      <c r="AK11" s="171">
        <f t="shared" si="3"/>
        <v>0</v>
      </c>
      <c r="AL11" s="189">
        <f t="shared" si="4"/>
        <v>0</v>
      </c>
    </row>
    <row r="12" spans="1:38" s="17" customFormat="1" ht="21" customHeight="1">
      <c r="A12" s="29">
        <v>6</v>
      </c>
      <c r="B12" s="29" t="s">
        <v>413</v>
      </c>
      <c r="C12" s="30" t="s">
        <v>106</v>
      </c>
      <c r="D12" s="31" t="s">
        <v>46</v>
      </c>
      <c r="E12" s="48"/>
      <c r="F12" s="49"/>
      <c r="G12" s="47"/>
      <c r="H12" s="49"/>
      <c r="I12" s="47"/>
      <c r="J12" s="47"/>
      <c r="K12" s="47"/>
      <c r="L12" s="47"/>
      <c r="M12" s="49"/>
      <c r="N12" s="49"/>
      <c r="O12" s="47"/>
      <c r="P12" s="47"/>
      <c r="Q12" s="47"/>
      <c r="R12" s="47"/>
      <c r="S12" s="47"/>
      <c r="T12" s="47"/>
      <c r="U12" s="49"/>
      <c r="V12" s="49"/>
      <c r="W12" s="47"/>
      <c r="X12" s="49"/>
      <c r="Y12" s="47"/>
      <c r="Z12" s="47"/>
      <c r="AA12" s="47"/>
      <c r="AB12" s="49"/>
      <c r="AC12" s="47"/>
      <c r="AD12" s="47"/>
      <c r="AE12" s="47"/>
      <c r="AF12" s="47"/>
      <c r="AG12" s="47"/>
      <c r="AH12" s="47"/>
      <c r="AI12" s="47"/>
      <c r="AJ12" s="11">
        <f t="shared" si="2"/>
        <v>0</v>
      </c>
      <c r="AK12" s="171">
        <f t="shared" si="3"/>
        <v>0</v>
      </c>
      <c r="AL12" s="189">
        <f t="shared" si="4"/>
        <v>0</v>
      </c>
    </row>
    <row r="13" spans="1:38" s="17" customFormat="1" ht="21" customHeight="1">
      <c r="A13" s="29">
        <v>7</v>
      </c>
      <c r="B13" s="29" t="s">
        <v>414</v>
      </c>
      <c r="C13" s="30" t="s">
        <v>415</v>
      </c>
      <c r="D13" s="31" t="s">
        <v>29</v>
      </c>
      <c r="E13" s="48"/>
      <c r="F13" s="49"/>
      <c r="G13" s="47"/>
      <c r="H13" s="49"/>
      <c r="I13" s="47"/>
      <c r="J13" s="47"/>
      <c r="K13" s="47"/>
      <c r="L13" s="47"/>
      <c r="M13" s="49"/>
      <c r="N13" s="49"/>
      <c r="O13" s="47"/>
      <c r="P13" s="47"/>
      <c r="Q13" s="47"/>
      <c r="R13" s="47"/>
      <c r="S13" s="47"/>
      <c r="T13" s="47"/>
      <c r="U13" s="49"/>
      <c r="V13" s="49"/>
      <c r="W13" s="47"/>
      <c r="X13" s="49"/>
      <c r="Y13" s="47"/>
      <c r="Z13" s="47"/>
      <c r="AA13" s="47"/>
      <c r="AB13" s="49"/>
      <c r="AC13" s="47"/>
      <c r="AD13" s="47"/>
      <c r="AE13" s="47"/>
      <c r="AF13" s="47"/>
      <c r="AG13" s="47"/>
      <c r="AH13" s="47"/>
      <c r="AI13" s="47"/>
      <c r="AJ13" s="11">
        <f t="shared" si="2"/>
        <v>0</v>
      </c>
      <c r="AK13" s="171">
        <f t="shared" si="3"/>
        <v>0</v>
      </c>
      <c r="AL13" s="189">
        <f t="shared" si="4"/>
        <v>0</v>
      </c>
    </row>
    <row r="14" spans="1:38" s="17" customFormat="1" ht="21" customHeight="1">
      <c r="A14" s="29">
        <v>8</v>
      </c>
      <c r="B14" s="29" t="s">
        <v>416</v>
      </c>
      <c r="C14" s="30" t="s">
        <v>54</v>
      </c>
      <c r="D14" s="31" t="s">
        <v>14</v>
      </c>
      <c r="E14" s="130"/>
      <c r="F14" s="49"/>
      <c r="G14" s="50"/>
      <c r="H14" s="49"/>
      <c r="I14" s="50"/>
      <c r="J14" s="50"/>
      <c r="K14" s="50"/>
      <c r="L14" s="50"/>
      <c r="M14" s="49"/>
      <c r="N14" s="49"/>
      <c r="O14" s="50"/>
      <c r="P14" s="50"/>
      <c r="Q14" s="50"/>
      <c r="R14" s="50"/>
      <c r="S14" s="50"/>
      <c r="T14" s="50"/>
      <c r="U14" s="49"/>
      <c r="V14" s="49"/>
      <c r="W14" s="50"/>
      <c r="X14" s="49"/>
      <c r="Y14" s="50"/>
      <c r="Z14" s="50"/>
      <c r="AA14" s="50"/>
      <c r="AB14" s="49"/>
      <c r="AC14" s="50"/>
      <c r="AD14" s="50"/>
      <c r="AE14" s="50"/>
      <c r="AF14" s="50"/>
      <c r="AG14" s="50"/>
      <c r="AH14" s="50"/>
      <c r="AI14" s="50"/>
      <c r="AJ14" s="11">
        <f t="shared" si="2"/>
        <v>0</v>
      </c>
      <c r="AK14" s="171">
        <f t="shared" si="3"/>
        <v>0</v>
      </c>
      <c r="AL14" s="189">
        <f t="shared" si="4"/>
        <v>0</v>
      </c>
    </row>
    <row r="15" spans="1:38" s="17" customFormat="1" ht="21" customHeight="1">
      <c r="A15" s="29">
        <v>9</v>
      </c>
      <c r="B15" s="29" t="s">
        <v>417</v>
      </c>
      <c r="C15" s="30" t="s">
        <v>33</v>
      </c>
      <c r="D15" s="31" t="s">
        <v>39</v>
      </c>
      <c r="E15" s="130"/>
      <c r="F15" s="49"/>
      <c r="G15" s="50"/>
      <c r="H15" s="49" t="s">
        <v>6</v>
      </c>
      <c r="I15" s="50" t="s">
        <v>6</v>
      </c>
      <c r="J15" s="50"/>
      <c r="K15" s="50"/>
      <c r="L15" s="50"/>
      <c r="M15" s="49"/>
      <c r="N15" s="49"/>
      <c r="O15" s="50"/>
      <c r="P15" s="50"/>
      <c r="Q15" s="50"/>
      <c r="R15" s="50"/>
      <c r="S15" s="50"/>
      <c r="T15" s="50"/>
      <c r="U15" s="49"/>
      <c r="V15" s="49"/>
      <c r="W15" s="50"/>
      <c r="X15" s="49"/>
      <c r="Y15" s="50"/>
      <c r="Z15" s="50"/>
      <c r="AA15" s="50"/>
      <c r="AB15" s="49"/>
      <c r="AC15" s="50"/>
      <c r="AD15" s="50"/>
      <c r="AE15" s="50"/>
      <c r="AF15" s="50"/>
      <c r="AG15" s="50"/>
      <c r="AH15" s="50"/>
      <c r="AI15" s="50"/>
      <c r="AJ15" s="11">
        <f t="shared" si="2"/>
        <v>2</v>
      </c>
      <c r="AK15" s="171">
        <f t="shared" si="3"/>
        <v>0</v>
      </c>
      <c r="AL15" s="189">
        <f t="shared" si="4"/>
        <v>0</v>
      </c>
    </row>
    <row r="16" spans="1:38" s="17" customFormat="1" ht="21" customHeight="1">
      <c r="A16" s="29">
        <v>10</v>
      </c>
      <c r="B16" s="29" t="s">
        <v>418</v>
      </c>
      <c r="C16" s="30" t="s">
        <v>71</v>
      </c>
      <c r="D16" s="31" t="s">
        <v>51</v>
      </c>
      <c r="E16" s="63"/>
      <c r="F16" s="63"/>
      <c r="G16" s="63"/>
      <c r="H16" s="63"/>
      <c r="I16" s="63"/>
      <c r="J16" s="63"/>
      <c r="K16" s="63"/>
      <c r="L16" s="63"/>
      <c r="M16" s="63"/>
      <c r="N16" s="63"/>
      <c r="O16" s="63"/>
      <c r="P16" s="63"/>
      <c r="Q16" s="63" t="s">
        <v>6</v>
      </c>
      <c r="R16" s="63"/>
      <c r="S16" s="63"/>
      <c r="T16" s="63"/>
      <c r="U16" s="63"/>
      <c r="V16" s="63"/>
      <c r="W16" s="63"/>
      <c r="X16" s="63"/>
      <c r="Y16" s="63"/>
      <c r="Z16" s="63"/>
      <c r="AA16" s="63"/>
      <c r="AB16" s="63"/>
      <c r="AC16" s="63"/>
      <c r="AD16" s="63"/>
      <c r="AE16" s="63"/>
      <c r="AF16" s="63"/>
      <c r="AG16" s="63"/>
      <c r="AH16" s="63"/>
      <c r="AI16" s="63"/>
      <c r="AJ16" s="11">
        <f t="shared" si="2"/>
        <v>1</v>
      </c>
      <c r="AK16" s="171">
        <f t="shared" si="3"/>
        <v>0</v>
      </c>
      <c r="AL16" s="189">
        <f t="shared" si="4"/>
        <v>0</v>
      </c>
    </row>
    <row r="17" spans="1:40" s="17" customFormat="1" ht="21" customHeight="1">
      <c r="A17" s="29">
        <v>11</v>
      </c>
      <c r="B17" s="29" t="s">
        <v>419</v>
      </c>
      <c r="C17" s="30" t="s">
        <v>110</v>
      </c>
      <c r="D17" s="31" t="s">
        <v>26</v>
      </c>
      <c r="E17" s="48"/>
      <c r="F17" s="49"/>
      <c r="G17" s="47"/>
      <c r="H17" s="49"/>
      <c r="I17" s="47"/>
      <c r="J17" s="47"/>
      <c r="K17" s="47"/>
      <c r="L17" s="47"/>
      <c r="M17" s="49"/>
      <c r="N17" s="49"/>
      <c r="O17" s="47"/>
      <c r="P17" s="47"/>
      <c r="Q17" s="47"/>
      <c r="R17" s="47"/>
      <c r="S17" s="47"/>
      <c r="T17" s="47"/>
      <c r="U17" s="49"/>
      <c r="V17" s="49"/>
      <c r="W17" s="47"/>
      <c r="X17" s="49"/>
      <c r="Y17" s="47"/>
      <c r="Z17" s="47"/>
      <c r="AA17" s="47"/>
      <c r="AB17" s="49"/>
      <c r="AC17" s="47"/>
      <c r="AD17" s="47"/>
      <c r="AE17" s="47"/>
      <c r="AF17" s="47"/>
      <c r="AG17" s="47"/>
      <c r="AH17" s="47"/>
      <c r="AI17" s="47"/>
      <c r="AJ17" s="11">
        <f t="shared" si="2"/>
        <v>0</v>
      </c>
      <c r="AK17" s="171">
        <f t="shared" si="3"/>
        <v>0</v>
      </c>
      <c r="AL17" s="189">
        <f t="shared" si="4"/>
        <v>0</v>
      </c>
    </row>
    <row r="18" spans="1:40" s="17" customFormat="1" ht="21" customHeight="1">
      <c r="A18" s="29">
        <v>12</v>
      </c>
      <c r="B18" s="29" t="s">
        <v>420</v>
      </c>
      <c r="C18" s="30" t="s">
        <v>83</v>
      </c>
      <c r="D18" s="31" t="s">
        <v>73</v>
      </c>
      <c r="E18" s="74"/>
      <c r="F18" s="103"/>
      <c r="G18" s="75"/>
      <c r="H18" s="103"/>
      <c r="I18" s="75"/>
      <c r="J18" s="75"/>
      <c r="K18" s="75"/>
      <c r="L18" s="75"/>
      <c r="M18" s="103"/>
      <c r="N18" s="103"/>
      <c r="O18" s="75"/>
      <c r="P18" s="75"/>
      <c r="Q18" s="75"/>
      <c r="R18" s="75"/>
      <c r="S18" s="75" t="s">
        <v>6</v>
      </c>
      <c r="T18" s="75"/>
      <c r="U18" s="103"/>
      <c r="V18" s="103"/>
      <c r="W18" s="75"/>
      <c r="X18" s="103" t="s">
        <v>6</v>
      </c>
      <c r="Y18" s="75"/>
      <c r="Z18" s="75"/>
      <c r="AA18" s="75"/>
      <c r="AB18" s="103"/>
      <c r="AC18" s="75"/>
      <c r="AD18" s="75"/>
      <c r="AE18" s="75"/>
      <c r="AF18" s="75"/>
      <c r="AG18" s="75"/>
      <c r="AH18" s="75"/>
      <c r="AI18" s="75"/>
      <c r="AJ18" s="11">
        <f t="shared" si="2"/>
        <v>2</v>
      </c>
      <c r="AK18" s="171">
        <f t="shared" si="3"/>
        <v>0</v>
      </c>
      <c r="AL18" s="189">
        <f t="shared" si="4"/>
        <v>0</v>
      </c>
    </row>
    <row r="19" spans="1:40" s="17" customFormat="1" ht="21" customHeight="1">
      <c r="A19" s="29">
        <v>13</v>
      </c>
      <c r="B19" s="29" t="s">
        <v>421</v>
      </c>
      <c r="C19" s="30" t="s">
        <v>373</v>
      </c>
      <c r="D19" s="31" t="s">
        <v>73</v>
      </c>
      <c r="E19" s="74"/>
      <c r="F19" s="103"/>
      <c r="G19" s="75"/>
      <c r="H19" s="103"/>
      <c r="I19" s="75"/>
      <c r="J19" s="75"/>
      <c r="K19" s="75"/>
      <c r="L19" s="75"/>
      <c r="M19" s="103"/>
      <c r="N19" s="103"/>
      <c r="O19" s="75"/>
      <c r="P19" s="75"/>
      <c r="Q19" s="75" t="s">
        <v>6</v>
      </c>
      <c r="R19" s="75"/>
      <c r="S19" s="75"/>
      <c r="T19" s="75"/>
      <c r="U19" s="103"/>
      <c r="V19" s="103"/>
      <c r="W19" s="75"/>
      <c r="X19" s="103"/>
      <c r="Y19" s="75"/>
      <c r="Z19" s="75"/>
      <c r="AA19" s="75"/>
      <c r="AB19" s="103"/>
      <c r="AC19" s="75"/>
      <c r="AD19" s="75"/>
      <c r="AE19" s="75"/>
      <c r="AF19" s="75"/>
      <c r="AG19" s="75"/>
      <c r="AH19" s="75"/>
      <c r="AI19" s="75"/>
      <c r="AJ19" s="11">
        <f t="shared" si="2"/>
        <v>1</v>
      </c>
      <c r="AK19" s="171">
        <f t="shared" si="3"/>
        <v>0</v>
      </c>
      <c r="AL19" s="189">
        <f t="shared" si="4"/>
        <v>0</v>
      </c>
    </row>
    <row r="20" spans="1:40" s="17" customFormat="1" ht="21" customHeight="1">
      <c r="A20" s="29">
        <v>14</v>
      </c>
      <c r="B20" s="29" t="s">
        <v>422</v>
      </c>
      <c r="C20" s="30" t="s">
        <v>423</v>
      </c>
      <c r="D20" s="31" t="s">
        <v>41</v>
      </c>
      <c r="E20" s="74"/>
      <c r="F20" s="103"/>
      <c r="G20" s="75"/>
      <c r="H20" s="103"/>
      <c r="I20" s="75"/>
      <c r="J20" s="75"/>
      <c r="K20" s="75"/>
      <c r="L20" s="75"/>
      <c r="M20" s="103"/>
      <c r="N20" s="103"/>
      <c r="O20" s="75"/>
      <c r="P20" s="75"/>
      <c r="Q20" s="75"/>
      <c r="R20" s="75"/>
      <c r="S20" s="75"/>
      <c r="T20" s="75"/>
      <c r="U20" s="103"/>
      <c r="V20" s="103"/>
      <c r="W20" s="75"/>
      <c r="X20" s="103"/>
      <c r="Y20" s="75"/>
      <c r="Z20" s="75"/>
      <c r="AA20" s="75"/>
      <c r="AB20" s="103"/>
      <c r="AC20" s="75"/>
      <c r="AD20" s="75"/>
      <c r="AE20" s="75"/>
      <c r="AF20" s="75"/>
      <c r="AG20" s="75"/>
      <c r="AH20" s="75"/>
      <c r="AI20" s="75"/>
      <c r="AJ20" s="11">
        <f t="shared" si="2"/>
        <v>0</v>
      </c>
      <c r="AK20" s="171">
        <f t="shared" si="3"/>
        <v>0</v>
      </c>
      <c r="AL20" s="189">
        <f t="shared" si="4"/>
        <v>0</v>
      </c>
    </row>
    <row r="21" spans="1:40" s="17" customFormat="1" ht="21" customHeight="1">
      <c r="A21" s="29">
        <v>15</v>
      </c>
      <c r="B21" s="29" t="s">
        <v>424</v>
      </c>
      <c r="C21" s="30" t="s">
        <v>18</v>
      </c>
      <c r="D21" s="31" t="s">
        <v>17</v>
      </c>
      <c r="E21" s="74"/>
      <c r="F21" s="103"/>
      <c r="G21" s="75"/>
      <c r="H21" s="103" t="s">
        <v>6</v>
      </c>
      <c r="I21" s="75"/>
      <c r="J21" s="75"/>
      <c r="K21" s="75" t="s">
        <v>6</v>
      </c>
      <c r="L21" s="75"/>
      <c r="M21" s="103"/>
      <c r="N21" s="103"/>
      <c r="O21" s="75"/>
      <c r="P21" s="75"/>
      <c r="Q21" s="75" t="s">
        <v>6</v>
      </c>
      <c r="R21" s="75"/>
      <c r="S21" s="75"/>
      <c r="T21" s="75"/>
      <c r="U21" s="103"/>
      <c r="V21" s="103"/>
      <c r="W21" s="75"/>
      <c r="X21" s="103"/>
      <c r="Y21" s="75"/>
      <c r="Z21" s="75"/>
      <c r="AA21" s="75"/>
      <c r="AB21" s="103"/>
      <c r="AC21" s="75"/>
      <c r="AD21" s="75"/>
      <c r="AE21" s="75"/>
      <c r="AF21" s="75"/>
      <c r="AG21" s="75"/>
      <c r="AH21" s="75"/>
      <c r="AI21" s="75"/>
      <c r="AJ21" s="11">
        <f t="shared" si="2"/>
        <v>3</v>
      </c>
      <c r="AK21" s="171">
        <f t="shared" si="3"/>
        <v>0</v>
      </c>
      <c r="AL21" s="189">
        <f t="shared" si="4"/>
        <v>0</v>
      </c>
    </row>
    <row r="22" spans="1:40" s="17" customFormat="1" ht="21" customHeight="1">
      <c r="A22" s="29">
        <v>16</v>
      </c>
      <c r="B22" s="29" t="s">
        <v>425</v>
      </c>
      <c r="C22" s="30" t="s">
        <v>426</v>
      </c>
      <c r="D22" s="31" t="s">
        <v>65</v>
      </c>
      <c r="E22" s="63"/>
      <c r="F22" s="63"/>
      <c r="G22" s="63"/>
      <c r="H22" s="63" t="s">
        <v>6</v>
      </c>
      <c r="I22" s="63" t="s">
        <v>6</v>
      </c>
      <c r="J22" s="63"/>
      <c r="K22" s="63"/>
      <c r="L22" s="63"/>
      <c r="M22" s="63"/>
      <c r="N22" s="63"/>
      <c r="O22" s="63"/>
      <c r="P22" s="63"/>
      <c r="Q22" s="63" t="s">
        <v>6</v>
      </c>
      <c r="R22" s="63"/>
      <c r="S22" s="63"/>
      <c r="T22" s="63"/>
      <c r="U22" s="63"/>
      <c r="V22" s="63"/>
      <c r="W22" s="63"/>
      <c r="X22" s="63"/>
      <c r="Y22" s="63"/>
      <c r="Z22" s="63"/>
      <c r="AA22" s="63"/>
      <c r="AB22" s="63"/>
      <c r="AC22" s="63"/>
      <c r="AD22" s="63"/>
      <c r="AE22" s="63"/>
      <c r="AF22" s="63"/>
      <c r="AG22" s="63"/>
      <c r="AH22" s="63"/>
      <c r="AI22" s="63"/>
      <c r="AJ22" s="11">
        <f t="shared" si="2"/>
        <v>3</v>
      </c>
      <c r="AK22" s="171">
        <f t="shared" si="3"/>
        <v>0</v>
      </c>
      <c r="AL22" s="189">
        <f t="shared" si="4"/>
        <v>0</v>
      </c>
    </row>
    <row r="23" spans="1:40" s="17" customFormat="1" ht="21" customHeight="1">
      <c r="A23" s="29">
        <v>17</v>
      </c>
      <c r="B23" s="29" t="s">
        <v>427</v>
      </c>
      <c r="C23" s="30" t="s">
        <v>428</v>
      </c>
      <c r="D23" s="31" t="s">
        <v>93</v>
      </c>
      <c r="E23" s="74"/>
      <c r="F23" s="103"/>
      <c r="G23" s="75"/>
      <c r="H23" s="103"/>
      <c r="I23" s="75"/>
      <c r="J23" s="75"/>
      <c r="K23" s="75"/>
      <c r="L23" s="75"/>
      <c r="M23" s="103"/>
      <c r="N23" s="103"/>
      <c r="O23" s="75"/>
      <c r="P23" s="75"/>
      <c r="Q23" s="75" t="s">
        <v>6</v>
      </c>
      <c r="R23" s="75"/>
      <c r="S23" s="75"/>
      <c r="T23" s="75"/>
      <c r="U23" s="103"/>
      <c r="V23" s="103"/>
      <c r="W23" s="75"/>
      <c r="X23" s="103" t="s">
        <v>6</v>
      </c>
      <c r="Y23" s="75"/>
      <c r="Z23" s="75"/>
      <c r="AA23" s="75"/>
      <c r="AB23" s="103"/>
      <c r="AC23" s="75"/>
      <c r="AD23" s="75"/>
      <c r="AE23" s="75"/>
      <c r="AF23" s="75"/>
      <c r="AG23" s="75"/>
      <c r="AH23" s="75"/>
      <c r="AI23" s="75"/>
      <c r="AJ23" s="11">
        <f t="shared" si="2"/>
        <v>2</v>
      </c>
      <c r="AK23" s="171">
        <f t="shared" si="3"/>
        <v>0</v>
      </c>
      <c r="AL23" s="189">
        <f t="shared" si="4"/>
        <v>0</v>
      </c>
    </row>
    <row r="24" spans="1:40" s="17" customFormat="1" ht="21" customHeight="1">
      <c r="A24" s="29">
        <v>18</v>
      </c>
      <c r="B24" s="29" t="s">
        <v>429</v>
      </c>
      <c r="C24" s="30" t="s">
        <v>430</v>
      </c>
      <c r="D24" s="31" t="s">
        <v>57</v>
      </c>
      <c r="E24" s="74"/>
      <c r="F24" s="103"/>
      <c r="G24" s="75"/>
      <c r="H24" s="103" t="s">
        <v>6</v>
      </c>
      <c r="I24" s="75" t="s">
        <v>6</v>
      </c>
      <c r="J24" s="75"/>
      <c r="K24" s="75"/>
      <c r="L24" s="75"/>
      <c r="M24" s="103"/>
      <c r="N24" s="103"/>
      <c r="O24" s="75"/>
      <c r="P24" s="75"/>
      <c r="Q24" s="75" t="s">
        <v>6</v>
      </c>
      <c r="R24" s="75"/>
      <c r="S24" s="75"/>
      <c r="T24" s="75"/>
      <c r="U24" s="103"/>
      <c r="V24" s="103"/>
      <c r="W24" s="75"/>
      <c r="X24" s="103"/>
      <c r="Y24" s="75"/>
      <c r="Z24" s="75"/>
      <c r="AA24" s="75"/>
      <c r="AB24" s="103"/>
      <c r="AC24" s="75"/>
      <c r="AD24" s="75"/>
      <c r="AE24" s="75"/>
      <c r="AF24" s="75"/>
      <c r="AG24" s="75"/>
      <c r="AH24" s="75"/>
      <c r="AI24" s="75"/>
      <c r="AJ24" s="11">
        <f t="shared" si="2"/>
        <v>3</v>
      </c>
      <c r="AK24" s="171">
        <f t="shared" si="3"/>
        <v>0</v>
      </c>
      <c r="AL24" s="189">
        <f t="shared" si="4"/>
        <v>0</v>
      </c>
    </row>
    <row r="25" spans="1:40" s="132" customFormat="1" ht="21" customHeight="1">
      <c r="A25" s="330" t="s">
        <v>10</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176">
        <f>SUM(AJ7:AJ24)</f>
        <v>24</v>
      </c>
      <c r="AK25" s="176">
        <f>SUM(AK7:AK24)</f>
        <v>0</v>
      </c>
      <c r="AL25" s="176">
        <f>SUM(AL7:AL24)</f>
        <v>1</v>
      </c>
    </row>
    <row r="26" spans="1:40" s="17" customFormat="1" ht="21" customHeight="1">
      <c r="A26" s="324" t="s">
        <v>1410</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M26" s="173"/>
      <c r="AN26" s="173"/>
    </row>
    <row r="27" spans="1:40">
      <c r="C27" s="15"/>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40">
      <c r="C28" s="327"/>
      <c r="D28" s="327"/>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0">
      <c r="C29" s="327"/>
      <c r="D29" s="327"/>
      <c r="E29" s="327"/>
      <c r="F29" s="327"/>
      <c r="G29" s="327"/>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0">
      <c r="C30" s="327"/>
      <c r="D30" s="327"/>
      <c r="E30" s="327"/>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0">
      <c r="C31" s="327"/>
      <c r="D31" s="327"/>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sheetData>
  <mergeCells count="21">
    <mergeCell ref="A26:AL26"/>
    <mergeCell ref="C30:E30"/>
    <mergeCell ref="C31:D31"/>
    <mergeCell ref="C29:G29"/>
    <mergeCell ref="C28:D28"/>
    <mergeCell ref="A25:AI25"/>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15 E17:AI21 E16 E23:AI24 E22">
    <cfRule type="expression" dxfId="85" priority="1">
      <formula>IF(E$6="CN",1,0)</formula>
    </cfRule>
    <cfRule type="expression" dxfId="84"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100"/>
  <sheetViews>
    <sheetView topLeftCell="A19" zoomScaleNormal="100" workbookViewId="0">
      <selection activeCell="X21" sqref="X21"/>
    </sheetView>
  </sheetViews>
  <sheetFormatPr defaultColWidth="9.33203125" defaultRowHeight="18"/>
  <cols>
    <col min="1" max="1" width="7.6640625" style="16" customWidth="1"/>
    <col min="2" max="2" width="17.33203125" style="16" customWidth="1"/>
    <col min="3" max="3" width="25.6640625" style="16" customWidth="1"/>
    <col min="4" max="4" width="10.6640625" style="16" customWidth="1"/>
    <col min="5" max="35" width="4" style="16" customWidth="1"/>
    <col min="36" max="38" width="6" style="16" customWidth="1"/>
    <col min="39" max="16384" width="9.33203125" style="16"/>
  </cols>
  <sheetData>
    <row r="1" spans="1:38" ht="23.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ht="23.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ht="31.5" customHeight="1">
      <c r="A3" s="320" t="s">
        <v>516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Q5+1</f>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1" customHeight="1">
      <c r="A7" s="208">
        <v>1</v>
      </c>
      <c r="B7" s="208" t="s">
        <v>472</v>
      </c>
      <c r="C7" s="34" t="s">
        <v>24</v>
      </c>
      <c r="D7" s="170" t="s">
        <v>58</v>
      </c>
      <c r="E7" s="68"/>
      <c r="F7" s="68"/>
      <c r="G7" s="68"/>
      <c r="H7" s="68"/>
      <c r="I7" s="68"/>
      <c r="J7" s="69"/>
      <c r="K7" s="68"/>
      <c r="L7" s="70"/>
      <c r="M7" s="68"/>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08">
        <v>2</v>
      </c>
      <c r="B8" s="208" t="s">
        <v>256</v>
      </c>
      <c r="C8" s="34" t="s">
        <v>257</v>
      </c>
      <c r="D8" s="170" t="s">
        <v>58</v>
      </c>
      <c r="E8" s="68"/>
      <c r="F8" s="68"/>
      <c r="G8" s="68"/>
      <c r="H8" s="68"/>
      <c r="I8" s="68"/>
      <c r="J8" s="69"/>
      <c r="K8" s="68"/>
      <c r="L8" s="70"/>
      <c r="M8" s="68"/>
      <c r="N8" s="68"/>
      <c r="O8" s="68"/>
      <c r="P8" s="68"/>
      <c r="Q8" s="68"/>
      <c r="R8" s="68"/>
      <c r="S8" s="68"/>
      <c r="T8" s="68"/>
      <c r="U8" s="68"/>
      <c r="V8" s="68" t="s">
        <v>8</v>
      </c>
      <c r="W8" s="68"/>
      <c r="X8" s="68"/>
      <c r="Y8" s="68"/>
      <c r="Z8" s="68"/>
      <c r="AA8" s="68"/>
      <c r="AB8" s="68"/>
      <c r="AC8" s="68"/>
      <c r="AD8" s="68"/>
      <c r="AE8" s="68"/>
      <c r="AF8" s="68"/>
      <c r="AG8" s="68"/>
      <c r="AH8" s="68"/>
      <c r="AI8" s="68"/>
      <c r="AJ8" s="11">
        <f t="shared" ref="AJ8:AJ45" si="2">COUNTIF(E8:AI8,"K")+2*COUNTIF(E8:AI8,"2K")+COUNTIF(E8:AI8,"TK")+COUNTIF(E8:AI8,"KT")+COUNTIF(E8:AI8,"PK")+COUNTIF(E8:AI8,"KP")+2*COUNTIF(E8:AI8,"K2")</f>
        <v>0</v>
      </c>
      <c r="AK8" s="171">
        <f t="shared" ref="AK8:AK45" si="3">COUNTIF(F8:AJ8,"P")+2*COUNTIF(F8:AJ8,"2P")+COUNTIF(F8:AJ8,"TP")+COUNTIF(F8:AJ8,"PT")+COUNTIF(F8:AJ8,"PK")+COUNTIF(F8:AJ8,"KP")+2*COUNTIF(F8:AJ8,"P2")</f>
        <v>0</v>
      </c>
      <c r="AL8" s="189">
        <f t="shared" ref="AL8:AL45" si="4">COUNTIF(E8:AI8,"T")+2*COUNTIF(E8:AI8,"2T")+2*COUNTIF(E8:AI8,"T2")+COUNTIF(E8:AI8,"PT")+COUNTIF(E8:AI8,"TP")+COUNTIF(E8:AI8,"TK")+COUNTIF(E8:AI8,"KT")</f>
        <v>1</v>
      </c>
    </row>
    <row r="9" spans="1:38" s="17" customFormat="1" ht="21" customHeight="1">
      <c r="A9" s="208">
        <v>3</v>
      </c>
      <c r="B9" s="208" t="s">
        <v>260</v>
      </c>
      <c r="C9" s="34" t="s">
        <v>261</v>
      </c>
      <c r="D9" s="170" t="s">
        <v>58</v>
      </c>
      <c r="E9" s="68"/>
      <c r="F9" s="68"/>
      <c r="G9" s="68"/>
      <c r="H9" s="68"/>
      <c r="I9" s="68"/>
      <c r="J9" s="69"/>
      <c r="K9" s="68"/>
      <c r="L9" s="70"/>
      <c r="M9" s="68"/>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89">
        <f t="shared" si="4"/>
        <v>0</v>
      </c>
    </row>
    <row r="10" spans="1:38" s="17" customFormat="1" ht="21" customHeight="1">
      <c r="A10" s="208">
        <v>4</v>
      </c>
      <c r="B10" s="208" t="s">
        <v>258</v>
      </c>
      <c r="C10" s="34" t="s">
        <v>259</v>
      </c>
      <c r="D10" s="170" t="s">
        <v>58</v>
      </c>
      <c r="E10" s="68"/>
      <c r="F10" s="68"/>
      <c r="G10" s="68"/>
      <c r="H10" s="68"/>
      <c r="I10" s="68"/>
      <c r="J10" s="69"/>
      <c r="K10" s="68"/>
      <c r="L10" s="70"/>
      <c r="M10" s="68"/>
      <c r="N10" s="68"/>
      <c r="O10" s="68"/>
      <c r="P10" s="68"/>
      <c r="Q10" s="68" t="s">
        <v>7</v>
      </c>
      <c r="R10" s="68"/>
      <c r="S10" s="68"/>
      <c r="T10" s="68"/>
      <c r="U10" s="68"/>
      <c r="V10" s="68" t="s">
        <v>8</v>
      </c>
      <c r="W10" s="68"/>
      <c r="X10" s="68"/>
      <c r="Y10" s="68"/>
      <c r="Z10" s="68"/>
      <c r="AA10" s="68"/>
      <c r="AB10" s="68"/>
      <c r="AC10" s="68"/>
      <c r="AD10" s="68"/>
      <c r="AE10" s="68"/>
      <c r="AF10" s="68"/>
      <c r="AG10" s="68"/>
      <c r="AH10" s="68"/>
      <c r="AI10" s="68"/>
      <c r="AJ10" s="11">
        <f t="shared" si="2"/>
        <v>0</v>
      </c>
      <c r="AK10" s="171">
        <f t="shared" si="3"/>
        <v>1</v>
      </c>
      <c r="AL10" s="189">
        <f t="shared" si="4"/>
        <v>1</v>
      </c>
    </row>
    <row r="11" spans="1:38" s="17" customFormat="1" ht="21" customHeight="1">
      <c r="A11" s="208">
        <v>5</v>
      </c>
      <c r="B11" s="104" t="s">
        <v>300</v>
      </c>
      <c r="C11" s="169" t="s">
        <v>301</v>
      </c>
      <c r="D11" s="170" t="s">
        <v>58</v>
      </c>
      <c r="E11" s="68"/>
      <c r="F11" s="68"/>
      <c r="G11" s="68"/>
      <c r="H11" s="68"/>
      <c r="I11" s="68"/>
      <c r="J11" s="69"/>
      <c r="K11" s="68"/>
      <c r="L11" s="70"/>
      <c r="M11" s="68"/>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89">
        <f t="shared" si="4"/>
        <v>0</v>
      </c>
    </row>
    <row r="12" spans="1:38" s="17" customFormat="1" ht="21" customHeight="1">
      <c r="A12" s="208">
        <v>6</v>
      </c>
      <c r="B12" s="208" t="s">
        <v>473</v>
      </c>
      <c r="C12" s="34" t="s">
        <v>474</v>
      </c>
      <c r="D12" s="170" t="s">
        <v>475</v>
      </c>
      <c r="E12" s="68"/>
      <c r="F12" s="68"/>
      <c r="G12" s="68"/>
      <c r="H12" s="68"/>
      <c r="I12" s="68"/>
      <c r="J12" s="69"/>
      <c r="K12" s="68"/>
      <c r="L12" s="70" t="s">
        <v>6</v>
      </c>
      <c r="M12" s="68"/>
      <c r="N12" s="68"/>
      <c r="O12" s="68" t="s">
        <v>6</v>
      </c>
      <c r="P12" s="68"/>
      <c r="Q12" s="68"/>
      <c r="R12" s="68"/>
      <c r="S12" s="68"/>
      <c r="T12" s="68"/>
      <c r="U12" s="68"/>
      <c r="V12" s="68"/>
      <c r="W12" s="68"/>
      <c r="X12" s="68"/>
      <c r="Y12" s="68"/>
      <c r="Z12" s="68"/>
      <c r="AA12" s="68"/>
      <c r="AB12" s="68"/>
      <c r="AC12" s="68"/>
      <c r="AD12" s="68"/>
      <c r="AE12" s="68"/>
      <c r="AF12" s="68"/>
      <c r="AG12" s="68"/>
      <c r="AH12" s="68"/>
      <c r="AI12" s="68"/>
      <c r="AJ12" s="11">
        <f t="shared" si="2"/>
        <v>2</v>
      </c>
      <c r="AK12" s="171">
        <f t="shared" si="3"/>
        <v>0</v>
      </c>
      <c r="AL12" s="189">
        <f t="shared" si="4"/>
        <v>0</v>
      </c>
    </row>
    <row r="13" spans="1:38" s="17" customFormat="1" ht="21" customHeight="1">
      <c r="A13" s="208">
        <v>7</v>
      </c>
      <c r="B13" s="208" t="s">
        <v>262</v>
      </c>
      <c r="C13" s="34" t="s">
        <v>146</v>
      </c>
      <c r="D13" s="170" t="s">
        <v>263</v>
      </c>
      <c r="E13" s="68"/>
      <c r="F13" s="68"/>
      <c r="G13" s="68"/>
      <c r="H13" s="68"/>
      <c r="I13" s="68"/>
      <c r="J13" s="69"/>
      <c r="K13" s="68"/>
      <c r="L13" s="70"/>
      <c r="M13" s="68"/>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89">
        <f t="shared" si="4"/>
        <v>0</v>
      </c>
    </row>
    <row r="14" spans="1:38" s="17" customFormat="1" ht="21" customHeight="1">
      <c r="A14" s="208">
        <v>8</v>
      </c>
      <c r="B14" s="208" t="s">
        <v>264</v>
      </c>
      <c r="C14" s="34" t="s">
        <v>265</v>
      </c>
      <c r="D14" s="170" t="s">
        <v>38</v>
      </c>
      <c r="E14" s="68"/>
      <c r="F14" s="68"/>
      <c r="G14" s="68"/>
      <c r="H14" s="68"/>
      <c r="I14" s="68"/>
      <c r="J14" s="69" t="s">
        <v>7</v>
      </c>
      <c r="K14" s="68"/>
      <c r="L14" s="70"/>
      <c r="M14" s="68"/>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1</v>
      </c>
      <c r="AL14" s="189">
        <f t="shared" si="4"/>
        <v>0</v>
      </c>
    </row>
    <row r="15" spans="1:38" s="17" customFormat="1" ht="21" customHeight="1">
      <c r="A15" s="208">
        <v>9</v>
      </c>
      <c r="B15" s="208" t="s">
        <v>266</v>
      </c>
      <c r="C15" s="34" t="s">
        <v>267</v>
      </c>
      <c r="D15" s="170" t="s">
        <v>38</v>
      </c>
      <c r="E15" s="68"/>
      <c r="F15" s="68"/>
      <c r="G15" s="68"/>
      <c r="H15" s="68"/>
      <c r="I15" s="68"/>
      <c r="J15" s="69"/>
      <c r="K15" s="68"/>
      <c r="L15" s="70"/>
      <c r="M15" s="68"/>
      <c r="N15" s="68"/>
      <c r="O15" s="68"/>
      <c r="P15" s="68"/>
      <c r="Q15" s="68"/>
      <c r="R15" s="68"/>
      <c r="S15" s="68"/>
      <c r="T15" s="68"/>
      <c r="U15" s="68"/>
      <c r="V15" s="68"/>
      <c r="W15" s="68"/>
      <c r="X15" s="68" t="s">
        <v>7</v>
      </c>
      <c r="Y15" s="68"/>
      <c r="Z15" s="68"/>
      <c r="AA15" s="68"/>
      <c r="AB15" s="68"/>
      <c r="AC15" s="68"/>
      <c r="AD15" s="68"/>
      <c r="AE15" s="68"/>
      <c r="AF15" s="68"/>
      <c r="AG15" s="68"/>
      <c r="AH15" s="68"/>
      <c r="AI15" s="68"/>
      <c r="AJ15" s="11">
        <f t="shared" si="2"/>
        <v>0</v>
      </c>
      <c r="AK15" s="171">
        <f t="shared" si="3"/>
        <v>1</v>
      </c>
      <c r="AL15" s="189">
        <f t="shared" si="4"/>
        <v>0</v>
      </c>
    </row>
    <row r="16" spans="1:38" s="17" customFormat="1" ht="21" customHeight="1">
      <c r="A16" s="208">
        <v>10</v>
      </c>
      <c r="B16" s="104" t="s">
        <v>310</v>
      </c>
      <c r="C16" s="169" t="s">
        <v>89</v>
      </c>
      <c r="D16" s="170" t="s">
        <v>115</v>
      </c>
      <c r="E16" s="68"/>
      <c r="F16" s="68"/>
      <c r="G16" s="68"/>
      <c r="H16" s="68"/>
      <c r="I16" s="68"/>
      <c r="J16" s="69"/>
      <c r="K16" s="68"/>
      <c r="L16" s="70"/>
      <c r="M16" s="68"/>
      <c r="N16" s="68"/>
      <c r="O16" s="68"/>
      <c r="P16" s="68" t="s">
        <v>6</v>
      </c>
      <c r="Q16" s="68"/>
      <c r="R16" s="68"/>
      <c r="S16" s="68"/>
      <c r="T16" s="68"/>
      <c r="U16" s="68"/>
      <c r="V16" s="68"/>
      <c r="W16" s="68"/>
      <c r="X16" s="68"/>
      <c r="Y16" s="68"/>
      <c r="Z16" s="68"/>
      <c r="AA16" s="68"/>
      <c r="AB16" s="68"/>
      <c r="AC16" s="68"/>
      <c r="AD16" s="68"/>
      <c r="AE16" s="68"/>
      <c r="AF16" s="68"/>
      <c r="AG16" s="68"/>
      <c r="AH16" s="68"/>
      <c r="AI16" s="68"/>
      <c r="AJ16" s="11">
        <f t="shared" si="2"/>
        <v>1</v>
      </c>
      <c r="AK16" s="171">
        <f t="shared" si="3"/>
        <v>0</v>
      </c>
      <c r="AL16" s="189">
        <f t="shared" si="4"/>
        <v>0</v>
      </c>
    </row>
    <row r="17" spans="1:38" s="17" customFormat="1" ht="21" customHeight="1">
      <c r="A17" s="208">
        <v>11</v>
      </c>
      <c r="B17" s="104" t="s">
        <v>476</v>
      </c>
      <c r="C17" s="169" t="s">
        <v>477</v>
      </c>
      <c r="D17" s="170" t="s">
        <v>116</v>
      </c>
      <c r="E17" s="68"/>
      <c r="F17" s="68"/>
      <c r="G17" s="68"/>
      <c r="H17" s="68"/>
      <c r="I17" s="68"/>
      <c r="J17" s="69"/>
      <c r="K17" s="68"/>
      <c r="L17" s="70"/>
      <c r="M17" s="68"/>
      <c r="N17" s="68"/>
      <c r="O17" s="68"/>
      <c r="P17" s="68"/>
      <c r="Q17" s="68" t="s">
        <v>6</v>
      </c>
      <c r="R17" s="68"/>
      <c r="S17" s="68"/>
      <c r="T17" s="68"/>
      <c r="U17" s="68"/>
      <c r="V17" s="68"/>
      <c r="W17" s="68"/>
      <c r="X17" s="68"/>
      <c r="Y17" s="68"/>
      <c r="Z17" s="68"/>
      <c r="AA17" s="68"/>
      <c r="AB17" s="68"/>
      <c r="AC17" s="68"/>
      <c r="AD17" s="68"/>
      <c r="AE17" s="68"/>
      <c r="AF17" s="68"/>
      <c r="AG17" s="68"/>
      <c r="AH17" s="68"/>
      <c r="AI17" s="68"/>
      <c r="AJ17" s="11">
        <f t="shared" si="2"/>
        <v>1</v>
      </c>
      <c r="AK17" s="171">
        <f t="shared" si="3"/>
        <v>0</v>
      </c>
      <c r="AL17" s="189">
        <f t="shared" si="4"/>
        <v>0</v>
      </c>
    </row>
    <row r="18" spans="1:38" s="17" customFormat="1" ht="21" customHeight="1">
      <c r="A18" s="208">
        <v>12</v>
      </c>
      <c r="B18" s="104" t="s">
        <v>478</v>
      </c>
      <c r="C18" s="169" t="s">
        <v>479</v>
      </c>
      <c r="D18" s="170" t="s">
        <v>116</v>
      </c>
      <c r="E18" s="68"/>
      <c r="F18" s="68"/>
      <c r="G18" s="68"/>
      <c r="H18" s="68"/>
      <c r="I18" s="68"/>
      <c r="J18" s="69"/>
      <c r="K18" s="68"/>
      <c r="L18" s="70"/>
      <c r="M18" s="68"/>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89">
        <f t="shared" si="4"/>
        <v>0</v>
      </c>
    </row>
    <row r="19" spans="1:38" s="17" customFormat="1" ht="21" customHeight="1">
      <c r="A19" s="208">
        <v>13</v>
      </c>
      <c r="B19" s="208" t="s">
        <v>268</v>
      </c>
      <c r="C19" s="34" t="s">
        <v>269</v>
      </c>
      <c r="D19" s="170" t="s">
        <v>48</v>
      </c>
      <c r="E19" s="68"/>
      <c r="F19" s="68"/>
      <c r="G19" s="68"/>
      <c r="H19" s="68"/>
      <c r="I19" s="68"/>
      <c r="J19" s="69"/>
      <c r="K19" s="68"/>
      <c r="L19" s="70"/>
      <c r="M19" s="68"/>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89">
        <f t="shared" si="4"/>
        <v>0</v>
      </c>
    </row>
    <row r="20" spans="1:38" s="17" customFormat="1" ht="21" customHeight="1">
      <c r="A20" s="208">
        <v>14</v>
      </c>
      <c r="B20" s="104" t="s">
        <v>480</v>
      </c>
      <c r="C20" s="169" t="s">
        <v>481</v>
      </c>
      <c r="D20" s="170" t="s">
        <v>70</v>
      </c>
      <c r="E20" s="68"/>
      <c r="F20" s="68"/>
      <c r="G20" s="68"/>
      <c r="H20" s="68"/>
      <c r="I20" s="68"/>
      <c r="J20" s="69"/>
      <c r="K20" s="68"/>
      <c r="L20" s="70" t="s">
        <v>6</v>
      </c>
      <c r="M20" s="68"/>
      <c r="N20" s="68"/>
      <c r="O20" s="68" t="s">
        <v>6</v>
      </c>
      <c r="P20" s="68"/>
      <c r="Q20" s="68" t="s">
        <v>6</v>
      </c>
      <c r="R20" s="68"/>
      <c r="S20" s="68"/>
      <c r="T20" s="68"/>
      <c r="U20" s="68"/>
      <c r="V20" s="68" t="s">
        <v>8</v>
      </c>
      <c r="W20" s="68" t="s">
        <v>6</v>
      </c>
      <c r="X20" s="68" t="s">
        <v>6</v>
      </c>
      <c r="Y20" s="68"/>
      <c r="Z20" s="68"/>
      <c r="AA20" s="68"/>
      <c r="AB20" s="68"/>
      <c r="AC20" s="68"/>
      <c r="AD20" s="68"/>
      <c r="AE20" s="68"/>
      <c r="AF20" s="68"/>
      <c r="AG20" s="68"/>
      <c r="AH20" s="68"/>
      <c r="AI20" s="68"/>
      <c r="AJ20" s="11">
        <f t="shared" si="2"/>
        <v>5</v>
      </c>
      <c r="AK20" s="171">
        <f t="shared" si="3"/>
        <v>0</v>
      </c>
      <c r="AL20" s="189">
        <f t="shared" si="4"/>
        <v>1</v>
      </c>
    </row>
    <row r="21" spans="1:38" s="17" customFormat="1" ht="21" customHeight="1">
      <c r="A21" s="208">
        <v>15</v>
      </c>
      <c r="B21" s="104" t="s">
        <v>311</v>
      </c>
      <c r="C21" s="169" t="s">
        <v>312</v>
      </c>
      <c r="D21" s="170" t="s">
        <v>70</v>
      </c>
      <c r="E21" s="68"/>
      <c r="F21" s="68"/>
      <c r="G21" s="68"/>
      <c r="H21" s="68"/>
      <c r="I21" s="68"/>
      <c r="J21" s="69"/>
      <c r="K21" s="68"/>
      <c r="L21" s="70"/>
      <c r="M21" s="68"/>
      <c r="N21" s="68"/>
      <c r="O21" s="68"/>
      <c r="P21" s="68"/>
      <c r="Q21" s="68"/>
      <c r="R21" s="68"/>
      <c r="S21" s="68"/>
      <c r="T21" s="68"/>
      <c r="U21" s="68"/>
      <c r="V21" s="68"/>
      <c r="W21" s="68"/>
      <c r="X21" s="68"/>
      <c r="Y21" s="68"/>
      <c r="Z21" s="68"/>
      <c r="AA21" s="68"/>
      <c r="AB21" s="68"/>
      <c r="AC21" s="68"/>
      <c r="AD21" s="68"/>
      <c r="AE21" s="68"/>
      <c r="AF21" s="68"/>
      <c r="AG21" s="68"/>
      <c r="AH21" s="68"/>
      <c r="AI21" s="68"/>
      <c r="AJ21" s="11">
        <f t="shared" si="2"/>
        <v>0</v>
      </c>
      <c r="AK21" s="171">
        <f t="shared" si="3"/>
        <v>0</v>
      </c>
      <c r="AL21" s="189">
        <f t="shared" si="4"/>
        <v>0</v>
      </c>
    </row>
    <row r="22" spans="1:38" s="17" customFormat="1" ht="21" customHeight="1">
      <c r="A22" s="208">
        <v>16</v>
      </c>
      <c r="B22" s="104">
        <v>2010120040</v>
      </c>
      <c r="C22" s="169" t="s">
        <v>72</v>
      </c>
      <c r="D22" s="170" t="s">
        <v>70</v>
      </c>
      <c r="E22" s="68"/>
      <c r="F22" s="68"/>
      <c r="G22" s="68"/>
      <c r="H22" s="68"/>
      <c r="I22" s="68"/>
      <c r="J22" s="69"/>
      <c r="K22" s="68"/>
      <c r="L22" s="70" t="s">
        <v>7</v>
      </c>
      <c r="M22" s="68"/>
      <c r="N22" s="68"/>
      <c r="O22" s="68"/>
      <c r="P22" s="68"/>
      <c r="Q22" s="68"/>
      <c r="R22" s="68"/>
      <c r="S22" s="68"/>
      <c r="T22" s="68"/>
      <c r="U22" s="68"/>
      <c r="V22" s="68"/>
      <c r="W22" s="68" t="s">
        <v>6</v>
      </c>
      <c r="X22" s="68"/>
      <c r="Y22" s="68"/>
      <c r="Z22" s="68"/>
      <c r="AA22" s="68"/>
      <c r="AB22" s="68"/>
      <c r="AC22" s="68"/>
      <c r="AD22" s="68"/>
      <c r="AE22" s="68"/>
      <c r="AF22" s="68"/>
      <c r="AG22" s="68"/>
      <c r="AH22" s="68"/>
      <c r="AI22" s="68"/>
      <c r="AJ22" s="11">
        <f t="shared" si="2"/>
        <v>1</v>
      </c>
      <c r="AK22" s="171">
        <f t="shared" si="3"/>
        <v>1</v>
      </c>
      <c r="AL22" s="189">
        <f t="shared" si="4"/>
        <v>0</v>
      </c>
    </row>
    <row r="23" spans="1:38" s="17" customFormat="1" ht="21" customHeight="1">
      <c r="A23" s="208">
        <v>17</v>
      </c>
      <c r="B23" s="208" t="s">
        <v>270</v>
      </c>
      <c r="C23" s="34" t="s">
        <v>271</v>
      </c>
      <c r="D23" s="170" t="s">
        <v>14</v>
      </c>
      <c r="E23" s="68"/>
      <c r="F23" s="68"/>
      <c r="G23" s="68"/>
      <c r="H23" s="70"/>
      <c r="I23" s="68"/>
      <c r="J23" s="69"/>
      <c r="K23" s="68"/>
      <c r="L23" s="70"/>
      <c r="M23" s="68"/>
      <c r="N23" s="68"/>
      <c r="O23" s="68"/>
      <c r="P23" s="68"/>
      <c r="Q23" s="68"/>
      <c r="R23" s="68"/>
      <c r="S23" s="68"/>
      <c r="T23" s="68"/>
      <c r="U23" s="68"/>
      <c r="V23" s="68"/>
      <c r="W23" s="68"/>
      <c r="X23" s="68"/>
      <c r="Y23" s="68"/>
      <c r="Z23" s="68"/>
      <c r="AA23" s="68"/>
      <c r="AB23" s="68"/>
      <c r="AC23" s="68"/>
      <c r="AD23" s="68"/>
      <c r="AE23" s="68"/>
      <c r="AF23" s="68"/>
      <c r="AG23" s="68"/>
      <c r="AH23" s="68"/>
      <c r="AI23" s="68"/>
      <c r="AJ23" s="11">
        <f t="shared" si="2"/>
        <v>0</v>
      </c>
      <c r="AK23" s="171">
        <f t="shared" si="3"/>
        <v>0</v>
      </c>
      <c r="AL23" s="189">
        <f t="shared" si="4"/>
        <v>0</v>
      </c>
    </row>
    <row r="24" spans="1:38" s="17" customFormat="1" ht="21" customHeight="1">
      <c r="A24" s="208">
        <v>18</v>
      </c>
      <c r="B24" s="208" t="s">
        <v>272</v>
      </c>
      <c r="C24" s="34" t="s">
        <v>273</v>
      </c>
      <c r="D24" s="170" t="s">
        <v>14</v>
      </c>
      <c r="E24" s="68"/>
      <c r="F24" s="68"/>
      <c r="G24" s="68"/>
      <c r="H24" s="70"/>
      <c r="I24" s="68"/>
      <c r="J24" s="69"/>
      <c r="K24" s="68"/>
      <c r="L24" s="70"/>
      <c r="M24" s="68"/>
      <c r="N24" s="68"/>
      <c r="O24" s="68"/>
      <c r="P24" s="68"/>
      <c r="Q24" s="68"/>
      <c r="R24" s="68"/>
      <c r="S24" s="68"/>
      <c r="T24" s="68"/>
      <c r="U24" s="68"/>
      <c r="V24" s="68"/>
      <c r="W24" s="68"/>
      <c r="X24" s="68"/>
      <c r="Y24" s="68"/>
      <c r="Z24" s="68"/>
      <c r="AA24" s="68"/>
      <c r="AB24" s="68"/>
      <c r="AC24" s="68"/>
      <c r="AD24" s="68"/>
      <c r="AE24" s="68"/>
      <c r="AF24" s="68"/>
      <c r="AG24" s="68"/>
      <c r="AH24" s="68"/>
      <c r="AI24" s="68"/>
      <c r="AJ24" s="11">
        <f t="shared" si="2"/>
        <v>0</v>
      </c>
      <c r="AK24" s="171">
        <f t="shared" si="3"/>
        <v>0</v>
      </c>
      <c r="AL24" s="189">
        <f t="shared" si="4"/>
        <v>0</v>
      </c>
    </row>
    <row r="25" spans="1:38" s="17" customFormat="1" ht="21" customHeight="1">
      <c r="A25" s="208">
        <v>19</v>
      </c>
      <c r="B25" s="104" t="s">
        <v>314</v>
      </c>
      <c r="C25" s="169" t="s">
        <v>315</v>
      </c>
      <c r="D25" s="170" t="s">
        <v>14</v>
      </c>
      <c r="E25" s="68"/>
      <c r="F25" s="68"/>
      <c r="G25" s="68"/>
      <c r="H25" s="70" t="s">
        <v>6</v>
      </c>
      <c r="I25" s="68"/>
      <c r="J25" s="69"/>
      <c r="K25" s="68"/>
      <c r="L25" s="70"/>
      <c r="M25" s="68"/>
      <c r="N25" s="68"/>
      <c r="O25" s="68"/>
      <c r="P25" s="68"/>
      <c r="Q25" s="68"/>
      <c r="R25" s="68"/>
      <c r="S25" s="68"/>
      <c r="T25" s="68"/>
      <c r="U25" s="68"/>
      <c r="V25" s="68"/>
      <c r="W25" s="68"/>
      <c r="X25" s="68"/>
      <c r="Y25" s="68"/>
      <c r="Z25" s="68"/>
      <c r="AA25" s="68"/>
      <c r="AB25" s="68"/>
      <c r="AC25" s="68"/>
      <c r="AD25" s="68"/>
      <c r="AE25" s="68"/>
      <c r="AF25" s="68"/>
      <c r="AG25" s="68"/>
      <c r="AH25" s="68"/>
      <c r="AI25" s="68"/>
      <c r="AJ25" s="11">
        <f t="shared" si="2"/>
        <v>1</v>
      </c>
      <c r="AK25" s="171">
        <f t="shared" si="3"/>
        <v>0</v>
      </c>
      <c r="AL25" s="189">
        <f t="shared" si="4"/>
        <v>0</v>
      </c>
    </row>
    <row r="26" spans="1:38" s="17" customFormat="1" ht="21" customHeight="1">
      <c r="A26" s="208">
        <v>20</v>
      </c>
      <c r="B26" s="104" t="s">
        <v>482</v>
      </c>
      <c r="C26" s="169" t="s">
        <v>483</v>
      </c>
      <c r="D26" s="170" t="s">
        <v>14</v>
      </c>
      <c r="E26" s="70"/>
      <c r="F26" s="70"/>
      <c r="G26" s="70"/>
      <c r="H26" s="70"/>
      <c r="I26" s="70"/>
      <c r="J26" s="71"/>
      <c r="K26" s="70"/>
      <c r="L26" s="70"/>
      <c r="M26" s="70"/>
      <c r="N26" s="70"/>
      <c r="O26" s="70"/>
      <c r="P26" s="70"/>
      <c r="Q26" s="70" t="s">
        <v>7</v>
      </c>
      <c r="R26" s="70"/>
      <c r="S26" s="70"/>
      <c r="T26" s="70"/>
      <c r="U26" s="70"/>
      <c r="V26" s="70"/>
      <c r="W26" s="70"/>
      <c r="X26" s="70"/>
      <c r="Y26" s="70"/>
      <c r="Z26" s="70"/>
      <c r="AA26" s="70"/>
      <c r="AB26" s="70"/>
      <c r="AC26" s="70"/>
      <c r="AD26" s="70"/>
      <c r="AE26" s="70"/>
      <c r="AF26" s="70"/>
      <c r="AG26" s="70"/>
      <c r="AH26" s="70"/>
      <c r="AI26" s="70"/>
      <c r="AJ26" s="11">
        <f t="shared" ref="AJ26:AJ37" si="5">COUNTIF(E26:AI26,"K")+2*COUNTIF(E26:AI26,"2K")+COUNTIF(E26:AI26,"TK")+COUNTIF(E26:AI26,"KT")+COUNTIF(E26:AI26,"PK")+COUNTIF(E26:AI26,"KP")+2*COUNTIF(E26:AI26,"K2")</f>
        <v>0</v>
      </c>
      <c r="AK26" s="198">
        <f t="shared" ref="AK26:AK37" si="6">COUNTIF(F26:AJ26,"P")+2*COUNTIF(F26:AJ26,"2P")+COUNTIF(F26:AJ26,"TP")+COUNTIF(F26:AJ26,"PT")+COUNTIF(F26:AJ26,"PK")+COUNTIF(F26:AJ26,"KP")+2*COUNTIF(F26:AJ26,"P2")</f>
        <v>1</v>
      </c>
      <c r="AL26" s="198">
        <f t="shared" ref="AL26:AL37" si="7">COUNTIF(E26:AI26,"T")+2*COUNTIF(E26:AI26,"2T")+2*COUNTIF(E26:AI26,"T2")+COUNTIF(E26:AI26,"PT")+COUNTIF(E26:AI26,"TP")+COUNTIF(E26:AI26,"TK")+COUNTIF(E26:AI26,"KT")</f>
        <v>0</v>
      </c>
    </row>
    <row r="27" spans="1:38" s="17" customFormat="1" ht="21" customHeight="1">
      <c r="A27" s="208">
        <v>21</v>
      </c>
      <c r="B27" s="208" t="s">
        <v>274</v>
      </c>
      <c r="C27" s="34" t="s">
        <v>275</v>
      </c>
      <c r="D27" s="170" t="s">
        <v>276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8">
        <f t="shared" si="6"/>
        <v>0</v>
      </c>
      <c r="AL27" s="198">
        <f t="shared" si="7"/>
        <v>0</v>
      </c>
    </row>
    <row r="28" spans="1:38" s="17" customFormat="1" ht="21" customHeight="1">
      <c r="A28" s="208">
        <v>22</v>
      </c>
      <c r="B28" s="208" t="s">
        <v>277</v>
      </c>
      <c r="C28" s="34" t="s">
        <v>94</v>
      </c>
      <c r="D28" s="170" t="s">
        <v>39</v>
      </c>
      <c r="E28" s="70"/>
      <c r="F28" s="70"/>
      <c r="G28" s="70"/>
      <c r="H28" s="70"/>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0</v>
      </c>
      <c r="AK28" s="198">
        <f t="shared" si="6"/>
        <v>0</v>
      </c>
      <c r="AL28" s="198">
        <f t="shared" si="7"/>
        <v>0</v>
      </c>
    </row>
    <row r="29" spans="1:38" s="17" customFormat="1" ht="21" customHeight="1">
      <c r="A29" s="208">
        <v>23</v>
      </c>
      <c r="B29" s="208" t="s">
        <v>278</v>
      </c>
      <c r="C29" s="34" t="s">
        <v>71</v>
      </c>
      <c r="D29" s="170" t="s">
        <v>87</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8">
        <f t="shared" si="6"/>
        <v>0</v>
      </c>
      <c r="AL29" s="198">
        <f t="shared" si="7"/>
        <v>0</v>
      </c>
    </row>
    <row r="30" spans="1:38" s="17" customFormat="1" ht="21" customHeight="1">
      <c r="A30" s="208">
        <v>24</v>
      </c>
      <c r="B30" s="208" t="s">
        <v>279</v>
      </c>
      <c r="C30" s="34" t="s">
        <v>280</v>
      </c>
      <c r="D30" s="170" t="s">
        <v>125</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8">
        <f t="shared" si="6"/>
        <v>0</v>
      </c>
      <c r="AL30" s="198">
        <f t="shared" si="7"/>
        <v>0</v>
      </c>
    </row>
    <row r="31" spans="1:38" s="17" customFormat="1" ht="21" customHeight="1">
      <c r="A31" s="208">
        <v>25</v>
      </c>
      <c r="B31" s="208" t="s">
        <v>281</v>
      </c>
      <c r="C31" s="34" t="s">
        <v>282</v>
      </c>
      <c r="D31" s="170" t="s">
        <v>20</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8">
        <f t="shared" si="6"/>
        <v>0</v>
      </c>
      <c r="AL31" s="198">
        <f t="shared" si="7"/>
        <v>0</v>
      </c>
    </row>
    <row r="32" spans="1:38" s="17" customFormat="1" ht="21" customHeight="1">
      <c r="A32" s="208">
        <v>26</v>
      </c>
      <c r="B32" s="208" t="s">
        <v>283</v>
      </c>
      <c r="C32" s="34" t="s">
        <v>284</v>
      </c>
      <c r="D32" s="170" t="s">
        <v>31</v>
      </c>
      <c r="E32" s="70"/>
      <c r="F32" s="70"/>
      <c r="G32" s="70"/>
      <c r="H32" s="70"/>
      <c r="I32" s="70"/>
      <c r="J32" s="71"/>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0</v>
      </c>
      <c r="AK32" s="198">
        <f t="shared" si="6"/>
        <v>0</v>
      </c>
      <c r="AL32" s="198">
        <f t="shared" si="7"/>
        <v>0</v>
      </c>
    </row>
    <row r="33" spans="1:40" s="17" customFormat="1" ht="21" customHeight="1">
      <c r="A33" s="208">
        <v>27</v>
      </c>
      <c r="B33" s="208" t="s">
        <v>285</v>
      </c>
      <c r="C33" s="224" t="s">
        <v>286</v>
      </c>
      <c r="D33" s="225" t="s">
        <v>109</v>
      </c>
      <c r="E33" s="226"/>
      <c r="F33" s="226"/>
      <c r="G33" s="226"/>
      <c r="H33" s="226" t="s">
        <v>6</v>
      </c>
      <c r="I33" s="226" t="s">
        <v>6</v>
      </c>
      <c r="J33" s="227"/>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11">
        <f t="shared" si="5"/>
        <v>2</v>
      </c>
      <c r="AK33" s="198">
        <f t="shared" si="6"/>
        <v>0</v>
      </c>
      <c r="AL33" s="198">
        <f t="shared" si="7"/>
        <v>0</v>
      </c>
    </row>
    <row r="34" spans="1:40" s="17" customFormat="1" ht="21" customHeight="1">
      <c r="A34" s="208">
        <v>28</v>
      </c>
      <c r="B34" s="208" t="s">
        <v>287</v>
      </c>
      <c r="C34" s="34" t="s">
        <v>288</v>
      </c>
      <c r="D34" s="170" t="s">
        <v>82</v>
      </c>
      <c r="E34" s="70"/>
      <c r="F34" s="70"/>
      <c r="G34" s="70"/>
      <c r="H34" s="70"/>
      <c r="I34" s="70"/>
      <c r="J34" s="71"/>
      <c r="K34" s="70"/>
      <c r="L34" s="70"/>
      <c r="M34" s="70"/>
      <c r="N34" s="70"/>
      <c r="O34" s="70"/>
      <c r="P34" s="70"/>
      <c r="Q34" s="70"/>
      <c r="R34" s="70"/>
      <c r="S34" s="70"/>
      <c r="T34" s="70"/>
      <c r="U34" s="70"/>
      <c r="V34" s="70" t="s">
        <v>7</v>
      </c>
      <c r="W34" s="70"/>
      <c r="X34" s="70"/>
      <c r="Y34" s="70"/>
      <c r="Z34" s="70"/>
      <c r="AA34" s="70"/>
      <c r="AB34" s="70"/>
      <c r="AC34" s="70"/>
      <c r="AD34" s="70"/>
      <c r="AE34" s="70"/>
      <c r="AF34" s="70"/>
      <c r="AG34" s="70"/>
      <c r="AH34" s="70"/>
      <c r="AI34" s="70"/>
      <c r="AJ34" s="11">
        <f t="shared" si="5"/>
        <v>0</v>
      </c>
      <c r="AK34" s="198">
        <f t="shared" si="6"/>
        <v>1</v>
      </c>
      <c r="AL34" s="198">
        <f t="shared" si="7"/>
        <v>0</v>
      </c>
    </row>
    <row r="35" spans="1:40" s="17" customFormat="1" ht="21" customHeight="1">
      <c r="A35" s="208">
        <v>29</v>
      </c>
      <c r="B35" s="208" t="s">
        <v>289</v>
      </c>
      <c r="C35" s="34" t="s">
        <v>290</v>
      </c>
      <c r="D35" s="170" t="s">
        <v>144</v>
      </c>
      <c r="E35" s="70"/>
      <c r="F35" s="70"/>
      <c r="G35" s="70"/>
      <c r="H35" s="70"/>
      <c r="I35" s="70"/>
      <c r="J35" s="71"/>
      <c r="K35" s="70"/>
      <c r="L35" s="70"/>
      <c r="M35" s="70"/>
      <c r="N35" s="70"/>
      <c r="O35" s="70"/>
      <c r="P35" s="70"/>
      <c r="Q35" s="70"/>
      <c r="R35" s="70"/>
      <c r="S35" s="70"/>
      <c r="T35" s="70"/>
      <c r="U35" s="70"/>
      <c r="V35" s="70" t="s">
        <v>8</v>
      </c>
      <c r="W35" s="70"/>
      <c r="X35" s="70"/>
      <c r="Y35" s="70"/>
      <c r="Z35" s="70"/>
      <c r="AA35" s="70"/>
      <c r="AB35" s="70"/>
      <c r="AC35" s="70"/>
      <c r="AD35" s="70"/>
      <c r="AE35" s="70"/>
      <c r="AF35" s="70"/>
      <c r="AG35" s="70"/>
      <c r="AH35" s="70"/>
      <c r="AI35" s="70"/>
      <c r="AJ35" s="11">
        <f t="shared" si="5"/>
        <v>0</v>
      </c>
      <c r="AK35" s="198">
        <f t="shared" si="6"/>
        <v>0</v>
      </c>
      <c r="AL35" s="198">
        <f t="shared" si="7"/>
        <v>1</v>
      </c>
    </row>
    <row r="36" spans="1:40" s="17" customFormat="1" ht="21" customHeight="1">
      <c r="A36" s="208">
        <v>30</v>
      </c>
      <c r="B36" s="104" t="s">
        <v>487</v>
      </c>
      <c r="C36" s="169" t="s">
        <v>54</v>
      </c>
      <c r="D36" s="170" t="s">
        <v>73</v>
      </c>
      <c r="E36" s="70"/>
      <c r="F36" s="70"/>
      <c r="G36" s="70"/>
      <c r="H36" s="70"/>
      <c r="I36" s="70"/>
      <c r="J36" s="71"/>
      <c r="K36" s="70"/>
      <c r="L36" s="70" t="s">
        <v>8</v>
      </c>
      <c r="M36" s="70"/>
      <c r="N36" s="70"/>
      <c r="O36" s="70"/>
      <c r="P36" s="70"/>
      <c r="Q36" s="70"/>
      <c r="R36" s="70"/>
      <c r="S36" s="70"/>
      <c r="T36" s="70"/>
      <c r="U36" s="70"/>
      <c r="V36" s="70"/>
      <c r="W36" s="70"/>
      <c r="X36" s="70"/>
      <c r="Y36" s="70"/>
      <c r="Z36" s="70"/>
      <c r="AA36" s="70"/>
      <c r="AB36" s="70"/>
      <c r="AC36" s="70"/>
      <c r="AD36" s="70"/>
      <c r="AE36" s="70"/>
      <c r="AF36" s="70"/>
      <c r="AG36" s="70"/>
      <c r="AH36" s="70"/>
      <c r="AI36" s="70"/>
      <c r="AJ36" s="11">
        <f t="shared" si="5"/>
        <v>0</v>
      </c>
      <c r="AK36" s="198">
        <f t="shared" si="6"/>
        <v>0</v>
      </c>
      <c r="AL36" s="198">
        <f t="shared" si="7"/>
        <v>1</v>
      </c>
    </row>
    <row r="37" spans="1:40" s="17" customFormat="1" ht="21" customHeight="1">
      <c r="A37" s="208">
        <v>31</v>
      </c>
      <c r="B37" s="208" t="s">
        <v>291</v>
      </c>
      <c r="C37" s="34" t="s">
        <v>75</v>
      </c>
      <c r="D37" s="170" t="s">
        <v>137</v>
      </c>
      <c r="E37" s="70"/>
      <c r="F37" s="70"/>
      <c r="G37" s="70"/>
      <c r="H37" s="70"/>
      <c r="I37" s="70"/>
      <c r="J37" s="71"/>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11">
        <f t="shared" si="5"/>
        <v>0</v>
      </c>
      <c r="AK37" s="198">
        <f t="shared" si="6"/>
        <v>0</v>
      </c>
      <c r="AL37" s="198">
        <f t="shared" si="7"/>
        <v>0</v>
      </c>
    </row>
    <row r="38" spans="1:40" ht="21" customHeight="1">
      <c r="A38" s="208">
        <v>32</v>
      </c>
      <c r="B38" s="208" t="s">
        <v>491</v>
      </c>
      <c r="C38" s="34" t="s">
        <v>492</v>
      </c>
      <c r="D38" s="170" t="s">
        <v>101</v>
      </c>
      <c r="E38" s="68"/>
      <c r="F38" s="68"/>
      <c r="G38" s="68"/>
      <c r="H38" s="68"/>
      <c r="I38" s="68"/>
      <c r="J38" s="69"/>
      <c r="K38" s="68"/>
      <c r="L38" s="70"/>
      <c r="M38" s="68"/>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89">
        <f t="shared" si="4"/>
        <v>0</v>
      </c>
    </row>
    <row r="39" spans="1:40" s="17" customFormat="1" ht="21" customHeight="1">
      <c r="A39" s="208">
        <v>33</v>
      </c>
      <c r="B39" s="104" t="s">
        <v>493</v>
      </c>
      <c r="C39" s="169" t="s">
        <v>494</v>
      </c>
      <c r="D39" s="170" t="s">
        <v>44</v>
      </c>
      <c r="E39" s="68"/>
      <c r="F39" s="68"/>
      <c r="G39" s="68"/>
      <c r="H39" s="68"/>
      <c r="I39" s="68"/>
      <c r="J39" s="69"/>
      <c r="K39" s="68"/>
      <c r="L39" s="70"/>
      <c r="M39" s="68"/>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89">
        <f t="shared" si="4"/>
        <v>0</v>
      </c>
      <c r="AM39" s="173"/>
      <c r="AN39" s="173"/>
    </row>
    <row r="40" spans="1:40" ht="18.75">
      <c r="A40" s="208">
        <v>34</v>
      </c>
      <c r="B40" s="208" t="s">
        <v>292</v>
      </c>
      <c r="C40" s="34" t="s">
        <v>293</v>
      </c>
      <c r="D40" s="170" t="s">
        <v>294</v>
      </c>
      <c r="E40" s="68"/>
      <c r="F40" s="68"/>
      <c r="G40" s="68"/>
      <c r="H40" s="68"/>
      <c r="I40" s="68"/>
      <c r="J40" s="69"/>
      <c r="K40" s="68"/>
      <c r="L40" s="70"/>
      <c r="M40" s="68"/>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89">
        <f t="shared" si="4"/>
        <v>0</v>
      </c>
    </row>
    <row r="41" spans="1:40" ht="18.75">
      <c r="A41" s="208">
        <v>35</v>
      </c>
      <c r="B41" s="104" t="s">
        <v>495</v>
      </c>
      <c r="C41" s="169" t="s">
        <v>496</v>
      </c>
      <c r="D41" s="170" t="s">
        <v>138</v>
      </c>
      <c r="E41" s="68"/>
      <c r="F41" s="68"/>
      <c r="G41" s="68"/>
      <c r="H41" s="68"/>
      <c r="I41" s="68"/>
      <c r="J41" s="69"/>
      <c r="K41" s="68"/>
      <c r="L41" s="70"/>
      <c r="M41" s="68"/>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89">
        <f t="shared" si="4"/>
        <v>0</v>
      </c>
    </row>
    <row r="42" spans="1:40" ht="18.75">
      <c r="A42" s="208">
        <v>36</v>
      </c>
      <c r="B42" s="208" t="s">
        <v>295</v>
      </c>
      <c r="C42" s="34" t="s">
        <v>296</v>
      </c>
      <c r="D42" s="170" t="s">
        <v>17</v>
      </c>
      <c r="E42" s="68"/>
      <c r="F42" s="68"/>
      <c r="G42" s="68"/>
      <c r="H42" s="68"/>
      <c r="I42" s="68"/>
      <c r="J42" s="69"/>
      <c r="K42" s="68"/>
      <c r="L42" s="70"/>
      <c r="M42" s="68"/>
      <c r="N42" s="68"/>
      <c r="O42" s="68"/>
      <c r="P42" s="68"/>
      <c r="Q42" s="68" t="s">
        <v>6</v>
      </c>
      <c r="R42" s="68"/>
      <c r="S42" s="68"/>
      <c r="T42" s="68"/>
      <c r="U42" s="68"/>
      <c r="V42" s="68"/>
      <c r="W42" s="68"/>
      <c r="X42" s="68"/>
      <c r="Y42" s="68"/>
      <c r="Z42" s="68"/>
      <c r="AA42" s="68"/>
      <c r="AB42" s="68"/>
      <c r="AC42" s="68"/>
      <c r="AD42" s="68"/>
      <c r="AE42" s="68"/>
      <c r="AF42" s="68"/>
      <c r="AG42" s="68"/>
      <c r="AH42" s="68"/>
      <c r="AI42" s="68"/>
      <c r="AJ42" s="11">
        <f t="shared" si="2"/>
        <v>1</v>
      </c>
      <c r="AK42" s="171">
        <f t="shared" si="3"/>
        <v>0</v>
      </c>
      <c r="AL42" s="189">
        <f t="shared" si="4"/>
        <v>0</v>
      </c>
    </row>
    <row r="43" spans="1:40" ht="18.75">
      <c r="A43" s="208">
        <v>37</v>
      </c>
      <c r="B43" s="208" t="s">
        <v>297</v>
      </c>
      <c r="C43" s="34" t="s">
        <v>298</v>
      </c>
      <c r="D43" s="170" t="s">
        <v>76</v>
      </c>
      <c r="E43" s="68"/>
      <c r="F43" s="68"/>
      <c r="G43" s="68"/>
      <c r="H43" s="68"/>
      <c r="I43" s="68"/>
      <c r="J43" s="69"/>
      <c r="K43" s="68"/>
      <c r="L43" s="70"/>
      <c r="M43" s="68"/>
      <c r="N43" s="68"/>
      <c r="O43" s="68"/>
      <c r="P43" s="68"/>
      <c r="Q43" s="68"/>
      <c r="R43" s="68"/>
      <c r="S43" s="68"/>
      <c r="T43" s="68"/>
      <c r="U43" s="68"/>
      <c r="V43" s="68"/>
      <c r="W43" s="68"/>
      <c r="X43" s="68"/>
      <c r="Y43" s="68"/>
      <c r="Z43" s="68"/>
      <c r="AA43" s="68"/>
      <c r="AB43" s="68"/>
      <c r="AC43" s="68"/>
      <c r="AD43" s="68"/>
      <c r="AE43" s="68"/>
      <c r="AF43" s="68"/>
      <c r="AG43" s="68"/>
      <c r="AH43" s="68"/>
      <c r="AI43" s="68"/>
      <c r="AJ43" s="11">
        <f t="shared" si="2"/>
        <v>0</v>
      </c>
      <c r="AK43" s="171">
        <f t="shared" si="3"/>
        <v>0</v>
      </c>
      <c r="AL43" s="189">
        <f t="shared" si="4"/>
        <v>0</v>
      </c>
    </row>
    <row r="44" spans="1:40" ht="18.75">
      <c r="A44" s="208">
        <v>38</v>
      </c>
      <c r="B44" s="208" t="s">
        <v>299</v>
      </c>
      <c r="C44" s="34" t="s">
        <v>75</v>
      </c>
      <c r="D44" s="170" t="s">
        <v>151</v>
      </c>
      <c r="E44" s="68"/>
      <c r="F44" s="68"/>
      <c r="G44" s="68"/>
      <c r="H44" s="68"/>
      <c r="I44" s="68"/>
      <c r="J44" s="69"/>
      <c r="K44" s="68"/>
      <c r="L44" s="70"/>
      <c r="M44" s="68"/>
      <c r="N44" s="68"/>
      <c r="O44" s="68"/>
      <c r="P44" s="68"/>
      <c r="Q44" s="68"/>
      <c r="R44" s="68"/>
      <c r="S44" s="68"/>
      <c r="T44" s="68"/>
      <c r="U44" s="68"/>
      <c r="V44" s="68"/>
      <c r="W44" s="68"/>
      <c r="X44" s="68" t="s">
        <v>7</v>
      </c>
      <c r="Y44" s="68"/>
      <c r="Z44" s="68"/>
      <c r="AA44" s="68"/>
      <c r="AB44" s="68"/>
      <c r="AC44" s="68"/>
      <c r="AD44" s="68"/>
      <c r="AE44" s="68"/>
      <c r="AF44" s="68"/>
      <c r="AG44" s="68"/>
      <c r="AH44" s="68"/>
      <c r="AI44" s="68"/>
      <c r="AJ44" s="11">
        <f t="shared" si="2"/>
        <v>0</v>
      </c>
      <c r="AK44" s="171">
        <f t="shared" si="3"/>
        <v>1</v>
      </c>
      <c r="AL44" s="189">
        <f t="shared" si="4"/>
        <v>0</v>
      </c>
    </row>
    <row r="45" spans="1:40" ht="18.75">
      <c r="A45" s="208">
        <v>39</v>
      </c>
      <c r="B45" s="208" t="s">
        <v>497</v>
      </c>
      <c r="C45" s="34" t="s">
        <v>498</v>
      </c>
      <c r="D45" s="170" t="s">
        <v>56</v>
      </c>
      <c r="E45" s="68"/>
      <c r="F45" s="68"/>
      <c r="G45" s="68"/>
      <c r="H45" s="68"/>
      <c r="I45" s="68"/>
      <c r="J45" s="69"/>
      <c r="K45" s="68"/>
      <c r="L45" s="70"/>
      <c r="M45" s="68"/>
      <c r="N45" s="68"/>
      <c r="O45" s="68" t="s">
        <v>6</v>
      </c>
      <c r="P45" s="68"/>
      <c r="Q45" s="68"/>
      <c r="R45" s="68"/>
      <c r="S45" s="68"/>
      <c r="T45" s="68"/>
      <c r="U45" s="68"/>
      <c r="V45" s="68" t="s">
        <v>8</v>
      </c>
      <c r="W45" s="68"/>
      <c r="X45" s="68"/>
      <c r="Y45" s="68"/>
      <c r="Z45" s="68"/>
      <c r="AA45" s="68"/>
      <c r="AB45" s="68"/>
      <c r="AC45" s="68"/>
      <c r="AD45" s="68"/>
      <c r="AE45" s="68"/>
      <c r="AF45" s="68"/>
      <c r="AG45" s="68"/>
      <c r="AH45" s="68"/>
      <c r="AI45" s="68"/>
      <c r="AJ45" s="11">
        <f t="shared" si="2"/>
        <v>1</v>
      </c>
      <c r="AK45" s="171">
        <f t="shared" si="3"/>
        <v>0</v>
      </c>
      <c r="AL45" s="189">
        <f t="shared" si="4"/>
        <v>1</v>
      </c>
    </row>
    <row r="46" spans="1:40" ht="20.25">
      <c r="A46" s="329" t="s">
        <v>10</v>
      </c>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8">
        <f>SUM(AJ7:AJ45)</f>
        <v>15</v>
      </c>
      <c r="AK46" s="8">
        <f>SUM(AK7:AK45)</f>
        <v>7</v>
      </c>
      <c r="AL46" s="8">
        <f>SUM(AL7:AL45)</f>
        <v>6</v>
      </c>
    </row>
    <row r="47" spans="1:40">
      <c r="A47" s="324" t="s">
        <v>1410</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6"/>
    </row>
    <row r="95" spans="3:38">
      <c r="C95" s="27"/>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3:38">
      <c r="C96" s="27"/>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c r="C97" s="327"/>
      <c r="D97" s="327"/>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c r="C98" s="327"/>
      <c r="D98" s="327"/>
      <c r="E98" s="327"/>
      <c r="F98" s="327"/>
      <c r="G98" s="327"/>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c r="C99" s="327"/>
      <c r="D99" s="327"/>
      <c r="E99" s="327"/>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c r="C100" s="327"/>
      <c r="D100" s="327"/>
      <c r="H100" s="23"/>
      <c r="I100" s="23"/>
      <c r="J100" s="23"/>
      <c r="K100" s="23"/>
      <c r="L100" s="23"/>
      <c r="M100" s="23"/>
      <c r="N100" s="23"/>
      <c r="O100" s="23"/>
      <c r="P100" s="23"/>
      <c r="Q100" s="23"/>
      <c r="R100" s="23"/>
      <c r="S100" s="23"/>
      <c r="T100" s="23"/>
      <c r="U100" s="23"/>
      <c r="V100" s="23"/>
      <c r="X100" s="23"/>
      <c r="Y100" s="23"/>
      <c r="Z100" s="23"/>
      <c r="AA100" s="23"/>
      <c r="AB100" s="23"/>
      <c r="AC100" s="23"/>
      <c r="AD100" s="23"/>
      <c r="AE100" s="23"/>
      <c r="AF100" s="23"/>
      <c r="AG100" s="23"/>
      <c r="AH100" s="23"/>
      <c r="AI100" s="23"/>
      <c r="AJ100" s="23"/>
      <c r="AK100" s="23"/>
      <c r="AL100" s="23"/>
    </row>
  </sheetData>
  <mergeCells count="21">
    <mergeCell ref="C99:E99"/>
    <mergeCell ref="C100:D100"/>
    <mergeCell ref="C98:G98"/>
    <mergeCell ref="C97:D97"/>
    <mergeCell ref="A46:AI46"/>
    <mergeCell ref="A47:AL47"/>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32:K45 E23:G31 I23:K31 E7:K22 M7:AI45">
    <cfRule type="expression" dxfId="81" priority="3">
      <formula>IF(E$6="CN",1,0)</formula>
    </cfRule>
  </conditionalFormatting>
  <conditionalFormatting sqref="H23:H31">
    <cfRule type="expression" dxfId="80" priority="2">
      <formula>IF(H$6="CN",1,0)</formula>
    </cfRule>
  </conditionalFormatting>
  <conditionalFormatting sqref="L7:L45">
    <cfRule type="expression" dxfId="79" priority="1">
      <formula>IF(L$6="CN",1,0)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4"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N51"/>
  <sheetViews>
    <sheetView topLeftCell="A3" zoomScaleNormal="100" workbookViewId="0">
      <selection activeCell="AA15" sqref="AA15"/>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16" customFormat="1" ht="23.1" customHeight="1">
      <c r="A1" s="309" t="s">
        <v>0</v>
      </c>
      <c r="B1" s="309"/>
      <c r="C1" s="309"/>
      <c r="D1" s="309"/>
      <c r="E1" s="309"/>
      <c r="F1" s="309"/>
      <c r="G1" s="309"/>
      <c r="H1" s="309"/>
      <c r="I1" s="309"/>
      <c r="J1" s="309"/>
      <c r="K1" s="309"/>
      <c r="L1" s="309"/>
      <c r="M1" s="309"/>
      <c r="N1" s="309"/>
      <c r="O1" s="309"/>
      <c r="P1" s="309"/>
      <c r="Q1" s="310" t="s">
        <v>1</v>
      </c>
      <c r="R1" s="310"/>
      <c r="S1" s="310"/>
      <c r="T1" s="310"/>
      <c r="U1" s="310"/>
      <c r="V1" s="310"/>
      <c r="W1" s="310"/>
      <c r="X1" s="310"/>
      <c r="Y1" s="310"/>
      <c r="Z1" s="310"/>
      <c r="AA1" s="310"/>
      <c r="AB1" s="310"/>
      <c r="AC1" s="310"/>
      <c r="AD1" s="310"/>
      <c r="AE1" s="310"/>
      <c r="AF1" s="310"/>
      <c r="AG1" s="310"/>
      <c r="AH1" s="310"/>
      <c r="AI1" s="310"/>
      <c r="AJ1" s="310"/>
      <c r="AK1" s="310"/>
      <c r="AL1" s="310"/>
    </row>
    <row r="2" spans="1:38" s="16" customFormat="1" ht="23.1" customHeight="1">
      <c r="A2" s="310" t="s">
        <v>509</v>
      </c>
      <c r="B2" s="310"/>
      <c r="C2" s="310"/>
      <c r="D2" s="310"/>
      <c r="E2" s="310"/>
      <c r="F2" s="310"/>
      <c r="G2" s="310"/>
      <c r="H2" s="310"/>
      <c r="I2" s="310"/>
      <c r="J2" s="310"/>
      <c r="K2" s="310"/>
      <c r="L2" s="310"/>
      <c r="M2" s="310"/>
      <c r="N2" s="310"/>
      <c r="O2" s="310"/>
      <c r="P2" s="310"/>
      <c r="Q2" s="310" t="s">
        <v>2</v>
      </c>
      <c r="R2" s="310"/>
      <c r="S2" s="310"/>
      <c r="T2" s="310"/>
      <c r="U2" s="310"/>
      <c r="V2" s="310"/>
      <c r="W2" s="310"/>
      <c r="X2" s="310"/>
      <c r="Y2" s="310"/>
      <c r="Z2" s="310"/>
      <c r="AA2" s="310"/>
      <c r="AB2" s="310"/>
      <c r="AC2" s="310"/>
      <c r="AD2" s="310"/>
      <c r="AE2" s="310"/>
      <c r="AF2" s="310"/>
      <c r="AG2" s="310"/>
      <c r="AH2" s="310"/>
      <c r="AI2" s="310"/>
      <c r="AJ2" s="310"/>
      <c r="AK2" s="310"/>
      <c r="AL2" s="310"/>
    </row>
    <row r="3" spans="1:38" s="16" customFormat="1" ht="31.5" customHeight="1">
      <c r="A3" s="320" t="s">
        <v>517</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15" t="s">
        <v>3</v>
      </c>
      <c r="B5" s="315" t="s">
        <v>4</v>
      </c>
      <c r="C5" s="311" t="s">
        <v>5</v>
      </c>
      <c r="D5" s="31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16"/>
      <c r="B6" s="316"/>
      <c r="C6" s="313"/>
      <c r="D6" s="31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 customFormat="1" ht="21" customHeight="1">
      <c r="A7" s="104">
        <v>1</v>
      </c>
      <c r="B7" s="104" t="s">
        <v>302</v>
      </c>
      <c r="C7" s="169" t="s">
        <v>303</v>
      </c>
      <c r="D7" s="170" t="s">
        <v>304</v>
      </c>
      <c r="E7" s="68"/>
      <c r="F7" s="68"/>
      <c r="G7" s="68"/>
      <c r="H7" s="68"/>
      <c r="I7" s="68"/>
      <c r="J7" s="69"/>
      <c r="K7" s="68"/>
      <c r="L7" s="68"/>
      <c r="M7" s="70"/>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 customFormat="1" ht="21" customHeight="1">
      <c r="A8" s="104">
        <v>2</v>
      </c>
      <c r="B8" s="104" t="s">
        <v>305</v>
      </c>
      <c r="C8" s="169" t="s">
        <v>306</v>
      </c>
      <c r="D8" s="170" t="s">
        <v>307</v>
      </c>
      <c r="E8" s="68"/>
      <c r="F8" s="68"/>
      <c r="G8" s="68"/>
      <c r="H8" s="68" t="s">
        <v>6</v>
      </c>
      <c r="I8" s="68"/>
      <c r="J8" s="69"/>
      <c r="K8" s="68"/>
      <c r="L8" s="68"/>
      <c r="M8" s="70"/>
      <c r="N8" s="68"/>
      <c r="O8" s="68"/>
      <c r="P8" s="68" t="s">
        <v>6</v>
      </c>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2</v>
      </c>
      <c r="AK8" s="171">
        <f t="shared" ref="AK8:AK45" si="3">COUNTIF(F8:AJ8,"P")+2*COUNTIF(F8:AJ8,"2P")+COUNTIF(F8:AJ8,"TP")+COUNTIF(F8:AJ8,"PT")+COUNTIF(F8:AJ8,"PK")+COUNTIF(F8:AJ8,"KP")+2*COUNTIF(F8:AJ8,"P2")</f>
        <v>0</v>
      </c>
      <c r="AL8" s="189">
        <f t="shared" ref="AL8:AL45" si="4">COUNTIF(E8:AI8,"T")+2*COUNTIF(E8:AI8,"2T")+2*COUNTIF(E8:AI8,"T2")+COUNTIF(E8:AI8,"PT")+COUNTIF(E8:AI8,"TP")+COUNTIF(E8:AI8,"TK")+COUNTIF(E8:AI8,"KT")</f>
        <v>0</v>
      </c>
    </row>
    <row r="9" spans="1:38" s="1" customFormat="1" ht="21" customHeight="1">
      <c r="A9" s="104">
        <v>3</v>
      </c>
      <c r="B9" s="104" t="s">
        <v>308</v>
      </c>
      <c r="C9" s="169" t="s">
        <v>309</v>
      </c>
      <c r="D9" s="170" t="s">
        <v>38</v>
      </c>
      <c r="E9" s="68"/>
      <c r="F9" s="68"/>
      <c r="G9" s="68"/>
      <c r="H9" s="68"/>
      <c r="I9" s="68"/>
      <c r="J9" s="69"/>
      <c r="K9" s="68"/>
      <c r="L9" s="68"/>
      <c r="M9" s="70"/>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89">
        <f t="shared" si="4"/>
        <v>0</v>
      </c>
    </row>
    <row r="10" spans="1:38" s="1" customFormat="1" ht="21" customHeight="1">
      <c r="A10" s="104">
        <v>4</v>
      </c>
      <c r="B10" s="104">
        <v>2010230077</v>
      </c>
      <c r="C10" s="169" t="s">
        <v>465</v>
      </c>
      <c r="D10" s="170" t="s">
        <v>29</v>
      </c>
      <c r="E10" s="68"/>
      <c r="F10" s="68"/>
      <c r="G10" s="68"/>
      <c r="H10" s="68"/>
      <c r="I10" s="68"/>
      <c r="J10" s="69"/>
      <c r="K10" s="68"/>
      <c r="L10" s="68"/>
      <c r="M10" s="70"/>
      <c r="N10" s="68"/>
      <c r="O10" s="68"/>
      <c r="P10" s="68"/>
      <c r="Q10" s="68"/>
      <c r="R10" s="68" t="s">
        <v>8</v>
      </c>
      <c r="S10" s="68"/>
      <c r="T10" s="68"/>
      <c r="U10" s="68"/>
      <c r="V10" s="68"/>
      <c r="W10" s="68"/>
      <c r="X10" s="68"/>
      <c r="Y10" s="68"/>
      <c r="Z10" s="68"/>
      <c r="AA10" s="68"/>
      <c r="AB10" s="68"/>
      <c r="AC10" s="68"/>
      <c r="AD10" s="68"/>
      <c r="AE10" s="68"/>
      <c r="AF10" s="68"/>
      <c r="AG10" s="68"/>
      <c r="AH10" s="68"/>
      <c r="AI10" s="68"/>
      <c r="AJ10" s="11">
        <f t="shared" si="2"/>
        <v>0</v>
      </c>
      <c r="AK10" s="171">
        <f t="shared" si="3"/>
        <v>0</v>
      </c>
      <c r="AL10" s="189">
        <f t="shared" si="4"/>
        <v>1</v>
      </c>
    </row>
    <row r="11" spans="1:38" s="1" customFormat="1" ht="21" customHeight="1">
      <c r="A11" s="104">
        <v>5</v>
      </c>
      <c r="B11" s="104" t="s">
        <v>313</v>
      </c>
      <c r="C11" s="169" t="s">
        <v>75</v>
      </c>
      <c r="D11" s="170" t="s">
        <v>14</v>
      </c>
      <c r="E11" s="68"/>
      <c r="F11" s="68"/>
      <c r="G11" s="68"/>
      <c r="H11" s="68"/>
      <c r="I11" s="68"/>
      <c r="J11" s="69"/>
      <c r="K11" s="68"/>
      <c r="L11" s="68"/>
      <c r="M11" s="70"/>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89">
        <f t="shared" si="4"/>
        <v>0</v>
      </c>
    </row>
    <row r="12" spans="1:38" s="1" customFormat="1" ht="21" customHeight="1">
      <c r="A12" s="104">
        <v>6</v>
      </c>
      <c r="B12" s="104" t="s">
        <v>220</v>
      </c>
      <c r="C12" s="169" t="s">
        <v>221</v>
      </c>
      <c r="D12" s="170" t="s">
        <v>39</v>
      </c>
      <c r="E12" s="68"/>
      <c r="F12" s="68"/>
      <c r="G12" s="68"/>
      <c r="H12" s="68"/>
      <c r="I12" s="68"/>
      <c r="J12" s="69"/>
      <c r="K12" s="68" t="s">
        <v>6</v>
      </c>
      <c r="L12" s="68" t="s">
        <v>6</v>
      </c>
      <c r="M12" s="70"/>
      <c r="N12" s="68"/>
      <c r="O12" s="68"/>
      <c r="P12" s="68"/>
      <c r="Q12" s="68"/>
      <c r="R12" s="68" t="s">
        <v>6</v>
      </c>
      <c r="S12" s="68"/>
      <c r="T12" s="68"/>
      <c r="U12" s="68"/>
      <c r="V12" s="68" t="s">
        <v>6</v>
      </c>
      <c r="W12" s="68" t="s">
        <v>8</v>
      </c>
      <c r="X12" s="68"/>
      <c r="Y12" s="68"/>
      <c r="Z12" s="68"/>
      <c r="AA12" s="68"/>
      <c r="AB12" s="68"/>
      <c r="AC12" s="68"/>
      <c r="AD12" s="68"/>
      <c r="AE12" s="68"/>
      <c r="AF12" s="68"/>
      <c r="AG12" s="68"/>
      <c r="AH12" s="68"/>
      <c r="AI12" s="68"/>
      <c r="AJ12" s="11">
        <f t="shared" si="2"/>
        <v>4</v>
      </c>
      <c r="AK12" s="171">
        <f t="shared" si="3"/>
        <v>0</v>
      </c>
      <c r="AL12" s="189">
        <f t="shared" si="4"/>
        <v>1</v>
      </c>
    </row>
    <row r="13" spans="1:38" s="1" customFormat="1" ht="21" customHeight="1">
      <c r="A13" s="104">
        <v>7</v>
      </c>
      <c r="B13" s="104" t="s">
        <v>316</v>
      </c>
      <c r="C13" s="169" t="s">
        <v>16</v>
      </c>
      <c r="D13" s="170" t="s">
        <v>39</v>
      </c>
      <c r="E13" s="68"/>
      <c r="F13" s="68"/>
      <c r="G13" s="68"/>
      <c r="H13" s="68"/>
      <c r="I13" s="68"/>
      <c r="J13" s="69"/>
      <c r="K13" s="68"/>
      <c r="L13" s="68"/>
      <c r="M13" s="70"/>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89">
        <f t="shared" si="4"/>
        <v>0</v>
      </c>
    </row>
    <row r="14" spans="1:38" s="1" customFormat="1" ht="21" customHeight="1">
      <c r="A14" s="104">
        <v>8</v>
      </c>
      <c r="B14" s="104" t="s">
        <v>317</v>
      </c>
      <c r="C14" s="169" t="s">
        <v>318</v>
      </c>
      <c r="D14" s="170" t="s">
        <v>125</v>
      </c>
      <c r="E14" s="68"/>
      <c r="F14" s="68"/>
      <c r="G14" s="68"/>
      <c r="H14" s="68"/>
      <c r="I14" s="68"/>
      <c r="J14" s="69"/>
      <c r="K14" s="68"/>
      <c r="L14" s="68"/>
      <c r="M14" s="70"/>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0</v>
      </c>
      <c r="AL14" s="189">
        <f t="shared" si="4"/>
        <v>0</v>
      </c>
    </row>
    <row r="15" spans="1:38" s="1" customFormat="1" ht="21" customHeight="1">
      <c r="A15" s="104">
        <v>9</v>
      </c>
      <c r="B15" s="104">
        <v>2010120038</v>
      </c>
      <c r="C15" s="169" t="s">
        <v>502</v>
      </c>
      <c r="D15" s="170" t="s">
        <v>503</v>
      </c>
      <c r="E15" s="68"/>
      <c r="F15" s="68"/>
      <c r="G15" s="68"/>
      <c r="H15" s="68"/>
      <c r="I15" s="68"/>
      <c r="J15" s="69"/>
      <c r="K15" s="68"/>
      <c r="L15" s="68"/>
      <c r="M15" s="70"/>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89">
        <f t="shared" si="4"/>
        <v>0</v>
      </c>
    </row>
    <row r="16" spans="1:38" s="1" customFormat="1" ht="21" customHeight="1">
      <c r="A16" s="104">
        <v>10</v>
      </c>
      <c r="B16" s="104" t="s">
        <v>319</v>
      </c>
      <c r="C16" s="169" t="s">
        <v>466</v>
      </c>
      <c r="D16" s="170" t="s">
        <v>31</v>
      </c>
      <c r="E16" s="68"/>
      <c r="F16" s="68"/>
      <c r="G16" s="68"/>
      <c r="H16" s="68"/>
      <c r="I16" s="68"/>
      <c r="J16" s="69"/>
      <c r="K16" s="68"/>
      <c r="L16" s="68"/>
      <c r="M16" s="70"/>
      <c r="N16" s="68"/>
      <c r="O16" s="68"/>
      <c r="P16" s="68"/>
      <c r="Q16" s="68"/>
      <c r="R16" s="68"/>
      <c r="S16" s="68"/>
      <c r="T16" s="68"/>
      <c r="U16" s="68"/>
      <c r="V16" s="68"/>
      <c r="W16" s="68"/>
      <c r="X16" s="68"/>
      <c r="Y16" s="68"/>
      <c r="Z16" s="68"/>
      <c r="AA16" s="68"/>
      <c r="AB16" s="68"/>
      <c r="AC16" s="68"/>
      <c r="AD16" s="68"/>
      <c r="AE16" s="68"/>
      <c r="AF16" s="68"/>
      <c r="AG16" s="68"/>
      <c r="AH16" s="68"/>
      <c r="AI16" s="68"/>
      <c r="AJ16" s="11">
        <f t="shared" si="2"/>
        <v>0</v>
      </c>
      <c r="AK16" s="171">
        <f t="shared" si="3"/>
        <v>0</v>
      </c>
      <c r="AL16" s="189">
        <f t="shared" si="4"/>
        <v>0</v>
      </c>
    </row>
    <row r="17" spans="1:40" s="1" customFormat="1" ht="21" customHeight="1">
      <c r="A17" s="104">
        <v>11</v>
      </c>
      <c r="B17" s="104" t="s">
        <v>320</v>
      </c>
      <c r="C17" s="169" t="s">
        <v>95</v>
      </c>
      <c r="D17" s="170" t="s">
        <v>321</v>
      </c>
      <c r="E17" s="68"/>
      <c r="F17" s="68"/>
      <c r="G17" s="68"/>
      <c r="H17" s="68"/>
      <c r="I17" s="68"/>
      <c r="J17" s="69"/>
      <c r="K17" s="68"/>
      <c r="L17" s="68"/>
      <c r="M17" s="70"/>
      <c r="N17" s="68"/>
      <c r="O17" s="68"/>
      <c r="P17" s="68"/>
      <c r="Q17" s="68"/>
      <c r="R17" s="68" t="s">
        <v>6</v>
      </c>
      <c r="S17" s="68"/>
      <c r="T17" s="68"/>
      <c r="U17" s="68"/>
      <c r="V17" s="68"/>
      <c r="W17" s="68"/>
      <c r="X17" s="68"/>
      <c r="Y17" s="68"/>
      <c r="Z17" s="68"/>
      <c r="AA17" s="68"/>
      <c r="AB17" s="68"/>
      <c r="AC17" s="68"/>
      <c r="AD17" s="68"/>
      <c r="AE17" s="68"/>
      <c r="AF17" s="68"/>
      <c r="AG17" s="68"/>
      <c r="AH17" s="68"/>
      <c r="AI17" s="68"/>
      <c r="AJ17" s="11">
        <f t="shared" si="2"/>
        <v>1</v>
      </c>
      <c r="AK17" s="171">
        <f t="shared" si="3"/>
        <v>0</v>
      </c>
      <c r="AL17" s="189">
        <f t="shared" si="4"/>
        <v>0</v>
      </c>
    </row>
    <row r="18" spans="1:40" s="1" customFormat="1" ht="21" customHeight="1">
      <c r="A18" s="104">
        <v>12</v>
      </c>
      <c r="B18" s="104" t="s">
        <v>322</v>
      </c>
      <c r="C18" s="169" t="s">
        <v>323</v>
      </c>
      <c r="D18" s="170" t="s">
        <v>80</v>
      </c>
      <c r="E18" s="68"/>
      <c r="F18" s="68"/>
      <c r="G18" s="68"/>
      <c r="H18" s="68"/>
      <c r="I18" s="68"/>
      <c r="J18" s="69"/>
      <c r="K18" s="68"/>
      <c r="L18" s="68"/>
      <c r="M18" s="70"/>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89">
        <f t="shared" si="4"/>
        <v>0</v>
      </c>
    </row>
    <row r="19" spans="1:40" s="1" customFormat="1" ht="21" customHeight="1">
      <c r="A19" s="104">
        <v>13</v>
      </c>
      <c r="B19" s="104" t="s">
        <v>324</v>
      </c>
      <c r="C19" s="169" t="s">
        <v>325</v>
      </c>
      <c r="D19" s="170" t="s">
        <v>99</v>
      </c>
      <c r="E19" s="68"/>
      <c r="F19" s="68"/>
      <c r="G19" s="68"/>
      <c r="H19" s="68"/>
      <c r="I19" s="68"/>
      <c r="J19" s="69"/>
      <c r="K19" s="68"/>
      <c r="L19" s="68"/>
      <c r="M19" s="70"/>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89">
        <f t="shared" si="4"/>
        <v>0</v>
      </c>
      <c r="AM19"/>
      <c r="AN19"/>
    </row>
    <row r="20" spans="1:40" s="1" customFormat="1" ht="21" customHeight="1">
      <c r="A20" s="104">
        <v>14</v>
      </c>
      <c r="B20" s="104" t="s">
        <v>326</v>
      </c>
      <c r="C20" s="169" t="s">
        <v>131</v>
      </c>
      <c r="D20" s="170" t="s">
        <v>28</v>
      </c>
      <c r="E20" s="68"/>
      <c r="F20" s="68"/>
      <c r="G20" s="68"/>
      <c r="H20" s="68"/>
      <c r="I20" s="68"/>
      <c r="J20" s="69"/>
      <c r="K20" s="68"/>
      <c r="L20" s="68"/>
      <c r="M20" s="70"/>
      <c r="N20" s="68"/>
      <c r="O20" s="68"/>
      <c r="P20" s="68"/>
      <c r="Q20" s="68"/>
      <c r="R20" s="68" t="s">
        <v>8</v>
      </c>
      <c r="S20" s="68"/>
      <c r="T20" s="68"/>
      <c r="U20" s="68"/>
      <c r="V20" s="68"/>
      <c r="W20" s="68" t="s">
        <v>8</v>
      </c>
      <c r="X20" s="68"/>
      <c r="Y20" s="68"/>
      <c r="Z20" s="68"/>
      <c r="AA20" s="68"/>
      <c r="AB20" s="68"/>
      <c r="AC20" s="68"/>
      <c r="AD20" s="68"/>
      <c r="AE20" s="68"/>
      <c r="AF20" s="68"/>
      <c r="AG20" s="68"/>
      <c r="AH20" s="68"/>
      <c r="AI20" s="68"/>
      <c r="AJ20" s="11">
        <f t="shared" si="2"/>
        <v>0</v>
      </c>
      <c r="AK20" s="171">
        <f t="shared" si="3"/>
        <v>0</v>
      </c>
      <c r="AL20" s="189">
        <f t="shared" si="4"/>
        <v>2</v>
      </c>
    </row>
    <row r="21" spans="1:40" s="1" customFormat="1" ht="21" customHeight="1">
      <c r="A21" s="104">
        <v>15</v>
      </c>
      <c r="B21" s="104" t="s">
        <v>484</v>
      </c>
      <c r="C21" s="169" t="s">
        <v>504</v>
      </c>
      <c r="D21" s="170" t="s">
        <v>96</v>
      </c>
      <c r="E21" s="70"/>
      <c r="F21" s="70"/>
      <c r="G21" s="70"/>
      <c r="H21" s="70"/>
      <c r="I21" s="70"/>
      <c r="J21" s="71"/>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ref="AJ21:AJ32" si="5">COUNTIF(E21:AI21,"K")+2*COUNTIF(E21:AI21,"2K")+COUNTIF(E21:AI21,"TK")+COUNTIF(E21:AI21,"KT")+COUNTIF(E21:AI21,"PK")+COUNTIF(E21:AI21,"KP")+2*COUNTIF(E21:AI21,"K2")</f>
        <v>0</v>
      </c>
      <c r="AK21" s="198">
        <f t="shared" ref="AK21:AK32" si="6">COUNTIF(F21:AJ21,"P")+2*COUNTIF(F21:AJ21,"2P")+COUNTIF(F21:AJ21,"TP")+COUNTIF(F21:AJ21,"PT")+COUNTIF(F21:AJ21,"PK")+COUNTIF(F21:AJ21,"KP")+2*COUNTIF(F21:AJ21,"P2")</f>
        <v>0</v>
      </c>
      <c r="AL21" s="198">
        <f t="shared" ref="AL21:AL32" si="7">COUNTIF(E21:AI21,"T")+2*COUNTIF(E21:AI21,"2T")+2*COUNTIF(E21:AI21,"T2")+COUNTIF(E21:AI21,"PT")+COUNTIF(E21:AI21,"TP")+COUNTIF(E21:AI21,"TK")+COUNTIF(E21:AI21,"KT")</f>
        <v>0</v>
      </c>
    </row>
    <row r="22" spans="1:40" s="1" customFormat="1" ht="21" customHeight="1">
      <c r="A22" s="104">
        <v>16</v>
      </c>
      <c r="B22" s="104" t="s">
        <v>485</v>
      </c>
      <c r="C22" s="169" t="s">
        <v>486</v>
      </c>
      <c r="D22" s="170" t="s">
        <v>463</v>
      </c>
      <c r="E22" s="70"/>
      <c r="F22" s="70"/>
      <c r="G22" s="70"/>
      <c r="H22" s="70"/>
      <c r="I22" s="70"/>
      <c r="J22" s="71"/>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5"/>
        <v>0</v>
      </c>
      <c r="AK22" s="198">
        <f t="shared" si="6"/>
        <v>0</v>
      </c>
      <c r="AL22" s="198">
        <f t="shared" si="7"/>
        <v>0</v>
      </c>
    </row>
    <row r="23" spans="1:40" s="1" customFormat="1" ht="21" customHeight="1">
      <c r="A23" s="104">
        <v>17</v>
      </c>
      <c r="B23" s="104" t="s">
        <v>329</v>
      </c>
      <c r="C23" s="169" t="s">
        <v>330</v>
      </c>
      <c r="D23" s="170" t="s">
        <v>53</v>
      </c>
      <c r="E23" s="70"/>
      <c r="F23" s="70"/>
      <c r="G23" s="70"/>
      <c r="H23" s="70"/>
      <c r="I23" s="70"/>
      <c r="J23" s="71"/>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5"/>
        <v>0</v>
      </c>
      <c r="AK23" s="198">
        <f t="shared" si="6"/>
        <v>0</v>
      </c>
      <c r="AL23" s="198">
        <f t="shared" si="7"/>
        <v>0</v>
      </c>
    </row>
    <row r="24" spans="1:40" s="1" customFormat="1" ht="21" customHeight="1">
      <c r="A24" s="104">
        <v>18</v>
      </c>
      <c r="B24" s="104" t="s">
        <v>327</v>
      </c>
      <c r="C24" s="169" t="s">
        <v>328</v>
      </c>
      <c r="D24" s="170" t="s">
        <v>53</v>
      </c>
      <c r="E24" s="70"/>
      <c r="F24" s="70"/>
      <c r="G24" s="70"/>
      <c r="H24" s="70"/>
      <c r="I24" s="70"/>
      <c r="J24" s="71"/>
      <c r="K24" s="70"/>
      <c r="L24" s="70"/>
      <c r="M24" s="70"/>
      <c r="N24" s="70"/>
      <c r="O24" s="70"/>
      <c r="P24" s="70"/>
      <c r="Q24" s="70"/>
      <c r="R24" s="70"/>
      <c r="S24" s="70"/>
      <c r="T24" s="70"/>
      <c r="U24" s="70"/>
      <c r="V24" s="70"/>
      <c r="W24" s="70" t="s">
        <v>8</v>
      </c>
      <c r="X24" s="70"/>
      <c r="Y24" s="70"/>
      <c r="Z24" s="70"/>
      <c r="AA24" s="70"/>
      <c r="AB24" s="70"/>
      <c r="AC24" s="70"/>
      <c r="AD24" s="70"/>
      <c r="AE24" s="70"/>
      <c r="AF24" s="70"/>
      <c r="AG24" s="70"/>
      <c r="AH24" s="70"/>
      <c r="AI24" s="70"/>
      <c r="AJ24" s="11">
        <f t="shared" si="5"/>
        <v>0</v>
      </c>
      <c r="AK24" s="198">
        <f t="shared" si="6"/>
        <v>0</v>
      </c>
      <c r="AL24" s="198">
        <f t="shared" si="7"/>
        <v>1</v>
      </c>
    </row>
    <row r="25" spans="1:40" s="1" customFormat="1" ht="21" customHeight="1">
      <c r="A25" s="104">
        <v>19</v>
      </c>
      <c r="B25" s="104" t="s">
        <v>331</v>
      </c>
      <c r="C25" s="169" t="s">
        <v>332</v>
      </c>
      <c r="D25" s="170" t="s">
        <v>73</v>
      </c>
      <c r="E25" s="70"/>
      <c r="F25" s="70"/>
      <c r="G25" s="70"/>
      <c r="H25" s="70"/>
      <c r="I25" s="70"/>
      <c r="J25" s="7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5"/>
        <v>0</v>
      </c>
      <c r="AK25" s="198">
        <f t="shared" si="6"/>
        <v>0</v>
      </c>
      <c r="AL25" s="198">
        <f t="shared" si="7"/>
        <v>0</v>
      </c>
    </row>
    <row r="26" spans="1:40" s="1" customFormat="1" ht="21" customHeight="1">
      <c r="A26" s="104">
        <v>20</v>
      </c>
      <c r="B26" s="104" t="s">
        <v>333</v>
      </c>
      <c r="C26" s="169" t="s">
        <v>325</v>
      </c>
      <c r="D26" s="170" t="s">
        <v>132</v>
      </c>
      <c r="E26" s="70"/>
      <c r="F26" s="70"/>
      <c r="G26" s="70"/>
      <c r="H26" s="70"/>
      <c r="I26" s="70"/>
      <c r="J26" s="71" t="s">
        <v>7</v>
      </c>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5"/>
        <v>0</v>
      </c>
      <c r="AK26" s="198">
        <f t="shared" si="6"/>
        <v>1</v>
      </c>
      <c r="AL26" s="198">
        <f t="shared" si="7"/>
        <v>0</v>
      </c>
    </row>
    <row r="27" spans="1:40" s="1" customFormat="1" ht="21" customHeight="1">
      <c r="A27" s="104">
        <v>21</v>
      </c>
      <c r="B27" s="104" t="s">
        <v>334</v>
      </c>
      <c r="C27" s="169" t="s">
        <v>335</v>
      </c>
      <c r="D27" s="170" t="s">
        <v>336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8">
        <f t="shared" si="6"/>
        <v>0</v>
      </c>
      <c r="AL27" s="198">
        <f t="shared" si="7"/>
        <v>0</v>
      </c>
    </row>
    <row r="28" spans="1:40" s="1" customFormat="1" ht="21" customHeight="1">
      <c r="A28" s="104">
        <v>22</v>
      </c>
      <c r="B28" s="104" t="s">
        <v>337</v>
      </c>
      <c r="C28" s="169" t="s">
        <v>25</v>
      </c>
      <c r="D28" s="170" t="s">
        <v>9</v>
      </c>
      <c r="E28" s="70"/>
      <c r="F28" s="70"/>
      <c r="G28" s="70"/>
      <c r="H28" s="70" t="s">
        <v>6</v>
      </c>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1</v>
      </c>
      <c r="AK28" s="198">
        <f t="shared" si="6"/>
        <v>0</v>
      </c>
      <c r="AL28" s="198">
        <f t="shared" si="7"/>
        <v>0</v>
      </c>
    </row>
    <row r="29" spans="1:40" s="1" customFormat="1" ht="21" customHeight="1">
      <c r="A29" s="104">
        <v>23</v>
      </c>
      <c r="B29" s="104" t="s">
        <v>340</v>
      </c>
      <c r="C29" s="169" t="s">
        <v>75</v>
      </c>
      <c r="D29" s="170" t="s">
        <v>42</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8">
        <f t="shared" si="6"/>
        <v>0</v>
      </c>
      <c r="AL29" s="198">
        <f t="shared" si="7"/>
        <v>0</v>
      </c>
    </row>
    <row r="30" spans="1:40" s="1" customFormat="1" ht="21" customHeight="1">
      <c r="A30" s="104">
        <v>24</v>
      </c>
      <c r="B30" s="104" t="s">
        <v>338</v>
      </c>
      <c r="C30" s="169" t="s">
        <v>339</v>
      </c>
      <c r="D30" s="170" t="s">
        <v>42</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8">
        <f t="shared" si="6"/>
        <v>0</v>
      </c>
      <c r="AL30" s="198">
        <f t="shared" si="7"/>
        <v>0</v>
      </c>
    </row>
    <row r="31" spans="1:40" s="1" customFormat="1" ht="21" customHeight="1">
      <c r="A31" s="104">
        <v>25</v>
      </c>
      <c r="B31" s="104" t="s">
        <v>341</v>
      </c>
      <c r="C31" s="169" t="s">
        <v>114</v>
      </c>
      <c r="D31" s="170" t="s">
        <v>42</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8">
        <f t="shared" si="6"/>
        <v>0</v>
      </c>
      <c r="AL31" s="198">
        <f t="shared" si="7"/>
        <v>0</v>
      </c>
    </row>
    <row r="32" spans="1:40" s="1" customFormat="1" ht="21" customHeight="1">
      <c r="A32" s="104">
        <v>26</v>
      </c>
      <c r="B32" s="104" t="s">
        <v>342</v>
      </c>
      <c r="C32" s="169" t="s">
        <v>24</v>
      </c>
      <c r="D32" s="170" t="s">
        <v>102</v>
      </c>
      <c r="E32" s="70"/>
      <c r="F32" s="70"/>
      <c r="G32" s="70"/>
      <c r="H32" s="70"/>
      <c r="I32" s="70"/>
      <c r="J32" s="71"/>
      <c r="K32" s="70" t="s">
        <v>6</v>
      </c>
      <c r="L32" s="70" t="s">
        <v>6</v>
      </c>
      <c r="M32" s="70"/>
      <c r="N32" s="70"/>
      <c r="O32" s="70"/>
      <c r="P32" s="70"/>
      <c r="Q32" s="70"/>
      <c r="R32" s="70" t="s">
        <v>8</v>
      </c>
      <c r="S32" s="70"/>
      <c r="T32" s="70"/>
      <c r="U32" s="70"/>
      <c r="V32" s="70"/>
      <c r="W32" s="70"/>
      <c r="X32" s="70"/>
      <c r="Y32" s="70"/>
      <c r="Z32" s="70"/>
      <c r="AA32" s="70"/>
      <c r="AB32" s="70"/>
      <c r="AC32" s="70"/>
      <c r="AD32" s="70"/>
      <c r="AE32" s="70"/>
      <c r="AF32" s="70"/>
      <c r="AG32" s="70"/>
      <c r="AH32" s="70"/>
      <c r="AI32" s="70"/>
      <c r="AJ32" s="11">
        <f t="shared" si="5"/>
        <v>2</v>
      </c>
      <c r="AK32" s="198">
        <f t="shared" si="6"/>
        <v>0</v>
      </c>
      <c r="AL32" s="198">
        <f t="shared" si="7"/>
        <v>1</v>
      </c>
    </row>
    <row r="33" spans="1:39" ht="21" customHeight="1">
      <c r="A33" s="104">
        <v>27</v>
      </c>
      <c r="B33" s="104" t="s">
        <v>489</v>
      </c>
      <c r="C33" s="169" t="s">
        <v>490</v>
      </c>
      <c r="D33" s="170" t="s">
        <v>43</v>
      </c>
      <c r="E33" s="68"/>
      <c r="F33" s="68"/>
      <c r="G33" s="68"/>
      <c r="H33" s="68"/>
      <c r="I33" s="68"/>
      <c r="J33" s="69"/>
      <c r="K33" s="68" t="s">
        <v>6</v>
      </c>
      <c r="L33" s="68"/>
      <c r="M33" s="70"/>
      <c r="N33" s="68"/>
      <c r="O33" s="68"/>
      <c r="P33" s="68"/>
      <c r="Q33" s="68"/>
      <c r="R33" s="68"/>
      <c r="S33" s="68"/>
      <c r="T33" s="68"/>
      <c r="U33" s="68"/>
      <c r="V33" s="68"/>
      <c r="W33" s="68"/>
      <c r="X33" s="68"/>
      <c r="Y33" s="68"/>
      <c r="Z33" s="68"/>
      <c r="AA33" s="68"/>
      <c r="AB33" s="68"/>
      <c r="AC33" s="68"/>
      <c r="AD33" s="68"/>
      <c r="AE33" s="68"/>
      <c r="AF33" s="68"/>
      <c r="AG33" s="68"/>
      <c r="AH33" s="68"/>
      <c r="AI33" s="68"/>
      <c r="AJ33" s="11">
        <f t="shared" si="2"/>
        <v>1</v>
      </c>
      <c r="AK33" s="171">
        <f t="shared" si="3"/>
        <v>0</v>
      </c>
      <c r="AL33" s="189">
        <f t="shared" si="4"/>
        <v>0</v>
      </c>
    </row>
    <row r="34" spans="1:39" s="17" customFormat="1" ht="21" customHeight="1">
      <c r="A34" s="104">
        <v>28</v>
      </c>
      <c r="B34" s="104" t="s">
        <v>343</v>
      </c>
      <c r="C34" s="169" t="s">
        <v>344</v>
      </c>
      <c r="D34" s="170" t="s">
        <v>345</v>
      </c>
      <c r="E34" s="68"/>
      <c r="F34" s="68"/>
      <c r="G34" s="68"/>
      <c r="H34" s="68"/>
      <c r="I34" s="68"/>
      <c r="J34" s="69"/>
      <c r="K34" s="68"/>
      <c r="L34" s="68"/>
      <c r="M34" s="70"/>
      <c r="N34" s="68"/>
      <c r="O34" s="68"/>
      <c r="P34" s="68"/>
      <c r="Q34" s="68"/>
      <c r="R34" s="68"/>
      <c r="S34" s="68"/>
      <c r="T34" s="68"/>
      <c r="U34" s="68"/>
      <c r="V34" s="68"/>
      <c r="W34" s="68"/>
      <c r="X34" s="68"/>
      <c r="Y34" s="68"/>
      <c r="Z34" s="68"/>
      <c r="AA34" s="68"/>
      <c r="AB34" s="68"/>
      <c r="AC34" s="68"/>
      <c r="AD34" s="68"/>
      <c r="AE34" s="68"/>
      <c r="AF34" s="68"/>
      <c r="AG34" s="68"/>
      <c r="AH34" s="68"/>
      <c r="AI34" s="68"/>
      <c r="AJ34" s="11">
        <f t="shared" si="2"/>
        <v>0</v>
      </c>
      <c r="AK34" s="171">
        <f t="shared" si="3"/>
        <v>0</v>
      </c>
      <c r="AL34" s="189">
        <f t="shared" si="4"/>
        <v>0</v>
      </c>
      <c r="AM34" s="173"/>
    </row>
    <row r="35" spans="1:39" ht="18.75">
      <c r="A35" s="104">
        <v>29</v>
      </c>
      <c r="B35" s="104">
        <v>2010120036</v>
      </c>
      <c r="C35" s="169" t="s">
        <v>500</v>
      </c>
      <c r="D35" s="170" t="s">
        <v>501</v>
      </c>
      <c r="E35" s="68"/>
      <c r="F35" s="68"/>
      <c r="G35" s="68"/>
      <c r="H35" s="68"/>
      <c r="I35" s="68"/>
      <c r="J35" s="69"/>
      <c r="K35" s="68"/>
      <c r="L35" s="68"/>
      <c r="M35" s="70"/>
      <c r="N35" s="68"/>
      <c r="O35" s="68"/>
      <c r="P35" s="68"/>
      <c r="Q35" s="68"/>
      <c r="R35" s="68"/>
      <c r="S35" s="68"/>
      <c r="T35" s="68"/>
      <c r="U35" s="68"/>
      <c r="V35" s="68"/>
      <c r="W35" s="68"/>
      <c r="X35" s="68"/>
      <c r="Y35" s="68"/>
      <c r="Z35" s="68"/>
      <c r="AA35" s="68"/>
      <c r="AB35" s="68"/>
      <c r="AC35" s="68"/>
      <c r="AD35" s="68"/>
      <c r="AE35" s="68"/>
      <c r="AF35" s="68"/>
      <c r="AG35" s="68"/>
      <c r="AH35" s="68"/>
      <c r="AI35" s="68"/>
      <c r="AJ35" s="11">
        <f t="shared" si="2"/>
        <v>0</v>
      </c>
      <c r="AK35" s="171">
        <f t="shared" si="3"/>
        <v>0</v>
      </c>
      <c r="AL35" s="189">
        <f t="shared" si="4"/>
        <v>0</v>
      </c>
    </row>
    <row r="36" spans="1:39" ht="18.75">
      <c r="A36" s="104">
        <v>30</v>
      </c>
      <c r="B36" s="104" t="s">
        <v>346</v>
      </c>
      <c r="C36" s="169" t="s">
        <v>61</v>
      </c>
      <c r="D36" s="170" t="s">
        <v>294</v>
      </c>
      <c r="E36" s="68"/>
      <c r="F36" s="68"/>
      <c r="G36" s="68"/>
      <c r="H36" s="68"/>
      <c r="I36" s="68"/>
      <c r="J36" s="69"/>
      <c r="K36" s="68"/>
      <c r="L36" s="68"/>
      <c r="M36" s="70"/>
      <c r="N36" s="68"/>
      <c r="O36" s="68"/>
      <c r="P36" s="68"/>
      <c r="Q36" s="68"/>
      <c r="R36" s="68"/>
      <c r="S36" s="68"/>
      <c r="T36" s="68"/>
      <c r="U36" s="68"/>
      <c r="V36" s="68"/>
      <c r="W36" s="68"/>
      <c r="X36" s="68"/>
      <c r="Y36" s="68"/>
      <c r="Z36" s="68"/>
      <c r="AA36" s="68"/>
      <c r="AB36" s="68"/>
      <c r="AC36" s="68"/>
      <c r="AD36" s="68"/>
      <c r="AE36" s="68"/>
      <c r="AF36" s="68"/>
      <c r="AG36" s="68"/>
      <c r="AH36" s="68"/>
      <c r="AI36" s="68"/>
      <c r="AJ36" s="11">
        <f t="shared" si="2"/>
        <v>0</v>
      </c>
      <c r="AK36" s="171">
        <f t="shared" si="3"/>
        <v>0</v>
      </c>
      <c r="AL36" s="189">
        <f t="shared" si="4"/>
        <v>0</v>
      </c>
    </row>
    <row r="37" spans="1:39" ht="18.75">
      <c r="A37" s="104">
        <v>31</v>
      </c>
      <c r="B37" s="104" t="s">
        <v>347</v>
      </c>
      <c r="C37" s="169" t="s">
        <v>348</v>
      </c>
      <c r="D37" s="170" t="s">
        <v>349</v>
      </c>
      <c r="E37" s="68"/>
      <c r="F37" s="68"/>
      <c r="G37" s="68"/>
      <c r="H37" s="68"/>
      <c r="I37" s="68"/>
      <c r="J37" s="69"/>
      <c r="K37" s="68"/>
      <c r="L37" s="68"/>
      <c r="M37" s="70"/>
      <c r="N37" s="68"/>
      <c r="O37" s="68"/>
      <c r="P37" s="68"/>
      <c r="Q37" s="68"/>
      <c r="R37" s="68"/>
      <c r="S37" s="68"/>
      <c r="T37" s="68"/>
      <c r="U37" s="68"/>
      <c r="V37" s="68"/>
      <c r="W37" s="68"/>
      <c r="X37" s="68"/>
      <c r="Y37" s="68"/>
      <c r="Z37" s="68"/>
      <c r="AA37" s="68"/>
      <c r="AB37" s="68"/>
      <c r="AC37" s="68"/>
      <c r="AD37" s="68"/>
      <c r="AE37" s="68"/>
      <c r="AF37" s="68"/>
      <c r="AG37" s="68"/>
      <c r="AH37" s="68"/>
      <c r="AI37" s="68"/>
      <c r="AJ37" s="11">
        <f t="shared" si="2"/>
        <v>0</v>
      </c>
      <c r="AK37" s="171">
        <f t="shared" si="3"/>
        <v>0</v>
      </c>
      <c r="AL37" s="189">
        <f t="shared" si="4"/>
        <v>0</v>
      </c>
    </row>
    <row r="38" spans="1:39" ht="18.75">
      <c r="A38" s="104">
        <v>32</v>
      </c>
      <c r="B38" s="104" t="s">
        <v>350</v>
      </c>
      <c r="C38" s="169" t="s">
        <v>351</v>
      </c>
      <c r="D38" s="170" t="s">
        <v>352</v>
      </c>
      <c r="E38" s="68"/>
      <c r="F38" s="68"/>
      <c r="G38" s="68"/>
      <c r="H38" s="68"/>
      <c r="I38" s="68"/>
      <c r="J38" s="69"/>
      <c r="K38" s="68"/>
      <c r="L38" s="68"/>
      <c r="M38" s="70"/>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89">
        <f t="shared" si="4"/>
        <v>0</v>
      </c>
    </row>
    <row r="39" spans="1:39" ht="18.75">
      <c r="A39" s="104">
        <v>33</v>
      </c>
      <c r="B39" s="104" t="s">
        <v>353</v>
      </c>
      <c r="C39" s="169" t="s">
        <v>354</v>
      </c>
      <c r="D39" s="170" t="s">
        <v>151</v>
      </c>
      <c r="E39" s="68"/>
      <c r="F39" s="68"/>
      <c r="G39" s="68"/>
      <c r="H39" s="68"/>
      <c r="I39" s="68"/>
      <c r="J39" s="69"/>
      <c r="K39" s="68"/>
      <c r="L39" s="68"/>
      <c r="M39" s="70"/>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89">
        <f t="shared" si="4"/>
        <v>0</v>
      </c>
    </row>
    <row r="40" spans="1:39" ht="18.75">
      <c r="A40" s="104">
        <v>34</v>
      </c>
      <c r="B40" s="104" t="s">
        <v>358</v>
      </c>
      <c r="C40" s="169" t="s">
        <v>75</v>
      </c>
      <c r="D40" s="170" t="s">
        <v>65</v>
      </c>
      <c r="E40" s="68"/>
      <c r="F40" s="68"/>
      <c r="G40" s="68"/>
      <c r="H40" s="68"/>
      <c r="I40" s="68"/>
      <c r="J40" s="69"/>
      <c r="K40" s="68"/>
      <c r="L40" s="68"/>
      <c r="M40" s="70"/>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89">
        <f t="shared" si="4"/>
        <v>0</v>
      </c>
    </row>
    <row r="41" spans="1:39" ht="18.75">
      <c r="A41" s="104">
        <v>35</v>
      </c>
      <c r="B41" s="104" t="s">
        <v>355</v>
      </c>
      <c r="C41" s="169" t="s">
        <v>141</v>
      </c>
      <c r="D41" s="170" t="s">
        <v>65</v>
      </c>
      <c r="E41" s="68"/>
      <c r="F41" s="68"/>
      <c r="G41" s="68"/>
      <c r="H41" s="68"/>
      <c r="I41" s="68"/>
      <c r="J41" s="69"/>
      <c r="K41" s="68"/>
      <c r="L41" s="68"/>
      <c r="M41" s="70"/>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89">
        <f t="shared" si="4"/>
        <v>0</v>
      </c>
    </row>
    <row r="42" spans="1:39" ht="18.75">
      <c r="A42" s="104">
        <v>36</v>
      </c>
      <c r="B42" s="104" t="s">
        <v>356</v>
      </c>
      <c r="C42" s="169" t="s">
        <v>357</v>
      </c>
      <c r="D42" s="170" t="s">
        <v>65</v>
      </c>
      <c r="E42" s="70"/>
      <c r="F42" s="70"/>
      <c r="G42" s="70"/>
      <c r="H42" s="70"/>
      <c r="I42" s="70"/>
      <c r="J42" s="71"/>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11">
        <f t="shared" ref="AJ42:AJ44" si="8">COUNTIF(E42:AI42,"K")+2*COUNTIF(E42:AI42,"2K")+COUNTIF(E42:AI42,"TK")+COUNTIF(E42:AI42,"KT")+COUNTIF(E42:AI42,"PK")+COUNTIF(E42:AI42,"KP")+2*COUNTIF(E42:AI42,"K2")</f>
        <v>0</v>
      </c>
      <c r="AK42" s="198">
        <f t="shared" ref="AK42:AK44" si="9">COUNTIF(F42:AJ42,"P")+2*COUNTIF(F42:AJ42,"2P")+COUNTIF(F42:AJ42,"TP")+COUNTIF(F42:AJ42,"PT")+COUNTIF(F42:AJ42,"PK")+COUNTIF(F42:AJ42,"KP")+2*COUNTIF(F42:AJ42,"P2")</f>
        <v>0</v>
      </c>
      <c r="AL42" s="198">
        <f t="shared" ref="AL42:AL44" si="10">COUNTIF(E42:AI42,"T")+2*COUNTIF(E42:AI42,"2T")+2*COUNTIF(E42:AI42,"T2")+COUNTIF(E42:AI42,"PT")+COUNTIF(E42:AI42,"TP")+COUNTIF(E42:AI42,"TK")+COUNTIF(E42:AI42,"KT")</f>
        <v>0</v>
      </c>
    </row>
    <row r="43" spans="1:39" ht="18.75">
      <c r="A43" s="104">
        <v>37</v>
      </c>
      <c r="B43" s="104" t="s">
        <v>359</v>
      </c>
      <c r="C43" s="169" t="s">
        <v>149</v>
      </c>
      <c r="D43" s="170" t="s">
        <v>93</v>
      </c>
      <c r="E43" s="70"/>
      <c r="F43" s="70"/>
      <c r="G43" s="70"/>
      <c r="H43" s="70"/>
      <c r="I43" s="70" t="s">
        <v>6</v>
      </c>
      <c r="J43" s="71"/>
      <c r="K43" s="70"/>
      <c r="L43" s="70"/>
      <c r="M43" s="70"/>
      <c r="N43" s="70"/>
      <c r="O43" s="70"/>
      <c r="P43" s="70"/>
      <c r="Q43" s="70"/>
      <c r="R43" s="70"/>
      <c r="S43" s="70"/>
      <c r="T43" s="70"/>
      <c r="U43" s="70"/>
      <c r="V43" s="70"/>
      <c r="W43" s="70" t="s">
        <v>6</v>
      </c>
      <c r="X43" s="70"/>
      <c r="Y43" s="70"/>
      <c r="Z43" s="70"/>
      <c r="AA43" s="70"/>
      <c r="AB43" s="70"/>
      <c r="AC43" s="70"/>
      <c r="AD43" s="70"/>
      <c r="AE43" s="70"/>
      <c r="AF43" s="70"/>
      <c r="AG43" s="70"/>
      <c r="AH43" s="70"/>
      <c r="AI43" s="70"/>
      <c r="AJ43" s="11">
        <f t="shared" si="8"/>
        <v>2</v>
      </c>
      <c r="AK43" s="198">
        <f t="shared" si="9"/>
        <v>0</v>
      </c>
      <c r="AL43" s="198">
        <f t="shared" si="10"/>
        <v>0</v>
      </c>
    </row>
    <row r="44" spans="1:39" ht="18.75">
      <c r="A44" s="104">
        <v>38</v>
      </c>
      <c r="B44" s="104" t="s">
        <v>360</v>
      </c>
      <c r="C44" s="169" t="s">
        <v>361</v>
      </c>
      <c r="D44" s="170" t="s">
        <v>84</v>
      </c>
      <c r="E44" s="70"/>
      <c r="F44" s="70"/>
      <c r="G44" s="70"/>
      <c r="H44" s="70" t="s">
        <v>7</v>
      </c>
      <c r="I44" s="70" t="s">
        <v>7</v>
      </c>
      <c r="J44" s="71"/>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11">
        <f t="shared" si="8"/>
        <v>0</v>
      </c>
      <c r="AK44" s="198">
        <f t="shared" si="9"/>
        <v>2</v>
      </c>
      <c r="AL44" s="198">
        <f t="shared" si="10"/>
        <v>0</v>
      </c>
    </row>
    <row r="45" spans="1:39" ht="18.75">
      <c r="A45" s="104">
        <v>39</v>
      </c>
      <c r="B45" s="104" t="s">
        <v>362</v>
      </c>
      <c r="C45" s="169" t="s">
        <v>16</v>
      </c>
      <c r="D45" s="170" t="s">
        <v>85</v>
      </c>
      <c r="E45" s="68"/>
      <c r="F45" s="68"/>
      <c r="G45" s="68"/>
      <c r="H45" s="68"/>
      <c r="I45" s="68"/>
      <c r="J45" s="69"/>
      <c r="K45" s="68"/>
      <c r="L45" s="68"/>
      <c r="M45" s="70"/>
      <c r="N45" s="68"/>
      <c r="O45" s="68"/>
      <c r="P45" s="68"/>
      <c r="Q45" s="68"/>
      <c r="R45" s="68"/>
      <c r="S45" s="68"/>
      <c r="T45" s="68"/>
      <c r="U45" s="68"/>
      <c r="V45" s="68"/>
      <c r="W45" s="68"/>
      <c r="X45" s="68"/>
      <c r="Y45" s="68"/>
      <c r="Z45" s="68"/>
      <c r="AA45" s="68"/>
      <c r="AB45" s="68"/>
      <c r="AC45" s="68"/>
      <c r="AD45" s="68"/>
      <c r="AE45" s="68"/>
      <c r="AF45" s="68"/>
      <c r="AG45" s="68"/>
      <c r="AH45" s="68"/>
      <c r="AI45" s="68"/>
      <c r="AJ45" s="11">
        <f t="shared" si="2"/>
        <v>0</v>
      </c>
      <c r="AK45" s="171">
        <f t="shared" si="3"/>
        <v>0</v>
      </c>
      <c r="AL45" s="189">
        <f t="shared" si="4"/>
        <v>0</v>
      </c>
    </row>
    <row r="46" spans="1:39" ht="20.25">
      <c r="A46" s="329" t="s">
        <v>10</v>
      </c>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72">
        <f>SUM(AJ7:AJ45)</f>
        <v>13</v>
      </c>
      <c r="AK46" s="72">
        <f>SUM(AK7:AK45)</f>
        <v>3</v>
      </c>
      <c r="AL46" s="72">
        <f>SUM(AL7:AL45)</f>
        <v>6</v>
      </c>
    </row>
    <row r="47" spans="1:39">
      <c r="A47" s="324" t="s">
        <v>1410</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6"/>
    </row>
    <row r="48" spans="1:39" ht="19.5">
      <c r="C48" s="327"/>
      <c r="D48" s="327"/>
      <c r="E48" s="9"/>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327"/>
      <c r="D49" s="327"/>
      <c r="E49" s="327"/>
      <c r="F49" s="327"/>
      <c r="G49" s="327"/>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3:38" ht="19.5">
      <c r="C50" s="327"/>
      <c r="D50" s="327"/>
      <c r="E50" s="327"/>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3:38" ht="19.5">
      <c r="C51" s="327"/>
      <c r="D51" s="327"/>
      <c r="E51" s="9"/>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21">
    <mergeCell ref="C51:D51"/>
    <mergeCell ref="C49:G49"/>
    <mergeCell ref="C48:D48"/>
    <mergeCell ref="C50:E50"/>
    <mergeCell ref="A46:AI46"/>
    <mergeCell ref="A47:AL47"/>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45">
    <cfRule type="expression" dxfId="76"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BẢNG TỔNG HỢP V-T TOÀN TRƯỜNG</vt:lpstr>
      <vt:lpstr>Tổng</vt:lpstr>
      <vt:lpstr>THUD 20.2</vt:lpstr>
      <vt:lpstr>THUD20.3</vt:lpstr>
      <vt:lpstr>TQW20</vt:lpstr>
      <vt:lpstr>CĐT20</vt:lpstr>
      <vt:lpstr>PCMT20</vt:lpstr>
      <vt:lpstr>TKĐH 20.1</vt:lpstr>
      <vt:lpstr>TKĐH 20.2</vt:lpstr>
      <vt:lpstr>KTDN20</vt:lpstr>
      <vt:lpstr>TCNH20</vt:lpstr>
      <vt:lpstr>LGT20</vt:lpstr>
      <vt:lpstr>BHST20.1</vt:lpstr>
      <vt:lpstr>BHST20.2</vt:lpstr>
      <vt:lpstr>Sheet2</vt:lpstr>
      <vt:lpstr>CSSD20.1</vt:lpstr>
      <vt:lpstr>CSSD20.2</vt:lpstr>
      <vt:lpstr>TKTT20</vt:lpstr>
      <vt:lpstr>ĐCN 20</vt:lpstr>
      <vt:lpstr>TBN20.1</vt:lpstr>
      <vt:lpstr>TBN20.2</vt:lpstr>
      <vt:lpstr>TBN20.3</vt:lpstr>
      <vt:lpstr>CKCT20</vt:lpstr>
      <vt:lpstr>CKĐL 20.1</vt:lpstr>
      <vt:lpstr>CKĐL20.2</vt:lpstr>
      <vt:lpstr>CKĐL 20.3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2021-10-20T08:52:46Z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