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comments4.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5.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6.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comments7.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omments8.xml" ContentType="application/vnd.openxmlformats-officedocument.spreadsheetml.comments+xml"/>
  <Override PartName="/xl/drawings/drawing19.xml" ContentType="application/vnd.openxmlformats-officedocument.drawing+xml"/>
  <Override PartName="/xl/comments9.xml" ContentType="application/vnd.openxmlformats-officedocument.spreadsheetml.comments+xml"/>
  <Override PartName="/xl/drawings/drawing20.xml" ContentType="application/vnd.openxmlformats-officedocument.drawing+xml"/>
  <Override PartName="/xl/drawings/drawing21.xml" ContentType="application/vnd.openxmlformats-officedocument.drawing+xml"/>
  <Override PartName="/xl/comments10.xml" ContentType="application/vnd.openxmlformats-officedocument.spreadsheetml.comments+xml"/>
  <Override PartName="/xl/drawings/drawing22.xml" ContentType="application/vnd.openxmlformats-officedocument.drawing+xml"/>
  <Override PartName="/xl/comments11.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comments12.xml" ContentType="application/vnd.openxmlformats-officedocument.spreadsheetml.comments+xml"/>
  <Override PartName="/xl/drawings/drawing25.xml" ContentType="application/vnd.openxmlformats-officedocument.drawing+xml"/>
  <Override PartName="/xl/comments13.xml" ContentType="application/vnd.openxmlformats-officedocument.spreadsheetml.comments+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120" windowWidth="19440" windowHeight="11760" tabRatio="932" firstSheet="10" activeTab="22"/>
  </bookViews>
  <sheets>
    <sheet name="BẢNG TỔNG HỢP V-T TOÀN TRƯỜNG" sheetId="318" state="hidden" r:id="rId1"/>
    <sheet name="Tổng" sheetId="320" state="hidden" r:id="rId2"/>
    <sheet name="TC21.1" sheetId="305" r:id="rId3"/>
    <sheet name="TC21.2" sheetId="280" r:id="rId4"/>
    <sheet name="TC21.3" sheetId="307" r:id="rId5"/>
    <sheet name="KTDN21" sheetId="249" r:id="rId6"/>
    <sheet name="LGT21.1" sheetId="250" r:id="rId7"/>
    <sheet name="BHST21.1" sheetId="260" r:id="rId8"/>
    <sheet name="BHST21.2" sheetId="276" r:id="rId9"/>
    <sheet name="THUD21.1" sheetId="255" r:id="rId10"/>
    <sheet name="THUD21.2" sheetId="256" r:id="rId11"/>
    <sheet name="THUD21.3" sheetId="257" r:id="rId12"/>
    <sheet name="TKĐH21.1" sheetId="278" r:id="rId13"/>
    <sheet name="TKĐH21.2" sheetId="279" r:id="rId14"/>
    <sheet name="ĐCN21.1" sheetId="325" r:id="rId15"/>
    <sheet name="ĐCN21.2" sheetId="282" r:id="rId16"/>
    <sheet name="Sheet2" sheetId="321" state="hidden" r:id="rId17"/>
    <sheet name="TBN21.1" sheetId="293" r:id="rId18"/>
    <sheet name="TBN21.2" sheetId="324" r:id="rId19"/>
    <sheet name="CSSĐ21.1" sheetId="296" r:id="rId20"/>
    <sheet name="CSSĐ21.2" sheetId="298" r:id="rId21"/>
    <sheet name="CSSĐ21.3" sheetId="299" r:id="rId22"/>
    <sheet name="TKTT21" sheetId="300" r:id="rId23"/>
    <sheet name="CKCT21" sheetId="308" r:id="rId24"/>
    <sheet name="CKĐL21.1" sheetId="309" r:id="rId25"/>
    <sheet name="CKĐL21.2" sheetId="322" r:id="rId26"/>
    <sheet name="CNOT21.2" sheetId="323" r:id="rId27"/>
    <sheet name="Sheet1" sheetId="319" r:id="rId28"/>
  </sheets>
  <externalReferences>
    <externalReference r:id="rId29"/>
    <externalReference r:id="rId30"/>
    <externalReference r:id="rId31"/>
    <externalReference r:id="rId32"/>
  </externalReferences>
  <definedNames>
    <definedName name="_xlnm._FilterDatabase" localSheetId="7" hidden="1">BHST21.1!$A$7:$AL$34</definedName>
    <definedName name="_xlnm._FilterDatabase" localSheetId="5" hidden="1">KTDN21!$A$7:$AL$46</definedName>
    <definedName name="_xlnm._FilterDatabase" localSheetId="6" hidden="1">LGT21.1!$A$7:$AL$41</definedName>
    <definedName name="_xlnm._FilterDatabase" localSheetId="9" hidden="1">THUD21.1!$A$7:$AL$22</definedName>
    <definedName name="_xlnm._FilterDatabase" localSheetId="10" hidden="1">THUD21.2!#REF!</definedName>
    <definedName name="_xlnm._FilterDatabase" localSheetId="11" hidden="1">THUD21.3!$A$7:$AL$45</definedName>
    <definedName name="_xlnm.Print_Titles" localSheetId="7">BHST21.1!#REF!</definedName>
    <definedName name="_xlnm.Print_Titles" localSheetId="5">KTDN21!#REF!</definedName>
    <definedName name="_xlnm.Print_Titles" localSheetId="6">LGT21.1!#REF!</definedName>
    <definedName name="_xlnm.Print_Titles" localSheetId="9">THUD21.1!#REF!</definedName>
    <definedName name="_xlnm.Print_Titles" localSheetId="10">THUD21.2!#REF!</definedName>
    <definedName name="_xlnm.Print_Titles" localSheetId="11">THUD21.3!#REF!</definedName>
    <definedName name="Z_DC1AF667_86ED_4035_8279_B6038EE7C7B4_.wvu.PrintTitles" localSheetId="7" hidden="1">BHST21.1!#REF!</definedName>
    <definedName name="Z_DC1AF667_86ED_4035_8279_B6038EE7C7B4_.wvu.PrintTitles" localSheetId="5" hidden="1">KTDN21!#REF!</definedName>
    <definedName name="Z_DC1AF667_86ED_4035_8279_B6038EE7C7B4_.wvu.PrintTitles" localSheetId="6" hidden="1">LGT21.1!#REF!</definedName>
    <definedName name="Z_DC1AF667_86ED_4035_8279_B6038EE7C7B4_.wvu.PrintTitles" localSheetId="9" hidden="1">THUD21.1!#REF!</definedName>
    <definedName name="Z_DC1AF667_86ED_4035_8279_B6038EE7C7B4_.wvu.PrintTitles" localSheetId="10" hidden="1">THUD21.2!#REF!</definedName>
    <definedName name="Z_DC1AF667_86ED_4035_8279_B6038EE7C7B4_.wvu.PrintTitles" localSheetId="11" hidden="1">THUD21.3!#REF!</definedName>
  </definedNames>
  <calcPr calcId="144525"/>
</workbook>
</file>

<file path=xl/calcChain.xml><?xml version="1.0" encoding="utf-8"?>
<calcChain xmlns="http://schemas.openxmlformats.org/spreadsheetml/2006/main">
  <c r="AL43" i="308" l="1"/>
  <c r="AK43" i="308"/>
  <c r="AJ43" i="308"/>
  <c r="AL39" i="308"/>
  <c r="AJ39" i="308"/>
  <c r="AK39" i="308" s="1"/>
  <c r="AL38" i="308"/>
  <c r="AJ38" i="308"/>
  <c r="AK38" i="308" s="1"/>
  <c r="AL37" i="308"/>
  <c r="AJ37" i="308"/>
  <c r="AK37" i="308" s="1"/>
  <c r="AL36" i="308"/>
  <c r="AJ36" i="308"/>
  <c r="AK36" i="308" s="1"/>
  <c r="AL35" i="308"/>
  <c r="AJ35" i="308"/>
  <c r="AK35" i="308" s="1"/>
  <c r="AL34" i="308"/>
  <c r="AK34" i="308"/>
  <c r="AJ34" i="308"/>
  <c r="AL33" i="308"/>
  <c r="AJ33" i="308"/>
  <c r="AK33" i="308" s="1"/>
  <c r="AL32" i="308"/>
  <c r="AK32" i="308"/>
  <c r="AJ32" i="308"/>
  <c r="AL31" i="308"/>
  <c r="AJ31" i="308"/>
  <c r="AK31" i="308" s="1"/>
  <c r="AL30" i="308"/>
  <c r="AK30" i="308"/>
  <c r="AJ30" i="308"/>
  <c r="AL29" i="308"/>
  <c r="AJ29" i="308"/>
  <c r="AK29" i="308" s="1"/>
  <c r="AL28" i="308"/>
  <c r="AK28" i="308"/>
  <c r="AJ28" i="308"/>
  <c r="AL27" i="308"/>
  <c r="AJ27" i="308"/>
  <c r="AK27" i="308" s="1"/>
  <c r="AL26" i="308"/>
  <c r="AK26" i="308"/>
  <c r="AJ26" i="308"/>
  <c r="AL25" i="308"/>
  <c r="AJ25" i="308"/>
  <c r="AK25" i="308" s="1"/>
  <c r="AL24" i="308"/>
  <c r="AK24" i="308"/>
  <c r="AJ24" i="308"/>
  <c r="AL23" i="308"/>
  <c r="AJ23" i="308"/>
  <c r="AK23" i="308" s="1"/>
  <c r="AL22" i="308"/>
  <c r="AK22" i="308"/>
  <c r="AJ22" i="308"/>
  <c r="AL21" i="308"/>
  <c r="AJ21" i="308"/>
  <c r="AK21" i="308" s="1"/>
  <c r="AL20" i="308"/>
  <c r="AK20" i="308"/>
  <c r="AJ20" i="308"/>
  <c r="AL19" i="308"/>
  <c r="AJ19" i="308"/>
  <c r="AK19" i="308" s="1"/>
  <c r="AL18" i="308"/>
  <c r="AK18" i="308"/>
  <c r="AJ18" i="308"/>
  <c r="AL17" i="308"/>
  <c r="AJ17" i="308"/>
  <c r="AK17" i="308" s="1"/>
  <c r="AL16" i="308"/>
  <c r="AK16" i="308"/>
  <c r="AJ16" i="308"/>
  <c r="AL15" i="308"/>
  <c r="AJ15" i="308"/>
  <c r="AK15" i="308" s="1"/>
  <c r="AL14" i="308"/>
  <c r="AK14" i="308"/>
  <c r="AJ14" i="308"/>
  <c r="AL13" i="308"/>
  <c r="AJ13" i="308"/>
  <c r="AK13" i="308" s="1"/>
  <c r="AL12" i="308"/>
  <c r="AK12" i="308"/>
  <c r="AJ12" i="308"/>
  <c r="AL11" i="308"/>
  <c r="AJ11" i="308"/>
  <c r="AK11" i="308" s="1"/>
  <c r="AL10" i="308"/>
  <c r="AK10" i="308"/>
  <c r="AJ10" i="308"/>
  <c r="AL9" i="308"/>
  <c r="AJ9" i="308"/>
  <c r="AK9" i="308" s="1"/>
  <c r="AL8" i="308"/>
  <c r="AK8" i="308"/>
  <c r="AJ8" i="308"/>
  <c r="AL42" i="296"/>
  <c r="AJ42" i="296"/>
  <c r="AK42" i="296" s="1"/>
  <c r="AL41" i="296"/>
  <c r="AJ41" i="296"/>
  <c r="AK41" i="296" s="1"/>
  <c r="AL40" i="296"/>
  <c r="AJ40" i="296"/>
  <c r="AK40" i="296" s="1"/>
  <c r="AL39" i="296"/>
  <c r="AJ39" i="296"/>
  <c r="AK39" i="296" s="1"/>
  <c r="AL38" i="296"/>
  <c r="AJ38" i="296"/>
  <c r="AK38" i="296" s="1"/>
  <c r="AL37" i="296"/>
  <c r="AJ37" i="296"/>
  <c r="AK37" i="296" s="1"/>
  <c r="AL36" i="296"/>
  <c r="AJ36" i="296"/>
  <c r="AK36" i="296" s="1"/>
  <c r="AL35" i="296"/>
  <c r="AJ35" i="296"/>
  <c r="AK35" i="296" s="1"/>
  <c r="AL34" i="296"/>
  <c r="AJ34" i="296"/>
  <c r="AK34" i="296" s="1"/>
  <c r="AL33" i="296"/>
  <c r="AJ33" i="296"/>
  <c r="AK33" i="296" s="1"/>
  <c r="AL32" i="296"/>
  <c r="AJ32" i="296"/>
  <c r="AK32" i="296" s="1"/>
  <c r="AL31" i="296"/>
  <c r="AJ31" i="296"/>
  <c r="AK31" i="296" s="1"/>
  <c r="AL30" i="296"/>
  <c r="AJ30" i="296"/>
  <c r="AK30" i="296" s="1"/>
  <c r="AL29" i="296"/>
  <c r="AJ29" i="296"/>
  <c r="AK29" i="296" s="1"/>
  <c r="AL28" i="296"/>
  <c r="AJ28" i="296"/>
  <c r="AK28" i="296" s="1"/>
  <c r="AL27" i="296"/>
  <c r="AK27" i="296"/>
  <c r="AJ27" i="296"/>
  <c r="AL26" i="296"/>
  <c r="AJ26" i="296"/>
  <c r="AK26" i="296" s="1"/>
  <c r="AL25" i="296"/>
  <c r="AJ25" i="296"/>
  <c r="AK25" i="296" s="1"/>
  <c r="AL24" i="296"/>
  <c r="AJ24" i="296"/>
  <c r="AK24" i="296" s="1"/>
  <c r="AL23" i="296"/>
  <c r="AJ23" i="296"/>
  <c r="AK23" i="296" s="1"/>
  <c r="AL22" i="296"/>
  <c r="AJ22" i="296"/>
  <c r="AK22" i="296" s="1"/>
  <c r="AL21" i="296"/>
  <c r="AJ21" i="296"/>
  <c r="AK21" i="296" s="1"/>
  <c r="AL20" i="296"/>
  <c r="AJ20" i="296"/>
  <c r="AK20" i="296" s="1"/>
  <c r="AL19" i="296"/>
  <c r="AJ19" i="296"/>
  <c r="AK19" i="296" s="1"/>
  <c r="AL18" i="296"/>
  <c r="AJ18" i="296"/>
  <c r="AK18" i="296" s="1"/>
  <c r="AL17" i="296"/>
  <c r="AJ17" i="296"/>
  <c r="AK17" i="296" s="1"/>
  <c r="AL16" i="296"/>
  <c r="AJ16" i="296"/>
  <c r="AK16" i="296" s="1"/>
  <c r="AL15" i="296"/>
  <c r="AJ15" i="296"/>
  <c r="AK15" i="296" s="1"/>
  <c r="AL14" i="296"/>
  <c r="AJ14" i="296"/>
  <c r="AK14" i="296" s="1"/>
  <c r="AL13" i="296"/>
  <c r="AK13" i="296"/>
  <c r="AJ13" i="296"/>
  <c r="AL12" i="296"/>
  <c r="AJ12" i="296"/>
  <c r="AK12" i="296" s="1"/>
  <c r="AL11" i="296"/>
  <c r="AK11" i="296"/>
  <c r="AJ11" i="296"/>
  <c r="AL10" i="296"/>
  <c r="AJ10" i="296"/>
  <c r="AK10" i="296" s="1"/>
  <c r="AL9" i="296"/>
  <c r="AJ9" i="296"/>
  <c r="AK9" i="296" s="1"/>
  <c r="AL8" i="296"/>
  <c r="AJ8" i="296"/>
  <c r="AK8" i="296" s="1"/>
  <c r="AJ37" i="278"/>
  <c r="AK46" i="296" l="1"/>
  <c r="AJ46" i="296"/>
  <c r="AJ36" i="323"/>
  <c r="AK36" i="323" s="1"/>
  <c r="AL36" i="323"/>
  <c r="AJ37" i="323"/>
  <c r="AK37" i="323"/>
  <c r="AL37" i="323"/>
  <c r="AJ38" i="323"/>
  <c r="AK38" i="323" s="1"/>
  <c r="AL38" i="323"/>
  <c r="AJ39" i="323"/>
  <c r="AK39" i="323" s="1"/>
  <c r="AL39" i="323"/>
  <c r="AJ8" i="323"/>
  <c r="AK8" i="323" s="1"/>
  <c r="AL8" i="323"/>
  <c r="AJ9" i="323"/>
  <c r="AK9" i="323" s="1"/>
  <c r="AL9" i="323"/>
  <c r="AJ10" i="323"/>
  <c r="AK10" i="323"/>
  <c r="AL10" i="323"/>
  <c r="AJ11" i="323"/>
  <c r="AK11" i="323" s="1"/>
  <c r="AL11" i="323"/>
  <c r="AJ12" i="323"/>
  <c r="AK12" i="323" s="1"/>
  <c r="AL12" i="323"/>
  <c r="AJ13" i="323"/>
  <c r="AK13" i="323" s="1"/>
  <c r="AL13" i="323"/>
  <c r="AJ14" i="323"/>
  <c r="AK14" i="323" s="1"/>
  <c r="AL14" i="323"/>
  <c r="AJ15" i="323"/>
  <c r="AK15" i="323" s="1"/>
  <c r="AL15" i="323"/>
  <c r="AJ16" i="323"/>
  <c r="AK16" i="323"/>
  <c r="AL16" i="323"/>
  <c r="AJ17" i="323"/>
  <c r="AK17" i="323" s="1"/>
  <c r="AL17" i="323"/>
  <c r="AJ18" i="323"/>
  <c r="AK18" i="323" s="1"/>
  <c r="AL18" i="323"/>
  <c r="AJ19" i="323"/>
  <c r="AK19" i="323" s="1"/>
  <c r="AL19" i="323"/>
  <c r="AJ20" i="323"/>
  <c r="AK20" i="323" s="1"/>
  <c r="AL20" i="323"/>
  <c r="AJ21" i="323"/>
  <c r="AK21" i="323" s="1"/>
  <c r="AL21" i="323"/>
  <c r="AJ22" i="323"/>
  <c r="AK22" i="323" s="1"/>
  <c r="AL22" i="323"/>
  <c r="AJ23" i="323"/>
  <c r="AK23" i="323" s="1"/>
  <c r="AL23" i="323"/>
  <c r="AJ24" i="323"/>
  <c r="AK24" i="323"/>
  <c r="AL24" i="323"/>
  <c r="AJ25" i="323"/>
  <c r="AK25" i="323" s="1"/>
  <c r="AL25" i="323"/>
  <c r="AJ26" i="323"/>
  <c r="AK26" i="323" s="1"/>
  <c r="AL26" i="323"/>
  <c r="AJ27" i="323"/>
  <c r="AK27" i="323" s="1"/>
  <c r="AL27" i="323"/>
  <c r="AJ28" i="323"/>
  <c r="AK28" i="323" s="1"/>
  <c r="AL28" i="323"/>
  <c r="AJ29" i="323"/>
  <c r="AK29" i="323" s="1"/>
  <c r="AL29" i="323"/>
  <c r="AJ30" i="323"/>
  <c r="AK30" i="323" s="1"/>
  <c r="AL30" i="323"/>
  <c r="AJ31" i="323"/>
  <c r="AK31" i="323" s="1"/>
  <c r="AL31" i="323"/>
  <c r="AJ32" i="323"/>
  <c r="AK32" i="323" s="1"/>
  <c r="AL32" i="323"/>
  <c r="AJ33" i="323"/>
  <c r="AK33" i="323" s="1"/>
  <c r="AL33" i="323"/>
  <c r="AJ34" i="323"/>
  <c r="AK34" i="323" s="1"/>
  <c r="AL34" i="323"/>
  <c r="AJ35" i="323"/>
  <c r="AK35" i="323" s="1"/>
  <c r="AL35" i="323"/>
  <c r="AJ8" i="322"/>
  <c r="AK8" i="322" s="1"/>
  <c r="AL8" i="322"/>
  <c r="AJ9" i="322"/>
  <c r="AK9" i="322" s="1"/>
  <c r="AL9" i="322"/>
  <c r="AJ10" i="322"/>
  <c r="AK10" i="322" s="1"/>
  <c r="AL10" i="322"/>
  <c r="AJ11" i="322"/>
  <c r="AK11" i="322" s="1"/>
  <c r="AL11" i="322"/>
  <c r="AJ12" i="322"/>
  <c r="AK12" i="322" s="1"/>
  <c r="AL12" i="322"/>
  <c r="AJ13" i="322"/>
  <c r="AK13" i="322"/>
  <c r="AL13" i="322"/>
  <c r="AJ14" i="322"/>
  <c r="AK14" i="322" s="1"/>
  <c r="AL14" i="322"/>
  <c r="AJ15" i="322"/>
  <c r="AK15" i="322" s="1"/>
  <c r="AL15" i="322"/>
  <c r="AJ16" i="322"/>
  <c r="AK16" i="322" s="1"/>
  <c r="AL16" i="322"/>
  <c r="AJ17" i="322"/>
  <c r="AK17" i="322" s="1"/>
  <c r="AL17" i="322"/>
  <c r="AJ18" i="322"/>
  <c r="AK18" i="322" s="1"/>
  <c r="AL18" i="322"/>
  <c r="AJ19" i="322"/>
  <c r="AK19" i="322" s="1"/>
  <c r="AL19" i="322"/>
  <c r="AJ20" i="322"/>
  <c r="AK20" i="322" s="1"/>
  <c r="AL20" i="322"/>
  <c r="AJ21" i="322"/>
  <c r="AK21" i="322" s="1"/>
  <c r="AL21" i="322"/>
  <c r="AJ22" i="322"/>
  <c r="AK22" i="322" s="1"/>
  <c r="AL22" i="322"/>
  <c r="AJ23" i="322"/>
  <c r="AK23" i="322" s="1"/>
  <c r="AL23" i="322"/>
  <c r="AJ24" i="322"/>
  <c r="AK24" i="322" s="1"/>
  <c r="AL24" i="322"/>
  <c r="AJ25" i="322"/>
  <c r="AK25" i="322" s="1"/>
  <c r="AL25" i="322"/>
  <c r="AJ26" i="322"/>
  <c r="AK26" i="322" s="1"/>
  <c r="AL26" i="322"/>
  <c r="AJ27" i="322"/>
  <c r="AK27" i="322" s="1"/>
  <c r="AL27" i="322"/>
  <c r="AJ28" i="322"/>
  <c r="AK28" i="322" s="1"/>
  <c r="AL28" i="322"/>
  <c r="AJ29" i="322"/>
  <c r="AK29" i="322" s="1"/>
  <c r="AL29" i="322"/>
  <c r="AJ30" i="322"/>
  <c r="AK30" i="322" s="1"/>
  <c r="AL30" i="322"/>
  <c r="AJ31" i="322"/>
  <c r="AK31" i="322" s="1"/>
  <c r="AL31" i="322"/>
  <c r="AJ32" i="322"/>
  <c r="AK32" i="322" s="1"/>
  <c r="AL32" i="322"/>
  <c r="AJ33" i="322"/>
  <c r="AK33" i="322"/>
  <c r="AL33" i="322"/>
  <c r="AJ34" i="322"/>
  <c r="AK34" i="322" s="1"/>
  <c r="AL34" i="322"/>
  <c r="AJ35" i="322"/>
  <c r="AK35" i="322" s="1"/>
  <c r="AL35" i="322"/>
  <c r="AJ36" i="322"/>
  <c r="AK36" i="322" s="1"/>
  <c r="AL36" i="322"/>
  <c r="AJ37" i="322"/>
  <c r="AK37" i="322" s="1"/>
  <c r="AL37" i="322"/>
  <c r="AJ38" i="322"/>
  <c r="AK38" i="322" s="1"/>
  <c r="AL38" i="322"/>
  <c r="AJ39" i="322"/>
  <c r="AK39" i="322" s="1"/>
  <c r="AL39" i="322"/>
  <c r="AJ8" i="309"/>
  <c r="AK8" i="309" s="1"/>
  <c r="AL8" i="309"/>
  <c r="AJ9" i="309"/>
  <c r="AK9" i="309" s="1"/>
  <c r="AL9" i="309"/>
  <c r="AJ10" i="309"/>
  <c r="AK10" i="309" s="1"/>
  <c r="AL10" i="309"/>
  <c r="AJ11" i="309"/>
  <c r="AK11" i="309" s="1"/>
  <c r="AL11" i="309"/>
  <c r="AJ12" i="309"/>
  <c r="AK12" i="309" s="1"/>
  <c r="AL12" i="309"/>
  <c r="AJ13" i="309"/>
  <c r="AK13" i="309" s="1"/>
  <c r="AL13" i="309"/>
  <c r="AJ14" i="309"/>
  <c r="AK14" i="309"/>
  <c r="AL14" i="309"/>
  <c r="AJ15" i="309"/>
  <c r="AK15" i="309" s="1"/>
  <c r="AL15" i="309"/>
  <c r="AJ16" i="309"/>
  <c r="AK16" i="309" s="1"/>
  <c r="AL16" i="309"/>
  <c r="AJ17" i="309"/>
  <c r="AK17" i="309" s="1"/>
  <c r="AL17" i="309"/>
  <c r="AJ18" i="309"/>
  <c r="AK18" i="309" s="1"/>
  <c r="AL18" i="309"/>
  <c r="AJ19" i="309"/>
  <c r="AK19" i="309" s="1"/>
  <c r="AL19" i="309"/>
  <c r="AJ20" i="309"/>
  <c r="AK20" i="309" s="1"/>
  <c r="AL20" i="309"/>
  <c r="AJ21" i="309"/>
  <c r="AK21" i="309" s="1"/>
  <c r="AL21" i="309"/>
  <c r="AJ22" i="309"/>
  <c r="AK22" i="309" s="1"/>
  <c r="AL22" i="309"/>
  <c r="AJ23" i="309"/>
  <c r="AK23" i="309" s="1"/>
  <c r="AL23" i="309"/>
  <c r="AJ24" i="309"/>
  <c r="AK24" i="309" s="1"/>
  <c r="AL24" i="309"/>
  <c r="AJ25" i="309"/>
  <c r="AK25" i="309" s="1"/>
  <c r="AL25" i="309"/>
  <c r="AJ26" i="309"/>
  <c r="AK26" i="309"/>
  <c r="AL26" i="309"/>
  <c r="AJ27" i="309"/>
  <c r="AK27" i="309" s="1"/>
  <c r="AL27" i="309"/>
  <c r="AJ28" i="309"/>
  <c r="AK28" i="309" s="1"/>
  <c r="AL28" i="309"/>
  <c r="AJ29" i="309"/>
  <c r="AK29" i="309" s="1"/>
  <c r="AL29" i="309"/>
  <c r="AJ30" i="309"/>
  <c r="AK30" i="309"/>
  <c r="AL30" i="309"/>
  <c r="AJ31" i="309"/>
  <c r="AK31" i="309" s="1"/>
  <c r="AL31" i="309"/>
  <c r="AJ32" i="309"/>
  <c r="AK32" i="309" s="1"/>
  <c r="AL32" i="309"/>
  <c r="AJ33" i="309"/>
  <c r="AK33" i="309" s="1"/>
  <c r="AL33" i="309"/>
  <c r="AJ34" i="309"/>
  <c r="AK34" i="309"/>
  <c r="AL34" i="309"/>
  <c r="AJ35" i="309"/>
  <c r="AK35" i="309" s="1"/>
  <c r="AL35" i="309"/>
  <c r="AJ36" i="309"/>
  <c r="AK36" i="309" s="1"/>
  <c r="AL36" i="309"/>
  <c r="AJ37" i="309"/>
  <c r="AK37" i="309" s="1"/>
  <c r="AL37" i="309"/>
  <c r="AJ38" i="309"/>
  <c r="AK38" i="309" s="1"/>
  <c r="AL38" i="309"/>
  <c r="AJ39" i="309"/>
  <c r="AK39" i="309"/>
  <c r="AL39" i="309"/>
  <c r="AJ38" i="300"/>
  <c r="AK38" i="300"/>
  <c r="AL38" i="300"/>
  <c r="AJ8" i="300"/>
  <c r="AK8" i="300" s="1"/>
  <c r="AL8" i="300"/>
  <c r="AJ9" i="300"/>
  <c r="AK9" i="300" s="1"/>
  <c r="AL9" i="300"/>
  <c r="AJ10" i="300"/>
  <c r="AK10" i="300" s="1"/>
  <c r="AL10" i="300"/>
  <c r="AJ11" i="300"/>
  <c r="AK11" i="300" s="1"/>
  <c r="AL11" i="300"/>
  <c r="AJ12" i="300"/>
  <c r="AK12" i="300" s="1"/>
  <c r="AL12" i="300"/>
  <c r="AJ13" i="300"/>
  <c r="AK13" i="300" s="1"/>
  <c r="AL13" i="300"/>
  <c r="AJ14" i="300"/>
  <c r="AK14" i="300" s="1"/>
  <c r="AL14" i="300"/>
  <c r="AJ15" i="300"/>
  <c r="AK15" i="300" s="1"/>
  <c r="AL15" i="300"/>
  <c r="AJ16" i="300"/>
  <c r="AK16" i="300" s="1"/>
  <c r="AL16" i="300"/>
  <c r="AJ17" i="300"/>
  <c r="AK17" i="300" s="1"/>
  <c r="AL17" i="300"/>
  <c r="AJ18" i="300"/>
  <c r="AK18" i="300" s="1"/>
  <c r="AL18" i="300"/>
  <c r="AJ19" i="300"/>
  <c r="AK19" i="300" s="1"/>
  <c r="AL19" i="300"/>
  <c r="AJ20" i="300"/>
  <c r="AK20" i="300" s="1"/>
  <c r="AL20" i="300"/>
  <c r="AJ21" i="300"/>
  <c r="AK21" i="300" s="1"/>
  <c r="AL21" i="300"/>
  <c r="AJ22" i="300"/>
  <c r="AK22" i="300" s="1"/>
  <c r="AL22" i="300"/>
  <c r="AJ23" i="300"/>
  <c r="AK23" i="300" s="1"/>
  <c r="AL23" i="300"/>
  <c r="AJ24" i="300"/>
  <c r="AK24" i="300" s="1"/>
  <c r="AL24" i="300"/>
  <c r="AJ25" i="300"/>
  <c r="AK25" i="300" s="1"/>
  <c r="AL25" i="300"/>
  <c r="AJ26" i="300"/>
  <c r="AK26" i="300" s="1"/>
  <c r="AL26" i="300"/>
  <c r="AJ27" i="300"/>
  <c r="AK27" i="300" s="1"/>
  <c r="AL27" i="300"/>
  <c r="AJ28" i="300"/>
  <c r="AK28" i="300" s="1"/>
  <c r="AL28" i="300"/>
  <c r="AJ29" i="300"/>
  <c r="AK29" i="300" s="1"/>
  <c r="AL29" i="300"/>
  <c r="AJ30" i="300"/>
  <c r="AK30" i="300" s="1"/>
  <c r="AL30" i="300"/>
  <c r="AJ31" i="300"/>
  <c r="AK31" i="300" s="1"/>
  <c r="AL31" i="300"/>
  <c r="AJ32" i="300"/>
  <c r="AK32" i="300" s="1"/>
  <c r="AL32" i="300"/>
  <c r="AJ33" i="300"/>
  <c r="AK33" i="300" s="1"/>
  <c r="AL33" i="300"/>
  <c r="AJ34" i="300"/>
  <c r="AK34" i="300" s="1"/>
  <c r="AL34" i="300"/>
  <c r="AJ35" i="300"/>
  <c r="AK35" i="300" s="1"/>
  <c r="AL35" i="300"/>
  <c r="AJ36" i="300"/>
  <c r="AK36" i="300" s="1"/>
  <c r="AL36" i="300"/>
  <c r="AJ37" i="300"/>
  <c r="AK37" i="300" s="1"/>
  <c r="AL37" i="300"/>
  <c r="AJ8" i="299"/>
  <c r="AK8" i="299" s="1"/>
  <c r="AL8" i="299"/>
  <c r="AJ9" i="299"/>
  <c r="AK9" i="299" s="1"/>
  <c r="AL9" i="299"/>
  <c r="AJ10" i="299"/>
  <c r="AK10" i="299" s="1"/>
  <c r="AL10" i="299"/>
  <c r="AJ11" i="299"/>
  <c r="AK11" i="299" s="1"/>
  <c r="AL11" i="299"/>
  <c r="AJ12" i="299"/>
  <c r="AK12" i="299" s="1"/>
  <c r="AL12" i="299"/>
  <c r="AJ13" i="299"/>
  <c r="AK13" i="299" s="1"/>
  <c r="AL13" i="299"/>
  <c r="AJ14" i="299"/>
  <c r="AK14" i="299" s="1"/>
  <c r="AL14" i="299"/>
  <c r="AJ15" i="299"/>
  <c r="AK15" i="299" s="1"/>
  <c r="AL15" i="299"/>
  <c r="AJ16" i="299"/>
  <c r="AK16" i="299" s="1"/>
  <c r="AL16" i="299"/>
  <c r="AJ17" i="299"/>
  <c r="AK17" i="299" s="1"/>
  <c r="AL17" i="299"/>
  <c r="AJ18" i="299"/>
  <c r="AK18" i="299" s="1"/>
  <c r="AL18" i="299"/>
  <c r="AJ19" i="299"/>
  <c r="AK19" i="299" s="1"/>
  <c r="AL19" i="299"/>
  <c r="AJ20" i="299"/>
  <c r="AK20" i="299" s="1"/>
  <c r="AL20" i="299"/>
  <c r="AJ21" i="299"/>
  <c r="AK21" i="299"/>
  <c r="AL21" i="299"/>
  <c r="AJ22" i="299"/>
  <c r="AK22" i="299" s="1"/>
  <c r="AL22" i="299"/>
  <c r="AJ23" i="299"/>
  <c r="AK23" i="299" s="1"/>
  <c r="AL23" i="299"/>
  <c r="AJ24" i="299"/>
  <c r="AK24" i="299" s="1"/>
  <c r="AL24" i="299"/>
  <c r="AJ25" i="299"/>
  <c r="AK25" i="299"/>
  <c r="AL25" i="299"/>
  <c r="AJ26" i="299"/>
  <c r="AK26" i="299" s="1"/>
  <c r="AL26" i="299"/>
  <c r="AJ27" i="299"/>
  <c r="AK27" i="299" s="1"/>
  <c r="AL27" i="299"/>
  <c r="AJ28" i="299"/>
  <c r="AK28" i="299" s="1"/>
  <c r="AL28" i="299"/>
  <c r="AJ29" i="299"/>
  <c r="AK29" i="299"/>
  <c r="AL29" i="299"/>
  <c r="AJ30" i="299"/>
  <c r="AK30" i="299" s="1"/>
  <c r="AL30" i="299"/>
  <c r="AJ31" i="299"/>
  <c r="AK31" i="299" s="1"/>
  <c r="AL31" i="299"/>
  <c r="AJ32" i="299"/>
  <c r="AK32" i="299" s="1"/>
  <c r="AL32" i="299"/>
  <c r="AJ33" i="299"/>
  <c r="AK33" i="299" s="1"/>
  <c r="AL33" i="299"/>
  <c r="AJ34" i="299"/>
  <c r="AK34" i="299" s="1"/>
  <c r="AL34" i="299"/>
  <c r="AJ35" i="299"/>
  <c r="AK35" i="299" s="1"/>
  <c r="AL35" i="299"/>
  <c r="AJ36" i="299"/>
  <c r="AK36" i="299" s="1"/>
  <c r="AL36" i="299"/>
  <c r="AJ37" i="299"/>
  <c r="AK37" i="299"/>
  <c r="AL37" i="299"/>
  <c r="AJ38" i="299"/>
  <c r="AK38" i="299" s="1"/>
  <c r="AL38" i="299"/>
  <c r="AJ39" i="299"/>
  <c r="AK39" i="299" s="1"/>
  <c r="AL39" i="299"/>
  <c r="AJ40" i="299"/>
  <c r="AK40" i="299" s="1"/>
  <c r="AL40" i="299"/>
  <c r="AJ41" i="299"/>
  <c r="AK41" i="299" s="1"/>
  <c r="AL41" i="299"/>
  <c r="AJ42" i="299"/>
  <c r="AK42" i="299" s="1"/>
  <c r="AL42" i="299"/>
  <c r="AJ43" i="299"/>
  <c r="AK43" i="299" s="1"/>
  <c r="AL43" i="299"/>
  <c r="AJ44" i="299"/>
  <c r="AK44" i="299"/>
  <c r="AL44" i="299"/>
  <c r="AJ45" i="299"/>
  <c r="AK45" i="299" s="1"/>
  <c r="AL45" i="299"/>
  <c r="AJ8" i="298"/>
  <c r="AK8" i="298" s="1"/>
  <c r="AL8" i="298"/>
  <c r="AJ9" i="298"/>
  <c r="AK9" i="298" s="1"/>
  <c r="AL9" i="298"/>
  <c r="AJ10" i="298"/>
  <c r="AK10" i="298" s="1"/>
  <c r="AL10" i="298"/>
  <c r="AJ11" i="298"/>
  <c r="AK11" i="298" s="1"/>
  <c r="AL11" i="298"/>
  <c r="AJ12" i="298"/>
  <c r="AK12" i="298" s="1"/>
  <c r="AL12" i="298"/>
  <c r="AJ13" i="298"/>
  <c r="AK13" i="298"/>
  <c r="AL13" i="298"/>
  <c r="AJ14" i="298"/>
  <c r="AK14" i="298" s="1"/>
  <c r="AL14" i="298"/>
  <c r="AJ15" i="298"/>
  <c r="AK15" i="298" s="1"/>
  <c r="AL15" i="298"/>
  <c r="AJ16" i="298"/>
  <c r="AK16" i="298" s="1"/>
  <c r="AL16" i="298"/>
  <c r="AJ17" i="298"/>
  <c r="AK17" i="298" s="1"/>
  <c r="AL17" i="298"/>
  <c r="AJ18" i="298"/>
  <c r="AK18" i="298" s="1"/>
  <c r="AL18" i="298"/>
  <c r="AJ19" i="298"/>
  <c r="AK19" i="298" s="1"/>
  <c r="AL19" i="298"/>
  <c r="AJ20" i="298"/>
  <c r="AK20" i="298" s="1"/>
  <c r="AL20" i="298"/>
  <c r="AJ21" i="298"/>
  <c r="AK21" i="298"/>
  <c r="AL21" i="298"/>
  <c r="AJ22" i="298"/>
  <c r="AK22" i="298" s="1"/>
  <c r="AL22" i="298"/>
  <c r="AJ23" i="298"/>
  <c r="AK23" i="298" s="1"/>
  <c r="AL23" i="298"/>
  <c r="AJ24" i="298"/>
  <c r="AK24" i="298" s="1"/>
  <c r="AL24" i="298"/>
  <c r="AJ25" i="298"/>
  <c r="AK25" i="298" s="1"/>
  <c r="AL25" i="298"/>
  <c r="AJ26" i="298"/>
  <c r="AK26" i="298" s="1"/>
  <c r="AL26" i="298"/>
  <c r="AJ27" i="298"/>
  <c r="AK27" i="298" s="1"/>
  <c r="AL27" i="298"/>
  <c r="AJ28" i="298"/>
  <c r="AK28" i="298" s="1"/>
  <c r="AL28" i="298"/>
  <c r="AJ29" i="298"/>
  <c r="AK29" i="298"/>
  <c r="AL29" i="298"/>
  <c r="AJ30" i="298"/>
  <c r="AK30" i="298" s="1"/>
  <c r="AL30" i="298"/>
  <c r="AJ31" i="298"/>
  <c r="AK31" i="298" s="1"/>
  <c r="AL31" i="298"/>
  <c r="AJ32" i="298"/>
  <c r="AK32" i="298" s="1"/>
  <c r="AL32" i="298"/>
  <c r="AJ33" i="298"/>
  <c r="AK33" i="298" s="1"/>
  <c r="AL33" i="298"/>
  <c r="AJ34" i="298"/>
  <c r="AK34" i="298" s="1"/>
  <c r="AL34" i="298"/>
  <c r="AJ35" i="298"/>
  <c r="AK35" i="298" s="1"/>
  <c r="AL35" i="298"/>
  <c r="AJ36" i="298"/>
  <c r="AK36" i="298" s="1"/>
  <c r="AL36" i="298"/>
  <c r="AJ37" i="298"/>
  <c r="AK37" i="298"/>
  <c r="AL37" i="298"/>
  <c r="AJ38" i="298"/>
  <c r="AK38" i="298" s="1"/>
  <c r="AL38" i="298"/>
  <c r="AJ39" i="298"/>
  <c r="AK39" i="298" s="1"/>
  <c r="AL39" i="298"/>
  <c r="AJ40" i="298"/>
  <c r="AK40" i="298" s="1"/>
  <c r="AL40" i="298"/>
  <c r="AJ8" i="293"/>
  <c r="AK8" i="293" s="1"/>
  <c r="AL8" i="293"/>
  <c r="AJ9" i="293"/>
  <c r="AK9" i="293" s="1"/>
  <c r="AL9" i="293"/>
  <c r="AJ10" i="293"/>
  <c r="AK10" i="293" s="1"/>
  <c r="AL10" i="293"/>
  <c r="AJ11" i="293"/>
  <c r="AK11" i="293" s="1"/>
  <c r="AL11" i="293"/>
  <c r="AJ12" i="293"/>
  <c r="AK12" i="293" s="1"/>
  <c r="AL12" i="293"/>
  <c r="AJ13" i="293"/>
  <c r="AK13" i="293" s="1"/>
  <c r="AL13" i="293"/>
  <c r="AJ14" i="293"/>
  <c r="AK14" i="293" s="1"/>
  <c r="AL14" i="293"/>
  <c r="AJ15" i="293"/>
  <c r="AK15" i="293" s="1"/>
  <c r="AL15" i="293"/>
  <c r="AJ16" i="293"/>
  <c r="AK16" i="293" s="1"/>
  <c r="AL16" i="293"/>
  <c r="AJ17" i="293"/>
  <c r="AK17" i="293" s="1"/>
  <c r="AL17" i="293"/>
  <c r="AJ18" i="293"/>
  <c r="AK18" i="293" s="1"/>
  <c r="AL18" i="293"/>
  <c r="AJ19" i="293"/>
  <c r="AK19" i="293" s="1"/>
  <c r="AL19" i="293"/>
  <c r="AJ20" i="293"/>
  <c r="AK20" i="293" s="1"/>
  <c r="AL20" i="293"/>
  <c r="AJ21" i="293"/>
  <c r="AK21" i="293" s="1"/>
  <c r="AL21" i="293"/>
  <c r="AJ22" i="293"/>
  <c r="AK22" i="293" s="1"/>
  <c r="AL22" i="293"/>
  <c r="AJ23" i="293"/>
  <c r="AK23" i="293" s="1"/>
  <c r="AL23" i="293"/>
  <c r="AJ24" i="293"/>
  <c r="AK24" i="293" s="1"/>
  <c r="AL24" i="293"/>
  <c r="AJ25" i="293"/>
  <c r="AK25" i="293" s="1"/>
  <c r="AL25" i="293"/>
  <c r="AJ26" i="293"/>
  <c r="AK26" i="293" s="1"/>
  <c r="AL26" i="293"/>
  <c r="AJ27" i="293"/>
  <c r="AK27" i="293" s="1"/>
  <c r="AL27" i="293"/>
  <c r="AJ28" i="293"/>
  <c r="AK28" i="293" s="1"/>
  <c r="AL28" i="293"/>
  <c r="AJ29" i="293"/>
  <c r="AK29" i="293"/>
  <c r="AL29" i="293"/>
  <c r="AJ30" i="293"/>
  <c r="AK30" i="293" s="1"/>
  <c r="AL30" i="293"/>
  <c r="AJ31" i="293"/>
  <c r="AK31" i="293" s="1"/>
  <c r="AL31" i="293"/>
  <c r="AJ32" i="293"/>
  <c r="AK32" i="293" s="1"/>
  <c r="AL32" i="293"/>
  <c r="AJ33" i="293"/>
  <c r="AK33" i="293"/>
  <c r="AL33" i="293"/>
  <c r="AJ34" i="293"/>
  <c r="AK34" i="293" s="1"/>
  <c r="AL34" i="293"/>
  <c r="AJ35" i="293"/>
  <c r="AK35" i="293" s="1"/>
  <c r="AL35" i="293"/>
  <c r="AJ36" i="293"/>
  <c r="AK36" i="293" s="1"/>
  <c r="AL36" i="293"/>
  <c r="AJ8" i="324"/>
  <c r="AK8" i="324" s="1"/>
  <c r="AL8" i="324"/>
  <c r="AJ9" i="324"/>
  <c r="AK9" i="324" s="1"/>
  <c r="AL9" i="324"/>
  <c r="AJ10" i="324"/>
  <c r="AK10" i="324" s="1"/>
  <c r="AL10" i="324"/>
  <c r="AJ11" i="324"/>
  <c r="AK11" i="324" s="1"/>
  <c r="AL11" i="324"/>
  <c r="AJ12" i="324"/>
  <c r="AK12" i="324" s="1"/>
  <c r="AL12" i="324"/>
  <c r="AJ13" i="324"/>
  <c r="AK13" i="324" s="1"/>
  <c r="AL13" i="324"/>
  <c r="AJ14" i="324"/>
  <c r="AK14" i="324" s="1"/>
  <c r="AL14" i="324"/>
  <c r="AJ15" i="324"/>
  <c r="AK15" i="324" s="1"/>
  <c r="AL15" i="324"/>
  <c r="AJ16" i="324"/>
  <c r="AK16" i="324" s="1"/>
  <c r="AL16" i="324"/>
  <c r="AJ17" i="324"/>
  <c r="AK17" i="324" s="1"/>
  <c r="AL17" i="324"/>
  <c r="AJ18" i="324"/>
  <c r="AK18" i="324" s="1"/>
  <c r="AL18" i="324"/>
  <c r="AJ19" i="324"/>
  <c r="AK19" i="324"/>
  <c r="AL19" i="324"/>
  <c r="AJ20" i="324"/>
  <c r="AK20" i="324" s="1"/>
  <c r="AL20" i="324"/>
  <c r="AJ21" i="324"/>
  <c r="AK21" i="324" s="1"/>
  <c r="AL21" i="324"/>
  <c r="AJ22" i="324"/>
  <c r="AK22" i="324" s="1"/>
  <c r="AL22" i="324"/>
  <c r="AJ23" i="324"/>
  <c r="AK23" i="324" s="1"/>
  <c r="AL23" i="324"/>
  <c r="AJ24" i="324"/>
  <c r="AK24" i="324" s="1"/>
  <c r="AL24" i="324"/>
  <c r="AJ25" i="324"/>
  <c r="AK25" i="324" s="1"/>
  <c r="AL25" i="324"/>
  <c r="AJ26" i="324"/>
  <c r="AK26" i="324" s="1"/>
  <c r="AL26" i="324"/>
  <c r="AJ27" i="324"/>
  <c r="AK27" i="324" s="1"/>
  <c r="AL27" i="324"/>
  <c r="AJ28" i="324"/>
  <c r="AK28" i="324" s="1"/>
  <c r="AL28" i="324"/>
  <c r="AJ29" i="324"/>
  <c r="AK29" i="324" s="1"/>
  <c r="AL29" i="324"/>
  <c r="AJ30" i="324"/>
  <c r="AK30" i="324" s="1"/>
  <c r="AL30" i="324"/>
  <c r="AJ31" i="324"/>
  <c r="AK31" i="324"/>
  <c r="AL31" i="324"/>
  <c r="AJ32" i="324"/>
  <c r="AK32" i="324" s="1"/>
  <c r="AL32" i="324"/>
  <c r="AJ8" i="282"/>
  <c r="AK8" i="282" s="1"/>
  <c r="AL8" i="282"/>
  <c r="AJ9" i="282"/>
  <c r="AK9" i="282" s="1"/>
  <c r="AL9" i="282"/>
  <c r="AJ10" i="282"/>
  <c r="AK10" i="282" s="1"/>
  <c r="AL10" i="282"/>
  <c r="AJ11" i="282"/>
  <c r="AK11" i="282" s="1"/>
  <c r="AL11" i="282"/>
  <c r="AJ12" i="282"/>
  <c r="AK12" i="282" s="1"/>
  <c r="AL12" i="282"/>
  <c r="AJ13" i="282"/>
  <c r="AK13" i="282" s="1"/>
  <c r="AL13" i="282"/>
  <c r="AJ14" i="282"/>
  <c r="AK14" i="282" s="1"/>
  <c r="AL14" i="282"/>
  <c r="AJ15" i="282"/>
  <c r="AK15" i="282" s="1"/>
  <c r="AL15" i="282"/>
  <c r="AJ16" i="282"/>
  <c r="AK16" i="282" s="1"/>
  <c r="AL16" i="282"/>
  <c r="AJ17" i="282"/>
  <c r="AK17" i="282" s="1"/>
  <c r="AL17" i="282"/>
  <c r="AJ18" i="282"/>
  <c r="AK18" i="282" s="1"/>
  <c r="AL18" i="282"/>
  <c r="AJ19" i="282"/>
  <c r="AK19" i="282" s="1"/>
  <c r="AL19" i="282"/>
  <c r="AJ20" i="282"/>
  <c r="AK20" i="282" s="1"/>
  <c r="AL20" i="282"/>
  <c r="AJ21" i="282"/>
  <c r="AK21" i="282" s="1"/>
  <c r="AL21" i="282"/>
  <c r="AJ22" i="282"/>
  <c r="AK22" i="282" s="1"/>
  <c r="AL22" i="282"/>
  <c r="AJ23" i="282"/>
  <c r="AK23" i="282" s="1"/>
  <c r="AL23" i="282"/>
  <c r="AJ24" i="282"/>
  <c r="AK24" i="282" s="1"/>
  <c r="AL24" i="282"/>
  <c r="AJ25" i="282"/>
  <c r="AK25" i="282" s="1"/>
  <c r="AL25" i="282"/>
  <c r="AJ26" i="282"/>
  <c r="AK26" i="282" s="1"/>
  <c r="AL26" i="282"/>
  <c r="AJ27" i="282"/>
  <c r="AK27" i="282" s="1"/>
  <c r="AL27" i="282"/>
  <c r="AJ28" i="282"/>
  <c r="AK28" i="282"/>
  <c r="AL28" i="282"/>
  <c r="AJ29" i="282"/>
  <c r="AK29" i="282" s="1"/>
  <c r="AL29" i="282"/>
  <c r="AJ30" i="282"/>
  <c r="AK30" i="282" s="1"/>
  <c r="AL30" i="282"/>
  <c r="AJ31" i="282"/>
  <c r="AK31" i="282" s="1"/>
  <c r="AL31" i="282"/>
  <c r="AJ32" i="282"/>
  <c r="AK32" i="282" s="1"/>
  <c r="AL32" i="282"/>
  <c r="AJ33" i="282"/>
  <c r="AK33" i="282" s="1"/>
  <c r="AL33" i="282"/>
  <c r="AJ34" i="282"/>
  <c r="AK34" i="282" s="1"/>
  <c r="AL34" i="282"/>
  <c r="AJ35" i="282"/>
  <c r="AK35" i="282" s="1"/>
  <c r="AL35" i="282"/>
  <c r="AJ36" i="282"/>
  <c r="AK36" i="282" s="1"/>
  <c r="AL36" i="282"/>
  <c r="AJ37" i="282"/>
  <c r="AK37" i="282"/>
  <c r="AL37" i="282"/>
  <c r="AJ38" i="282"/>
  <c r="AK38" i="282" s="1"/>
  <c r="AL38" i="282"/>
  <c r="AJ39" i="282"/>
  <c r="AK39" i="282" s="1"/>
  <c r="AL39" i="282"/>
  <c r="AJ40" i="282"/>
  <c r="AK40" i="282" s="1"/>
  <c r="AL40" i="282"/>
  <c r="AJ7" i="279"/>
  <c r="AK7" i="279" s="1"/>
  <c r="AL7" i="279"/>
  <c r="AJ8" i="279"/>
  <c r="AK8" i="279" s="1"/>
  <c r="AL8" i="279"/>
  <c r="AJ9" i="279"/>
  <c r="AK9" i="279" s="1"/>
  <c r="AL9" i="279"/>
  <c r="AJ10" i="279"/>
  <c r="AK10" i="279" s="1"/>
  <c r="AL10" i="279"/>
  <c r="AJ11" i="279"/>
  <c r="AK11" i="279" s="1"/>
  <c r="AL11" i="279"/>
  <c r="AJ12" i="279"/>
  <c r="AK12" i="279"/>
  <c r="AL12" i="279"/>
  <c r="AJ13" i="279"/>
  <c r="AK13" i="279" s="1"/>
  <c r="AL13" i="279"/>
  <c r="AJ14" i="279"/>
  <c r="AK14" i="279" s="1"/>
  <c r="AL14" i="279"/>
  <c r="AJ15" i="279"/>
  <c r="AK15" i="279" s="1"/>
  <c r="AL15" i="279"/>
  <c r="AJ16" i="279"/>
  <c r="AK16" i="279"/>
  <c r="AL16" i="279"/>
  <c r="AJ17" i="279"/>
  <c r="AK17" i="279" s="1"/>
  <c r="AL17" i="279"/>
  <c r="AJ18" i="279"/>
  <c r="AK18" i="279" s="1"/>
  <c r="AL18" i="279"/>
  <c r="AJ19" i="279"/>
  <c r="AK19" i="279" s="1"/>
  <c r="AL19" i="279"/>
  <c r="AJ20" i="279"/>
  <c r="AK20" i="279" s="1"/>
  <c r="AL20" i="279"/>
  <c r="AJ21" i="279"/>
  <c r="AK21" i="279" s="1"/>
  <c r="AL21" i="279"/>
  <c r="AJ22" i="279"/>
  <c r="AK22" i="279" s="1"/>
  <c r="AL22" i="279"/>
  <c r="AJ23" i="279"/>
  <c r="AK23" i="279" s="1"/>
  <c r="AL23" i="279"/>
  <c r="AJ24" i="279"/>
  <c r="AK24" i="279" s="1"/>
  <c r="AL24" i="279"/>
  <c r="AJ25" i="279"/>
  <c r="AK25" i="279" s="1"/>
  <c r="AL25" i="279"/>
  <c r="AJ26" i="279"/>
  <c r="AK26" i="279" s="1"/>
  <c r="AL26" i="279"/>
  <c r="AJ27" i="279"/>
  <c r="AK27" i="279" s="1"/>
  <c r="AL27" i="279"/>
  <c r="AJ28" i="279"/>
  <c r="AK28" i="279" s="1"/>
  <c r="AL28" i="279"/>
  <c r="AJ29" i="279"/>
  <c r="AK29" i="279" s="1"/>
  <c r="AL29" i="279"/>
  <c r="AJ30" i="279"/>
  <c r="AK30" i="279" s="1"/>
  <c r="AL30" i="279"/>
  <c r="AJ31" i="279"/>
  <c r="AK31" i="279" s="1"/>
  <c r="AL31" i="279"/>
  <c r="AJ32" i="279"/>
  <c r="AK32" i="279" s="1"/>
  <c r="AL32" i="279"/>
  <c r="AJ33" i="279"/>
  <c r="AK33" i="279" s="1"/>
  <c r="AL33" i="279"/>
  <c r="AJ34" i="279"/>
  <c r="AK34" i="279" s="1"/>
  <c r="AL34" i="279"/>
  <c r="AK37" i="278"/>
  <c r="AJ7" i="278"/>
  <c r="AK7" i="278" s="1"/>
  <c r="AL7" i="278"/>
  <c r="AJ8" i="278"/>
  <c r="AK8" i="278" s="1"/>
  <c r="AL8" i="278"/>
  <c r="AJ9" i="278"/>
  <c r="AK9" i="278" s="1"/>
  <c r="AL9" i="278"/>
  <c r="AJ10" i="278"/>
  <c r="AK10" i="278" s="1"/>
  <c r="AL10" i="278"/>
  <c r="AJ11" i="278"/>
  <c r="AK11" i="278" s="1"/>
  <c r="AL11" i="278"/>
  <c r="AJ12" i="278"/>
  <c r="AK12" i="278"/>
  <c r="AL12" i="278"/>
  <c r="AJ13" i="278"/>
  <c r="AK13" i="278" s="1"/>
  <c r="AL13" i="278"/>
  <c r="AJ14" i="278"/>
  <c r="AK14" i="278" s="1"/>
  <c r="AL14" i="278"/>
  <c r="AJ15" i="278"/>
  <c r="AK15" i="278" s="1"/>
  <c r="AL15" i="278"/>
  <c r="AJ16" i="278"/>
  <c r="AK16" i="278"/>
  <c r="AL16" i="278"/>
  <c r="AJ17" i="278"/>
  <c r="AK17" i="278" s="1"/>
  <c r="AL17" i="278"/>
  <c r="AJ18" i="278"/>
  <c r="AK18" i="278" s="1"/>
  <c r="AL18" i="278"/>
  <c r="AJ19" i="278"/>
  <c r="AK19" i="278" s="1"/>
  <c r="AL19" i="278"/>
  <c r="AJ20" i="278"/>
  <c r="AK20" i="278" s="1"/>
  <c r="AL20" i="278"/>
  <c r="AJ21" i="278"/>
  <c r="AK21" i="278" s="1"/>
  <c r="AL21" i="278"/>
  <c r="AJ22" i="278"/>
  <c r="AK22" i="278" s="1"/>
  <c r="AL22" i="278"/>
  <c r="AJ23" i="278"/>
  <c r="AK23" i="278" s="1"/>
  <c r="AL23" i="278"/>
  <c r="AJ24" i="278"/>
  <c r="AK24" i="278" s="1"/>
  <c r="AL24" i="278"/>
  <c r="AJ25" i="278"/>
  <c r="AK25" i="278" s="1"/>
  <c r="AL25" i="278"/>
  <c r="AJ26" i="278"/>
  <c r="AK26" i="278" s="1"/>
  <c r="AL26" i="278"/>
  <c r="AJ27" i="278"/>
  <c r="AK27" i="278" s="1"/>
  <c r="AL27" i="278"/>
  <c r="AJ28" i="278"/>
  <c r="AK28" i="278"/>
  <c r="AL28" i="278"/>
  <c r="AJ29" i="278"/>
  <c r="AK29" i="278" s="1"/>
  <c r="AL29" i="278"/>
  <c r="AJ30" i="278"/>
  <c r="AK30" i="278" s="1"/>
  <c r="AL30" i="278"/>
  <c r="AJ31" i="278"/>
  <c r="AK31" i="278" s="1"/>
  <c r="AL31" i="278"/>
  <c r="AJ32" i="278"/>
  <c r="AK32" i="278"/>
  <c r="AL32" i="278"/>
  <c r="AJ33" i="278"/>
  <c r="AK33" i="278" s="1"/>
  <c r="AL33" i="278"/>
  <c r="AJ34" i="278"/>
  <c r="AK34" i="278" s="1"/>
  <c r="AL34" i="278"/>
  <c r="AJ35" i="278"/>
  <c r="AK35" i="278" s="1"/>
  <c r="AL35" i="278"/>
  <c r="AJ36" i="278"/>
  <c r="AK36" i="278" s="1"/>
  <c r="AL36" i="278"/>
  <c r="AJ7" i="257"/>
  <c r="AK7" i="257" s="1"/>
  <c r="AL7" i="257"/>
  <c r="AJ8" i="257"/>
  <c r="AK8" i="257" s="1"/>
  <c r="AL8" i="257"/>
  <c r="AJ9" i="257"/>
  <c r="AK9" i="257" s="1"/>
  <c r="AL9" i="257"/>
  <c r="AJ10" i="257"/>
  <c r="AK10" i="257" s="1"/>
  <c r="AL10" i="257"/>
  <c r="AJ11" i="257"/>
  <c r="AK11" i="257" s="1"/>
  <c r="AL11" i="257"/>
  <c r="AJ12" i="257"/>
  <c r="AK12" i="257" s="1"/>
  <c r="AL12" i="257"/>
  <c r="AJ13" i="257"/>
  <c r="AK13" i="257" s="1"/>
  <c r="AL13" i="257"/>
  <c r="AJ14" i="257"/>
  <c r="AK14" i="257"/>
  <c r="AL14" i="257"/>
  <c r="AJ15" i="257"/>
  <c r="AK15" i="257" s="1"/>
  <c r="AL15" i="257"/>
  <c r="AJ16" i="257"/>
  <c r="AK16" i="257" s="1"/>
  <c r="AL16" i="257"/>
  <c r="AJ17" i="257"/>
  <c r="AK17" i="257" s="1"/>
  <c r="AL17" i="257"/>
  <c r="AJ18" i="257"/>
  <c r="AK18" i="257" s="1"/>
  <c r="AL18" i="257"/>
  <c r="AJ19" i="257"/>
  <c r="AK19" i="257" s="1"/>
  <c r="AL19" i="257"/>
  <c r="AJ20" i="257"/>
  <c r="AK20" i="257" s="1"/>
  <c r="AL20" i="257"/>
  <c r="AJ21" i="257"/>
  <c r="AK21" i="257" s="1"/>
  <c r="AL21" i="257"/>
  <c r="AJ22" i="257"/>
  <c r="AK22" i="257"/>
  <c r="AL22" i="257"/>
  <c r="AJ23" i="257"/>
  <c r="AK23" i="257" s="1"/>
  <c r="AL23" i="257"/>
  <c r="AJ24" i="257"/>
  <c r="AK24" i="257" s="1"/>
  <c r="AL24" i="257"/>
  <c r="AJ25" i="257"/>
  <c r="AK25" i="257" s="1"/>
  <c r="AL25" i="257"/>
  <c r="AJ26" i="257"/>
  <c r="AK26" i="257" s="1"/>
  <c r="AL26" i="257"/>
  <c r="AJ27" i="257"/>
  <c r="AK27" i="257" s="1"/>
  <c r="AL27" i="257"/>
  <c r="AJ28" i="257"/>
  <c r="AK28" i="257" s="1"/>
  <c r="AL28" i="257"/>
  <c r="AJ29" i="257"/>
  <c r="AK29" i="257" s="1"/>
  <c r="AL29" i="257"/>
  <c r="AJ30" i="257"/>
  <c r="AK30" i="257" s="1"/>
  <c r="AL30" i="257"/>
  <c r="AJ31" i="257"/>
  <c r="AK31" i="257" s="1"/>
  <c r="AL31" i="257"/>
  <c r="AJ32" i="257"/>
  <c r="AK32" i="257" s="1"/>
  <c r="AL32" i="257"/>
  <c r="AJ33" i="257"/>
  <c r="AK33" i="257" s="1"/>
  <c r="AL33" i="257"/>
  <c r="AJ34" i="257"/>
  <c r="AK34" i="257" s="1"/>
  <c r="AL34" i="257"/>
  <c r="AJ35" i="257"/>
  <c r="AK35" i="257" s="1"/>
  <c r="AL35" i="257"/>
  <c r="AJ36" i="257"/>
  <c r="AK36" i="257"/>
  <c r="AL36" i="257"/>
  <c r="AJ37" i="257"/>
  <c r="AK37" i="257" s="1"/>
  <c r="AL37" i="257"/>
  <c r="AJ38" i="257"/>
  <c r="AK38" i="257"/>
  <c r="AL38" i="257"/>
  <c r="AJ39" i="257"/>
  <c r="AK39" i="257" s="1"/>
  <c r="AL39" i="257"/>
  <c r="AJ40" i="257"/>
  <c r="AK40" i="257" s="1"/>
  <c r="AL40" i="257"/>
  <c r="AJ41" i="257"/>
  <c r="AK41" i="257" s="1"/>
  <c r="AL41" i="257"/>
  <c r="AJ42" i="257"/>
  <c r="AK42" i="257" s="1"/>
  <c r="AL42" i="257"/>
  <c r="AJ43" i="257"/>
  <c r="AK43" i="257" s="1"/>
  <c r="AL43" i="257"/>
  <c r="AJ7" i="256"/>
  <c r="AK7" i="256" s="1"/>
  <c r="AL7" i="256"/>
  <c r="AJ8" i="256"/>
  <c r="AK8" i="256" s="1"/>
  <c r="AL8" i="256"/>
  <c r="AJ9" i="256"/>
  <c r="AK9" i="256" s="1"/>
  <c r="AL9" i="256"/>
  <c r="AJ10" i="256"/>
  <c r="AK10" i="256" s="1"/>
  <c r="AL10" i="256"/>
  <c r="AJ11" i="256"/>
  <c r="AK11" i="256" s="1"/>
  <c r="AL11" i="256"/>
  <c r="AJ12" i="256"/>
  <c r="AK12" i="256" s="1"/>
  <c r="AL12" i="256"/>
  <c r="AJ13" i="256"/>
  <c r="AK13" i="256" s="1"/>
  <c r="AL13" i="256"/>
  <c r="AJ14" i="256"/>
  <c r="AK14" i="256" s="1"/>
  <c r="AL14" i="256"/>
  <c r="AJ15" i="256"/>
  <c r="AK15" i="256" s="1"/>
  <c r="AL15" i="256"/>
  <c r="AJ16" i="256"/>
  <c r="AK16" i="256" s="1"/>
  <c r="AL16" i="256"/>
  <c r="AJ17" i="256"/>
  <c r="AK17" i="256" s="1"/>
  <c r="AL17" i="256"/>
  <c r="AJ18" i="256"/>
  <c r="AK18" i="256" s="1"/>
  <c r="AL18" i="256"/>
  <c r="AJ19" i="256"/>
  <c r="AK19" i="256" s="1"/>
  <c r="AL19" i="256"/>
  <c r="AJ20" i="256"/>
  <c r="AK20" i="256" s="1"/>
  <c r="AL20" i="256"/>
  <c r="AJ21" i="256"/>
  <c r="AK21" i="256" s="1"/>
  <c r="AL21" i="256"/>
  <c r="AJ22" i="256"/>
  <c r="AK22" i="256" s="1"/>
  <c r="AL22" i="256"/>
  <c r="AJ23" i="256"/>
  <c r="AK23" i="256" s="1"/>
  <c r="AL23" i="256"/>
  <c r="AJ24" i="256"/>
  <c r="AK24" i="256" s="1"/>
  <c r="AL24" i="256"/>
  <c r="AJ25" i="256"/>
  <c r="AK25" i="256" s="1"/>
  <c r="AL25" i="256"/>
  <c r="AJ26" i="256"/>
  <c r="AK26" i="256" s="1"/>
  <c r="AL26" i="256"/>
  <c r="AJ27" i="256"/>
  <c r="AK27" i="256" s="1"/>
  <c r="AL27" i="256"/>
  <c r="AJ28" i="256"/>
  <c r="AK28" i="256" s="1"/>
  <c r="AL28" i="256"/>
  <c r="AJ29" i="256"/>
  <c r="AK29" i="256" s="1"/>
  <c r="AL29" i="256"/>
  <c r="AJ30" i="256"/>
  <c r="AK30" i="256" s="1"/>
  <c r="AL30" i="256"/>
  <c r="AJ31" i="256"/>
  <c r="AK31" i="256" s="1"/>
  <c r="AL31" i="256"/>
  <c r="AJ32" i="256"/>
  <c r="AK32" i="256" s="1"/>
  <c r="AL32" i="256"/>
  <c r="AJ33" i="256"/>
  <c r="AK33" i="256" s="1"/>
  <c r="AL33" i="256"/>
  <c r="AJ34" i="256"/>
  <c r="AK34" i="256" s="1"/>
  <c r="AL34" i="256"/>
  <c r="AJ35" i="256"/>
  <c r="AK35" i="256" s="1"/>
  <c r="AL35" i="256"/>
  <c r="AJ36" i="256"/>
  <c r="AK36" i="256" s="1"/>
  <c r="AL36" i="256"/>
  <c r="AJ37" i="256"/>
  <c r="AK37" i="256" s="1"/>
  <c r="AL37" i="256"/>
  <c r="AJ38" i="256"/>
  <c r="AK38" i="256" s="1"/>
  <c r="AL38" i="256"/>
  <c r="AJ39" i="256"/>
  <c r="AK39" i="256" s="1"/>
  <c r="AL39" i="256"/>
  <c r="AJ40" i="256"/>
  <c r="AK40" i="256" s="1"/>
  <c r="AL40" i="256"/>
  <c r="AK46" i="299" l="1"/>
  <c r="AL46" i="299"/>
  <c r="AJ46" i="299"/>
  <c r="AJ7" i="276"/>
  <c r="AK7" i="276" s="1"/>
  <c r="AL7" i="276"/>
  <c r="AJ8" i="276"/>
  <c r="AK8" i="276" s="1"/>
  <c r="AL8" i="276"/>
  <c r="AJ9" i="276"/>
  <c r="AK9" i="276" s="1"/>
  <c r="AL9" i="276"/>
  <c r="AJ10" i="276"/>
  <c r="AK10" i="276" s="1"/>
  <c r="AL10" i="276"/>
  <c r="AJ11" i="276"/>
  <c r="AK11" i="276" s="1"/>
  <c r="AL11" i="276"/>
  <c r="AJ12" i="276"/>
  <c r="AK12" i="276"/>
  <c r="AL12" i="276"/>
  <c r="AJ13" i="276"/>
  <c r="AK13" i="276" s="1"/>
  <c r="AL13" i="276"/>
  <c r="AJ14" i="276"/>
  <c r="AK14" i="276" s="1"/>
  <c r="AL14" i="276"/>
  <c r="AJ15" i="276"/>
  <c r="AK15" i="276" s="1"/>
  <c r="AL15" i="276"/>
  <c r="AJ16" i="276"/>
  <c r="AK16" i="276" s="1"/>
  <c r="AL16" i="276"/>
  <c r="AJ17" i="276"/>
  <c r="AK17" i="276" s="1"/>
  <c r="AL17" i="276"/>
  <c r="AJ18" i="276"/>
  <c r="AK18" i="276" s="1"/>
  <c r="AL18" i="276"/>
  <c r="AJ19" i="276"/>
  <c r="AK19" i="276" s="1"/>
  <c r="AL19" i="276"/>
  <c r="AJ20" i="276"/>
  <c r="AK20" i="276" s="1"/>
  <c r="AL20" i="276"/>
  <c r="AJ21" i="276"/>
  <c r="AK21" i="276" s="1"/>
  <c r="AL21" i="276"/>
  <c r="AJ22" i="276"/>
  <c r="AK22" i="276" s="1"/>
  <c r="AL22" i="276"/>
  <c r="AJ23" i="276"/>
  <c r="AK23" i="276" s="1"/>
  <c r="AL23" i="276"/>
  <c r="AJ24" i="276"/>
  <c r="AK24" i="276"/>
  <c r="AL24" i="276"/>
  <c r="AJ25" i="276"/>
  <c r="AK25" i="276" s="1"/>
  <c r="AL25" i="276"/>
  <c r="AJ26" i="276"/>
  <c r="AK26" i="276" s="1"/>
  <c r="AL26" i="276"/>
  <c r="AJ27" i="276"/>
  <c r="AK27" i="276" s="1"/>
  <c r="AL27" i="276"/>
  <c r="AJ28" i="276"/>
  <c r="AK28" i="276" s="1"/>
  <c r="AL28" i="276"/>
  <c r="AJ29" i="276"/>
  <c r="AK29" i="276" s="1"/>
  <c r="AL29" i="276"/>
  <c r="AJ30" i="276"/>
  <c r="AK30" i="276" s="1"/>
  <c r="AL30" i="276"/>
  <c r="AJ31" i="276"/>
  <c r="AK31" i="276" s="1"/>
  <c r="AL31" i="276"/>
  <c r="AJ32" i="276"/>
  <c r="AK32" i="276"/>
  <c r="AL32" i="276"/>
  <c r="AJ7" i="260"/>
  <c r="AK7" i="260" s="1"/>
  <c r="AL7" i="260"/>
  <c r="AJ8" i="260"/>
  <c r="AK8" i="260" s="1"/>
  <c r="AL8" i="260"/>
  <c r="AJ9" i="260"/>
  <c r="AK9" i="260" s="1"/>
  <c r="AL9" i="260"/>
  <c r="AJ10" i="260"/>
  <c r="AK10" i="260" s="1"/>
  <c r="AL10" i="260"/>
  <c r="AJ11" i="260"/>
  <c r="AK11" i="260" s="1"/>
  <c r="AL11" i="260"/>
  <c r="AJ12" i="260"/>
  <c r="AK12" i="260" s="1"/>
  <c r="AL12" i="260"/>
  <c r="AJ13" i="260"/>
  <c r="AK13" i="260" s="1"/>
  <c r="AL13" i="260"/>
  <c r="AJ14" i="260"/>
  <c r="AK14" i="260" s="1"/>
  <c r="AL14" i="260"/>
  <c r="AJ15" i="260"/>
  <c r="AK15" i="260" s="1"/>
  <c r="AL15" i="260"/>
  <c r="AJ16" i="260"/>
  <c r="AK16" i="260"/>
  <c r="AL16" i="260"/>
  <c r="AJ17" i="260"/>
  <c r="AK17" i="260" s="1"/>
  <c r="AL17" i="260"/>
  <c r="AJ18" i="260"/>
  <c r="AK18" i="260" s="1"/>
  <c r="AL18" i="260"/>
  <c r="AJ19" i="260"/>
  <c r="AK19" i="260" s="1"/>
  <c r="AL19" i="260"/>
  <c r="AJ20" i="260"/>
  <c r="AK20" i="260" s="1"/>
  <c r="AL20" i="260"/>
  <c r="AJ21" i="260"/>
  <c r="AK21" i="260" s="1"/>
  <c r="AL21" i="260"/>
  <c r="AJ22" i="260"/>
  <c r="AK22" i="260" s="1"/>
  <c r="AL22" i="260"/>
  <c r="AJ23" i="260"/>
  <c r="AK23" i="260" s="1"/>
  <c r="AL23" i="260"/>
  <c r="AJ24" i="260"/>
  <c r="AK24" i="260"/>
  <c r="AL24" i="260"/>
  <c r="AJ25" i="260"/>
  <c r="AK25" i="260" s="1"/>
  <c r="AL25" i="260"/>
  <c r="AJ26" i="260"/>
  <c r="AK26" i="260" s="1"/>
  <c r="AL26" i="260"/>
  <c r="AJ27" i="260"/>
  <c r="AK27" i="260" s="1"/>
  <c r="AL27" i="260"/>
  <c r="AJ28" i="260"/>
  <c r="AK28" i="260"/>
  <c r="AL28" i="260"/>
  <c r="AJ29" i="260"/>
  <c r="AK29" i="260" s="1"/>
  <c r="AL29" i="260"/>
  <c r="AJ30" i="260"/>
  <c r="AK30" i="260" s="1"/>
  <c r="AL30" i="260"/>
  <c r="AJ31" i="260"/>
  <c r="AK31" i="260"/>
  <c r="AL31" i="260"/>
  <c r="AJ32" i="260"/>
  <c r="AK32" i="260" s="1"/>
  <c r="AL32" i="260"/>
  <c r="AJ7" i="250"/>
  <c r="AK7" i="250" s="1"/>
  <c r="AL7" i="250"/>
  <c r="AJ8" i="250"/>
  <c r="AK8" i="250" s="1"/>
  <c r="AL8" i="250"/>
  <c r="AJ9" i="250"/>
  <c r="AK9" i="250" s="1"/>
  <c r="AL9" i="250"/>
  <c r="AJ10" i="250"/>
  <c r="AK10" i="250" s="1"/>
  <c r="AL10" i="250"/>
  <c r="AJ11" i="250"/>
  <c r="AK11" i="250" s="1"/>
  <c r="AL11" i="250"/>
  <c r="AJ12" i="250"/>
  <c r="AK12" i="250" s="1"/>
  <c r="AL12" i="250"/>
  <c r="AJ13" i="250"/>
  <c r="AK13" i="250" s="1"/>
  <c r="AL13" i="250"/>
  <c r="AJ14" i="250"/>
  <c r="AK14" i="250" s="1"/>
  <c r="AL14" i="250"/>
  <c r="AJ15" i="250"/>
  <c r="AK15" i="250" s="1"/>
  <c r="AL15" i="250"/>
  <c r="AJ16" i="250"/>
  <c r="AK16" i="250" s="1"/>
  <c r="AL16" i="250"/>
  <c r="AJ17" i="250"/>
  <c r="AK17" i="250" s="1"/>
  <c r="AL17" i="250"/>
  <c r="AJ18" i="250"/>
  <c r="AK18" i="250" s="1"/>
  <c r="AL18" i="250"/>
  <c r="AJ19" i="250"/>
  <c r="AK19" i="250" s="1"/>
  <c r="AL19" i="250"/>
  <c r="AJ20" i="250"/>
  <c r="AK20" i="250" s="1"/>
  <c r="AL20" i="250"/>
  <c r="AJ21" i="250"/>
  <c r="AK21" i="250" s="1"/>
  <c r="AL21" i="250"/>
  <c r="AJ22" i="250"/>
  <c r="AK22" i="250" s="1"/>
  <c r="AL22" i="250"/>
  <c r="AJ23" i="250"/>
  <c r="AK23" i="250" s="1"/>
  <c r="AL23" i="250"/>
  <c r="AJ24" i="250"/>
  <c r="AK24" i="250" s="1"/>
  <c r="AL24" i="250"/>
  <c r="AJ25" i="250"/>
  <c r="AK25" i="250" s="1"/>
  <c r="AL25" i="250"/>
  <c r="AJ26" i="250"/>
  <c r="AK26" i="250" s="1"/>
  <c r="AL26" i="250"/>
  <c r="AJ27" i="250"/>
  <c r="AK27" i="250" s="1"/>
  <c r="AL27" i="250"/>
  <c r="AJ28" i="250"/>
  <c r="AK28" i="250" s="1"/>
  <c r="AL28" i="250"/>
  <c r="AJ29" i="250"/>
  <c r="AK29" i="250" s="1"/>
  <c r="AL29" i="250"/>
  <c r="AJ30" i="250"/>
  <c r="AK30" i="250" s="1"/>
  <c r="AL30" i="250"/>
  <c r="AJ31" i="250"/>
  <c r="AK31" i="250" s="1"/>
  <c r="AL31" i="250"/>
  <c r="AJ32" i="250"/>
  <c r="AK32" i="250" s="1"/>
  <c r="AL32" i="250"/>
  <c r="AJ33" i="250"/>
  <c r="AK33" i="250" s="1"/>
  <c r="AL33" i="250"/>
  <c r="AJ34" i="250"/>
  <c r="AK34" i="250" s="1"/>
  <c r="AL34" i="250"/>
  <c r="AJ35" i="250"/>
  <c r="AK35" i="250" s="1"/>
  <c r="AL35" i="250"/>
  <c r="AJ36" i="250"/>
  <c r="AK36" i="250" s="1"/>
  <c r="AL36" i="250"/>
  <c r="AJ37" i="250"/>
  <c r="AK37" i="250" s="1"/>
  <c r="AL37" i="250"/>
  <c r="AJ38" i="250"/>
  <c r="AK38" i="250" s="1"/>
  <c r="AL38" i="250"/>
  <c r="AJ39" i="250"/>
  <c r="AK39" i="250" s="1"/>
  <c r="AL39" i="250"/>
  <c r="AJ43" i="249"/>
  <c r="AK43" i="249"/>
  <c r="AL43" i="249"/>
  <c r="AJ44" i="249"/>
  <c r="AK44" i="249"/>
  <c r="AL44" i="249"/>
  <c r="AJ7" i="249" l="1"/>
  <c r="AK7" i="249" s="1"/>
  <c r="AL7" i="249"/>
  <c r="AJ8" i="249"/>
  <c r="AK8" i="249" s="1"/>
  <c r="AL8" i="249"/>
  <c r="AJ9" i="249"/>
  <c r="AL9" i="249"/>
  <c r="AJ10" i="249"/>
  <c r="AK10" i="249" s="1"/>
  <c r="AL10" i="249"/>
  <c r="AJ11" i="249"/>
  <c r="AK11" i="249" s="1"/>
  <c r="AL11" i="249"/>
  <c r="AJ12" i="249"/>
  <c r="AK12" i="249" s="1"/>
  <c r="AL12" i="249"/>
  <c r="AJ13" i="249"/>
  <c r="AK13" i="249" s="1"/>
  <c r="AL13" i="249"/>
  <c r="AJ14" i="249"/>
  <c r="AK14" i="249" s="1"/>
  <c r="AL14" i="249"/>
  <c r="AJ15" i="249"/>
  <c r="AK15" i="249" s="1"/>
  <c r="AL15" i="249"/>
  <c r="AJ16" i="249"/>
  <c r="AK16" i="249" s="1"/>
  <c r="AL16" i="249"/>
  <c r="AJ17" i="249"/>
  <c r="AK17" i="249" s="1"/>
  <c r="AL17" i="249"/>
  <c r="AJ18" i="249"/>
  <c r="AK18" i="249" s="1"/>
  <c r="AL18" i="249"/>
  <c r="AJ19" i="249"/>
  <c r="AK19" i="249" s="1"/>
  <c r="AL19" i="249"/>
  <c r="AJ20" i="249"/>
  <c r="AK20" i="249" s="1"/>
  <c r="AL20" i="249"/>
  <c r="AJ21" i="249"/>
  <c r="AK21" i="249" s="1"/>
  <c r="AL21" i="249"/>
  <c r="AJ22" i="249"/>
  <c r="AK22" i="249" s="1"/>
  <c r="AL22" i="249"/>
  <c r="AJ23" i="249"/>
  <c r="AK23" i="249" s="1"/>
  <c r="AL23" i="249"/>
  <c r="AJ24" i="249"/>
  <c r="AK24" i="249" s="1"/>
  <c r="AL24" i="249"/>
  <c r="AJ25" i="249"/>
  <c r="AK25" i="249" s="1"/>
  <c r="AL25" i="249"/>
  <c r="AJ26" i="249"/>
  <c r="AK26" i="249" s="1"/>
  <c r="AL26" i="249"/>
  <c r="AJ27" i="249"/>
  <c r="AK27" i="249" s="1"/>
  <c r="AL27" i="249"/>
  <c r="AJ28" i="249"/>
  <c r="AK28" i="249" s="1"/>
  <c r="AL28" i="249"/>
  <c r="AJ29" i="249"/>
  <c r="AK29" i="249" s="1"/>
  <c r="AL29" i="249"/>
  <c r="AJ30" i="249"/>
  <c r="AK30" i="249" s="1"/>
  <c r="AL30" i="249"/>
  <c r="AJ31" i="249"/>
  <c r="AK31" i="249" s="1"/>
  <c r="AL31" i="249"/>
  <c r="AJ32" i="249"/>
  <c r="AK32" i="249" s="1"/>
  <c r="AL32" i="249"/>
  <c r="AJ33" i="249"/>
  <c r="AK33" i="249" s="1"/>
  <c r="AL33" i="249"/>
  <c r="AJ34" i="249"/>
  <c r="AK34" i="249" s="1"/>
  <c r="AL34" i="249"/>
  <c r="AJ35" i="249"/>
  <c r="AK35" i="249" s="1"/>
  <c r="AL35" i="249"/>
  <c r="AJ36" i="249"/>
  <c r="AK36" i="249" s="1"/>
  <c r="AL36" i="249"/>
  <c r="AJ37" i="249"/>
  <c r="AK37" i="249" s="1"/>
  <c r="AL37" i="249"/>
  <c r="AJ38" i="249"/>
  <c r="AK38" i="249" s="1"/>
  <c r="AL38" i="249"/>
  <c r="AJ39" i="249"/>
  <c r="AK39" i="249" s="1"/>
  <c r="AL39" i="249"/>
  <c r="AJ40" i="249"/>
  <c r="AK40" i="249" s="1"/>
  <c r="AL40" i="249"/>
  <c r="AJ41" i="249"/>
  <c r="AK41" i="249" s="1"/>
  <c r="AL41" i="249"/>
  <c r="AJ42" i="249"/>
  <c r="AK42" i="249" s="1"/>
  <c r="AL42" i="249"/>
  <c r="AJ7" i="307"/>
  <c r="AK7" i="307" s="1"/>
  <c r="AL7" i="307"/>
  <c r="AJ8" i="307"/>
  <c r="AK8" i="307" s="1"/>
  <c r="AL8" i="307"/>
  <c r="AJ9" i="307"/>
  <c r="AK9" i="307" s="1"/>
  <c r="AL9" i="307"/>
  <c r="AJ10" i="307"/>
  <c r="AK10" i="307" s="1"/>
  <c r="AL10" i="307"/>
  <c r="AJ11" i="307"/>
  <c r="AK11" i="307" s="1"/>
  <c r="AL11" i="307"/>
  <c r="AJ12" i="307"/>
  <c r="AK12" i="307"/>
  <c r="AL12" i="307"/>
  <c r="AJ13" i="307"/>
  <c r="AK13" i="307" s="1"/>
  <c r="AL13" i="307"/>
  <c r="AJ14" i="307"/>
  <c r="AK14" i="307"/>
  <c r="AL14" i="307"/>
  <c r="AJ15" i="307"/>
  <c r="AK15" i="307" s="1"/>
  <c r="AL15" i="307"/>
  <c r="AJ16" i="307"/>
  <c r="AK16" i="307" s="1"/>
  <c r="AL16" i="307"/>
  <c r="AJ17" i="307"/>
  <c r="AK17" i="307" s="1"/>
  <c r="AL17" i="307"/>
  <c r="AJ18" i="307"/>
  <c r="AK18" i="307" s="1"/>
  <c r="AL18" i="307"/>
  <c r="AJ19" i="307"/>
  <c r="AK19" i="307" s="1"/>
  <c r="AL19" i="307"/>
  <c r="AJ20" i="307"/>
  <c r="AK20" i="307" s="1"/>
  <c r="AL20" i="307"/>
  <c r="AJ21" i="307"/>
  <c r="AK21" i="307" s="1"/>
  <c r="AL21" i="307"/>
  <c r="AJ22" i="307"/>
  <c r="AK22" i="307"/>
  <c r="AL22" i="307"/>
  <c r="AJ23" i="307"/>
  <c r="AK23" i="307" s="1"/>
  <c r="AL23" i="307"/>
  <c r="AJ24" i="307"/>
  <c r="AK24" i="307" s="1"/>
  <c r="AL24" i="307"/>
  <c r="AJ25" i="307"/>
  <c r="AK25" i="307" s="1"/>
  <c r="AL25" i="307"/>
  <c r="AJ26" i="307"/>
  <c r="AK26" i="307" s="1"/>
  <c r="AL26" i="307"/>
  <c r="AJ27" i="307"/>
  <c r="AK27" i="307" s="1"/>
  <c r="AL27" i="307"/>
  <c r="AJ28" i="307"/>
  <c r="AK28" i="307" s="1"/>
  <c r="AL28" i="307"/>
  <c r="AJ29" i="307"/>
  <c r="AK29" i="307" s="1"/>
  <c r="AL29" i="307"/>
  <c r="AK9" i="249" l="1"/>
  <c r="AJ45" i="249"/>
  <c r="AJ8" i="280"/>
  <c r="AK8" i="280"/>
  <c r="AL8" i="280"/>
  <c r="AJ9" i="280"/>
  <c r="AK9" i="280"/>
  <c r="AL9" i="280"/>
  <c r="AJ10" i="280"/>
  <c r="AK10" i="280" s="1"/>
  <c r="AL10" i="280"/>
  <c r="AJ11" i="280"/>
  <c r="AK11" i="280" s="1"/>
  <c r="AL11" i="280"/>
  <c r="AJ12" i="280"/>
  <c r="AK12" i="280"/>
  <c r="AL12" i="280"/>
  <c r="AJ13" i="280"/>
  <c r="AK13" i="280"/>
  <c r="AL13" i="280"/>
  <c r="AJ14" i="280"/>
  <c r="AK14" i="280" s="1"/>
  <c r="AL14" i="280"/>
  <c r="AJ15" i="280"/>
  <c r="AK15" i="280" s="1"/>
  <c r="AL15" i="280"/>
  <c r="AJ16" i="280"/>
  <c r="AK16" i="280"/>
  <c r="AL16" i="280"/>
  <c r="AJ17" i="280"/>
  <c r="AK17" i="280"/>
  <c r="AL17" i="280"/>
  <c r="AJ18" i="280"/>
  <c r="AK18" i="280" s="1"/>
  <c r="AL18" i="280"/>
  <c r="AJ19" i="280"/>
  <c r="AK19" i="280" s="1"/>
  <c r="AL19" i="280"/>
  <c r="AJ20" i="280"/>
  <c r="AK20" i="280" s="1"/>
  <c r="AL20" i="280"/>
  <c r="AJ21" i="280"/>
  <c r="AK21" i="280"/>
  <c r="AL21" i="280"/>
  <c r="AJ22" i="280"/>
  <c r="AK22" i="280" s="1"/>
  <c r="AL22" i="280"/>
  <c r="AJ23" i="280"/>
  <c r="AK23" i="280" s="1"/>
  <c r="AL23" i="280"/>
  <c r="AJ24" i="280"/>
  <c r="AK24" i="280"/>
  <c r="AL24" i="280"/>
  <c r="AJ25" i="280"/>
  <c r="AK25" i="280"/>
  <c r="AL25" i="280"/>
  <c r="AJ26" i="280"/>
  <c r="AK26" i="280" s="1"/>
  <c r="AL26" i="280"/>
  <c r="AJ27" i="280"/>
  <c r="AK27" i="280" s="1"/>
  <c r="AL27" i="280"/>
  <c r="AJ28" i="280"/>
  <c r="AK28" i="280"/>
  <c r="AL28" i="280"/>
  <c r="AL7" i="280"/>
  <c r="AJ7" i="280"/>
  <c r="AK7" i="280" s="1"/>
  <c r="E5" i="325" l="1"/>
  <c r="F5" i="325" s="1"/>
  <c r="AJ7" i="325"/>
  <c r="AK7" i="325" s="1"/>
  <c r="AL7" i="325"/>
  <c r="AJ8" i="325"/>
  <c r="AK8" i="325"/>
  <c r="AL8" i="325"/>
  <c r="AJ9" i="325"/>
  <c r="AK9" i="325" s="1"/>
  <c r="AL9" i="325"/>
  <c r="AJ10" i="325"/>
  <c r="AK10" i="325" s="1"/>
  <c r="AL10" i="325"/>
  <c r="AJ11" i="325"/>
  <c r="AK11" i="325" s="1"/>
  <c r="AL11" i="325"/>
  <c r="AJ12" i="325"/>
  <c r="AK12" i="325"/>
  <c r="AL12" i="325"/>
  <c r="AJ13" i="325"/>
  <c r="AK13" i="325" s="1"/>
  <c r="AL13" i="325"/>
  <c r="AJ14" i="325"/>
  <c r="AK14" i="325" s="1"/>
  <c r="AL14" i="325"/>
  <c r="AJ15" i="325"/>
  <c r="AK15" i="325" s="1"/>
  <c r="AL15" i="325"/>
  <c r="AJ16" i="325"/>
  <c r="AK16" i="325"/>
  <c r="AL16" i="325"/>
  <c r="AJ17" i="325"/>
  <c r="AK17" i="325" s="1"/>
  <c r="AL17" i="325"/>
  <c r="AJ18" i="325"/>
  <c r="AK18" i="325" s="1"/>
  <c r="AL18" i="325"/>
  <c r="AJ19" i="325"/>
  <c r="AK19" i="325" s="1"/>
  <c r="AL19" i="325"/>
  <c r="AJ20" i="325"/>
  <c r="AK20" i="325"/>
  <c r="AL20" i="325"/>
  <c r="AJ21" i="325"/>
  <c r="AK21" i="325" s="1"/>
  <c r="AL21" i="325"/>
  <c r="AJ22" i="325"/>
  <c r="AK22" i="325" s="1"/>
  <c r="AL22" i="325"/>
  <c r="AJ23" i="325"/>
  <c r="AK23" i="325" s="1"/>
  <c r="AL23" i="325"/>
  <c r="AJ24" i="325"/>
  <c r="AK24" i="325"/>
  <c r="AL24" i="325"/>
  <c r="AJ25" i="325"/>
  <c r="AJ29" i="325" s="1"/>
  <c r="AL25" i="325"/>
  <c r="AJ26" i="325"/>
  <c r="AK26" i="325" s="1"/>
  <c r="AL26" i="325"/>
  <c r="AJ27" i="325"/>
  <c r="AK27" i="325" s="1"/>
  <c r="AL27" i="325"/>
  <c r="AJ28" i="325"/>
  <c r="AK28" i="325"/>
  <c r="AL28" i="325"/>
  <c r="AL29" i="325" l="1"/>
  <c r="F6" i="325"/>
  <c r="G5" i="325"/>
  <c r="AK25" i="325"/>
  <c r="AK29" i="325" s="1"/>
  <c r="E6" i="325"/>
  <c r="G6" i="325" l="1"/>
  <c r="H5" i="325"/>
  <c r="I5" i="325" l="1"/>
  <c r="H6" i="325"/>
  <c r="J5" i="325" l="1"/>
  <c r="I6" i="325"/>
  <c r="J6" i="325" l="1"/>
  <c r="K5" i="325"/>
  <c r="K6" i="325" l="1"/>
  <c r="L5" i="325"/>
  <c r="M5" i="325" l="1"/>
  <c r="L6" i="325"/>
  <c r="N5" i="325" l="1"/>
  <c r="M6" i="325"/>
  <c r="N6" i="325" l="1"/>
  <c r="O5" i="325"/>
  <c r="O6" i="325" l="1"/>
  <c r="P5" i="325"/>
  <c r="Q5" i="325" l="1"/>
  <c r="P6" i="325"/>
  <c r="R5" i="325" l="1"/>
  <c r="Q6" i="325"/>
  <c r="R6" i="325" l="1"/>
  <c r="S5" i="325"/>
  <c r="S6" i="325" l="1"/>
  <c r="T5" i="325"/>
  <c r="U5" i="325" l="1"/>
  <c r="T6" i="325"/>
  <c r="V5" i="325" l="1"/>
  <c r="U6" i="325"/>
  <c r="V6" i="325" l="1"/>
  <c r="W5" i="325"/>
  <c r="W6" i="325" l="1"/>
  <c r="X5" i="325"/>
  <c r="Y5" i="325" l="1"/>
  <c r="X6" i="325"/>
  <c r="Z5" i="325" l="1"/>
  <c r="Y6" i="325"/>
  <c r="Z6" i="325" l="1"/>
  <c r="AA5" i="325"/>
  <c r="AA6" i="325" l="1"/>
  <c r="AB5" i="325"/>
  <c r="AC5" i="325" l="1"/>
  <c r="AB6" i="325"/>
  <c r="AD5" i="325" l="1"/>
  <c r="AC6" i="325"/>
  <c r="AD6" i="325" l="1"/>
  <c r="AE5" i="325"/>
  <c r="AE6" i="325" l="1"/>
  <c r="AF5" i="325"/>
  <c r="AG5" i="325" l="1"/>
  <c r="AF6" i="325"/>
  <c r="AH5" i="325" l="1"/>
  <c r="AG6" i="325"/>
  <c r="AH6" i="325" l="1"/>
  <c r="AI5" i="325"/>
  <c r="AI6" i="325" s="1"/>
  <c r="AL7" i="299" l="1"/>
  <c r="AJ7" i="299"/>
  <c r="AK7" i="299" s="1"/>
  <c r="AL7" i="324" l="1"/>
  <c r="AL33" i="324" s="1"/>
  <c r="AJ7" i="324"/>
  <c r="AK7" i="324" s="1"/>
  <c r="AK33" i="324" s="1"/>
  <c r="E5" i="324"/>
  <c r="E6" i="324" s="1"/>
  <c r="AJ33" i="324" l="1"/>
  <c r="F5" i="324"/>
  <c r="G5" i="324" l="1"/>
  <c r="F6" i="324"/>
  <c r="H5" i="324" l="1"/>
  <c r="G6" i="324"/>
  <c r="H6" i="324" l="1"/>
  <c r="I5" i="324"/>
  <c r="I6" i="324" l="1"/>
  <c r="J5" i="324"/>
  <c r="K5" i="324" l="1"/>
  <c r="J6" i="324"/>
  <c r="L5" i="324" l="1"/>
  <c r="K6" i="324"/>
  <c r="L6" i="324" l="1"/>
  <c r="M5" i="324"/>
  <c r="M6" i="324" l="1"/>
  <c r="N5" i="324"/>
  <c r="O5" i="324" l="1"/>
  <c r="N6" i="324"/>
  <c r="P5" i="324" l="1"/>
  <c r="O6" i="324"/>
  <c r="P6" i="324" l="1"/>
  <c r="Q5" i="324"/>
  <c r="Q6" i="324" l="1"/>
  <c r="R5" i="324"/>
  <c r="S5" i="324" l="1"/>
  <c r="R6" i="324"/>
  <c r="T5" i="324" l="1"/>
  <c r="S6" i="324"/>
  <c r="T6" i="324" l="1"/>
  <c r="U5" i="324"/>
  <c r="U6" i="324" l="1"/>
  <c r="V5" i="324"/>
  <c r="W5" i="324" l="1"/>
  <c r="V6" i="324"/>
  <c r="X5" i="324" l="1"/>
  <c r="W6" i="324"/>
  <c r="X6" i="324" l="1"/>
  <c r="Y5" i="324"/>
  <c r="Y6" i="324" l="1"/>
  <c r="Z5" i="324"/>
  <c r="AA5" i="324" l="1"/>
  <c r="Z6" i="324"/>
  <c r="AB5" i="324" l="1"/>
  <c r="AA6" i="324"/>
  <c r="AB6" i="324" l="1"/>
  <c r="AC5" i="324"/>
  <c r="AC6" i="324" l="1"/>
  <c r="AD5" i="324"/>
  <c r="AE5" i="324" l="1"/>
  <c r="AD6" i="324"/>
  <c r="AF5" i="324" l="1"/>
  <c r="AE6" i="324"/>
  <c r="AF6" i="324" l="1"/>
  <c r="AG5" i="324"/>
  <c r="AG6" i="324" l="1"/>
  <c r="AH5" i="324"/>
  <c r="AI5" i="324" l="1"/>
  <c r="AI6" i="324" s="1"/>
  <c r="AH6" i="324"/>
  <c r="AL31" i="305" l="1"/>
  <c r="AJ31" i="305"/>
  <c r="AK31" i="305" s="1"/>
  <c r="AJ7" i="296"/>
  <c r="AK7" i="296" s="1"/>
  <c r="AL7" i="296"/>
  <c r="AL7" i="323"/>
  <c r="AJ7" i="323"/>
  <c r="AK7" i="323" s="1"/>
  <c r="E5" i="323"/>
  <c r="E6" i="323" s="1"/>
  <c r="AL7" i="322"/>
  <c r="AJ7" i="322"/>
  <c r="AK7" i="322" s="1"/>
  <c r="E5" i="322"/>
  <c r="E6" i="322" s="1"/>
  <c r="AL40" i="322" l="1"/>
  <c r="AK40" i="323"/>
  <c r="AL40" i="323"/>
  <c r="AK40" i="322"/>
  <c r="F5" i="323"/>
  <c r="AJ40" i="323"/>
  <c r="F5" i="322"/>
  <c r="AJ40" i="322"/>
  <c r="AL7" i="308"/>
  <c r="AJ7" i="308"/>
  <c r="AK7" i="308" s="1"/>
  <c r="AL42" i="305"/>
  <c r="AJ42" i="305"/>
  <c r="AK42" i="305" s="1"/>
  <c r="AL41" i="305"/>
  <c r="AJ41" i="305"/>
  <c r="AK41" i="305" s="1"/>
  <c r="AL40" i="305"/>
  <c r="AJ40" i="305"/>
  <c r="AK40" i="305" s="1"/>
  <c r="AL39" i="305"/>
  <c r="AJ39" i="305"/>
  <c r="AK39" i="305" s="1"/>
  <c r="AL38" i="305"/>
  <c r="AJ38" i="305"/>
  <c r="AK38" i="305" s="1"/>
  <c r="AL37" i="305"/>
  <c r="AJ37" i="305"/>
  <c r="AK37" i="305" s="1"/>
  <c r="AL36" i="305"/>
  <c r="AJ36" i="305"/>
  <c r="AK36" i="305" s="1"/>
  <c r="AJ35" i="305"/>
  <c r="AL24" i="305"/>
  <c r="AJ24" i="305"/>
  <c r="AK24" i="305" s="1"/>
  <c r="AL23" i="305"/>
  <c r="AJ23" i="305"/>
  <c r="AK23" i="305" s="1"/>
  <c r="AL22" i="305"/>
  <c r="AJ22" i="305"/>
  <c r="AK22" i="305" s="1"/>
  <c r="AL21" i="305"/>
  <c r="AJ21" i="305"/>
  <c r="AK21" i="305" s="1"/>
  <c r="AL20" i="305"/>
  <c r="AJ20" i="305"/>
  <c r="AK20" i="305" s="1"/>
  <c r="AL19" i="305"/>
  <c r="AJ19" i="305"/>
  <c r="AK19" i="305" s="1"/>
  <c r="AL18" i="305"/>
  <c r="AJ18" i="305"/>
  <c r="AK18" i="305" s="1"/>
  <c r="AL17" i="305"/>
  <c r="AJ17" i="305"/>
  <c r="AK17" i="305" s="1"/>
  <c r="AL16" i="305"/>
  <c r="AJ16" i="305"/>
  <c r="AK16" i="305" s="1"/>
  <c r="AL15" i="305"/>
  <c r="AJ15" i="305"/>
  <c r="AK15" i="305" s="1"/>
  <c r="AL14" i="305"/>
  <c r="AJ14" i="305"/>
  <c r="AK14" i="305" s="1"/>
  <c r="AL13" i="305"/>
  <c r="AJ13" i="305"/>
  <c r="AK13" i="305" s="1"/>
  <c r="AL12" i="305"/>
  <c r="AJ12" i="305"/>
  <c r="AK12" i="305" s="1"/>
  <c r="AL11" i="305"/>
  <c r="AJ11" i="305"/>
  <c r="AK11" i="305" s="1"/>
  <c r="AL10" i="305"/>
  <c r="AJ10" i="305"/>
  <c r="AK10" i="305" s="1"/>
  <c r="AL9" i="305"/>
  <c r="AJ9" i="305"/>
  <c r="AK9" i="305" s="1"/>
  <c r="AL8" i="305"/>
  <c r="AJ8" i="305"/>
  <c r="AK8" i="305" s="1"/>
  <c r="AL7" i="305"/>
  <c r="AJ7" i="305"/>
  <c r="AK7" i="305" s="1"/>
  <c r="G5" i="323" l="1"/>
  <c r="F6" i="323"/>
  <c r="G5" i="322"/>
  <c r="F6" i="322"/>
  <c r="AL7" i="309"/>
  <c r="AL26" i="305"/>
  <c r="AL27" i="305"/>
  <c r="AL28" i="305"/>
  <c r="AL29" i="305"/>
  <c r="AL30" i="305"/>
  <c r="AL32" i="305"/>
  <c r="AL33" i="305"/>
  <c r="AL34" i="305"/>
  <c r="AL35" i="305"/>
  <c r="AL43" i="305"/>
  <c r="AL46" i="305"/>
  <c r="AL47" i="305"/>
  <c r="AL25" i="305"/>
  <c r="AL7" i="300"/>
  <c r="AL41" i="298"/>
  <c r="AL42" i="298"/>
  <c r="AL7" i="298"/>
  <c r="AL7" i="293"/>
  <c r="AL7" i="282"/>
  <c r="AL37" i="278"/>
  <c r="AL7" i="255"/>
  <c r="H5" i="323" l="1"/>
  <c r="G6" i="323"/>
  <c r="H5" i="322"/>
  <c r="G6" i="322"/>
  <c r="AL43" i="298"/>
  <c r="AL35" i="279"/>
  <c r="H6" i="323" l="1"/>
  <c r="I5" i="323"/>
  <c r="H6" i="322"/>
  <c r="I5" i="322"/>
  <c r="S17" i="320"/>
  <c r="S18" i="319"/>
  <c r="S9" i="319"/>
  <c r="I6" i="323" l="1"/>
  <c r="J5" i="323"/>
  <c r="I6" i="322"/>
  <c r="J5" i="322"/>
  <c r="AJ7" i="309"/>
  <c r="AK7" i="309" s="1"/>
  <c r="AJ26" i="305"/>
  <c r="AK26" i="305" s="1"/>
  <c r="AJ27" i="305"/>
  <c r="AK27" i="305" s="1"/>
  <c r="AJ28" i="305"/>
  <c r="AK28" i="305" s="1"/>
  <c r="AJ29" i="305"/>
  <c r="AK29" i="305" s="1"/>
  <c r="AJ30" i="305"/>
  <c r="AK30" i="305" s="1"/>
  <c r="AJ32" i="305"/>
  <c r="AK32" i="305" s="1"/>
  <c r="AJ33" i="305"/>
  <c r="AK33" i="305" s="1"/>
  <c r="AJ34" i="305"/>
  <c r="AK34" i="305" s="1"/>
  <c r="AK35" i="305"/>
  <c r="AJ43" i="305"/>
  <c r="AK43" i="305" s="1"/>
  <c r="AJ46" i="305"/>
  <c r="AK46" i="305" s="1"/>
  <c r="AJ47" i="305"/>
  <c r="AK47" i="305" s="1"/>
  <c r="AJ25" i="305"/>
  <c r="K5" i="323" l="1"/>
  <c r="J6" i="323"/>
  <c r="K5" i="322"/>
  <c r="J6" i="322"/>
  <c r="AK25" i="305"/>
  <c r="AK49" i="305" s="1"/>
  <c r="AJ49" i="305"/>
  <c r="AJ7" i="300"/>
  <c r="AK7" i="300" s="1"/>
  <c r="AJ41" i="298"/>
  <c r="AK41" i="298" s="1"/>
  <c r="AJ42" i="298"/>
  <c r="AK42" i="298" s="1"/>
  <c r="AJ7" i="298"/>
  <c r="AJ7" i="293"/>
  <c r="AK7" i="293" s="1"/>
  <c r="AJ7" i="282"/>
  <c r="AK7" i="282" s="1"/>
  <c r="L5" i="323" l="1"/>
  <c r="K6" i="323"/>
  <c r="L5" i="322"/>
  <c r="K6" i="322"/>
  <c r="AK7" i="298"/>
  <c r="AK43" i="298" s="1"/>
  <c r="AJ43" i="298"/>
  <c r="Q9" i="319"/>
  <c r="AK35" i="279"/>
  <c r="R18" i="319" s="1"/>
  <c r="AJ35" i="279"/>
  <c r="AJ7" i="255"/>
  <c r="AK7" i="255" s="1"/>
  <c r="L6" i="323" l="1"/>
  <c r="M5" i="323"/>
  <c r="L6" i="322"/>
  <c r="M5" i="322"/>
  <c r="R9" i="319"/>
  <c r="R17" i="320"/>
  <c r="AJ40" i="250"/>
  <c r="Q17" i="320"/>
  <c r="Q18" i="319"/>
  <c r="AK45" i="249"/>
  <c r="M6" i="323" l="1"/>
  <c r="N5" i="323"/>
  <c r="M6" i="322"/>
  <c r="N5" i="322"/>
  <c r="E6" i="318"/>
  <c r="E6" i="319"/>
  <c r="E5" i="320"/>
  <c r="W14" i="319"/>
  <c r="W13" i="320"/>
  <c r="X13" i="320"/>
  <c r="X14" i="319"/>
  <c r="AL45" i="249"/>
  <c r="E5" i="309"/>
  <c r="E6" i="309" s="1"/>
  <c r="E5" i="308"/>
  <c r="F5" i="308" s="1"/>
  <c r="E5" i="307"/>
  <c r="E6" i="307" s="1"/>
  <c r="E5" i="305"/>
  <c r="E6" i="305" s="1"/>
  <c r="E5" i="300"/>
  <c r="E6" i="300" s="1"/>
  <c r="E5" i="299"/>
  <c r="E6" i="299" s="1"/>
  <c r="E5" i="298"/>
  <c r="E6" i="298" s="1"/>
  <c r="E5" i="296"/>
  <c r="F5" i="296" s="1"/>
  <c r="F6" i="296" s="1"/>
  <c r="E5" i="293"/>
  <c r="E6" i="293" s="1"/>
  <c r="E5" i="282"/>
  <c r="E6" i="282" s="1"/>
  <c r="E5" i="280"/>
  <c r="F5" i="280" s="1"/>
  <c r="E5" i="279"/>
  <c r="F5" i="279" s="1"/>
  <c r="E5" i="278"/>
  <c r="F5" i="278" s="1"/>
  <c r="E5" i="257"/>
  <c r="E6" i="257" s="1"/>
  <c r="E5" i="256"/>
  <c r="F5" i="256" s="1"/>
  <c r="E5" i="255"/>
  <c r="F5" i="255" s="1"/>
  <c r="E5" i="276"/>
  <c r="F5" i="276" s="1"/>
  <c r="E5" i="260"/>
  <c r="F5" i="260" s="1"/>
  <c r="E5" i="250"/>
  <c r="F5" i="250" s="1"/>
  <c r="O5" i="323" l="1"/>
  <c r="N6" i="323"/>
  <c r="O5" i="322"/>
  <c r="N6" i="322"/>
  <c r="Y14" i="319"/>
  <c r="Y13" i="320"/>
  <c r="E6" i="260"/>
  <c r="F5" i="309"/>
  <c r="F6" i="309" s="1"/>
  <c r="F5" i="305"/>
  <c r="F6" i="305" s="1"/>
  <c r="F5" i="300"/>
  <c r="F6" i="300" s="1"/>
  <c r="F5" i="299"/>
  <c r="F6" i="299" s="1"/>
  <c r="E6" i="296"/>
  <c r="E6" i="280"/>
  <c r="E6" i="278"/>
  <c r="G5" i="308"/>
  <c r="F6" i="308"/>
  <c r="E6" i="308"/>
  <c r="F5" i="307"/>
  <c r="F5" i="298"/>
  <c r="G5" i="296"/>
  <c r="F5" i="293"/>
  <c r="F5" i="282"/>
  <c r="F6" i="280"/>
  <c r="G5" i="280"/>
  <c r="G5" i="279"/>
  <c r="F6" i="279"/>
  <c r="E6" i="279"/>
  <c r="F6" i="278"/>
  <c r="G5" i="278"/>
  <c r="F5" i="257"/>
  <c r="F6" i="256"/>
  <c r="G5" i="256"/>
  <c r="E6" i="256"/>
  <c r="F6" i="255"/>
  <c r="G5" i="255"/>
  <c r="E6" i="255"/>
  <c r="F6" i="276"/>
  <c r="G5" i="276"/>
  <c r="H5" i="276" s="1"/>
  <c r="E6" i="276"/>
  <c r="F6" i="260"/>
  <c r="G5" i="260"/>
  <c r="F6" i="250"/>
  <c r="G5" i="250"/>
  <c r="E6" i="250"/>
  <c r="E5" i="249"/>
  <c r="F5" i="249" s="1"/>
  <c r="P5" i="323" l="1"/>
  <c r="O6" i="323"/>
  <c r="P5" i="322"/>
  <c r="O6" i="322"/>
  <c r="G5" i="309"/>
  <c r="G6" i="309" s="1"/>
  <c r="G5" i="299"/>
  <c r="G6" i="299" s="1"/>
  <c r="G5" i="305"/>
  <c r="G6" i="305" s="1"/>
  <c r="G5" i="300"/>
  <c r="H5" i="300" s="1"/>
  <c r="G6" i="308"/>
  <c r="H5" i="308"/>
  <c r="G5" i="307"/>
  <c r="F6" i="307"/>
  <c r="G5" i="298"/>
  <c r="F6" i="298"/>
  <c r="G6" i="296"/>
  <c r="H5" i="296"/>
  <c r="F6" i="293"/>
  <c r="G5" i="293"/>
  <c r="G5" i="282"/>
  <c r="F6" i="282"/>
  <c r="G6" i="280"/>
  <c r="H5" i="280"/>
  <c r="G6" i="279"/>
  <c r="H5" i="279"/>
  <c r="G6" i="278"/>
  <c r="H5" i="278"/>
  <c r="F6" i="257"/>
  <c r="G5" i="257"/>
  <c r="G6" i="256"/>
  <c r="H5" i="256"/>
  <c r="G6" i="255"/>
  <c r="H5" i="255"/>
  <c r="G6" i="276"/>
  <c r="H5" i="260"/>
  <c r="G6" i="260"/>
  <c r="G6" i="250"/>
  <c r="H5" i="250"/>
  <c r="G5" i="249"/>
  <c r="F6" i="249"/>
  <c r="E6" i="249"/>
  <c r="P6" i="323" l="1"/>
  <c r="Q5" i="323"/>
  <c r="P6" i="322"/>
  <c r="Q5" i="322"/>
  <c r="G6" i="300"/>
  <c r="H5" i="309"/>
  <c r="I5" i="309" s="1"/>
  <c r="H5" i="305"/>
  <c r="I5" i="305" s="1"/>
  <c r="H5" i="299"/>
  <c r="I5" i="299" s="1"/>
  <c r="I5" i="308"/>
  <c r="H6" i="308"/>
  <c r="H5" i="307"/>
  <c r="G6" i="307"/>
  <c r="I5" i="300"/>
  <c r="H6" i="300"/>
  <c r="H5" i="298"/>
  <c r="G6" i="298"/>
  <c r="I5" i="296"/>
  <c r="H6" i="296"/>
  <c r="H5" i="293"/>
  <c r="G6" i="293"/>
  <c r="H5" i="282"/>
  <c r="G6" i="282"/>
  <c r="I5" i="280"/>
  <c r="H6" i="280"/>
  <c r="I5" i="279"/>
  <c r="H6" i="279"/>
  <c r="I5" i="278"/>
  <c r="H6" i="278"/>
  <c r="H5" i="257"/>
  <c r="G6" i="257"/>
  <c r="I5" i="256"/>
  <c r="H6" i="256"/>
  <c r="I5" i="255"/>
  <c r="H6" i="255"/>
  <c r="I5" i="276"/>
  <c r="H6" i="276"/>
  <c r="I5" i="260"/>
  <c r="H6" i="260"/>
  <c r="I5" i="250"/>
  <c r="H6" i="250"/>
  <c r="H5" i="249"/>
  <c r="G6" i="249"/>
  <c r="Q6" i="323" l="1"/>
  <c r="R5" i="323"/>
  <c r="Q6" i="322"/>
  <c r="R5" i="322"/>
  <c r="H6" i="305"/>
  <c r="H6" i="309"/>
  <c r="S6" i="318"/>
  <c r="G11" i="320"/>
  <c r="G12" i="319"/>
  <c r="H6" i="299"/>
  <c r="I6" i="309"/>
  <c r="J5" i="309"/>
  <c r="J5" i="308"/>
  <c r="I6" i="308"/>
  <c r="H6" i="307"/>
  <c r="I5" i="307"/>
  <c r="I6" i="305"/>
  <c r="J5" i="305"/>
  <c r="I6" i="300"/>
  <c r="J5" i="300"/>
  <c r="I6" i="299"/>
  <c r="J5" i="299"/>
  <c r="H6" i="298"/>
  <c r="I5" i="298"/>
  <c r="I6" i="296"/>
  <c r="J5" i="296"/>
  <c r="I5" i="293"/>
  <c r="H6" i="293"/>
  <c r="I5" i="282"/>
  <c r="H6" i="282"/>
  <c r="J5" i="280"/>
  <c r="I6" i="280"/>
  <c r="J5" i="279"/>
  <c r="I6" i="279"/>
  <c r="J5" i="278"/>
  <c r="I6" i="278"/>
  <c r="H6" i="257"/>
  <c r="I5" i="257"/>
  <c r="J5" i="256"/>
  <c r="I6" i="256"/>
  <c r="J5" i="255"/>
  <c r="I6" i="255"/>
  <c r="J5" i="276"/>
  <c r="I6" i="276"/>
  <c r="I6" i="260"/>
  <c r="J5" i="260"/>
  <c r="J5" i="250"/>
  <c r="I6" i="250"/>
  <c r="I5" i="249"/>
  <c r="H6" i="249"/>
  <c r="AL30" i="307"/>
  <c r="AJ30" i="307"/>
  <c r="AL41" i="309"/>
  <c r="AK41" i="309"/>
  <c r="AJ41" i="309"/>
  <c r="AK30" i="307"/>
  <c r="S5" i="323" l="1"/>
  <c r="R6" i="323"/>
  <c r="S5" i="322"/>
  <c r="R6" i="322"/>
  <c r="F9" i="318"/>
  <c r="F8" i="320"/>
  <c r="F9" i="319"/>
  <c r="G9" i="318"/>
  <c r="G8" i="320"/>
  <c r="G9" i="319"/>
  <c r="E9" i="318"/>
  <c r="E8" i="320"/>
  <c r="E9" i="319"/>
  <c r="G10" i="318"/>
  <c r="G10" i="319"/>
  <c r="G9" i="320"/>
  <c r="F10" i="318"/>
  <c r="F9" i="320"/>
  <c r="F10" i="319"/>
  <c r="E10" i="318"/>
  <c r="E10" i="319"/>
  <c r="E9" i="320"/>
  <c r="Q6" i="318"/>
  <c r="E12" i="319"/>
  <c r="E11" i="320"/>
  <c r="R6" i="318"/>
  <c r="F11" i="320"/>
  <c r="F12" i="319"/>
  <c r="S10" i="318"/>
  <c r="G16" i="319"/>
  <c r="G15" i="320"/>
  <c r="R10" i="318"/>
  <c r="F15" i="320"/>
  <c r="F16" i="319"/>
  <c r="Q10" i="318"/>
  <c r="E15" i="320"/>
  <c r="E16" i="319"/>
  <c r="Q8" i="318"/>
  <c r="E14" i="319"/>
  <c r="E13" i="320"/>
  <c r="S8" i="318"/>
  <c r="G13" i="320"/>
  <c r="G14" i="319"/>
  <c r="R8" i="318"/>
  <c r="F14" i="319"/>
  <c r="F13" i="320"/>
  <c r="G6" i="318"/>
  <c r="G6" i="319"/>
  <c r="G5" i="320"/>
  <c r="Q11" i="318"/>
  <c r="E16" i="320"/>
  <c r="E17" i="319"/>
  <c r="R11" i="318"/>
  <c r="F16" i="320"/>
  <c r="F17" i="319"/>
  <c r="S11" i="318"/>
  <c r="G17" i="319"/>
  <c r="G16" i="320"/>
  <c r="Q9" i="318"/>
  <c r="E14" i="320"/>
  <c r="E15" i="319"/>
  <c r="R9" i="318"/>
  <c r="F15" i="319"/>
  <c r="F14" i="320"/>
  <c r="S9" i="318"/>
  <c r="G15" i="319"/>
  <c r="G14" i="320"/>
  <c r="F11" i="318"/>
  <c r="F10" i="320"/>
  <c r="F11" i="319"/>
  <c r="G11" i="318"/>
  <c r="G10" i="320"/>
  <c r="G11" i="319"/>
  <c r="E11" i="318"/>
  <c r="E10" i="320"/>
  <c r="E11" i="319"/>
  <c r="R7" i="318"/>
  <c r="F13" i="319"/>
  <c r="F12" i="320"/>
  <c r="S7" i="318"/>
  <c r="G12" i="320"/>
  <c r="G13" i="319"/>
  <c r="Q7" i="318"/>
  <c r="E12" i="320"/>
  <c r="E13" i="319"/>
  <c r="G8" i="318"/>
  <c r="G7" i="320"/>
  <c r="G8" i="319"/>
  <c r="F8" i="318"/>
  <c r="F8" i="319"/>
  <c r="F7" i="320"/>
  <c r="E8" i="318"/>
  <c r="E7" i="320"/>
  <c r="E8" i="319"/>
  <c r="F5" i="320"/>
  <c r="F6" i="319"/>
  <c r="F6" i="320"/>
  <c r="F7" i="319"/>
  <c r="E7" i="318"/>
  <c r="E6" i="320"/>
  <c r="E7" i="319"/>
  <c r="G7" i="318"/>
  <c r="G6" i="320"/>
  <c r="G7" i="319"/>
  <c r="J6" i="309"/>
  <c r="K5" i="309"/>
  <c r="J6" i="308"/>
  <c r="K5" i="308"/>
  <c r="I6" i="307"/>
  <c r="J5" i="307"/>
  <c r="J6" i="305"/>
  <c r="K5" i="305"/>
  <c r="J6" i="300"/>
  <c r="K5" i="300"/>
  <c r="J6" i="299"/>
  <c r="K5" i="299"/>
  <c r="I6" i="298"/>
  <c r="J5" i="298"/>
  <c r="J6" i="296"/>
  <c r="K5" i="296"/>
  <c r="I6" i="293"/>
  <c r="J5" i="293"/>
  <c r="I6" i="282"/>
  <c r="J5" i="282"/>
  <c r="J6" i="280"/>
  <c r="K5" i="280"/>
  <c r="J6" i="279"/>
  <c r="K5" i="279"/>
  <c r="J6" i="278"/>
  <c r="K5" i="278"/>
  <c r="I6" i="257"/>
  <c r="J5" i="257"/>
  <c r="J6" i="256"/>
  <c r="K5" i="256"/>
  <c r="J6" i="255"/>
  <c r="K5" i="255"/>
  <c r="J6" i="276"/>
  <c r="K5" i="276"/>
  <c r="J6" i="260"/>
  <c r="K5" i="260"/>
  <c r="J6" i="250"/>
  <c r="K5" i="250"/>
  <c r="J5" i="249"/>
  <c r="I6" i="249"/>
  <c r="F7" i="318"/>
  <c r="F6" i="318"/>
  <c r="T5" i="323" l="1"/>
  <c r="S6" i="323"/>
  <c r="T5" i="322"/>
  <c r="S6" i="322"/>
  <c r="F18" i="320"/>
  <c r="B20" i="320"/>
  <c r="B21" i="319"/>
  <c r="B24" i="318"/>
  <c r="B19" i="319"/>
  <c r="B22" i="318"/>
  <c r="B20" i="319"/>
  <c r="B23" i="318"/>
  <c r="B19" i="320"/>
  <c r="K6" i="309"/>
  <c r="L5" i="309"/>
  <c r="K6" i="308"/>
  <c r="L5" i="308"/>
  <c r="K5" i="307"/>
  <c r="J6" i="307"/>
  <c r="K6" i="305"/>
  <c r="L5" i="305"/>
  <c r="K6" i="300"/>
  <c r="L5" i="300"/>
  <c r="K6" i="299"/>
  <c r="L5" i="299"/>
  <c r="J6" i="298"/>
  <c r="K5" i="298"/>
  <c r="K6" i="296"/>
  <c r="L5" i="296"/>
  <c r="J6" i="293"/>
  <c r="K5" i="293"/>
  <c r="J6" i="282"/>
  <c r="K5" i="282"/>
  <c r="K6" i="280"/>
  <c r="L5" i="280"/>
  <c r="K6" i="279"/>
  <c r="L5" i="279"/>
  <c r="K6" i="278"/>
  <c r="L5" i="278"/>
  <c r="K5" i="257"/>
  <c r="J6" i="257"/>
  <c r="K6" i="256"/>
  <c r="L5" i="256"/>
  <c r="K6" i="255"/>
  <c r="L5" i="255"/>
  <c r="K6" i="276"/>
  <c r="L5" i="276"/>
  <c r="L5" i="260"/>
  <c r="K6" i="260"/>
  <c r="K6" i="250"/>
  <c r="L5" i="250"/>
  <c r="K5" i="249"/>
  <c r="J6" i="249"/>
  <c r="T6" i="323" l="1"/>
  <c r="U5" i="323"/>
  <c r="T6" i="322"/>
  <c r="U5" i="322"/>
  <c r="M5" i="309"/>
  <c r="L6" i="309"/>
  <c r="L6" i="308"/>
  <c r="M5" i="308"/>
  <c r="L5" i="307"/>
  <c r="K6" i="307"/>
  <c r="M5" i="305"/>
  <c r="L6" i="305"/>
  <c r="M5" i="300"/>
  <c r="L6" i="300"/>
  <c r="M5" i="299"/>
  <c r="L6" i="299"/>
  <c r="L5" i="298"/>
  <c r="K6" i="298"/>
  <c r="M5" i="296"/>
  <c r="L6" i="296"/>
  <c r="L5" i="293"/>
  <c r="K6" i="293"/>
  <c r="L5" i="282"/>
  <c r="K6" i="282"/>
  <c r="M5" i="280"/>
  <c r="L6" i="280"/>
  <c r="M5" i="279"/>
  <c r="L6" i="279"/>
  <c r="M5" i="278"/>
  <c r="L6" i="278"/>
  <c r="L5" i="257"/>
  <c r="K6" i="257"/>
  <c r="M5" i="256"/>
  <c r="L6" i="256"/>
  <c r="M5" i="255"/>
  <c r="L6" i="255"/>
  <c r="M5" i="276"/>
  <c r="L6" i="276"/>
  <c r="M5" i="260"/>
  <c r="L6" i="260"/>
  <c r="M5" i="250"/>
  <c r="L6" i="250"/>
  <c r="L5" i="249"/>
  <c r="K6" i="249"/>
  <c r="U6" i="323" l="1"/>
  <c r="V5" i="323"/>
  <c r="U6" i="322"/>
  <c r="V5" i="322"/>
  <c r="M6" i="309"/>
  <c r="N5" i="309"/>
  <c r="N5" i="308"/>
  <c r="M6" i="308"/>
  <c r="L6" i="307"/>
  <c r="M5" i="307"/>
  <c r="M6" i="305"/>
  <c r="N5" i="305"/>
  <c r="M6" i="300"/>
  <c r="N5" i="300"/>
  <c r="M6" i="299"/>
  <c r="N5" i="299"/>
  <c r="M5" i="298"/>
  <c r="L6" i="298"/>
  <c r="M6" i="296"/>
  <c r="N5" i="296"/>
  <c r="M5" i="293"/>
  <c r="L6" i="293"/>
  <c r="L6" i="282"/>
  <c r="M5" i="282"/>
  <c r="M6" i="280"/>
  <c r="N5" i="280"/>
  <c r="N5" i="279"/>
  <c r="M6" i="279"/>
  <c r="M6" i="278"/>
  <c r="N5" i="278"/>
  <c r="M5" i="257"/>
  <c r="L6" i="257"/>
  <c r="N5" i="256"/>
  <c r="M6" i="256"/>
  <c r="N5" i="255"/>
  <c r="M6" i="255"/>
  <c r="N5" i="276"/>
  <c r="M6" i="276"/>
  <c r="N5" i="260"/>
  <c r="M6" i="260"/>
  <c r="N5" i="250"/>
  <c r="M6" i="250"/>
  <c r="M5" i="249"/>
  <c r="L6" i="249"/>
  <c r="W5" i="323" l="1"/>
  <c r="V6" i="323"/>
  <c r="W5" i="322"/>
  <c r="V6" i="322"/>
  <c r="N6" i="309"/>
  <c r="O5" i="309"/>
  <c r="N6" i="308"/>
  <c r="O5" i="308"/>
  <c r="M6" i="307"/>
  <c r="N5" i="307"/>
  <c r="N6" i="305"/>
  <c r="O5" i="305"/>
  <c r="N6" i="300"/>
  <c r="O5" i="300"/>
  <c r="N6" i="299"/>
  <c r="O5" i="299"/>
  <c r="M6" i="298"/>
  <c r="N5" i="298"/>
  <c r="N6" i="296"/>
  <c r="O5" i="296"/>
  <c r="M6" i="293"/>
  <c r="N5" i="293"/>
  <c r="M6" i="282"/>
  <c r="N5" i="282"/>
  <c r="N6" i="280"/>
  <c r="O5" i="280"/>
  <c r="N6" i="279"/>
  <c r="O5" i="279"/>
  <c r="P5" i="279" s="1"/>
  <c r="P6" i="279" s="1"/>
  <c r="N6" i="278"/>
  <c r="O5" i="278"/>
  <c r="M6" i="257"/>
  <c r="N5" i="257"/>
  <c r="N6" i="256"/>
  <c r="O5" i="256"/>
  <c r="N6" i="255"/>
  <c r="O5" i="255"/>
  <c r="N6" i="276"/>
  <c r="O5" i="276"/>
  <c r="N6" i="260"/>
  <c r="O5" i="260"/>
  <c r="N6" i="250"/>
  <c r="O5" i="250"/>
  <c r="N5" i="249"/>
  <c r="M6" i="249"/>
  <c r="AL37" i="293"/>
  <c r="AJ37" i="293"/>
  <c r="X5" i="323" l="1"/>
  <c r="W6" i="323"/>
  <c r="X5" i="322"/>
  <c r="W6" i="322"/>
  <c r="W11" i="318"/>
  <c r="K10" i="319"/>
  <c r="K9" i="320"/>
  <c r="W13" i="318"/>
  <c r="K11" i="320"/>
  <c r="K12" i="319"/>
  <c r="Y13" i="318"/>
  <c r="M12" i="319"/>
  <c r="M11" i="320"/>
  <c r="W18" i="318"/>
  <c r="K16" i="320"/>
  <c r="K17" i="319"/>
  <c r="Y18" i="318"/>
  <c r="M17" i="319"/>
  <c r="M16" i="320"/>
  <c r="Y14" i="318"/>
  <c r="M13" i="319"/>
  <c r="M12" i="320"/>
  <c r="O6" i="309"/>
  <c r="P5" i="309"/>
  <c r="O6" i="308"/>
  <c r="P5" i="308"/>
  <c r="O5" i="307"/>
  <c r="N6" i="307"/>
  <c r="O6" i="305"/>
  <c r="P5" i="305"/>
  <c r="O6" i="300"/>
  <c r="P5" i="300"/>
  <c r="O6" i="299"/>
  <c r="P5" i="299"/>
  <c r="O5" i="298"/>
  <c r="N6" i="298"/>
  <c r="O6" i="296"/>
  <c r="P5" i="296"/>
  <c r="N6" i="293"/>
  <c r="O5" i="293"/>
  <c r="O5" i="282"/>
  <c r="N6" i="282"/>
  <c r="O6" i="280"/>
  <c r="P5" i="280"/>
  <c r="O6" i="279"/>
  <c r="O6" i="278"/>
  <c r="P5" i="278"/>
  <c r="N6" i="257"/>
  <c r="O5" i="257"/>
  <c r="O6" i="256"/>
  <c r="P5" i="256"/>
  <c r="O6" i="255"/>
  <c r="P5" i="255"/>
  <c r="O6" i="276"/>
  <c r="P5" i="276"/>
  <c r="P5" i="260"/>
  <c r="O6" i="260"/>
  <c r="O6" i="250"/>
  <c r="P5" i="250"/>
  <c r="O5" i="249"/>
  <c r="N6" i="249"/>
  <c r="AJ39" i="300"/>
  <c r="AL39" i="300"/>
  <c r="AL46" i="296"/>
  <c r="AK39" i="300"/>
  <c r="AK37" i="293"/>
  <c r="G15" i="318"/>
  <c r="E15" i="318"/>
  <c r="AL41" i="282"/>
  <c r="X6" i="323" l="1"/>
  <c r="Y5" i="323"/>
  <c r="X6" i="322"/>
  <c r="Y5" i="322"/>
  <c r="Y16" i="318"/>
  <c r="M15" i="319"/>
  <c r="M14" i="320"/>
  <c r="X16" i="318"/>
  <c r="L14" i="320"/>
  <c r="L15" i="319"/>
  <c r="W16" i="318"/>
  <c r="K15" i="319"/>
  <c r="K14" i="320"/>
  <c r="Y11" i="318"/>
  <c r="M10" i="319"/>
  <c r="M9" i="320"/>
  <c r="X11" i="318"/>
  <c r="L9" i="320"/>
  <c r="L10" i="319"/>
  <c r="X19" i="318"/>
  <c r="L17" i="320"/>
  <c r="L18" i="319"/>
  <c r="W19" i="318"/>
  <c r="K18" i="319"/>
  <c r="K17" i="320"/>
  <c r="Y19" i="318"/>
  <c r="M18" i="319"/>
  <c r="M17" i="320"/>
  <c r="S13" i="318"/>
  <c r="S14" i="320"/>
  <c r="S15" i="319"/>
  <c r="E13" i="318"/>
  <c r="Q6" i="320"/>
  <c r="Q7" i="319"/>
  <c r="X18" i="318"/>
  <c r="L17" i="319"/>
  <c r="L16" i="320"/>
  <c r="W17" i="318"/>
  <c r="K15" i="320"/>
  <c r="K16" i="319"/>
  <c r="Y17" i="318"/>
  <c r="M15" i="320"/>
  <c r="M16" i="319"/>
  <c r="X17" i="318"/>
  <c r="L16" i="319"/>
  <c r="L15" i="320"/>
  <c r="Y12" i="318"/>
  <c r="M11" i="319"/>
  <c r="M10" i="320"/>
  <c r="W12" i="318"/>
  <c r="K10" i="320"/>
  <c r="K11" i="319"/>
  <c r="X12" i="318"/>
  <c r="L10" i="320"/>
  <c r="L11" i="319"/>
  <c r="W14" i="318"/>
  <c r="K13" i="319"/>
  <c r="K12" i="320"/>
  <c r="X14" i="318"/>
  <c r="L13" i="319"/>
  <c r="L12" i="320"/>
  <c r="W15" i="318"/>
  <c r="K13" i="320"/>
  <c r="K14" i="319"/>
  <c r="X15" i="318"/>
  <c r="L14" i="319"/>
  <c r="L13" i="320"/>
  <c r="Y15" i="318"/>
  <c r="M14" i="319"/>
  <c r="M13" i="320"/>
  <c r="L6" i="318"/>
  <c r="L6" i="320"/>
  <c r="L7" i="319"/>
  <c r="M6" i="318"/>
  <c r="M6" i="320"/>
  <c r="M7" i="319"/>
  <c r="K6" i="318"/>
  <c r="K6" i="320"/>
  <c r="K7" i="319"/>
  <c r="F20" i="318"/>
  <c r="L6" i="319"/>
  <c r="L5" i="320"/>
  <c r="E20" i="318"/>
  <c r="K5" i="320"/>
  <c r="K6" i="319"/>
  <c r="G20" i="318"/>
  <c r="M5" i="320"/>
  <c r="M6" i="319"/>
  <c r="K8" i="318"/>
  <c r="K8" i="320"/>
  <c r="K9" i="319"/>
  <c r="M8" i="318"/>
  <c r="M8" i="320"/>
  <c r="M9" i="319"/>
  <c r="L8" i="318"/>
  <c r="L8" i="320"/>
  <c r="L9" i="319"/>
  <c r="L7" i="318"/>
  <c r="L7" i="320"/>
  <c r="L8" i="319"/>
  <c r="K7" i="318"/>
  <c r="K8" i="319"/>
  <c r="K7" i="320"/>
  <c r="M7" i="318"/>
  <c r="M8" i="319"/>
  <c r="M7" i="320"/>
  <c r="G13" i="318"/>
  <c r="AL29" i="280"/>
  <c r="Q5" i="309"/>
  <c r="P6" i="309"/>
  <c r="Q5" i="308"/>
  <c r="P6" i="308"/>
  <c r="P5" i="307"/>
  <c r="O6" i="307"/>
  <c r="Q5" i="305"/>
  <c r="P6" i="305"/>
  <c r="Q5" i="300"/>
  <c r="P6" i="300"/>
  <c r="Q5" i="299"/>
  <c r="P6" i="299"/>
  <c r="P5" i="298"/>
  <c r="O6" i="298"/>
  <c r="Q5" i="296"/>
  <c r="P6" i="296"/>
  <c r="P5" i="293"/>
  <c r="O6" i="293"/>
  <c r="P5" i="282"/>
  <c r="O6" i="282"/>
  <c r="Q5" i="280"/>
  <c r="P6" i="280"/>
  <c r="Q5" i="279"/>
  <c r="Q5" i="278"/>
  <c r="P6" i="278"/>
  <c r="P5" i="257"/>
  <c r="O6" i="257"/>
  <c r="Q5" i="256"/>
  <c r="P6" i="256"/>
  <c r="Q5" i="255"/>
  <c r="P6" i="255"/>
  <c r="Q5" i="276"/>
  <c r="P6" i="276"/>
  <c r="Q5" i="260"/>
  <c r="P6" i="260"/>
  <c r="Q5" i="250"/>
  <c r="P6" i="250"/>
  <c r="P5" i="249"/>
  <c r="O6" i="249"/>
  <c r="F15" i="318"/>
  <c r="Q8" i="320"/>
  <c r="S8" i="320"/>
  <c r="AJ41" i="282"/>
  <c r="AJ29" i="280"/>
  <c r="S16" i="318"/>
  <c r="Q16" i="318"/>
  <c r="R8" i="320"/>
  <c r="AK41" i="282"/>
  <c r="AK29" i="280"/>
  <c r="R16" i="318"/>
  <c r="Y6" i="323" l="1"/>
  <c r="Z5" i="323"/>
  <c r="Y6" i="322"/>
  <c r="Z5" i="322"/>
  <c r="L12" i="319"/>
  <c r="H21" i="319" s="1"/>
  <c r="L11" i="320"/>
  <c r="H20" i="320" s="1"/>
  <c r="Q13" i="318"/>
  <c r="Q14" i="320"/>
  <c r="Q15" i="319"/>
  <c r="R13" i="318"/>
  <c r="R14" i="320"/>
  <c r="R15" i="319"/>
  <c r="F13" i="318"/>
  <c r="R6" i="320"/>
  <c r="R7" i="319"/>
  <c r="T22" i="318"/>
  <c r="F17" i="318"/>
  <c r="R11" i="319"/>
  <c r="R10" i="320"/>
  <c r="G17" i="318"/>
  <c r="S11" i="319"/>
  <c r="S10" i="320"/>
  <c r="E17" i="318"/>
  <c r="Q10" i="320"/>
  <c r="Q11" i="319"/>
  <c r="Q17" i="318"/>
  <c r="Q18" i="320"/>
  <c r="Q19" i="319"/>
  <c r="R17" i="318"/>
  <c r="R19" i="319"/>
  <c r="R18" i="320"/>
  <c r="S17" i="318"/>
  <c r="S19" i="319"/>
  <c r="S18" i="320"/>
  <c r="H21" i="320"/>
  <c r="H20" i="319"/>
  <c r="H22" i="319"/>
  <c r="L19" i="320"/>
  <c r="R12" i="318"/>
  <c r="R13" i="320"/>
  <c r="R14" i="319"/>
  <c r="S12" i="318"/>
  <c r="S13" i="320"/>
  <c r="S14" i="319"/>
  <c r="Q12" i="318"/>
  <c r="Q13" i="320"/>
  <c r="Q14" i="319"/>
  <c r="F12" i="318"/>
  <c r="R6" i="319"/>
  <c r="R5" i="320"/>
  <c r="E12" i="318"/>
  <c r="Q5" i="320"/>
  <c r="Q6" i="319"/>
  <c r="G12" i="318"/>
  <c r="S6" i="320"/>
  <c r="S5" i="320"/>
  <c r="S7" i="319"/>
  <c r="S6" i="319"/>
  <c r="F16" i="318"/>
  <c r="R10" i="319"/>
  <c r="R9" i="320"/>
  <c r="E16" i="318"/>
  <c r="Q9" i="320"/>
  <c r="Q10" i="319"/>
  <c r="G16" i="318"/>
  <c r="S9" i="320"/>
  <c r="S10" i="319"/>
  <c r="E14" i="318"/>
  <c r="Q7" i="320"/>
  <c r="Q8" i="319"/>
  <c r="F14" i="318"/>
  <c r="R8" i="319"/>
  <c r="R7" i="320"/>
  <c r="G14" i="318"/>
  <c r="S7" i="320"/>
  <c r="S8" i="319"/>
  <c r="F18" i="318"/>
  <c r="R11" i="320"/>
  <c r="R12" i="319"/>
  <c r="G18" i="318"/>
  <c r="S12" i="319"/>
  <c r="S11" i="320"/>
  <c r="E18" i="318"/>
  <c r="Q12" i="319"/>
  <c r="Q11" i="320"/>
  <c r="F19" i="318"/>
  <c r="R12" i="320"/>
  <c r="R13" i="319"/>
  <c r="E19" i="318"/>
  <c r="Q13" i="319"/>
  <c r="Q12" i="320"/>
  <c r="G19" i="318"/>
  <c r="S13" i="319"/>
  <c r="S12" i="320"/>
  <c r="Q6" i="309"/>
  <c r="R5" i="309"/>
  <c r="R5" i="308"/>
  <c r="Q6" i="308"/>
  <c r="P6" i="307"/>
  <c r="Q5" i="307"/>
  <c r="Q6" i="305"/>
  <c r="R5" i="305"/>
  <c r="Q6" i="300"/>
  <c r="R5" i="300"/>
  <c r="Q6" i="299"/>
  <c r="R5" i="299"/>
  <c r="P6" i="298"/>
  <c r="Q5" i="298"/>
  <c r="Q6" i="296"/>
  <c r="R5" i="296"/>
  <c r="Q5" i="293"/>
  <c r="P6" i="293"/>
  <c r="Q5" i="282"/>
  <c r="P6" i="282"/>
  <c r="R5" i="280"/>
  <c r="Q6" i="280"/>
  <c r="R5" i="279"/>
  <c r="Q6" i="279"/>
  <c r="R5" i="278"/>
  <c r="Q6" i="278"/>
  <c r="P6" i="257"/>
  <c r="Q5" i="257"/>
  <c r="R5" i="256"/>
  <c r="Q6" i="256"/>
  <c r="R5" i="255"/>
  <c r="Q6" i="255"/>
  <c r="R5" i="276"/>
  <c r="Q6" i="276"/>
  <c r="R5" i="260"/>
  <c r="Q6" i="260"/>
  <c r="R5" i="250"/>
  <c r="Q6" i="250"/>
  <c r="Q5" i="249"/>
  <c r="P6" i="249"/>
  <c r="X13" i="318"/>
  <c r="T24" i="318" s="1"/>
  <c r="AA5" i="323" l="1"/>
  <c r="Z6" i="323"/>
  <c r="AA5" i="322"/>
  <c r="Z6" i="322"/>
  <c r="T23" i="318"/>
  <c r="Q14" i="318"/>
  <c r="Q16" i="319"/>
  <c r="Q15" i="320"/>
  <c r="R14" i="318"/>
  <c r="R16" i="319"/>
  <c r="R15" i="320"/>
  <c r="S14" i="318"/>
  <c r="S16" i="319"/>
  <c r="S15" i="320"/>
  <c r="Q15" i="318"/>
  <c r="Q16" i="320"/>
  <c r="Q17" i="319"/>
  <c r="S15" i="318"/>
  <c r="S16" i="320"/>
  <c r="S17" i="319"/>
  <c r="R15" i="318"/>
  <c r="R17" i="319"/>
  <c r="R16" i="320"/>
  <c r="R6" i="309"/>
  <c r="S5" i="309"/>
  <c r="S5" i="308"/>
  <c r="R6" i="308"/>
  <c r="Q6" i="307"/>
  <c r="R5" i="307"/>
  <c r="R6" i="305"/>
  <c r="S5" i="305"/>
  <c r="R6" i="300"/>
  <c r="S5" i="300"/>
  <c r="R6" i="299"/>
  <c r="S5" i="299"/>
  <c r="Q6" i="298"/>
  <c r="R5" i="298"/>
  <c r="R6" i="296"/>
  <c r="S5" i="296"/>
  <c r="Q6" i="293"/>
  <c r="R5" i="293"/>
  <c r="Q6" i="282"/>
  <c r="R5" i="282"/>
  <c r="R6" i="280"/>
  <c r="S5" i="280"/>
  <c r="S5" i="279"/>
  <c r="R6" i="279"/>
  <c r="R6" i="278"/>
  <c r="S5" i="278"/>
  <c r="Q6" i="257"/>
  <c r="R5" i="257"/>
  <c r="R6" i="256"/>
  <c r="S5" i="256"/>
  <c r="R6" i="255"/>
  <c r="S5" i="255"/>
  <c r="R6" i="276"/>
  <c r="S5" i="276"/>
  <c r="R6" i="260"/>
  <c r="S5" i="260"/>
  <c r="R6" i="250"/>
  <c r="S5" i="250"/>
  <c r="R5" i="249"/>
  <c r="Q6" i="249"/>
  <c r="AB5" i="323" l="1"/>
  <c r="AA6" i="323"/>
  <c r="AB5" i="322"/>
  <c r="AA6" i="322"/>
  <c r="H23" i="318"/>
  <c r="N22" i="319"/>
  <c r="R21" i="319"/>
  <c r="N22" i="320"/>
  <c r="H22" i="318"/>
  <c r="N23" i="319"/>
  <c r="N21" i="320"/>
  <c r="R20" i="320"/>
  <c r="H24" i="318"/>
  <c r="S6" i="309"/>
  <c r="T5" i="309"/>
  <c r="S6" i="308"/>
  <c r="T5" i="308"/>
  <c r="S5" i="307"/>
  <c r="R6" i="307"/>
  <c r="S6" i="305"/>
  <c r="T5" i="305"/>
  <c r="S6" i="300"/>
  <c r="T5" i="300"/>
  <c r="S6" i="299"/>
  <c r="T5" i="299"/>
  <c r="R6" i="298"/>
  <c r="S5" i="298"/>
  <c r="S6" i="296"/>
  <c r="T5" i="296"/>
  <c r="R6" i="293"/>
  <c r="S5" i="293"/>
  <c r="R6" i="282"/>
  <c r="S5" i="282"/>
  <c r="S6" i="280"/>
  <c r="T5" i="280"/>
  <c r="S6" i="279"/>
  <c r="T5" i="279"/>
  <c r="S6" i="278"/>
  <c r="T5" i="278"/>
  <c r="S5" i="257"/>
  <c r="R6" i="257"/>
  <c r="S6" i="256"/>
  <c r="T5" i="256"/>
  <c r="S6" i="255"/>
  <c r="T5" i="255"/>
  <c r="S6" i="276"/>
  <c r="T5" i="276"/>
  <c r="T5" i="260"/>
  <c r="S6" i="260"/>
  <c r="S6" i="250"/>
  <c r="T5" i="250"/>
  <c r="S5" i="249"/>
  <c r="R6" i="249"/>
  <c r="AB6" i="323" l="1"/>
  <c r="AC5" i="323"/>
  <c r="AB6" i="322"/>
  <c r="AC5" i="322"/>
  <c r="U5" i="309"/>
  <c r="T6" i="309"/>
  <c r="U5" i="308"/>
  <c r="T6" i="308"/>
  <c r="T5" i="307"/>
  <c r="S6" i="307"/>
  <c r="U5" i="305"/>
  <c r="T6" i="305"/>
  <c r="U5" i="300"/>
  <c r="T6" i="300"/>
  <c r="U5" i="299"/>
  <c r="T6" i="299"/>
  <c r="T5" i="298"/>
  <c r="S6" i="298"/>
  <c r="U5" i="296"/>
  <c r="T6" i="296"/>
  <c r="T5" i="293"/>
  <c r="S6" i="293"/>
  <c r="T5" i="282"/>
  <c r="S6" i="282"/>
  <c r="U5" i="280"/>
  <c r="T6" i="280"/>
  <c r="U5" i="279"/>
  <c r="T6" i="279"/>
  <c r="U5" i="278"/>
  <c r="T6" i="278"/>
  <c r="T5" i="257"/>
  <c r="S6" i="257"/>
  <c r="U5" i="256"/>
  <c r="T6" i="256"/>
  <c r="U5" i="255"/>
  <c r="T6" i="255"/>
  <c r="U5" i="276"/>
  <c r="T6" i="276"/>
  <c r="U5" i="260"/>
  <c r="T6" i="260"/>
  <c r="U5" i="250"/>
  <c r="T6" i="250"/>
  <c r="T5" i="249"/>
  <c r="S6" i="249"/>
  <c r="AC6" i="323" l="1"/>
  <c r="AD5" i="323"/>
  <c r="AC6" i="322"/>
  <c r="AD5" i="322"/>
  <c r="U6" i="309"/>
  <c r="V5" i="309"/>
  <c r="V5" i="308"/>
  <c r="U6" i="308"/>
  <c r="T6" i="307"/>
  <c r="U5" i="307"/>
  <c r="U6" i="305"/>
  <c r="V5" i="305"/>
  <c r="U6" i="300"/>
  <c r="V5" i="300"/>
  <c r="U6" i="299"/>
  <c r="V5" i="299"/>
  <c r="T6" i="298"/>
  <c r="U5" i="298"/>
  <c r="U6" i="296"/>
  <c r="V5" i="296"/>
  <c r="U5" i="293"/>
  <c r="T6" i="293"/>
  <c r="T6" i="282"/>
  <c r="U5" i="282"/>
  <c r="V5" i="280"/>
  <c r="U6" i="280"/>
  <c r="V5" i="279"/>
  <c r="U6" i="279"/>
  <c r="U6" i="278"/>
  <c r="V5" i="278"/>
  <c r="U5" i="257"/>
  <c r="T6" i="257"/>
  <c r="V5" i="256"/>
  <c r="U6" i="256"/>
  <c r="V5" i="255"/>
  <c r="U6" i="255"/>
  <c r="V5" i="276"/>
  <c r="U6" i="276"/>
  <c r="U6" i="260"/>
  <c r="V5" i="260"/>
  <c r="V5" i="250"/>
  <c r="U6" i="250"/>
  <c r="U5" i="249"/>
  <c r="T6" i="249"/>
  <c r="AE5" i="323" l="1"/>
  <c r="AD6" i="323"/>
  <c r="AE5" i="322"/>
  <c r="AD6" i="322"/>
  <c r="V6" i="309"/>
  <c r="W5" i="309"/>
  <c r="V6" i="308"/>
  <c r="W5" i="308"/>
  <c r="U6" i="307"/>
  <c r="V5" i="307"/>
  <c r="V6" i="305"/>
  <c r="W5" i="305"/>
  <c r="V6" i="300"/>
  <c r="W5" i="300"/>
  <c r="V6" i="299"/>
  <c r="W5" i="299"/>
  <c r="U6" i="298"/>
  <c r="V5" i="298"/>
  <c r="V6" i="296"/>
  <c r="W5" i="296"/>
  <c r="U6" i="293"/>
  <c r="V5" i="293"/>
  <c r="U6" i="282"/>
  <c r="V5" i="282"/>
  <c r="V6" i="280"/>
  <c r="W5" i="280"/>
  <c r="V6" i="279"/>
  <c r="W5" i="279"/>
  <c r="V6" i="278"/>
  <c r="W5" i="278"/>
  <c r="U6" i="257"/>
  <c r="V5" i="257"/>
  <c r="V6" i="256"/>
  <c r="W5" i="256"/>
  <c r="V6" i="255"/>
  <c r="W5" i="255"/>
  <c r="V6" i="276"/>
  <c r="W5" i="276"/>
  <c r="V6" i="260"/>
  <c r="W5" i="260"/>
  <c r="V6" i="250"/>
  <c r="W5" i="250"/>
  <c r="V5" i="249"/>
  <c r="U6" i="249"/>
  <c r="AF5" i="323" l="1"/>
  <c r="AE6" i="323"/>
  <c r="AF5" i="322"/>
  <c r="AE6" i="322"/>
  <c r="W6" i="309"/>
  <c r="X5" i="309"/>
  <c r="W6" i="308"/>
  <c r="X5" i="308"/>
  <c r="W5" i="307"/>
  <c r="V6" i="307"/>
  <c r="W6" i="305"/>
  <c r="X5" i="305"/>
  <c r="W6" i="300"/>
  <c r="X5" i="300"/>
  <c r="W6" i="299"/>
  <c r="X5" i="299"/>
  <c r="W5" i="298"/>
  <c r="V6" i="298"/>
  <c r="W6" i="296"/>
  <c r="X5" i="296"/>
  <c r="V6" i="293"/>
  <c r="W5" i="293"/>
  <c r="W5" i="282"/>
  <c r="V6" i="282"/>
  <c r="W6" i="280"/>
  <c r="X5" i="280"/>
  <c r="W6" i="279"/>
  <c r="X5" i="279"/>
  <c r="W6" i="278"/>
  <c r="X5" i="278"/>
  <c r="V6" i="257"/>
  <c r="W5" i="257"/>
  <c r="W6" i="256"/>
  <c r="X5" i="256"/>
  <c r="W6" i="255"/>
  <c r="X5" i="255"/>
  <c r="W6" i="276"/>
  <c r="X5" i="276"/>
  <c r="X5" i="260"/>
  <c r="W6" i="260"/>
  <c r="W6" i="250"/>
  <c r="X5" i="250"/>
  <c r="W5" i="249"/>
  <c r="V6" i="249"/>
  <c r="AF6" i="323" l="1"/>
  <c r="AG5" i="323"/>
  <c r="AF6" i="322"/>
  <c r="AG5" i="322"/>
  <c r="Y5" i="309"/>
  <c r="X6" i="309"/>
  <c r="X6" i="308"/>
  <c r="Y5" i="308"/>
  <c r="X5" i="307"/>
  <c r="W6" i="307"/>
  <c r="Y5" i="305"/>
  <c r="X6" i="305"/>
  <c r="Y5" i="300"/>
  <c r="X6" i="300"/>
  <c r="Y5" i="299"/>
  <c r="X6" i="299"/>
  <c r="X5" i="298"/>
  <c r="W6" i="298"/>
  <c r="Y5" i="296"/>
  <c r="X6" i="296"/>
  <c r="X5" i="293"/>
  <c r="W6" i="293"/>
  <c r="X5" i="282"/>
  <c r="W6" i="282"/>
  <c r="Y5" i="280"/>
  <c r="X6" i="280"/>
  <c r="Y5" i="279"/>
  <c r="X6" i="279"/>
  <c r="Y5" i="278"/>
  <c r="X6" i="278"/>
  <c r="X5" i="257"/>
  <c r="W6" i="257"/>
  <c r="Y5" i="256"/>
  <c r="X6" i="256"/>
  <c r="Y5" i="255"/>
  <c r="X6" i="255"/>
  <c r="Y5" i="276"/>
  <c r="X6" i="276"/>
  <c r="Y5" i="260"/>
  <c r="X6" i="260"/>
  <c r="Y5" i="250"/>
  <c r="X6" i="250"/>
  <c r="X5" i="249"/>
  <c r="W6" i="249"/>
  <c r="AG6" i="323" l="1"/>
  <c r="AH5" i="323"/>
  <c r="AG6" i="322"/>
  <c r="AH5" i="322"/>
  <c r="Y6" i="309"/>
  <c r="Z5" i="309"/>
  <c r="Z5" i="308"/>
  <c r="Y6" i="308"/>
  <c r="X6" i="307"/>
  <c r="Y5" i="307"/>
  <c r="Y6" i="305"/>
  <c r="Z5" i="305"/>
  <c r="Y6" i="300"/>
  <c r="Z5" i="300"/>
  <c r="Y6" i="299"/>
  <c r="Z5" i="299"/>
  <c r="Y5" i="298"/>
  <c r="X6" i="298"/>
  <c r="Y6" i="296"/>
  <c r="Z5" i="296"/>
  <c r="Y5" i="293"/>
  <c r="X6" i="293"/>
  <c r="Y5" i="282"/>
  <c r="X6" i="282"/>
  <c r="Y6" i="280"/>
  <c r="Z5" i="280"/>
  <c r="Z5" i="279"/>
  <c r="Y6" i="279"/>
  <c r="Z5" i="278"/>
  <c r="Y6" i="278"/>
  <c r="X6" i="257"/>
  <c r="Y5" i="257"/>
  <c r="Z5" i="256"/>
  <c r="Y6" i="256"/>
  <c r="Z5" i="255"/>
  <c r="Y6" i="255"/>
  <c r="Z5" i="276"/>
  <c r="Y6" i="276"/>
  <c r="Z5" i="260"/>
  <c r="Y6" i="260"/>
  <c r="Z5" i="250"/>
  <c r="Y6" i="250"/>
  <c r="Y5" i="249"/>
  <c r="X6" i="249"/>
  <c r="AI5" i="323" l="1"/>
  <c r="AI6" i="323" s="1"/>
  <c r="AH6" i="323"/>
  <c r="AI5" i="322"/>
  <c r="AI6" i="322" s="1"/>
  <c r="AH6" i="322"/>
  <c r="Z6" i="309"/>
  <c r="AA5" i="309"/>
  <c r="Z6" i="308"/>
  <c r="AA5" i="308"/>
  <c r="Y6" i="307"/>
  <c r="Z5" i="307"/>
  <c r="Z6" i="305"/>
  <c r="AA5" i="305"/>
  <c r="Z6" i="300"/>
  <c r="AA5" i="300"/>
  <c r="Z6" i="299"/>
  <c r="AA5" i="299"/>
  <c r="Y6" i="298"/>
  <c r="Z5" i="298"/>
  <c r="Z6" i="296"/>
  <c r="AA5" i="296"/>
  <c r="Y6" i="293"/>
  <c r="Z5" i="293"/>
  <c r="Y6" i="282"/>
  <c r="Z5" i="282"/>
  <c r="Z6" i="280"/>
  <c r="AA5" i="280"/>
  <c r="Z6" i="279"/>
  <c r="AA5" i="279"/>
  <c r="Z6" i="278"/>
  <c r="AA5" i="278"/>
  <c r="Y6" i="257"/>
  <c r="Z5" i="257"/>
  <c r="Z6" i="256"/>
  <c r="AA5" i="256"/>
  <c r="Z6" i="255"/>
  <c r="AA5" i="255"/>
  <c r="Z6" i="276"/>
  <c r="AA5" i="276"/>
  <c r="Z6" i="260"/>
  <c r="AA5" i="260"/>
  <c r="Z6" i="250"/>
  <c r="AA5" i="250"/>
  <c r="Z5" i="249"/>
  <c r="Y6" i="249"/>
  <c r="AA6" i="309" l="1"/>
  <c r="AB5" i="309"/>
  <c r="AA6" i="308"/>
  <c r="AB5" i="308"/>
  <c r="AA5" i="307"/>
  <c r="Z6" i="307"/>
  <c r="AA6" i="305"/>
  <c r="AB5" i="305"/>
  <c r="AA6" i="300"/>
  <c r="AB5" i="300"/>
  <c r="AA6" i="299"/>
  <c r="AB5" i="299"/>
  <c r="Z6" i="298"/>
  <c r="AA5" i="298"/>
  <c r="AA6" i="296"/>
  <c r="AB5" i="296"/>
  <c r="Z6" i="293"/>
  <c r="AA5" i="293"/>
  <c r="Z6" i="282"/>
  <c r="AA5" i="282"/>
  <c r="AA6" i="280"/>
  <c r="AB5" i="280"/>
  <c r="AA6" i="279"/>
  <c r="AB5" i="279"/>
  <c r="AA6" i="278"/>
  <c r="AB5" i="278"/>
  <c r="AA5" i="257"/>
  <c r="Z6" i="257"/>
  <c r="AA6" i="256"/>
  <c r="AB5" i="256"/>
  <c r="AA6" i="255"/>
  <c r="AB5" i="255"/>
  <c r="AA6" i="276"/>
  <c r="AB5" i="276"/>
  <c r="AB5" i="260"/>
  <c r="AA6" i="260"/>
  <c r="AA6" i="250"/>
  <c r="AB5" i="250"/>
  <c r="AA5" i="249"/>
  <c r="Z6" i="249"/>
  <c r="AC5" i="309" l="1"/>
  <c r="AB6" i="309"/>
  <c r="AC5" i="308"/>
  <c r="AB6" i="308"/>
  <c r="AB5" i="307"/>
  <c r="AA6" i="307"/>
  <c r="AC5" i="305"/>
  <c r="AB6" i="305"/>
  <c r="AC5" i="300"/>
  <c r="AB6" i="300"/>
  <c r="AC5" i="299"/>
  <c r="AB6" i="299"/>
  <c r="AB5" i="298"/>
  <c r="AA6" i="298"/>
  <c r="AC5" i="296"/>
  <c r="AB6" i="296"/>
  <c r="AB5" i="293"/>
  <c r="AA6" i="293"/>
  <c r="AB5" i="282"/>
  <c r="AA6" i="282"/>
  <c r="AC5" i="280"/>
  <c r="AB6" i="280"/>
  <c r="AC5" i="279"/>
  <c r="AB6" i="279"/>
  <c r="AC5" i="278"/>
  <c r="AB6" i="278"/>
  <c r="AB5" i="257"/>
  <c r="AA6" i="257"/>
  <c r="AC5" i="256"/>
  <c r="AB6" i="256"/>
  <c r="AC5" i="255"/>
  <c r="AB6" i="255"/>
  <c r="AC5" i="276"/>
  <c r="AB6" i="276"/>
  <c r="AC5" i="260"/>
  <c r="AB6" i="260"/>
  <c r="AC5" i="250"/>
  <c r="AB6" i="250"/>
  <c r="AB5" i="249"/>
  <c r="AA6" i="249"/>
  <c r="AC6" i="309" l="1"/>
  <c r="AD5" i="309"/>
  <c r="AD5" i="308"/>
  <c r="AC6" i="308"/>
  <c r="AB6" i="307"/>
  <c r="AC5" i="307"/>
  <c r="AC6" i="305"/>
  <c r="AD5" i="305"/>
  <c r="AC6" i="300"/>
  <c r="AD5" i="300"/>
  <c r="AC6" i="299"/>
  <c r="AD5" i="299"/>
  <c r="AB6" i="298"/>
  <c r="AC5" i="298"/>
  <c r="AC6" i="296"/>
  <c r="AD5" i="296"/>
  <c r="AC5" i="293"/>
  <c r="AB6" i="293"/>
  <c r="AB6" i="282"/>
  <c r="AC5" i="282"/>
  <c r="AD5" i="280"/>
  <c r="AC6" i="280"/>
  <c r="AD5" i="279"/>
  <c r="AC6" i="279"/>
  <c r="AC6" i="278"/>
  <c r="AD5" i="278"/>
  <c r="AC5" i="257"/>
  <c r="AB6" i="257"/>
  <c r="AD5" i="256"/>
  <c r="AC6" i="256"/>
  <c r="AD5" i="255"/>
  <c r="AC6" i="255"/>
  <c r="AD5" i="276"/>
  <c r="AC6" i="276"/>
  <c r="AD5" i="260"/>
  <c r="AC6" i="260"/>
  <c r="AD5" i="250"/>
  <c r="AC6" i="250"/>
  <c r="AC5" i="249"/>
  <c r="AB6" i="249"/>
  <c r="AD6" i="309" l="1"/>
  <c r="AE5" i="309"/>
  <c r="AE5" i="308"/>
  <c r="AD6" i="308"/>
  <c r="AC6" i="307"/>
  <c r="AD5" i="307"/>
  <c r="AD6" i="305"/>
  <c r="AE5" i="305"/>
  <c r="AD6" i="300"/>
  <c r="AE5" i="300"/>
  <c r="AD6" i="299"/>
  <c r="AE5" i="299"/>
  <c r="AC6" i="298"/>
  <c r="AD5" i="298"/>
  <c r="AD6" i="296"/>
  <c r="AE5" i="296"/>
  <c r="AC6" i="293"/>
  <c r="AD5" i="293"/>
  <c r="AC6" i="282"/>
  <c r="AD5" i="282"/>
  <c r="AD6" i="280"/>
  <c r="AE5" i="280"/>
  <c r="AE5" i="279"/>
  <c r="AD6" i="279"/>
  <c r="AD6" i="278"/>
  <c r="AE5" i="278"/>
  <c r="AC6" i="257"/>
  <c r="AD5" i="257"/>
  <c r="AD6" i="256"/>
  <c r="AE5" i="256"/>
  <c r="AD6" i="255"/>
  <c r="AE5" i="255"/>
  <c r="AD6" i="276"/>
  <c r="AE5" i="276"/>
  <c r="AD6" i="260"/>
  <c r="AE5" i="260"/>
  <c r="AD6" i="250"/>
  <c r="AE5" i="250"/>
  <c r="AD5" i="249"/>
  <c r="AC6" i="249"/>
  <c r="AE6" i="309" l="1"/>
  <c r="AF5" i="309"/>
  <c r="AE6" i="308"/>
  <c r="AF5" i="308"/>
  <c r="AE5" i="307"/>
  <c r="AD6" i="307"/>
  <c r="AE6" i="305"/>
  <c r="AF5" i="305"/>
  <c r="AE6" i="300"/>
  <c r="AF5" i="300"/>
  <c r="AE6" i="299"/>
  <c r="AF5" i="299"/>
  <c r="AE5" i="298"/>
  <c r="AD6" i="298"/>
  <c r="AE6" i="296"/>
  <c r="AF5" i="296"/>
  <c r="AD6" i="293"/>
  <c r="AE5" i="293"/>
  <c r="AD6" i="282"/>
  <c r="AE5" i="282"/>
  <c r="AE6" i="280"/>
  <c r="AF5" i="280"/>
  <c r="AE6" i="279"/>
  <c r="AF5" i="279"/>
  <c r="AE6" i="278"/>
  <c r="AF5" i="278"/>
  <c r="AE5" i="257"/>
  <c r="AD6" i="257"/>
  <c r="AE6" i="256"/>
  <c r="AF5" i="256"/>
  <c r="AE6" i="255"/>
  <c r="AF5" i="255"/>
  <c r="AE6" i="276"/>
  <c r="AF5" i="276"/>
  <c r="AF5" i="260"/>
  <c r="AE6" i="260"/>
  <c r="AE6" i="250"/>
  <c r="AF5" i="250"/>
  <c r="AE5" i="249"/>
  <c r="AD6" i="249"/>
  <c r="AG5" i="309" l="1"/>
  <c r="AF6" i="309"/>
  <c r="AG5" i="308"/>
  <c r="AF6" i="308"/>
  <c r="AF5" i="307"/>
  <c r="AE6" i="307"/>
  <c r="AG5" i="305"/>
  <c r="AF6" i="305"/>
  <c r="AG5" i="300"/>
  <c r="AF6" i="300"/>
  <c r="AG5" i="299"/>
  <c r="AF6" i="299"/>
  <c r="AF5" i="298"/>
  <c r="AE6" i="298"/>
  <c r="AG5" i="296"/>
  <c r="AF6" i="296"/>
  <c r="AF5" i="293"/>
  <c r="AE6" i="293"/>
  <c r="AF5" i="282"/>
  <c r="AE6" i="282"/>
  <c r="AG5" i="280"/>
  <c r="AF6" i="280"/>
  <c r="AG5" i="279"/>
  <c r="AF6" i="279"/>
  <c r="AG5" i="278"/>
  <c r="AF6" i="278"/>
  <c r="AF5" i="257"/>
  <c r="AE6" i="257"/>
  <c r="AG5" i="256"/>
  <c r="AF6" i="256"/>
  <c r="AG5" i="255"/>
  <c r="AF6" i="255"/>
  <c r="AG5" i="276"/>
  <c r="AF6" i="276"/>
  <c r="AG5" i="260"/>
  <c r="AF6" i="260"/>
  <c r="AG5" i="250"/>
  <c r="AF6" i="250"/>
  <c r="AF5" i="249"/>
  <c r="AE6" i="249"/>
  <c r="AG6" i="309" l="1"/>
  <c r="AH5" i="309"/>
  <c r="AH5" i="308"/>
  <c r="AG6" i="308"/>
  <c r="AF6" i="307"/>
  <c r="AG5" i="307"/>
  <c r="AG6" i="305"/>
  <c r="AH5" i="305"/>
  <c r="AG6" i="300"/>
  <c r="AH5" i="300"/>
  <c r="AG6" i="299"/>
  <c r="AH5" i="299"/>
  <c r="AG5" i="298"/>
  <c r="AF6" i="298"/>
  <c r="AG6" i="296"/>
  <c r="AH5" i="296"/>
  <c r="AG5" i="293"/>
  <c r="AF6" i="293"/>
  <c r="AG5" i="282"/>
  <c r="AF6" i="282"/>
  <c r="AH5" i="280"/>
  <c r="AG6" i="280"/>
  <c r="AH5" i="279"/>
  <c r="AG6" i="279"/>
  <c r="AH5" i="278"/>
  <c r="AG6" i="278"/>
  <c r="AF6" i="257"/>
  <c r="AG5" i="257"/>
  <c r="AH5" i="256"/>
  <c r="AG6" i="256"/>
  <c r="AH5" i="255"/>
  <c r="AG6" i="255"/>
  <c r="AH5" i="276"/>
  <c r="AG6" i="276"/>
  <c r="AH5" i="260"/>
  <c r="AG6" i="260"/>
  <c r="AH5" i="250"/>
  <c r="AG6" i="250"/>
  <c r="AG5" i="249"/>
  <c r="AF6" i="249"/>
  <c r="W10" i="318" l="1"/>
  <c r="W20" i="320"/>
  <c r="W21" i="319"/>
  <c r="Y10" i="318"/>
  <c r="Y20" i="320"/>
  <c r="Y21" i="319"/>
  <c r="AH6" i="309"/>
  <c r="AI5" i="309"/>
  <c r="AI6" i="309" s="1"/>
  <c r="AH6" i="308"/>
  <c r="AI5" i="308"/>
  <c r="AI6" i="308" s="1"/>
  <c r="AG6" i="307"/>
  <c r="AH5" i="307"/>
  <c r="AH6" i="305"/>
  <c r="AI5" i="305"/>
  <c r="AI6" i="305" s="1"/>
  <c r="AH6" i="300"/>
  <c r="AI5" i="300"/>
  <c r="AI6" i="300" s="1"/>
  <c r="AH6" i="299"/>
  <c r="AI5" i="299"/>
  <c r="AI6" i="299" s="1"/>
  <c r="AG6" i="298"/>
  <c r="AH5" i="298"/>
  <c r="AH6" i="296"/>
  <c r="AI5" i="296"/>
  <c r="AI6" i="296" s="1"/>
  <c r="AG6" i="293"/>
  <c r="AH5" i="293"/>
  <c r="AG6" i="282"/>
  <c r="AH5" i="282"/>
  <c r="AH6" i="280"/>
  <c r="AI5" i="280"/>
  <c r="AI6" i="280" s="1"/>
  <c r="AH6" i="279"/>
  <c r="AI5" i="279"/>
  <c r="AI6" i="279" s="1"/>
  <c r="AH6" i="278"/>
  <c r="AI5" i="278"/>
  <c r="AI6" i="278" s="1"/>
  <c r="AG6" i="257"/>
  <c r="AH5" i="257"/>
  <c r="AH6" i="256"/>
  <c r="AI5" i="256"/>
  <c r="AI6" i="256" s="1"/>
  <c r="AH6" i="255"/>
  <c r="AI5" i="255"/>
  <c r="AI6" i="255" s="1"/>
  <c r="AH6" i="276"/>
  <c r="AI5" i="276"/>
  <c r="AI6" i="276" s="1"/>
  <c r="AH6" i="260"/>
  <c r="AI5" i="260"/>
  <c r="AI6" i="260" s="1"/>
  <c r="AH6" i="250"/>
  <c r="AI5" i="250"/>
  <c r="AI6" i="250" s="1"/>
  <c r="AH5" i="249"/>
  <c r="AG6" i="249"/>
  <c r="X10" i="318" l="1"/>
  <c r="X20" i="320"/>
  <c r="X21" i="319"/>
  <c r="AI5" i="307"/>
  <c r="AI6" i="307" s="1"/>
  <c r="AH6" i="307"/>
  <c r="AH6" i="298"/>
  <c r="AI5" i="298"/>
  <c r="AI6" i="298" s="1"/>
  <c r="AH6" i="293"/>
  <c r="AI5" i="293"/>
  <c r="AI6" i="293" s="1"/>
  <c r="AI5" i="282"/>
  <c r="AI6" i="282" s="1"/>
  <c r="AH6" i="282"/>
  <c r="AH6" i="257"/>
  <c r="AI5" i="257"/>
  <c r="AI6" i="257" s="1"/>
  <c r="AI5" i="249"/>
  <c r="AI6" i="249" s="1"/>
  <c r="AH6" i="249"/>
  <c r="AL33" i="276"/>
  <c r="AK33" i="276"/>
  <c r="AJ33" i="276"/>
  <c r="Y7" i="318" l="1"/>
  <c r="Y17" i="320"/>
  <c r="Y18" i="319"/>
  <c r="W7" i="318"/>
  <c r="W17" i="320"/>
  <c r="W18" i="319"/>
  <c r="X7" i="318"/>
  <c r="X18" i="319"/>
  <c r="X17" i="320"/>
  <c r="AL41" i="256"/>
  <c r="Y8" i="318" l="1"/>
  <c r="Y19" i="319"/>
  <c r="Y18" i="320"/>
  <c r="AK41" i="256"/>
  <c r="AJ41" i="256"/>
  <c r="X8" i="318" l="1"/>
  <c r="X18" i="320"/>
  <c r="X19" i="319"/>
  <c r="W8" i="318"/>
  <c r="W18" i="320"/>
  <c r="W19" i="319"/>
  <c r="K10" i="318" l="1"/>
  <c r="W6" i="320"/>
  <c r="W7" i="319"/>
  <c r="L10" i="318"/>
  <c r="X6" i="320"/>
  <c r="X7" i="319"/>
  <c r="M10" i="318"/>
  <c r="Y6" i="320"/>
  <c r="Y7" i="319"/>
  <c r="L12" i="318"/>
  <c r="X9" i="319"/>
  <c r="X8" i="320"/>
  <c r="M12" i="318"/>
  <c r="Y8" i="320"/>
  <c r="Y9" i="319"/>
  <c r="K12" i="318"/>
  <c r="W9" i="319"/>
  <c r="W8" i="320"/>
  <c r="M16" i="318"/>
  <c r="Y13" i="319"/>
  <c r="Y12" i="320"/>
  <c r="K16" i="318"/>
  <c r="W12" i="320"/>
  <c r="W13" i="319"/>
  <c r="L16" i="318"/>
  <c r="X12" i="320"/>
  <c r="X13" i="319"/>
  <c r="L15" i="318"/>
  <c r="X11" i="320"/>
  <c r="X12" i="319"/>
  <c r="M15" i="318"/>
  <c r="Y11" i="320"/>
  <c r="Y12" i="319"/>
  <c r="K15" i="318"/>
  <c r="W12" i="319"/>
  <c r="W11" i="320"/>
  <c r="K11" i="318"/>
  <c r="W7" i="320"/>
  <c r="W8" i="319"/>
  <c r="M11" i="318"/>
  <c r="Y7" i="320"/>
  <c r="Y8" i="319"/>
  <c r="L9" i="318"/>
  <c r="X5" i="320"/>
  <c r="X6" i="319"/>
  <c r="K9" i="318"/>
  <c r="W6" i="319"/>
  <c r="W5" i="320"/>
  <c r="M9" i="318"/>
  <c r="Y6" i="319"/>
  <c r="Y5" i="320"/>
  <c r="L13" i="318"/>
  <c r="X9" i="320"/>
  <c r="X10" i="319"/>
  <c r="M13" i="318"/>
  <c r="Y9" i="320"/>
  <c r="Y10" i="319"/>
  <c r="K13" i="318"/>
  <c r="W9" i="320"/>
  <c r="W10" i="319"/>
  <c r="K14" i="318"/>
  <c r="W10" i="320"/>
  <c r="W11" i="319"/>
  <c r="M14" i="318"/>
  <c r="Y10" i="320"/>
  <c r="Y11" i="319"/>
  <c r="L11" i="318" l="1"/>
  <c r="X7" i="320"/>
  <c r="X8" i="319"/>
  <c r="L14" i="318"/>
  <c r="X10" i="320"/>
  <c r="X11" i="319"/>
  <c r="AL33" i="260"/>
  <c r="AJ33" i="260"/>
  <c r="AL44" i="257"/>
  <c r="AJ44" i="257"/>
  <c r="S18" i="318"/>
  <c r="AJ19" i="255"/>
  <c r="AL19" i="255"/>
  <c r="Q18" i="318"/>
  <c r="R18" i="318"/>
  <c r="AK19" i="255"/>
  <c r="AL40" i="250"/>
  <c r="AK40" i="250"/>
  <c r="W9" i="318" l="1"/>
  <c r="W20" i="319"/>
  <c r="W19" i="320"/>
  <c r="Y9" i="318"/>
  <c r="Y20" i="319"/>
  <c r="Y19" i="320"/>
  <c r="R19" i="318"/>
  <c r="X14" i="320"/>
  <c r="X15" i="319"/>
  <c r="Q19" i="318"/>
  <c r="W14" i="320"/>
  <c r="W15" i="319"/>
  <c r="S19" i="318"/>
  <c r="Y15" i="319"/>
  <c r="Y14" i="320"/>
  <c r="W6" i="318"/>
  <c r="W16" i="320"/>
  <c r="W17" i="319"/>
  <c r="Y6" i="318"/>
  <c r="Y17" i="319"/>
  <c r="Y16" i="320"/>
  <c r="S20" i="318"/>
  <c r="Y15" i="320"/>
  <c r="Y16" i="319"/>
  <c r="Q20" i="318"/>
  <c r="W15" i="320"/>
  <c r="W16" i="319"/>
  <c r="R20" i="318"/>
  <c r="X15" i="320"/>
  <c r="X16" i="319"/>
  <c r="AK33" i="260"/>
  <c r="AK44" i="257"/>
  <c r="N22" i="318" l="1"/>
  <c r="X9" i="318"/>
  <c r="X19" i="320"/>
  <c r="X20" i="319"/>
  <c r="B25" i="318"/>
  <c r="N24" i="318"/>
  <c r="X6" i="318"/>
  <c r="X16" i="320"/>
  <c r="X17" i="319"/>
  <c r="B27" i="318"/>
  <c r="T25" i="319"/>
  <c r="G25" i="319"/>
  <c r="T23" i="319"/>
  <c r="B23" i="319"/>
  <c r="P24" i="320"/>
  <c r="T24" i="320"/>
  <c r="X22" i="320"/>
  <c r="L22" i="320"/>
  <c r="T23" i="320" l="1"/>
  <c r="O23" i="320"/>
  <c r="D24" i="319"/>
  <c r="T24" i="319"/>
  <c r="N23" i="318"/>
  <c r="B26" i="318"/>
</calcChain>
</file>

<file path=xl/comments1.xml><?xml version="1.0" encoding="utf-8"?>
<comments xmlns="http://schemas.openxmlformats.org/spreadsheetml/2006/main">
  <authors>
    <author>Windows User</author>
  </authors>
  <commentList>
    <comment ref="Q17" authorId="0">
      <text>
        <r>
          <rPr>
            <b/>
            <sz val="9"/>
            <color indexed="81"/>
            <rFont val="Tahoma"/>
            <family val="2"/>
          </rPr>
          <t>Windows User:</t>
        </r>
        <r>
          <rPr>
            <sz val="9"/>
            <color indexed="81"/>
            <rFont val="Tahoma"/>
            <family val="2"/>
          </rPr>
          <t xml:space="preserve">
Điểm danh đầu giờ có sau đó GVBM gọi trong suốt giờ học không thấy trả lời)</t>
        </r>
      </text>
    </comment>
    <comment ref="S22" authorId="0">
      <text>
        <r>
          <rPr>
            <sz val="9"/>
            <color indexed="81"/>
            <rFont val="Tahoma"/>
            <family val="2"/>
          </rPr>
          <t xml:space="preserve">Điểm danh đầu giờ có. Trong suốt giờ học không tương tác với GV
</t>
        </r>
      </text>
    </comment>
    <comment ref="Q23" authorId="0">
      <text>
        <r>
          <rPr>
            <b/>
            <sz val="9"/>
            <color indexed="81"/>
            <rFont val="Tahoma"/>
            <family val="2"/>
          </rPr>
          <t>Windows User:</t>
        </r>
        <r>
          <rPr>
            <sz val="9"/>
            <color indexed="81"/>
            <rFont val="Tahoma"/>
            <family val="2"/>
          </rPr>
          <t xml:space="preserve">
Điểm danh đầu giờ có sau đó GVBM gọi trong suốt giờ học không thấy trả lời)</t>
        </r>
      </text>
    </comment>
  </commentList>
</comments>
</file>

<file path=xl/comments10.xml><?xml version="1.0" encoding="utf-8"?>
<comments xmlns="http://schemas.openxmlformats.org/spreadsheetml/2006/main">
  <authors>
    <author>LSTC</author>
  </authors>
  <commentList>
    <comment ref="K5" authorId="0">
      <text>
        <r>
          <rPr>
            <b/>
            <sz val="9"/>
            <color indexed="81"/>
            <rFont val="Tahoma"/>
            <family val="2"/>
          </rPr>
          <t>LSTC:</t>
        </r>
        <r>
          <rPr>
            <sz val="9"/>
            <color indexed="81"/>
            <rFont val="Tahoma"/>
            <family val="2"/>
          </rPr>
          <t xml:space="preserve">
CHIỀU V:0</t>
        </r>
      </text>
    </comment>
  </commentList>
</comments>
</file>

<file path=xl/comments11.xml><?xml version="1.0" encoding="utf-8"?>
<comments xmlns="http://schemas.openxmlformats.org/spreadsheetml/2006/main">
  <authors>
    <author>anhtuan</author>
  </authors>
  <commentList>
    <comment ref="H5" authorId="0">
      <text>
        <r>
          <rPr>
            <b/>
            <sz val="9"/>
            <color indexed="81"/>
            <rFont val="Tahoma"/>
            <family val="2"/>
          </rPr>
          <t>anhtuan:</t>
        </r>
        <r>
          <rPr>
            <sz val="9"/>
            <color indexed="81"/>
            <rFont val="Tahoma"/>
            <family val="2"/>
          </rPr>
          <t xml:space="preserve">
V0</t>
        </r>
      </text>
    </comment>
  </commentList>
</comments>
</file>

<file path=xl/comments12.xml><?xml version="1.0" encoding="utf-8"?>
<comments xmlns="http://schemas.openxmlformats.org/spreadsheetml/2006/main">
  <authors>
    <author>anhtuan</author>
  </authors>
  <commentList>
    <comment ref="O20" authorId="0">
      <text>
        <r>
          <rPr>
            <b/>
            <sz val="9"/>
            <color indexed="81"/>
            <rFont val="Tahoma"/>
            <family val="2"/>
          </rPr>
          <t>anhtuan:</t>
        </r>
        <r>
          <rPr>
            <sz val="9"/>
            <color indexed="81"/>
            <rFont val="Tahoma"/>
            <family val="2"/>
          </rPr>
          <t xml:space="preserve">
2T</t>
        </r>
      </text>
    </comment>
  </commentList>
</comments>
</file>

<file path=xl/comments13.xml><?xml version="1.0" encoding="utf-8"?>
<comments xmlns="http://schemas.openxmlformats.org/spreadsheetml/2006/main">
  <authors>
    <author>anhtuan</author>
  </authors>
  <commentList>
    <comment ref="O5" authorId="0">
      <text>
        <r>
          <rPr>
            <b/>
            <sz val="9"/>
            <color indexed="81"/>
            <rFont val="Tahoma"/>
            <family val="2"/>
          </rPr>
          <t>anhtuan:</t>
        </r>
        <r>
          <rPr>
            <sz val="9"/>
            <color indexed="81"/>
            <rFont val="Tahoma"/>
            <family val="2"/>
          </rPr>
          <t xml:space="preserve">
V0</t>
        </r>
      </text>
    </comment>
    <comment ref="S5" authorId="0">
      <text>
        <r>
          <rPr>
            <b/>
            <sz val="9"/>
            <color indexed="81"/>
            <rFont val="Tahoma"/>
          </rPr>
          <t>anhtuan:</t>
        </r>
        <r>
          <rPr>
            <sz val="9"/>
            <color indexed="81"/>
            <rFont val="Tahoma"/>
          </rPr>
          <t xml:space="preserve">
V0</t>
        </r>
      </text>
    </comment>
  </commentList>
</comments>
</file>

<file path=xl/comments2.xml><?xml version="1.0" encoding="utf-8"?>
<comments xmlns="http://schemas.openxmlformats.org/spreadsheetml/2006/main">
  <authors>
    <author>Windows User</author>
  </authors>
  <commentList>
    <comment ref="R14" authorId="0">
      <text>
        <r>
          <rPr>
            <sz val="9"/>
            <color indexed="81"/>
            <rFont val="Tahoma"/>
            <family val="2"/>
          </rPr>
          <t xml:space="preserve">Đầu giờ điểm danh có, nhưng trong suốt quá trình học không tương tác với GV
</t>
        </r>
      </text>
    </comment>
    <comment ref="R29" authorId="0">
      <text>
        <r>
          <rPr>
            <sz val="9"/>
            <color indexed="81"/>
            <rFont val="Tahoma"/>
            <family val="2"/>
          </rPr>
          <t xml:space="preserve">Đầu giờ điểm danh có, nhưng trong suốt quá trình học không tương tác với GV
</t>
        </r>
      </text>
    </comment>
    <comment ref="R30" authorId="0">
      <text>
        <r>
          <rPr>
            <sz val="9"/>
            <color indexed="81"/>
            <rFont val="Tahoma"/>
            <family val="2"/>
          </rPr>
          <t xml:space="preserve">Đầu giờ điểm danh có, nhưng trong suốt quá trình học không tương tác với GV
</t>
        </r>
      </text>
    </comment>
  </commentList>
</comments>
</file>

<file path=xl/comments3.xml><?xml version="1.0" encoding="utf-8"?>
<comments xmlns="http://schemas.openxmlformats.org/spreadsheetml/2006/main">
  <authors>
    <author>anhtuan</author>
  </authors>
  <commentList>
    <comment ref="AE5" authorId="0">
      <text>
        <r>
          <rPr>
            <b/>
            <sz val="9"/>
            <color indexed="81"/>
            <rFont val="Tahoma"/>
            <family val="2"/>
          </rPr>
          <t>anhtuan:</t>
        </r>
        <r>
          <rPr>
            <sz val="9"/>
            <color indexed="81"/>
            <rFont val="Tahoma"/>
            <family val="2"/>
          </rPr>
          <t xml:space="preserve">
V0</t>
        </r>
      </text>
    </comment>
  </commentList>
</comments>
</file>

<file path=xl/comments4.xml><?xml version="1.0" encoding="utf-8"?>
<comments xmlns="http://schemas.openxmlformats.org/spreadsheetml/2006/main">
  <authors>
    <author>anhtuan</author>
    <author>LSTC</author>
  </authors>
  <commentList>
    <comment ref="K5" authorId="0">
      <text>
        <r>
          <rPr>
            <b/>
            <sz val="9"/>
            <color indexed="81"/>
            <rFont val="Tahoma"/>
            <family val="2"/>
          </rPr>
          <t>anhtuan:</t>
        </r>
        <r>
          <rPr>
            <sz val="9"/>
            <color indexed="81"/>
            <rFont val="Tahoma"/>
            <family val="2"/>
          </rPr>
          <t xml:space="preserve">
v0</t>
        </r>
      </text>
    </comment>
    <comment ref="L5" authorId="1">
      <text>
        <r>
          <rPr>
            <b/>
            <sz val="9"/>
            <color indexed="81"/>
            <rFont val="Tahoma"/>
            <family val="2"/>
          </rPr>
          <t>LSTC:</t>
        </r>
        <r>
          <rPr>
            <sz val="9"/>
            <color indexed="81"/>
            <rFont val="Tahoma"/>
            <family val="2"/>
          </rPr>
          <t xml:space="preserve">
V:0</t>
        </r>
      </text>
    </comment>
  </commentList>
</comments>
</file>

<file path=xl/comments5.xml><?xml version="1.0" encoding="utf-8"?>
<comments xmlns="http://schemas.openxmlformats.org/spreadsheetml/2006/main">
  <authors>
    <author>anhtuan</author>
  </authors>
  <commentList>
    <comment ref="K5" authorId="0">
      <text>
        <r>
          <rPr>
            <b/>
            <sz val="9"/>
            <color indexed="81"/>
            <rFont val="Tahoma"/>
            <family val="2"/>
          </rPr>
          <t>anhtuan:</t>
        </r>
        <r>
          <rPr>
            <sz val="9"/>
            <color indexed="81"/>
            <rFont val="Tahoma"/>
            <family val="2"/>
          </rPr>
          <t xml:space="preserve">
V0</t>
        </r>
      </text>
    </comment>
  </commentList>
</comments>
</file>

<file path=xl/comments6.xml><?xml version="1.0" encoding="utf-8"?>
<comments xmlns="http://schemas.openxmlformats.org/spreadsheetml/2006/main">
  <authors>
    <author>LSTC</author>
    <author>anhtuan</author>
  </authors>
  <commentList>
    <comment ref="H5" authorId="0">
      <text>
        <r>
          <rPr>
            <b/>
            <sz val="9"/>
            <color indexed="81"/>
            <rFont val="Tahoma"/>
            <family val="2"/>
          </rPr>
          <t>LSTC:</t>
        </r>
        <r>
          <rPr>
            <sz val="9"/>
            <color indexed="81"/>
            <rFont val="Tahoma"/>
            <family val="2"/>
          </rPr>
          <t xml:space="preserve">
V:0</t>
        </r>
      </text>
    </comment>
    <comment ref="O5" authorId="1">
      <text>
        <r>
          <rPr>
            <b/>
            <sz val="9"/>
            <color indexed="81"/>
            <rFont val="Tahoma"/>
            <family val="2"/>
          </rPr>
          <t>anhtuan:</t>
        </r>
        <r>
          <rPr>
            <sz val="9"/>
            <color indexed="81"/>
            <rFont val="Tahoma"/>
            <family val="2"/>
          </rPr>
          <t xml:space="preserve">
V0</t>
        </r>
      </text>
    </comment>
    <comment ref="R5" authorId="1">
      <text>
        <r>
          <rPr>
            <b/>
            <sz val="9"/>
            <color indexed="81"/>
            <rFont val="Tahoma"/>
            <family val="2"/>
          </rPr>
          <t>anhtuan:</t>
        </r>
        <r>
          <rPr>
            <sz val="9"/>
            <color indexed="81"/>
            <rFont val="Tahoma"/>
            <family val="2"/>
          </rPr>
          <t xml:space="preserve">
V0 21/21</t>
        </r>
      </text>
    </comment>
    <comment ref="S5" authorId="1">
      <text>
        <r>
          <rPr>
            <b/>
            <sz val="9"/>
            <color indexed="81"/>
            <rFont val="Tahoma"/>
          </rPr>
          <t>anhtuan:</t>
        </r>
        <r>
          <rPr>
            <sz val="9"/>
            <color indexed="81"/>
            <rFont val="Tahoma"/>
          </rPr>
          <t xml:space="preserve">
v0 21/21</t>
        </r>
      </text>
    </comment>
  </commentList>
</comments>
</file>

<file path=xl/comments7.xml><?xml version="1.0" encoding="utf-8"?>
<comments xmlns="http://schemas.openxmlformats.org/spreadsheetml/2006/main">
  <authors>
    <author>LSTC</author>
  </authors>
  <commentList>
    <comment ref="H5" authorId="0">
      <text>
        <r>
          <rPr>
            <b/>
            <sz val="9"/>
            <color indexed="81"/>
            <rFont val="Tahoma"/>
            <family val="2"/>
          </rPr>
          <t>LSTC:</t>
        </r>
        <r>
          <rPr>
            <sz val="9"/>
            <color indexed="81"/>
            <rFont val="Tahoma"/>
            <family val="2"/>
          </rPr>
          <t xml:space="preserve">
V:0</t>
        </r>
      </text>
    </comment>
  </commentList>
</comments>
</file>

<file path=xl/comments8.xml><?xml version="1.0" encoding="utf-8"?>
<comments xmlns="http://schemas.openxmlformats.org/spreadsheetml/2006/main">
  <authors>
    <author>anhtuan</author>
  </authors>
  <commentList>
    <comment ref="H5" authorId="0">
      <text>
        <r>
          <rPr>
            <b/>
            <sz val="9"/>
            <color indexed="81"/>
            <rFont val="Tahoma"/>
            <family val="2"/>
          </rPr>
          <t>anhtuan:</t>
        </r>
        <r>
          <rPr>
            <sz val="9"/>
            <color indexed="81"/>
            <rFont val="Tahoma"/>
            <family val="2"/>
          </rPr>
          <t xml:space="preserve">
V0</t>
        </r>
      </text>
    </comment>
    <comment ref="K5" authorId="0">
      <text>
        <r>
          <rPr>
            <b/>
            <sz val="9"/>
            <color indexed="81"/>
            <rFont val="Tahoma"/>
            <family val="2"/>
          </rPr>
          <t>anhtuan:</t>
        </r>
        <r>
          <rPr>
            <sz val="9"/>
            <color indexed="81"/>
            <rFont val="Tahoma"/>
            <family val="2"/>
          </rPr>
          <t xml:space="preserve">
V0</t>
        </r>
      </text>
    </comment>
  </commentList>
</comments>
</file>

<file path=xl/comments9.xml><?xml version="1.0" encoding="utf-8"?>
<comments xmlns="http://schemas.openxmlformats.org/spreadsheetml/2006/main">
  <authors>
    <author>anhtuan</author>
  </authors>
  <commentList>
    <comment ref="H5" authorId="0">
      <text>
        <r>
          <rPr>
            <b/>
            <sz val="9"/>
            <color indexed="81"/>
            <rFont val="Tahoma"/>
            <family val="2"/>
          </rPr>
          <t>anhtuan:</t>
        </r>
        <r>
          <rPr>
            <sz val="9"/>
            <color indexed="81"/>
            <rFont val="Tahoma"/>
            <family val="2"/>
          </rPr>
          <t xml:space="preserve">
V0</t>
        </r>
      </text>
    </comment>
  </commentList>
</comments>
</file>

<file path=xl/sharedStrings.xml><?xml version="1.0" encoding="utf-8"?>
<sst xmlns="http://schemas.openxmlformats.org/spreadsheetml/2006/main" count="2629" uniqueCount="891">
  <si>
    <t>TRƯỜNG TRUNG CẤP KINH TẾ - KỸ THUẬT NGUYỄN HỮU CẢNH</t>
  </si>
  <si>
    <t>CỘNG HÒA XÃ HỘI CHỦ NGHĨA VIỆT NAM</t>
  </si>
  <si>
    <t>Độc lập - Tự do - Hạnh phúc</t>
  </si>
  <si>
    <t>STT</t>
  </si>
  <si>
    <t>MSHS</t>
  </si>
  <si>
    <t>HỌ VÀ TÊN</t>
  </si>
  <si>
    <t>K</t>
  </si>
  <si>
    <t>P</t>
  </si>
  <si>
    <t>T</t>
  </si>
  <si>
    <t>Tài</t>
  </si>
  <si>
    <t>TỔNG CỘNG:</t>
  </si>
  <si>
    <t>Huy</t>
  </si>
  <si>
    <t>Linh</t>
  </si>
  <si>
    <t>Nguyễn Hoàng</t>
  </si>
  <si>
    <t>Tiến</t>
  </si>
  <si>
    <t>Cường</t>
  </si>
  <si>
    <t>Long</t>
  </si>
  <si>
    <t>Phú</t>
  </si>
  <si>
    <t>Thành</t>
  </si>
  <si>
    <t>Nguyễn Quốc</t>
  </si>
  <si>
    <t>Nhật</t>
  </si>
  <si>
    <t>Giang</t>
  </si>
  <si>
    <t>Nhân</t>
  </si>
  <si>
    <t>Hưng</t>
  </si>
  <si>
    <t>Trần Quốc</t>
  </si>
  <si>
    <t>Mai</t>
  </si>
  <si>
    <t>Khánh</t>
  </si>
  <si>
    <t>An</t>
  </si>
  <si>
    <t>Bảo</t>
  </si>
  <si>
    <t>Nguyễn Thành</t>
  </si>
  <si>
    <t>Đạt</t>
  </si>
  <si>
    <t>Duy</t>
  </si>
  <si>
    <t>Khang</t>
  </si>
  <si>
    <t>Nghĩa</t>
  </si>
  <si>
    <t>Quân</t>
  </si>
  <si>
    <t>Tâm</t>
  </si>
  <si>
    <t>Thanh</t>
  </si>
  <si>
    <t>Thịnh</t>
  </si>
  <si>
    <t>Ân</t>
  </si>
  <si>
    <t>Hào</t>
  </si>
  <si>
    <t>Hậu</t>
  </si>
  <si>
    <t>Hiếu</t>
  </si>
  <si>
    <t>Minh</t>
  </si>
  <si>
    <t>Nam</t>
  </si>
  <si>
    <t>Phát</t>
  </si>
  <si>
    <t>Nguyễn Thanh</t>
  </si>
  <si>
    <t>Thái</t>
  </si>
  <si>
    <t>Tú</t>
  </si>
  <si>
    <t>Vũ</t>
  </si>
  <si>
    <t>Anh</t>
  </si>
  <si>
    <t>Kiệt</t>
  </si>
  <si>
    <t>Sơn</t>
  </si>
  <si>
    <t>Nguyễn Tấn</t>
  </si>
  <si>
    <t>Tín</t>
  </si>
  <si>
    <t>Toàn</t>
  </si>
  <si>
    <t>Tuấn</t>
  </si>
  <si>
    <t>Nguyễn Tuấn</t>
  </si>
  <si>
    <t>Hiền</t>
  </si>
  <si>
    <t>Trung</t>
  </si>
  <si>
    <t>Hoàng</t>
  </si>
  <si>
    <t xml:space="preserve">Nguyễn Hữu </t>
  </si>
  <si>
    <t>Phúc</t>
  </si>
  <si>
    <t>Phương</t>
  </si>
  <si>
    <t>Nguyễn Minh</t>
  </si>
  <si>
    <t>Trí</t>
  </si>
  <si>
    <t>Bình</t>
  </si>
  <si>
    <t>Dũng</t>
  </si>
  <si>
    <t>Thuận</t>
  </si>
  <si>
    <t>Ngân</t>
  </si>
  <si>
    <t>Ngọc</t>
  </si>
  <si>
    <t>Như</t>
  </si>
  <si>
    <t>Nguyễn Hồng</t>
  </si>
  <si>
    <t>Vy</t>
  </si>
  <si>
    <t>Yến</t>
  </si>
  <si>
    <t>Khoa</t>
  </si>
  <si>
    <t>Lộc</t>
  </si>
  <si>
    <t>Nguyễn Ngọc</t>
  </si>
  <si>
    <t>Phạm Hoàng</t>
  </si>
  <si>
    <t>Sang</t>
  </si>
  <si>
    <t>Thiện</t>
  </si>
  <si>
    <t>Vinh</t>
  </si>
  <si>
    <t>Nguyễn Thị Thanh</t>
  </si>
  <si>
    <t>Nhi</t>
  </si>
  <si>
    <t>Tùng</t>
  </si>
  <si>
    <t>Nguyên</t>
  </si>
  <si>
    <t>Trúc</t>
  </si>
  <si>
    <t>Thắng</t>
  </si>
  <si>
    <t>Danh</t>
  </si>
  <si>
    <t>Hân</t>
  </si>
  <si>
    <t>Tấn</t>
  </si>
  <si>
    <t>Nguyễn Gia</t>
  </si>
  <si>
    <t>My</t>
  </si>
  <si>
    <t>Việt</t>
  </si>
  <si>
    <t>Trần Thanh</t>
  </si>
  <si>
    <t>Duyên</t>
  </si>
  <si>
    <t>Hải</t>
  </si>
  <si>
    <t>Kiên</t>
  </si>
  <si>
    <t>Thảo</t>
  </si>
  <si>
    <t>Đào Quốc</t>
  </si>
  <si>
    <t>Nguyễn Đăng</t>
  </si>
  <si>
    <t>Khôi</t>
  </si>
  <si>
    <t xml:space="preserve">Nguyễn Văn </t>
  </si>
  <si>
    <t xml:space="preserve">Nguyễn Thành </t>
  </si>
  <si>
    <t>Quý</t>
  </si>
  <si>
    <t>Tân</t>
  </si>
  <si>
    <t>Thông</t>
  </si>
  <si>
    <t>Nguyễn Thị Phương</t>
  </si>
  <si>
    <t>Lê Văn</t>
  </si>
  <si>
    <t>Phong</t>
  </si>
  <si>
    <t>Trân</t>
  </si>
  <si>
    <t>Trọng</t>
  </si>
  <si>
    <t>Pháp</t>
  </si>
  <si>
    <t>Lê Hoàng</t>
  </si>
  <si>
    <t>Mai Anh</t>
  </si>
  <si>
    <t>Cương</t>
  </si>
  <si>
    <t>Nga</t>
  </si>
  <si>
    <t>Thy</t>
  </si>
  <si>
    <t>Tiên</t>
  </si>
  <si>
    <t>Bích</t>
  </si>
  <si>
    <t>Trần Hoàng</t>
  </si>
  <si>
    <t>Lý</t>
  </si>
  <si>
    <t>Quang</t>
  </si>
  <si>
    <t>Nguyễn Văn</t>
  </si>
  <si>
    <t>Huỳnh Tấn</t>
  </si>
  <si>
    <t>Huỳnh Đăng</t>
  </si>
  <si>
    <t>Nhung</t>
  </si>
  <si>
    <t xml:space="preserve">Nguyễn Thái </t>
  </si>
  <si>
    <t>Triệu</t>
  </si>
  <si>
    <t>Hồ Thị Ngọc</t>
  </si>
  <si>
    <t>Thiên</t>
  </si>
  <si>
    <t>Hảo</t>
  </si>
  <si>
    <t>Phòng Tuyển sinh - Công tác học sinh</t>
  </si>
  <si>
    <t>Hương</t>
  </si>
  <si>
    <t>Huyền</t>
  </si>
  <si>
    <t>Thư</t>
  </si>
  <si>
    <t>Trâm</t>
  </si>
  <si>
    <t>Trang</t>
  </si>
  <si>
    <t>Châu</t>
  </si>
  <si>
    <t>Trinh</t>
  </si>
  <si>
    <t>Ngô Thanh</t>
  </si>
  <si>
    <t>Dương</t>
  </si>
  <si>
    <t>Nguyễn Phương</t>
  </si>
  <si>
    <t>Miều</t>
  </si>
  <si>
    <t>Oanh</t>
  </si>
  <si>
    <t>Quỳnh</t>
  </si>
  <si>
    <t>Nguyễn Thị Hồng</t>
  </si>
  <si>
    <t>Tuyết</t>
  </si>
  <si>
    <t>Hồng</t>
  </si>
  <si>
    <t>Quyên</t>
  </si>
  <si>
    <t>Tuyền</t>
  </si>
  <si>
    <t>Ý</t>
  </si>
  <si>
    <t>Khải</t>
  </si>
  <si>
    <t>Lê Thị Thanh</t>
  </si>
  <si>
    <t>Phan Thành</t>
  </si>
  <si>
    <t>Lâm</t>
  </si>
  <si>
    <t>Ly</t>
  </si>
  <si>
    <t>Mẫn</t>
  </si>
  <si>
    <t>Uyên</t>
  </si>
  <si>
    <t xml:space="preserve">Phạm Văn </t>
  </si>
  <si>
    <t>Hồ Thanh</t>
  </si>
  <si>
    <t>Nghi</t>
  </si>
  <si>
    <t>Nguyễn Mạnh</t>
  </si>
  <si>
    <t>Lợi</t>
  </si>
  <si>
    <t>Nguyễn Trí</t>
  </si>
  <si>
    <t>Hà</t>
  </si>
  <si>
    <t>Hùng</t>
  </si>
  <si>
    <t>Luân</t>
  </si>
  <si>
    <t>Đăng</t>
  </si>
  <si>
    <t>Nguyễn Thị Mỹ</t>
  </si>
  <si>
    <t>Lê</t>
  </si>
  <si>
    <t>Tiền</t>
  </si>
  <si>
    <t xml:space="preserve"> </t>
  </si>
  <si>
    <t>Lê Xuân</t>
  </si>
  <si>
    <t>Mạnh</t>
  </si>
  <si>
    <t>Vỹ</t>
  </si>
  <si>
    <t>Đạo</t>
  </si>
  <si>
    <t>Phạm Văn</t>
  </si>
  <si>
    <t>Nhã</t>
  </si>
  <si>
    <t>Lê Quang</t>
  </si>
  <si>
    <t>Hiệp</t>
  </si>
  <si>
    <t>Huỳnh Minh</t>
  </si>
  <si>
    <t>Vũ Hoàng</t>
  </si>
  <si>
    <r>
      <t xml:space="preserve">SỞ GIÁO DỤC VÀ ĐÀO TẠO
THÀNH PHỐ HỒ CHÍ MINH
</t>
    </r>
    <r>
      <rPr>
        <b/>
        <sz val="13"/>
        <color theme="1"/>
        <rFont val="Times New Roman"/>
        <family val="1"/>
      </rPr>
      <t>TRƯỜNG TRUNG CẤP KINH TẾ - KỸ THUẬT
NGUYỄN HỮU CẢNH</t>
    </r>
  </si>
  <si>
    <t>CỘNG HÒA XÃ HỘI CHỦ NGHĨA VIỆT NAM
Độc lập - Tự do - Hạnh phúc</t>
  </si>
  <si>
    <t>Khóa 19</t>
  </si>
  <si>
    <t>Khóa 20</t>
  </si>
  <si>
    <t>Stt</t>
  </si>
  <si>
    <t>Tên lớp</t>
  </si>
  <si>
    <t>Sĩ số lớp</t>
  </si>
  <si>
    <t>CKCT19.1</t>
  </si>
  <si>
    <t>TBN19.1</t>
  </si>
  <si>
    <t>CKCT20.1</t>
  </si>
  <si>
    <t>THUD20.3</t>
  </si>
  <si>
    <t>TBN20.3</t>
  </si>
  <si>
    <t>CKCT19.2</t>
  </si>
  <si>
    <t>TBN19.2</t>
  </si>
  <si>
    <t>CKCT20.2</t>
  </si>
  <si>
    <t>CSSĐ20.1</t>
  </si>
  <si>
    <t>CKĐL 19.1</t>
  </si>
  <si>
    <t>ĐCN19</t>
  </si>
  <si>
    <t>CKĐL 20.1</t>
  </si>
  <si>
    <t>CSSĐ20.2</t>
  </si>
  <si>
    <t>CKĐL 19.2</t>
  </si>
  <si>
    <t>TKTT19</t>
  </si>
  <si>
    <t>CKĐL 20.2</t>
  </si>
  <si>
    <t>PCMT20</t>
  </si>
  <si>
    <t>CSSĐ20.3</t>
  </si>
  <si>
    <t>CKĐL 19.3</t>
  </si>
  <si>
    <t>THUD19.1</t>
  </si>
  <si>
    <t>CKĐL 20.3</t>
  </si>
  <si>
    <t>TQW20</t>
  </si>
  <si>
    <t>CKĐL 19.4</t>
  </si>
  <si>
    <t>THUD19.2</t>
  </si>
  <si>
    <t>CKĐL 20.4</t>
  </si>
  <si>
    <t>CĐT20</t>
  </si>
  <si>
    <t>KTDN19.1</t>
  </si>
  <si>
    <t>THUD19.3</t>
  </si>
  <si>
    <t>BHST20.1</t>
  </si>
  <si>
    <t>TKĐH20.1</t>
  </si>
  <si>
    <t>KTDN19.2</t>
  </si>
  <si>
    <t>BHST20.2</t>
  </si>
  <si>
    <t>TKĐH20.2</t>
  </si>
  <si>
    <t>LGT19.1</t>
  </si>
  <si>
    <t>CĐT19</t>
  </si>
  <si>
    <t>KTDN20.1</t>
  </si>
  <si>
    <t>TKĐH20.3</t>
  </si>
  <si>
    <t>LGT19.2</t>
  </si>
  <si>
    <t>TQW19.1</t>
  </si>
  <si>
    <t>KTDN20.2</t>
  </si>
  <si>
    <t>ĐCN 20.1</t>
  </si>
  <si>
    <t>TCNH19</t>
  </si>
  <si>
    <t>TQW19.2</t>
  </si>
  <si>
    <t>TCNH20</t>
  </si>
  <si>
    <t>ĐCN 20.2</t>
  </si>
  <si>
    <t xml:space="preserve">BHST19 </t>
  </si>
  <si>
    <t>ĐTCN19</t>
  </si>
  <si>
    <t>LGT20</t>
  </si>
  <si>
    <t>TKTT20</t>
  </si>
  <si>
    <t>XNK19.1</t>
  </si>
  <si>
    <t>PCMT19</t>
  </si>
  <si>
    <t>TBN20.1</t>
  </si>
  <si>
    <t>XNK19.2</t>
  </si>
  <si>
    <t>THUD20.2</t>
  </si>
  <si>
    <t>TBN20.2</t>
  </si>
  <si>
    <t>Trễ</t>
  </si>
  <si>
    <t>vắng KP</t>
  </si>
  <si>
    <t>vắng p</t>
  </si>
  <si>
    <t xml:space="preserve">Khoa cơ khí </t>
  </si>
  <si>
    <t>Khoa Kinh tế</t>
  </si>
  <si>
    <t>Khoa TĐH - CNTT</t>
  </si>
  <si>
    <t>Khoa Điện - TKTT</t>
  </si>
  <si>
    <t xml:space="preserve">Tháng </t>
  </si>
  <si>
    <t>Năm</t>
  </si>
  <si>
    <t xml:space="preserve">                                   Thành phố Hồ Chí Minh, ngày 02 tháng 01 năm 2021</t>
  </si>
  <si>
    <t>Bảng tổng hợp học sinh khóa 19, 20 vắng trễ năm học 2020-2021</t>
  </si>
  <si>
    <t>* Ghi chú: Trong tháng học sinh vắng học từ 7 đến 10 buổi không phép kỷ luật khiển trách, từ 11 buổi trở lên kỷ luật cảnh cáo, vắng học liên tục 30 ngày không lý do đình chỉ học tập.</t>
  </si>
  <si>
    <t>Khóa 19, 20</t>
  </si>
  <si>
    <t>Tổng HS vắng không phép</t>
  </si>
  <si>
    <t>Tổng số buổi học sinh vắng học có phép trong tháng 01:</t>
  </si>
  <si>
    <t xml:space="preserve">   Tổng số buổi học sinh vắng học không phép trong tháng 01: </t>
  </si>
  <si>
    <t xml:space="preserve">Tổng số buổi học sinh đi học trễ trong tháng 01: </t>
  </si>
  <si>
    <t xml:space="preserve">Tổng HS vắng không phép </t>
  </si>
  <si>
    <t xml:space="preserve">                                   Thành phố Hồ Chí Minh, ngày 29 tháng 4 năm 2021</t>
  </si>
  <si>
    <t xml:space="preserve">Nguyễn Tiến </t>
  </si>
  <si>
    <t xml:space="preserve">Nguyễn Minh </t>
  </si>
  <si>
    <t xml:space="preserve">Nguyễn Thanh </t>
  </si>
  <si>
    <t xml:space="preserve">Trần Thị Thanh </t>
  </si>
  <si>
    <t xml:space="preserve">Trần Anh </t>
  </si>
  <si>
    <t xml:space="preserve">Nguyễn Hồng </t>
  </si>
  <si>
    <t xml:space="preserve">Mã Minh </t>
  </si>
  <si>
    <t>Bùi Thị Cẩm</t>
  </si>
  <si>
    <t xml:space="preserve">Nguyễn Hưng </t>
  </si>
  <si>
    <t xml:space="preserve">Võ Hoàng </t>
  </si>
  <si>
    <t>SÁ</t>
  </si>
  <si>
    <r>
      <t>BẢNG ĐIỂM DANH LỚP</t>
    </r>
    <r>
      <rPr>
        <b/>
        <sz val="18"/>
        <rFont val="Times New Roman"/>
        <family val="1"/>
      </rPr>
      <t xml:space="preserve"> </t>
    </r>
    <r>
      <rPr>
        <b/>
        <sz val="18"/>
        <color rgb="FFFF0000"/>
        <rFont val="Times New Roman"/>
        <family val="1"/>
      </rPr>
      <t xml:space="preserve">TC21.1 </t>
    </r>
    <r>
      <rPr>
        <b/>
        <sz val="14"/>
        <rFont val="Times New Roman"/>
        <family val="1"/>
      </rPr>
      <t>HÀNG NGÀY</t>
    </r>
  </si>
  <si>
    <r>
      <t xml:space="preserve">BẢNG ĐIỂM DANH LỚP </t>
    </r>
    <r>
      <rPr>
        <b/>
        <sz val="18"/>
        <color rgb="FFFF0000"/>
        <rFont val="Times New Roman"/>
        <family val="1"/>
      </rPr>
      <t>KTDN21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</si>
  <si>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LGT21.1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</si>
  <si>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BHST21.1</t>
    </r>
    <r>
      <rPr>
        <b/>
        <sz val="14"/>
        <color rgb="FFFF0000"/>
        <rFont val="Times New Roman"/>
        <family val="1"/>
      </rPr>
      <t xml:space="preserve"> </t>
    </r>
    <r>
      <rPr>
        <b/>
        <sz val="14"/>
        <rFont val="Times New Roman"/>
        <family val="1"/>
      </rPr>
      <t>HÀNG NGÀY</t>
    </r>
  </si>
  <si>
    <t xml:space="preserve">Nguyễn Thế Hoàng </t>
  </si>
  <si>
    <t xml:space="preserve">Trần Thị Huỳnh </t>
  </si>
  <si>
    <t>Nguyễn Minh Gia</t>
  </si>
  <si>
    <t>Đặng Gia</t>
  </si>
  <si>
    <t>Ngô Thị Hồng</t>
  </si>
  <si>
    <t>Đào</t>
  </si>
  <si>
    <t xml:space="preserve">Lê Ngọc Trúc </t>
  </si>
  <si>
    <t xml:space="preserve">Nguyễn Thị Thúy </t>
  </si>
  <si>
    <t xml:space="preserve">Nguyễn Kim </t>
  </si>
  <si>
    <t>Hoàn</t>
  </si>
  <si>
    <t>Trần Hoàng Ngọc</t>
  </si>
  <si>
    <t>Nguyễn Ánh</t>
  </si>
  <si>
    <t xml:space="preserve">Đặng Nguyễn Bảo </t>
  </si>
  <si>
    <t xml:space="preserve">Nguyễn Lê Kim </t>
  </si>
  <si>
    <t xml:space="preserve">Hồ Trọng </t>
  </si>
  <si>
    <t xml:space="preserve">Nguyễn Anh </t>
  </si>
  <si>
    <t xml:space="preserve">Trần Thị Kiều </t>
  </si>
  <si>
    <t xml:space="preserve">Trần Thị Thùy </t>
  </si>
  <si>
    <t>Dương Kim</t>
  </si>
  <si>
    <t>Đặng Kim Thảo</t>
  </si>
  <si>
    <t>Vi</t>
  </si>
  <si>
    <t xml:space="preserve">Chế Triều </t>
  </si>
  <si>
    <t xml:space="preserve">Nguyễn Quốc </t>
  </si>
  <si>
    <r>
      <t xml:space="preserve">BẢNG ĐIỂM DANH LỚP </t>
    </r>
    <r>
      <rPr>
        <b/>
        <sz val="18"/>
        <color rgb="FFFF0000"/>
        <rFont val="Times New Roman"/>
        <family val="1"/>
      </rPr>
      <t>BHST21.2</t>
    </r>
    <r>
      <rPr>
        <b/>
        <sz val="14"/>
        <color rgb="FFFF0000"/>
        <rFont val="Times New Roman"/>
        <family val="1"/>
      </rPr>
      <t xml:space="preserve"> </t>
    </r>
    <r>
      <rPr>
        <b/>
        <sz val="14"/>
        <rFont val="Times New Roman"/>
        <family val="1"/>
      </rPr>
      <t>HÀNG NGÀY</t>
    </r>
  </si>
  <si>
    <t xml:space="preserve">Võ Thành </t>
  </si>
  <si>
    <t xml:space="preserve">Nguyễn Thị Huyền </t>
  </si>
  <si>
    <t>Diệu</t>
  </si>
  <si>
    <t xml:space="preserve">Lương Nguyễn Trường </t>
  </si>
  <si>
    <t xml:space="preserve">Mạch Tấn </t>
  </si>
  <si>
    <t>Trần Ngọc Như</t>
  </si>
  <si>
    <t>Huỳnh</t>
  </si>
  <si>
    <t xml:space="preserve">Nguyễn Trầm Yến </t>
  </si>
  <si>
    <t>Trà Ngọc</t>
  </si>
  <si>
    <t xml:space="preserve">Lê Ngọc </t>
  </si>
  <si>
    <t xml:space="preserve">Nguyễn Lê Thị Tuyết </t>
  </si>
  <si>
    <t>Lý Thanh</t>
  </si>
  <si>
    <t xml:space="preserve">Nguyễn Tăng Mai </t>
  </si>
  <si>
    <t>Sâm</t>
  </si>
  <si>
    <t>Phạm Tuấn</t>
  </si>
  <si>
    <t>Đặng Quốc</t>
  </si>
  <si>
    <t xml:space="preserve">Nguyễn Hồng Bích </t>
  </si>
  <si>
    <t xml:space="preserve">Ngô Thị Cẩm </t>
  </si>
  <si>
    <t>Thúy</t>
  </si>
  <si>
    <t xml:space="preserve">Phạm Vũ Đình </t>
  </si>
  <si>
    <t>Nguyễn Trương Hà</t>
  </si>
  <si>
    <t xml:space="preserve">Huỳnh Bá </t>
  </si>
  <si>
    <t xml:space="preserve">Hoàng Thị Hà </t>
  </si>
  <si>
    <t xml:space="preserve">Trương Ngọc </t>
  </si>
  <si>
    <t xml:space="preserve">Nguyễn Hồng Bảo  </t>
  </si>
  <si>
    <t>Nguyễn Thái</t>
  </si>
  <si>
    <t>Cẩm</t>
  </si>
  <si>
    <t>Nguyễn Võ Quốc</t>
  </si>
  <si>
    <t>Cao</t>
  </si>
  <si>
    <t>Đặng Thanh</t>
  </si>
  <si>
    <t>Nguyễn Bùi Minh</t>
  </si>
  <si>
    <t>Huỳnh Thị Lệ</t>
  </si>
  <si>
    <t>Tạ Thanh</t>
  </si>
  <si>
    <t>Lê Phạm Ngọc</t>
  </si>
  <si>
    <t>Tiễn</t>
  </si>
  <si>
    <t>Đặng Thị Ngọc</t>
  </si>
  <si>
    <r>
      <t xml:space="preserve">BẢNG ĐIỂM DANH LỚP </t>
    </r>
    <r>
      <rPr>
        <b/>
        <sz val="18"/>
        <color rgb="FFFF0000"/>
        <rFont val="Times New Roman"/>
        <family val="1"/>
      </rPr>
      <t>THUD21.1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</si>
  <si>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THUD21.2</t>
    </r>
    <r>
      <rPr>
        <b/>
        <sz val="14"/>
        <color rgb="FFFF0000"/>
        <rFont val="Times New Roman"/>
        <family val="1"/>
      </rPr>
      <t xml:space="preserve"> </t>
    </r>
    <r>
      <rPr>
        <b/>
        <sz val="14"/>
        <rFont val="Times New Roman"/>
        <family val="1"/>
      </rPr>
      <t>HÀNG NGÀY</t>
    </r>
  </si>
  <si>
    <t xml:space="preserve">Huỳnh Châu Triều </t>
  </si>
  <si>
    <t xml:space="preserve">Vũ Duy </t>
  </si>
  <si>
    <t>Nguyễn Phúc</t>
  </si>
  <si>
    <t xml:space="preserve">Nguyễn Hoài </t>
  </si>
  <si>
    <t xml:space="preserve">Nguyễn Huỳnh Ngọc Quốc </t>
  </si>
  <si>
    <t xml:space="preserve">Đặng </t>
  </si>
  <si>
    <t>Brazin</t>
  </si>
  <si>
    <t xml:space="preserve">Nguyễn Phạm Quốc </t>
  </si>
  <si>
    <t xml:space="preserve">Đỗ Thành </t>
  </si>
  <si>
    <t>Đạt</t>
  </si>
  <si>
    <t xml:space="preserve">Nguyễn Đỗ </t>
  </si>
  <si>
    <t xml:space="preserve">Nguyễn Thị Kim </t>
  </si>
  <si>
    <t xml:space="preserve">Nguyễn Ngọc </t>
  </si>
  <si>
    <t xml:space="preserve">Trương Minh </t>
  </si>
  <si>
    <t xml:space="preserve">Hồ Hoàng </t>
  </si>
  <si>
    <t xml:space="preserve">Nguyễn Huy </t>
  </si>
  <si>
    <t xml:space="preserve">Huỳnh Ngọc </t>
  </si>
  <si>
    <t xml:space="preserve">Huỳnh Thạch Chí </t>
  </si>
  <si>
    <t xml:space="preserve">Trần Minh </t>
  </si>
  <si>
    <t>Ngô Vương</t>
  </si>
  <si>
    <t xml:space="preserve">Huỳnh Nguyễn Thế </t>
  </si>
  <si>
    <t>Lân</t>
  </si>
  <si>
    <t xml:space="preserve">Tiêu Thành Danh </t>
  </si>
  <si>
    <t xml:space="preserve">Lê Thị Cẩm </t>
  </si>
  <si>
    <t xml:space="preserve">Phạm Duy </t>
  </si>
  <si>
    <t xml:space="preserve">Trần Đặng Minh </t>
  </si>
  <si>
    <t>Võ Minh</t>
  </si>
  <si>
    <t>Quyền</t>
  </si>
  <si>
    <t xml:space="preserve">Chung Thanh </t>
  </si>
  <si>
    <t xml:space="preserve">Lang Trần Thành </t>
  </si>
  <si>
    <t xml:space="preserve">Nguyễn Lâm </t>
  </si>
  <si>
    <t xml:space="preserve">Lê Hiền </t>
  </si>
  <si>
    <t xml:space="preserve">Lê Tấn </t>
  </si>
  <si>
    <r>
      <t xml:space="preserve">BẢNG ĐIỂM DANH LỚP </t>
    </r>
    <r>
      <rPr>
        <b/>
        <sz val="18"/>
        <color rgb="FFFF0000"/>
        <rFont val="Times New Roman"/>
        <family val="1"/>
      </rPr>
      <t>THUD21.3</t>
    </r>
    <r>
      <rPr>
        <b/>
        <sz val="14"/>
        <color rgb="FFFF0000"/>
        <rFont val="Times New Roman"/>
        <family val="1"/>
      </rPr>
      <t xml:space="preserve"> </t>
    </r>
    <r>
      <rPr>
        <b/>
        <sz val="14"/>
        <rFont val="Times New Roman"/>
        <family val="1"/>
      </rPr>
      <t>HÀNG NGÀY</t>
    </r>
  </si>
  <si>
    <t xml:space="preserve">Cao Văn </t>
  </si>
  <si>
    <t>Bản</t>
  </si>
  <si>
    <t xml:space="preserve">Lâm Trí </t>
  </si>
  <si>
    <t>Phan Việt</t>
  </si>
  <si>
    <t>Phạm Nguyên</t>
  </si>
  <si>
    <t xml:space="preserve">Lý Anh </t>
  </si>
  <si>
    <t xml:space="preserve">Trần Lê Anh </t>
  </si>
  <si>
    <t xml:space="preserve">Lê Tuấn </t>
  </si>
  <si>
    <t xml:space="preserve">Lê Nguyễn Minh </t>
  </si>
  <si>
    <t xml:space="preserve">Hồ Phạm Ngọc </t>
  </si>
  <si>
    <t xml:space="preserve">Lê Thị Ngọc </t>
  </si>
  <si>
    <t>Nguyễn Khải</t>
  </si>
  <si>
    <t>Hồ Minh</t>
  </si>
  <si>
    <t xml:space="preserve">Nguyễn Trần Kỳ </t>
  </si>
  <si>
    <t>Ngô Anh Minh</t>
  </si>
  <si>
    <t>Lê Huỳnh Thành</t>
  </si>
  <si>
    <t xml:space="preserve">Nguyễn Trung </t>
  </si>
  <si>
    <t xml:space="preserve">Vũ Hồng </t>
  </si>
  <si>
    <t xml:space="preserve">Lê Công </t>
  </si>
  <si>
    <t>Mai Hồng Bích</t>
  </si>
  <si>
    <t xml:space="preserve">Huỳnh Minh </t>
  </si>
  <si>
    <t>Trần Hoàng Anh</t>
  </si>
  <si>
    <t xml:space="preserve">Lục Thanh </t>
  </si>
  <si>
    <t xml:space="preserve">Nguyễn Ngọc Kim </t>
  </si>
  <si>
    <t>Thang Thanh</t>
  </si>
  <si>
    <t xml:space="preserve">Trần Ngọc Thùy </t>
  </si>
  <si>
    <t xml:space="preserve">Nguyễn Quốc </t>
  </si>
  <si>
    <t>Võ Tấn</t>
  </si>
  <si>
    <r>
      <t xml:space="preserve">BẢNG ĐIỂM DANH LỚP </t>
    </r>
    <r>
      <rPr>
        <b/>
        <sz val="18"/>
        <color rgb="FFFF0000"/>
        <rFont val="Times New Roman"/>
        <family val="1"/>
      </rPr>
      <t>TKĐH 21.1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</si>
  <si>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TKĐH21.2</t>
    </r>
    <r>
      <rPr>
        <b/>
        <sz val="14"/>
        <color rgb="FFFF0000"/>
        <rFont val="Times New Roman"/>
        <family val="1"/>
      </rPr>
      <t xml:space="preserve"> </t>
    </r>
    <r>
      <rPr>
        <b/>
        <sz val="14"/>
        <rFont val="Times New Roman"/>
        <family val="1"/>
      </rPr>
      <t>HÀNG NGÀY</t>
    </r>
  </si>
  <si>
    <t xml:space="preserve">Phòng Quốc </t>
  </si>
  <si>
    <t>Võ Đức Hoài</t>
  </si>
  <si>
    <t xml:space="preserve">Dương Quý </t>
  </si>
  <si>
    <t>Võ Hoàng</t>
  </si>
  <si>
    <t>Bách</t>
  </si>
  <si>
    <t>Hồ Gia</t>
  </si>
  <si>
    <t>Nguyễn Thái Ngọc</t>
  </si>
  <si>
    <t xml:space="preserve">Nguyễn Lâm Minh </t>
  </si>
  <si>
    <t xml:space="preserve">Nguyễn Huỳnh Phúc </t>
  </si>
  <si>
    <t>Hoàng Đình</t>
  </si>
  <si>
    <t>Đông</t>
  </si>
  <si>
    <t xml:space="preserve">Đặng Thị Trúc </t>
  </si>
  <si>
    <t>Nguyễn Công Đại</t>
  </si>
  <si>
    <t>Châu Thị Thủy</t>
  </si>
  <si>
    <t xml:space="preserve">Nguyễn Hạnh </t>
  </si>
  <si>
    <t xml:space="preserve">Bùi Xuân </t>
  </si>
  <si>
    <t xml:space="preserve">Nguyễn Hoàng </t>
  </si>
  <si>
    <t xml:space="preserve">Nguyễn Lê </t>
  </si>
  <si>
    <t xml:space="preserve">Nguyễn Lâm Thanh </t>
  </si>
  <si>
    <t xml:space="preserve">Lâm Thị Huyền </t>
  </si>
  <si>
    <t>Trực</t>
  </si>
  <si>
    <t xml:space="preserve">Vũ Thanh </t>
  </si>
  <si>
    <t xml:space="preserve">Trương Quốc </t>
  </si>
  <si>
    <t xml:space="preserve">Lương Lam </t>
  </si>
  <si>
    <t>Bửu</t>
  </si>
  <si>
    <t xml:space="preserve">Vũ Ngọc Cẩm </t>
  </si>
  <si>
    <t>Mai Đình Anh</t>
  </si>
  <si>
    <t>Dương Thuận</t>
  </si>
  <si>
    <t xml:space="preserve">Toni Robin Fernandez </t>
  </si>
  <si>
    <t xml:space="preserve">Nguyễn Ngọc kim </t>
  </si>
  <si>
    <t xml:space="preserve">Nguyễn Phan Hiếu </t>
  </si>
  <si>
    <t>Lê Duy</t>
  </si>
  <si>
    <t>Niên</t>
  </si>
  <si>
    <t>Lâm Thành</t>
  </si>
  <si>
    <t>Huỳnh Nguyễn Thiện</t>
  </si>
  <si>
    <t>Bùi Nguyễn Minh</t>
  </si>
  <si>
    <t>Tần Thế</t>
  </si>
  <si>
    <t xml:space="preserve">Nguyễn Văn Tuấn </t>
  </si>
  <si>
    <t xml:space="preserve">Nguyễn Trương Chí </t>
  </si>
  <si>
    <t xml:space="preserve">Lê Xuân Phương </t>
  </si>
  <si>
    <t>Nguyễn Thị Phước</t>
  </si>
  <si>
    <t xml:space="preserve">Phạm Thanh </t>
  </si>
  <si>
    <t xml:space="preserve">Hồ Trường </t>
  </si>
  <si>
    <t>Phạm Thị Thu</t>
  </si>
  <si>
    <t xml:space="preserve">Lê Nguyễn Phương </t>
  </si>
  <si>
    <t>Nguyễn Thị Bích</t>
  </si>
  <si>
    <t xml:space="preserve">Hoàng Thị Anh </t>
  </si>
  <si>
    <t xml:space="preserve">Nguyễn Ngọc Minh </t>
  </si>
  <si>
    <t>Đỗ Ngọc</t>
  </si>
  <si>
    <t>Đặng Nguyễn Chí</t>
  </si>
  <si>
    <t xml:space="preserve">Nguyễn Phương </t>
  </si>
  <si>
    <t>Phạm Nhật</t>
  </si>
  <si>
    <t xml:space="preserve">Lê Nguyễn Tấn </t>
  </si>
  <si>
    <t xml:space="preserve">Nguyễn Phạm Phúc </t>
  </si>
  <si>
    <t xml:space="preserve">Nguyễn Hoàng Thanh </t>
  </si>
  <si>
    <t>Liêm</t>
  </si>
  <si>
    <t xml:space="preserve">Lê Nguyễn Chí </t>
  </si>
  <si>
    <t xml:space="preserve">Bùi Thiên </t>
  </si>
  <si>
    <t xml:space="preserve">Nguyễn Việt Ân </t>
  </si>
  <si>
    <t>Đặng Hoàng Quốc</t>
  </si>
  <si>
    <t xml:space="preserve">Nguyễn Lê Quốc </t>
  </si>
  <si>
    <r>
      <t xml:space="preserve">BẢNG ĐIỂM DANH LỚP </t>
    </r>
    <r>
      <rPr>
        <b/>
        <sz val="14"/>
        <color rgb="FFFF0000"/>
        <rFont val="Times New Roman"/>
        <family val="1"/>
      </rPr>
      <t>TC21.2</t>
    </r>
    <r>
      <rPr>
        <b/>
        <sz val="14"/>
        <rFont val="Times New Roman"/>
        <family val="1"/>
      </rPr>
      <t xml:space="preserve"> </t>
    </r>
    <r>
      <rPr>
        <b/>
        <sz val="14"/>
        <color rgb="FFFF0000"/>
        <rFont val="Times New Roman"/>
        <family val="1"/>
      </rPr>
      <t xml:space="preserve"> </t>
    </r>
    <r>
      <rPr>
        <b/>
        <sz val="14"/>
        <rFont val="Times New Roman"/>
        <family val="1"/>
      </rPr>
      <t>HÀNG NGÀY</t>
    </r>
  </si>
  <si>
    <t>Trần Giang</t>
  </si>
  <si>
    <t>Nguyễn Sĩ</t>
  </si>
  <si>
    <t>Đang</t>
  </si>
  <si>
    <t>Điền</t>
  </si>
  <si>
    <t>Nguyễn An Trường</t>
  </si>
  <si>
    <t>Hết</t>
  </si>
  <si>
    <t>Đỗ Thanh</t>
  </si>
  <si>
    <t>Đinh Nguyễn Đoàn</t>
  </si>
  <si>
    <t>Trần Hướng</t>
  </si>
  <si>
    <t>Nguyễn Mậu</t>
  </si>
  <si>
    <t>Khanh</t>
  </si>
  <si>
    <t>Nguyễn Hiếu</t>
  </si>
  <si>
    <t>Lễ</t>
  </si>
  <si>
    <t>Huỳnh Thị Hương</t>
  </si>
  <si>
    <t>Huỳnh Hữu</t>
  </si>
  <si>
    <t>Trần Khắc</t>
  </si>
  <si>
    <t>Trần Đại</t>
  </si>
  <si>
    <t>Châu Quang</t>
  </si>
  <si>
    <t xml:space="preserve">Trịnh Thanh </t>
  </si>
  <si>
    <t xml:space="preserve">Lê Nguyễn </t>
  </si>
  <si>
    <t xml:space="preserve">Nguyễn Ngọc Hải </t>
  </si>
  <si>
    <t xml:space="preserve">Trần Tuấn </t>
  </si>
  <si>
    <t xml:space="preserve">Nguyễn Trường </t>
  </si>
  <si>
    <t xml:space="preserve">Nguyễn Đông </t>
  </si>
  <si>
    <t>Trần Thế</t>
  </si>
  <si>
    <t>Hiển</t>
  </si>
  <si>
    <t xml:space="preserve">Trần Lê Bảo </t>
  </si>
  <si>
    <t xml:space="preserve">Phạm Nguyễn Duy </t>
  </si>
  <si>
    <t xml:space="preserve">Võ Duy </t>
  </si>
  <si>
    <t>Mai Minh</t>
  </si>
  <si>
    <t>Lê Nguyễn Thanh</t>
  </si>
  <si>
    <t>Đào Minh</t>
  </si>
  <si>
    <t xml:space="preserve">Trần Nguyễn Sơn </t>
  </si>
  <si>
    <t>Nhàn</t>
  </si>
  <si>
    <t xml:space="preserve">Lê Tất Thái </t>
  </si>
  <si>
    <t xml:space="preserve">Nguyễn Hữu Tuấn </t>
  </si>
  <si>
    <t xml:space="preserve">Tô Đình </t>
  </si>
  <si>
    <t xml:space="preserve">Phạm Trường </t>
  </si>
  <si>
    <t>Nguyễn Ngô Văn</t>
  </si>
  <si>
    <t>Thơm</t>
  </si>
  <si>
    <t>Khưu Văn</t>
  </si>
  <si>
    <t xml:space="preserve">Lê Hoài </t>
  </si>
  <si>
    <r>
      <t xml:space="preserve">BẢNG ĐIỂM DANH LỚP </t>
    </r>
    <r>
      <rPr>
        <b/>
        <sz val="20"/>
        <color rgb="FFFF0000"/>
        <rFont val="Times New Roman"/>
        <family val="1"/>
      </rPr>
      <t>ĐCN21.2</t>
    </r>
    <r>
      <rPr>
        <b/>
        <sz val="14"/>
        <color rgb="FFFF0000"/>
        <rFont val="Times New Roman"/>
        <family val="1"/>
      </rPr>
      <t xml:space="preserve"> </t>
    </r>
    <r>
      <rPr>
        <b/>
        <sz val="14"/>
        <rFont val="Times New Roman"/>
        <family val="1"/>
      </rPr>
      <t>HÀNG NGÀY</t>
    </r>
  </si>
  <si>
    <t>Văn Tuấn</t>
  </si>
  <si>
    <t xml:space="preserve">Đặng Thành </t>
  </si>
  <si>
    <t xml:space="preserve">Nguyễn Hoàng </t>
  </si>
  <si>
    <t>Hải</t>
  </si>
  <si>
    <t xml:space="preserve">Hồ Lê Phước </t>
  </si>
  <si>
    <t xml:space="preserve">Nguyễn Thế </t>
  </si>
  <si>
    <t xml:space="preserve">Nguyễn Thành Trúc </t>
  </si>
  <si>
    <t xml:space="preserve">Trương Phúc </t>
  </si>
  <si>
    <t>Loan</t>
  </si>
  <si>
    <t>Lê Trần Tấn</t>
  </si>
  <si>
    <t xml:space="preserve">Nguyễn Bảo </t>
  </si>
  <si>
    <t xml:space="preserve">Bùi Tiến </t>
  </si>
  <si>
    <t>Lực</t>
  </si>
  <si>
    <t>Phan Nguyễn Nhật</t>
  </si>
  <si>
    <t xml:space="preserve">Võ Nguyễn Quốc </t>
  </si>
  <si>
    <t xml:space="preserve">Lâm Nhựt </t>
  </si>
  <si>
    <t xml:space="preserve">Triệu Lương Hồng </t>
  </si>
  <si>
    <t xml:space="preserve">Trần Thanh </t>
  </si>
  <si>
    <t xml:space="preserve">Nguyễn Phú </t>
  </si>
  <si>
    <t xml:space="preserve">Phạm Chánh </t>
  </si>
  <si>
    <t xml:space="preserve">Bùi Đức </t>
  </si>
  <si>
    <t>Dự</t>
  </si>
  <si>
    <t xml:space="preserve">Nguyễn Lê Minh </t>
  </si>
  <si>
    <t xml:space="preserve">Phạm Tấn </t>
  </si>
  <si>
    <r>
      <t xml:space="preserve">BẢNG ĐIỂM DANH LỚP </t>
    </r>
    <r>
      <rPr>
        <b/>
        <sz val="18"/>
        <color rgb="FFFF0000"/>
        <rFont val="Times New Roman"/>
        <family val="1"/>
      </rPr>
      <t>TBN21.1</t>
    </r>
    <r>
      <rPr>
        <b/>
        <sz val="14"/>
        <rFont val="Times New Roman"/>
        <family val="1"/>
      </rPr>
      <t xml:space="preserve"> HÀNG NGÀY</t>
    </r>
  </si>
  <si>
    <t>Phan Hoàng</t>
  </si>
  <si>
    <t xml:space="preserve">Hà Mai Khánh </t>
  </si>
  <si>
    <t>Huỳnh Trung Hoàng</t>
  </si>
  <si>
    <t xml:space="preserve">Phan Bùi Quốc </t>
  </si>
  <si>
    <t>Huỳnh Triệu</t>
  </si>
  <si>
    <t xml:space="preserve">Trần Lê Gia </t>
  </si>
  <si>
    <t>Trần Ngọc</t>
  </si>
  <si>
    <t>Trương Minh Mẫn</t>
  </si>
  <si>
    <t xml:space="preserve">Nguyễn Trịnh Ngọc </t>
  </si>
  <si>
    <t xml:space="preserve">Trần Nhật </t>
  </si>
  <si>
    <t xml:space="preserve">Nguyễn Huỳnh </t>
  </si>
  <si>
    <t>Trịnh Tâm Phúc</t>
  </si>
  <si>
    <t xml:space="preserve">Đoàn Huy </t>
  </si>
  <si>
    <t xml:space="preserve">Võ Nguyễn Tấn </t>
  </si>
  <si>
    <t xml:space="preserve">Huỳnh Quốc </t>
  </si>
  <si>
    <t xml:space="preserve">Trần Quốc </t>
  </si>
  <si>
    <t>Trương</t>
  </si>
  <si>
    <t xml:space="preserve">Vay Dân </t>
  </si>
  <si>
    <r>
      <t xml:space="preserve">BẢNG ĐIỂM DANH LỚP </t>
    </r>
    <r>
      <rPr>
        <b/>
        <sz val="18"/>
        <color rgb="FFFF0000"/>
        <rFont val="Times New Roman"/>
        <family val="1"/>
      </rPr>
      <t>TBN21.2</t>
    </r>
    <r>
      <rPr>
        <b/>
        <sz val="14"/>
        <color rgb="FFFF0000"/>
        <rFont val="Times New Roman"/>
        <family val="1"/>
      </rPr>
      <t xml:space="preserve"> </t>
    </r>
    <r>
      <rPr>
        <b/>
        <sz val="14"/>
        <rFont val="Times New Roman"/>
        <family val="1"/>
      </rPr>
      <t>HÀNG NGÀY</t>
    </r>
  </si>
  <si>
    <t>Nguyễn Diệu</t>
  </si>
  <si>
    <t xml:space="preserve">Trần Gia </t>
  </si>
  <si>
    <t>Huỳnh Gia</t>
  </si>
  <si>
    <t>Hòa</t>
  </si>
  <si>
    <t>Hồ Quốc</t>
  </si>
  <si>
    <t>Nguyễn Hòa</t>
  </si>
  <si>
    <t>Võ Lê Bảo</t>
  </si>
  <si>
    <t>Lưu Nguyễn Tường</t>
  </si>
  <si>
    <t xml:space="preserve">Phạm Lan </t>
  </si>
  <si>
    <t xml:space="preserve">Vương Trần Trâm </t>
  </si>
  <si>
    <t xml:space="preserve">Vương Thị Ngọc </t>
  </si>
  <si>
    <t xml:space="preserve">Dương Nguyễn Bảo </t>
  </si>
  <si>
    <t xml:space="preserve">Trần Thị Thu </t>
  </si>
  <si>
    <t xml:space="preserve">Trương Lê Diệu </t>
  </si>
  <si>
    <t xml:space="preserve">Vũ Duy Ngọc </t>
  </si>
  <si>
    <t xml:space="preserve">Nguyễn Thị Ngọc </t>
  </si>
  <si>
    <t xml:space="preserve">Trần Thị Thiên </t>
  </si>
  <si>
    <t xml:space="preserve">Nguyễn Ngọc Thái </t>
  </si>
  <si>
    <t>Huyên</t>
  </si>
  <si>
    <t xml:space="preserve">Lê Hoàng </t>
  </si>
  <si>
    <t xml:space="preserve">Nguyễn Ngọc Khánh </t>
  </si>
  <si>
    <t xml:space="preserve">Nguyễn Thị Trúc </t>
  </si>
  <si>
    <t xml:space="preserve">Lê Văn Thu </t>
  </si>
  <si>
    <t>Mỹ</t>
  </si>
  <si>
    <t xml:space="preserve">Nguyễn Thị Thanh </t>
  </si>
  <si>
    <t xml:space="preserve">Nguyễn Ngọc Yến </t>
  </si>
  <si>
    <t xml:space="preserve">Nguyễn Thị Yến </t>
  </si>
  <si>
    <t xml:space="preserve">Phạm Huỳnh Yến </t>
  </si>
  <si>
    <t xml:space="preserve">Huỳnh Lê Ngọc </t>
  </si>
  <si>
    <t xml:space="preserve">Hoàng Thanh </t>
  </si>
  <si>
    <t xml:space="preserve">Nguyễn Ngọc Thi </t>
  </si>
  <si>
    <t>Thơ</t>
  </si>
  <si>
    <t xml:space="preserve">Lý Thị </t>
  </si>
  <si>
    <t xml:space="preserve">Võ Phan Kim </t>
  </si>
  <si>
    <t xml:space="preserve">Bùi Ngọc </t>
  </si>
  <si>
    <t>Ánh</t>
  </si>
  <si>
    <t xml:space="preserve">Huỳnh Ngọc Như </t>
  </si>
  <si>
    <r>
      <t xml:space="preserve">BẢNG ĐIỂM DANH LỚP </t>
    </r>
    <r>
      <rPr>
        <b/>
        <sz val="18"/>
        <color rgb="FFFF0000"/>
        <rFont val="Times New Roman"/>
        <family val="1"/>
      </rPr>
      <t>CSSĐ21.1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</si>
  <si>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CSSĐ21.2</t>
    </r>
    <r>
      <rPr>
        <b/>
        <sz val="14"/>
        <color rgb="FFFF0000"/>
        <rFont val="Times New Roman"/>
        <family val="1"/>
      </rPr>
      <t xml:space="preserve"> </t>
    </r>
    <r>
      <rPr>
        <b/>
        <sz val="14"/>
        <rFont val="Times New Roman"/>
        <family val="1"/>
      </rPr>
      <t>HÀNG NGÀY</t>
    </r>
  </si>
  <si>
    <t xml:space="preserve">Nguyễn Trần Bảo </t>
  </si>
  <si>
    <t xml:space="preserve">Lê Nguyễn Huyền </t>
  </si>
  <si>
    <t xml:space="preserve">Lê Nguyễn Thùy </t>
  </si>
  <si>
    <t xml:space="preserve">Cao Ngọc Phương </t>
  </si>
  <si>
    <t xml:space="preserve">Lê Anh </t>
  </si>
  <si>
    <t xml:space="preserve">Hồ Trúc </t>
  </si>
  <si>
    <t xml:space="preserve">Lê Thảo </t>
  </si>
  <si>
    <t xml:space="preserve">Huỳnh Bảo </t>
  </si>
  <si>
    <t xml:space="preserve">Nguyễn Thị Huỳnh </t>
  </si>
  <si>
    <t xml:space="preserve">Nguyễn Thị Mỹ </t>
  </si>
  <si>
    <t>Trần Dương Thanh</t>
  </si>
  <si>
    <t xml:space="preserve">Phạm Thị Thu </t>
  </si>
  <si>
    <t>Nguyễn Đặng Anh</t>
  </si>
  <si>
    <t>Hồ Bội</t>
  </si>
  <si>
    <t>Kim</t>
  </si>
  <si>
    <t>Kuo Yang</t>
  </si>
  <si>
    <t>Lin</t>
  </si>
  <si>
    <t>Trương Thị Mỹ</t>
  </si>
  <si>
    <t xml:space="preserve">Lê Thị </t>
  </si>
  <si>
    <t>Luyến</t>
  </si>
  <si>
    <t>Huỳnh Thị Cẩm</t>
  </si>
  <si>
    <t xml:space="preserve">Nguyễn Phan Quỳnh </t>
  </si>
  <si>
    <t xml:space="preserve">Phạm Thị Hoàng </t>
  </si>
  <si>
    <t>Chung Nguyễn Hoàng</t>
  </si>
  <si>
    <t>Huỳnh Lê Kim</t>
  </si>
  <si>
    <t xml:space="preserve">Khưu Kim </t>
  </si>
  <si>
    <t>Lê Phạm Thảo</t>
  </si>
  <si>
    <t xml:space="preserve">Trần Huỳnh Bảo </t>
  </si>
  <si>
    <t>Nguyễn Phạm  Quỳnh</t>
  </si>
  <si>
    <t xml:space="preserve">Nguyễn Ngọc Mai </t>
  </si>
  <si>
    <t xml:space="preserve">Ngô Thị Minh </t>
  </si>
  <si>
    <t>Trần Kim</t>
  </si>
  <si>
    <t xml:space="preserve">Nguyễn Tâm </t>
  </si>
  <si>
    <t>Trần Tuyết</t>
  </si>
  <si>
    <t xml:space="preserve">Nguyễn Thị Thu </t>
  </si>
  <si>
    <t xml:space="preserve">Lê Nhật </t>
  </si>
  <si>
    <t xml:space="preserve">Trần Kim </t>
  </si>
  <si>
    <t>Phụng</t>
  </si>
  <si>
    <t>Trần Thị Lam</t>
  </si>
  <si>
    <t xml:space="preserve">Phạm Thái Lệ </t>
  </si>
  <si>
    <t>Lê Thị Diễm</t>
  </si>
  <si>
    <t>Sương</t>
  </si>
  <si>
    <t xml:space="preserve">Đặng Nguyễn Trang </t>
  </si>
  <si>
    <t>Hoàng Thanh</t>
  </si>
  <si>
    <t>Phạm Ngọc Thanh</t>
  </si>
  <si>
    <t>Trịnh Thị Phương</t>
  </si>
  <si>
    <t>Đào Ngọc</t>
  </si>
  <si>
    <t xml:space="preserve">Đặng Ngọc Anh </t>
  </si>
  <si>
    <t xml:space="preserve">Nguyễn Thị Lan </t>
  </si>
  <si>
    <t xml:space="preserve">Huỳnh Thị Bảo </t>
  </si>
  <si>
    <t xml:space="preserve">Bùi Hoàng Kiều </t>
  </si>
  <si>
    <t xml:space="preserve">Đào Thị Thanh </t>
  </si>
  <si>
    <t xml:space="preserve">Trương Nguyễn Sao </t>
  </si>
  <si>
    <t>Tiêu Thúy</t>
  </si>
  <si>
    <t>Trương Phú</t>
  </si>
  <si>
    <t>Xuân</t>
  </si>
  <si>
    <t xml:space="preserve">Dương Trương Thánh Nữ Hoàng </t>
  </si>
  <si>
    <t>Lê Việt</t>
  </si>
  <si>
    <t xml:space="preserve">Lê Thị Kim </t>
  </si>
  <si>
    <t xml:space="preserve">Châu Huỳnh </t>
  </si>
  <si>
    <r>
      <t xml:space="preserve">BẢNG ĐIỂM DANH LỚP </t>
    </r>
    <r>
      <rPr>
        <b/>
        <sz val="18"/>
        <color rgb="FFFF0000"/>
        <rFont val="Times New Roman"/>
        <family val="1"/>
      </rPr>
      <t>CSSĐ21.3</t>
    </r>
    <r>
      <rPr>
        <b/>
        <sz val="14"/>
        <color rgb="FFFF0000"/>
        <rFont val="Times New Roman"/>
        <family val="1"/>
      </rPr>
      <t xml:space="preserve"> </t>
    </r>
    <r>
      <rPr>
        <b/>
        <sz val="14"/>
        <rFont val="Times New Roman"/>
        <family val="1"/>
      </rPr>
      <t>HÀNG NGÀY</t>
    </r>
  </si>
  <si>
    <t xml:space="preserve">Trần Thị Thúy </t>
  </si>
  <si>
    <t>Đức</t>
  </si>
  <si>
    <t>Nguyễn Như</t>
  </si>
  <si>
    <t xml:space="preserve">Huỳnh Thanh </t>
  </si>
  <si>
    <t>Lê Ngô Nhật</t>
  </si>
  <si>
    <t>Lai</t>
  </si>
  <si>
    <t xml:space="preserve">Nguyễn Đỗ Khánh </t>
  </si>
  <si>
    <t xml:space="preserve">Nguyễn Khánh </t>
  </si>
  <si>
    <t>Hoàng Kim</t>
  </si>
  <si>
    <t xml:space="preserve">Hoàng Kim </t>
  </si>
  <si>
    <t xml:space="preserve">Huỳnh Kim </t>
  </si>
  <si>
    <t xml:space="preserve">Trần Thuỵ Phương </t>
  </si>
  <si>
    <t xml:space="preserve">Châu Bảo </t>
  </si>
  <si>
    <t xml:space="preserve">Nguyễn Quỳnh </t>
  </si>
  <si>
    <t xml:space="preserve">Nguyễn Thị Mai </t>
  </si>
  <si>
    <t xml:space="preserve">Nguyễn Hoàng Uyển </t>
  </si>
  <si>
    <t>Lê Thị</t>
  </si>
  <si>
    <t>Sa</t>
  </si>
  <si>
    <t xml:space="preserve">Nguyễn Hoàng Phương </t>
  </si>
  <si>
    <t xml:space="preserve">Nguyễn Thị Kim </t>
  </si>
  <si>
    <t>Thoa</t>
  </si>
  <si>
    <t xml:space="preserve">Hoàn Thị Thuỷ </t>
  </si>
  <si>
    <t xml:space="preserve">Lê Thị Thủy </t>
  </si>
  <si>
    <t>Nhữ Huệ</t>
  </si>
  <si>
    <t xml:space="preserve">Nguyễn Thị Thuỳ </t>
  </si>
  <si>
    <t xml:space="preserve">Nguyễn Cao Hữu </t>
  </si>
  <si>
    <r>
      <t xml:space="preserve">BẢNG ĐIỂM DANH LỚP </t>
    </r>
    <r>
      <rPr>
        <b/>
        <sz val="18"/>
        <color rgb="FFFF0000"/>
        <rFont val="Times New Roman"/>
        <family val="1"/>
      </rPr>
      <t>TKTT21</t>
    </r>
    <r>
      <rPr>
        <b/>
        <sz val="14"/>
        <color rgb="FFFF0000"/>
        <rFont val="Times New Roman"/>
        <family val="1"/>
      </rPr>
      <t xml:space="preserve"> </t>
    </r>
    <r>
      <rPr>
        <b/>
        <sz val="14"/>
        <rFont val="Times New Roman"/>
        <family val="1"/>
      </rPr>
      <t>HÀNG NGÀY</t>
    </r>
  </si>
  <si>
    <t xml:space="preserve">Lý Quốc </t>
  </si>
  <si>
    <t xml:space="preserve">Nguyễn Dương Gia </t>
  </si>
  <si>
    <t xml:space="preserve">Hoàng Xuân </t>
  </si>
  <si>
    <t xml:space="preserve">Võ Ngọc Minh </t>
  </si>
  <si>
    <t xml:space="preserve">Trần Thị Mỹ </t>
  </si>
  <si>
    <t xml:space="preserve">Đặng Trần Gia </t>
  </si>
  <si>
    <t xml:space="preserve">Huỳnh Thị Ngọc </t>
  </si>
  <si>
    <t>Nguyễn Võ Nguyên</t>
  </si>
  <si>
    <t>Võ Thị Hồng</t>
  </si>
  <si>
    <t xml:space="preserve">Nguyễn Thị Như Thanh </t>
  </si>
  <si>
    <t xml:space="preserve">Phạm Hoàng Bảo </t>
  </si>
  <si>
    <t xml:space="preserve">Hồ Vinh </t>
  </si>
  <si>
    <t>Được</t>
  </si>
  <si>
    <t xml:space="preserve">Nguyễn Mai Đăng </t>
  </si>
  <si>
    <t xml:space="preserve">Võ Thị Bé </t>
  </si>
  <si>
    <t>Lưu Công</t>
  </si>
  <si>
    <r>
      <t>BẢNG ĐIỂM DANH LỚP</t>
    </r>
    <r>
      <rPr>
        <b/>
        <sz val="18"/>
        <rFont val="Times New Roman"/>
        <family val="1"/>
      </rPr>
      <t xml:space="preserve"> </t>
    </r>
    <r>
      <rPr>
        <b/>
        <sz val="18"/>
        <color rgb="FFFF0000"/>
        <rFont val="Times New Roman"/>
        <family val="1"/>
      </rPr>
      <t xml:space="preserve">TC21.3 </t>
    </r>
    <r>
      <rPr>
        <b/>
        <sz val="14"/>
        <rFont val="Times New Roman"/>
        <family val="1"/>
      </rPr>
      <t>HÀNG NGÀY</t>
    </r>
  </si>
  <si>
    <t>Bùi Thanh</t>
  </si>
  <si>
    <t>Bùi Ngọc</t>
  </si>
  <si>
    <t xml:space="preserve">Trần Nguyễn Nguyên </t>
  </si>
  <si>
    <t>Chương</t>
  </si>
  <si>
    <t xml:space="preserve">Lâm Thành </t>
  </si>
  <si>
    <t xml:space="preserve">Lê Nguyễn Hữu </t>
  </si>
  <si>
    <t xml:space="preserve">Lê Quốc </t>
  </si>
  <si>
    <t xml:space="preserve">Nguyễn Hoàng Thiên </t>
  </si>
  <si>
    <t xml:space="preserve">Lê Nguyên Gia </t>
  </si>
  <si>
    <t xml:space="preserve">Thạch Gia </t>
  </si>
  <si>
    <t xml:space="preserve">Đặng Văn </t>
  </si>
  <si>
    <t>Ngô Nguyễn Thuận</t>
  </si>
  <si>
    <t xml:space="preserve">Trương Văn </t>
  </si>
  <si>
    <t>Dương Loan An</t>
  </si>
  <si>
    <t xml:space="preserve">Nguyễn Huỳnh Minh </t>
  </si>
  <si>
    <t xml:space="preserve">Lê Huỳnh Thanh </t>
  </si>
  <si>
    <t>Cao Minh</t>
  </si>
  <si>
    <t xml:space="preserve">Nguyễn Tuấn </t>
  </si>
  <si>
    <t xml:space="preserve">Đỗ  Ngọc </t>
  </si>
  <si>
    <t>Huỳnh Phước</t>
  </si>
  <si>
    <t>Chu Hữu</t>
  </si>
  <si>
    <t xml:space="preserve">Nguyễn Gia </t>
  </si>
  <si>
    <r>
      <t>BẢNG ĐIỂM DANH LỚP</t>
    </r>
    <r>
      <rPr>
        <b/>
        <sz val="18"/>
        <rFont val="Times New Roman"/>
        <family val="1"/>
      </rPr>
      <t xml:space="preserve"> </t>
    </r>
    <r>
      <rPr>
        <b/>
        <sz val="18"/>
        <color rgb="FFFF0000"/>
        <rFont val="Times New Roman"/>
        <family val="1"/>
      </rPr>
      <t xml:space="preserve">CKCT21 </t>
    </r>
    <r>
      <rPr>
        <b/>
        <sz val="14"/>
        <rFont val="Times New Roman"/>
        <family val="1"/>
      </rPr>
      <t>HÀNG NGÀY</t>
    </r>
  </si>
  <si>
    <t>Lưu Gia</t>
  </si>
  <si>
    <t>Đinh Kim</t>
  </si>
  <si>
    <t>Phan Tiến</t>
  </si>
  <si>
    <t>Nguyễn Đoàn Trung</t>
  </si>
  <si>
    <t>Hoài</t>
  </si>
  <si>
    <t xml:space="preserve">Nguyễn Tấn Phi Hùng </t>
  </si>
  <si>
    <t xml:space="preserve">Thái Võ Hoàng </t>
  </si>
  <si>
    <t xml:space="preserve">Trần Văn </t>
  </si>
  <si>
    <t>Công</t>
  </si>
  <si>
    <t>Đỉnh</t>
  </si>
  <si>
    <t xml:space="preserve">Danh Nhựt </t>
  </si>
  <si>
    <t xml:space="preserve">Nguyễn Trần Phước </t>
  </si>
  <si>
    <t xml:space="preserve">Đỗ Hoàng </t>
  </si>
  <si>
    <t xml:space="preserve">Nguyễn Trần </t>
  </si>
  <si>
    <t xml:space="preserve">Nguyễn Lâm Chí </t>
  </si>
  <si>
    <t xml:space="preserve">Nguyễn Công </t>
  </si>
  <si>
    <t xml:space="preserve">Tất An Bình </t>
  </si>
  <si>
    <t xml:space="preserve">Huỳnh Văn </t>
  </si>
  <si>
    <t>Thao</t>
  </si>
  <si>
    <t xml:space="preserve">Đặng ngọc thái </t>
  </si>
  <si>
    <r>
      <t>BẢNG ĐIỂM DANH LỚP</t>
    </r>
    <r>
      <rPr>
        <b/>
        <sz val="18"/>
        <rFont val="Times New Roman"/>
        <family val="1"/>
      </rPr>
      <t xml:space="preserve"> </t>
    </r>
    <r>
      <rPr>
        <b/>
        <sz val="18"/>
        <color rgb="FFFF0000"/>
        <rFont val="Times New Roman"/>
        <family val="1"/>
      </rPr>
      <t xml:space="preserve">CKĐL21.1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</si>
  <si>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CKĐL21.2 </t>
    </r>
    <r>
      <rPr>
        <b/>
        <sz val="14"/>
        <rFont val="Times New Roman"/>
        <family val="1"/>
      </rPr>
      <t>HÀNG NGÀY</t>
    </r>
  </si>
  <si>
    <t xml:space="preserve">Phan Nguyễn Thành </t>
  </si>
  <si>
    <t xml:space="preserve">Vũ Thành </t>
  </si>
  <si>
    <t>Nguyễn Trần Phước</t>
  </si>
  <si>
    <t xml:space="preserve">Đinh Duy </t>
  </si>
  <si>
    <t xml:space="preserve">Trần Nguyễn </t>
  </si>
  <si>
    <t>Phạm Đăng</t>
  </si>
  <si>
    <t xml:space="preserve">Phạm Anh </t>
  </si>
  <si>
    <t>Bùi Gia</t>
  </si>
  <si>
    <t>Lý Thiên</t>
  </si>
  <si>
    <t xml:space="preserve">Lưu Hải </t>
  </si>
  <si>
    <t>Trịnh Tấn</t>
  </si>
  <si>
    <t xml:space="preserve">Nguyễn Mai Trọng </t>
  </si>
  <si>
    <t>Lê Trần Anh</t>
  </si>
  <si>
    <t xml:space="preserve">Phan Nguyễn Nhật </t>
  </si>
  <si>
    <t xml:space="preserve">Nguyễn Bùi Quang </t>
  </si>
  <si>
    <t xml:space="preserve">Nguyễn Chí </t>
  </si>
  <si>
    <t>Dương Minh</t>
  </si>
  <si>
    <t xml:space="preserve">Trần Thành </t>
  </si>
  <si>
    <t xml:space="preserve">Lê Đại </t>
  </si>
  <si>
    <t>Lê Võ Hồng</t>
  </si>
  <si>
    <t xml:space="preserve">Nguyễn Vĩ </t>
  </si>
  <si>
    <r>
      <t>BẢNG ĐIỂM DANH LỚP</t>
    </r>
    <r>
      <rPr>
        <b/>
        <sz val="18"/>
        <rFont val="Times New Roman"/>
        <family val="1"/>
      </rPr>
      <t xml:space="preserve"> </t>
    </r>
    <r>
      <rPr>
        <b/>
        <sz val="18"/>
        <color rgb="FFFF0000"/>
        <rFont val="Times New Roman"/>
        <family val="1"/>
      </rPr>
      <t xml:space="preserve">CNOT21.2 </t>
    </r>
    <r>
      <rPr>
        <b/>
        <sz val="14"/>
        <rFont val="Times New Roman"/>
        <family val="1"/>
      </rPr>
      <t>HÀNG NGÀY</t>
    </r>
  </si>
  <si>
    <t xml:space="preserve">Nguyễn Trương Tuấn </t>
  </si>
  <si>
    <t xml:space="preserve">Dương Thái </t>
  </si>
  <si>
    <t>Lâm Gia</t>
  </si>
  <si>
    <t xml:space="preserve">Đào Tiến </t>
  </si>
  <si>
    <t xml:space="preserve">Vũ Lê Trường </t>
  </si>
  <si>
    <t>Phạm Trần Ngọc</t>
  </si>
  <si>
    <t>Lê Văn Gia</t>
  </si>
  <si>
    <t xml:space="preserve">Dương Phạm Mạnh </t>
  </si>
  <si>
    <t xml:space="preserve">Lý Thái </t>
  </si>
  <si>
    <t xml:space="preserve">Hồ Thanh </t>
  </si>
  <si>
    <t xml:space="preserve">Hồ Quốc </t>
  </si>
  <si>
    <t xml:space="preserve">Đỗ Tấn </t>
  </si>
  <si>
    <t xml:space="preserve">Vương Hoài </t>
  </si>
  <si>
    <t xml:space="preserve">Nhân </t>
  </si>
  <si>
    <t xml:space="preserve">Trương Lê Ngọc </t>
  </si>
  <si>
    <t xml:space="preserve">Nguyễn Vũ </t>
  </si>
  <si>
    <t xml:space="preserve">Trịnh Hoàng </t>
  </si>
  <si>
    <t xml:space="preserve">Đỗ Anh </t>
  </si>
  <si>
    <t>Lê Nguyễn Hoàng</t>
  </si>
  <si>
    <t xml:space="preserve">Nguyễn Phi </t>
  </si>
  <si>
    <t xml:space="preserve">Huỳnh Tấn </t>
  </si>
  <si>
    <t xml:space="preserve">Thái Văn </t>
  </si>
  <si>
    <t xml:space="preserve">Nguyễn Tài </t>
  </si>
  <si>
    <r>
      <t xml:space="preserve">BẢNG ĐIỂM DANH LỚP </t>
    </r>
    <r>
      <rPr>
        <b/>
        <sz val="18"/>
        <color rgb="FFFF0000"/>
        <rFont val="Times New Roman"/>
        <family val="1"/>
      </rPr>
      <t>ĐCN21.1</t>
    </r>
    <r>
      <rPr>
        <b/>
        <sz val="14"/>
        <color rgb="FFFF0000"/>
        <rFont val="Times New Roman"/>
        <family val="1"/>
      </rPr>
      <t xml:space="preserve"> </t>
    </r>
    <r>
      <rPr>
        <b/>
        <sz val="14"/>
        <rFont val="Times New Roman"/>
        <family val="1"/>
      </rPr>
      <t>HÀNG NGÀY</t>
    </r>
  </si>
  <si>
    <t>CKCT21</t>
  </si>
  <si>
    <t>CKĐL 21.1</t>
  </si>
  <si>
    <t>Nguyễn Ngọc Nhã</t>
  </si>
  <si>
    <t>Thu</t>
  </si>
  <si>
    <t>Mang Bảo</t>
  </si>
  <si>
    <t>2K</t>
  </si>
  <si>
    <t>Nguyễn Choi Hạ</t>
  </si>
  <si>
    <t>Di</t>
  </si>
  <si>
    <t>Hằng</t>
  </si>
  <si>
    <t xml:space="preserve">Trần Đỗ Thanh </t>
  </si>
  <si>
    <t xml:space="preserve">Nguyễn Nữ Kim </t>
  </si>
  <si>
    <t xml:space="preserve">Knappe Patrick Lê </t>
  </si>
  <si>
    <t xml:space="preserve">Dương Tuấn </t>
  </si>
  <si>
    <t>Cường</t>
  </si>
  <si>
    <t xml:space="preserve">Huỳnh Triệu </t>
  </si>
  <si>
    <t>Đỗ Đức</t>
  </si>
  <si>
    <t xml:space="preserve">Đào Duy </t>
  </si>
  <si>
    <t>Ngô Nguyễn Thanh</t>
  </si>
  <si>
    <t>Trần Lưu Minh</t>
  </si>
  <si>
    <t>Phước</t>
  </si>
  <si>
    <t>Nguyễn Trường</t>
  </si>
  <si>
    <t xml:space="preserve">Hà Huỳnh Đức </t>
  </si>
  <si>
    <t xml:space="preserve">Trần Thế </t>
  </si>
  <si>
    <t xml:space="preserve">Chu Mạnh </t>
  </si>
  <si>
    <t>Nguyễn</t>
  </si>
  <si>
    <t xml:space="preserve">Lê Thuận </t>
  </si>
  <si>
    <t xml:space="preserve">Vương Quang </t>
  </si>
  <si>
    <t xml:space="preserve">Mạch Các </t>
  </si>
  <si>
    <t>Các</t>
  </si>
  <si>
    <t xml:space="preserve">Nguyễn Võ Khang </t>
  </si>
  <si>
    <t>Nguyễn Viết</t>
  </si>
  <si>
    <t>Ái</t>
  </si>
  <si>
    <t xml:space="preserve">Nguyễn Đạt Gia </t>
  </si>
  <si>
    <t xml:space="preserve">Phạm Gia </t>
  </si>
  <si>
    <t xml:space="preserve">Võ Minh </t>
  </si>
  <si>
    <t xml:space="preserve">Trần Trung </t>
  </si>
  <si>
    <t xml:space="preserve">Huỳnh Tính </t>
  </si>
  <si>
    <t xml:space="preserve">Lê Nguyễn Thúy </t>
  </si>
  <si>
    <t>Vân</t>
  </si>
  <si>
    <t>Lê Ngọc Minh</t>
  </si>
  <si>
    <t>Vương</t>
  </si>
  <si>
    <t xml:space="preserve">Lê Thị Ánh </t>
  </si>
  <si>
    <t>Văn Ngọc Lan</t>
  </si>
  <si>
    <t xml:space="preserve">Phạm Ngô Minh </t>
  </si>
  <si>
    <t>Bùi Anh Hạnh</t>
  </si>
  <si>
    <t xml:space="preserve">Nguyễn Võ Trung </t>
  </si>
  <si>
    <t>Trần Lê Gia</t>
  </si>
  <si>
    <t>Hạnh</t>
  </si>
  <si>
    <t xml:space="preserve">Nguyễn Thị </t>
  </si>
  <si>
    <t>Đỗ Thị Mỹ</t>
  </si>
  <si>
    <t>Nguyễn Thị</t>
  </si>
  <si>
    <t>Lành</t>
  </si>
  <si>
    <t xml:space="preserve">Hoàng Diệu </t>
  </si>
  <si>
    <t>Phạm Phương</t>
  </si>
  <si>
    <t>Nguyễn Xuân</t>
  </si>
  <si>
    <t xml:space="preserve">Nguyễn Phạm Kim </t>
  </si>
  <si>
    <t>Nguyễn Phạm Hoài</t>
  </si>
  <si>
    <t xml:space="preserve">Phùng Ngọc </t>
  </si>
  <si>
    <t xml:space="preserve">Phụng </t>
  </si>
  <si>
    <t>Trần Lê Anh</t>
  </si>
  <si>
    <t xml:space="preserve">Lê Quế </t>
  </si>
  <si>
    <t xml:space="preserve">Nguyễn Vy </t>
  </si>
  <si>
    <t xml:space="preserve">Lê Trúc </t>
  </si>
  <si>
    <t>Phạm Nguyễn Thủy</t>
  </si>
  <si>
    <t>Vũ Anh</t>
  </si>
  <si>
    <t xml:space="preserve">Nguyễn Huỳnh Thanh </t>
  </si>
  <si>
    <t xml:space="preserve">Huỳnh Thị Thanh </t>
  </si>
  <si>
    <t>Đỗ Hương Thảo</t>
  </si>
  <si>
    <t xml:space="preserve">Nguyễn Thị Tường </t>
  </si>
  <si>
    <t>Danh Thị Sà</t>
  </si>
  <si>
    <t>Rinh</t>
  </si>
  <si>
    <t xml:space="preserve">Nguyễn Tường Thúy </t>
  </si>
  <si>
    <t>Bùi Khánh</t>
  </si>
  <si>
    <t xml:space="preserve">Trịnh Lê Hoàng Gia </t>
  </si>
  <si>
    <t>Trần Thị Thúy</t>
  </si>
  <si>
    <t>Phạm Thúy</t>
  </si>
  <si>
    <t>Hồ</t>
  </si>
  <si>
    <t xml:space="preserve">Nguyễn Nhơn </t>
  </si>
  <si>
    <t xml:space="preserve">Nguyễn Phan Lê </t>
  </si>
  <si>
    <t>Bùi Nguyễn Kim</t>
  </si>
  <si>
    <t xml:space="preserve">Võ Thị Yến </t>
  </si>
  <si>
    <t xml:space="preserve">Trần Ngọc Mẫn </t>
  </si>
  <si>
    <t xml:space="preserve">Tôn Trần Bảo </t>
  </si>
  <si>
    <t xml:space="preserve">Nguyễn Lý Thanh </t>
  </si>
  <si>
    <t xml:space="preserve">Lê Minh </t>
  </si>
  <si>
    <t xml:space="preserve">Nông Thị Xuân </t>
  </si>
  <si>
    <t xml:space="preserve">Lê Bá </t>
  </si>
  <si>
    <t xml:space="preserve">Danh </t>
  </si>
  <si>
    <t xml:space="preserve">Huỳnh Hữu </t>
  </si>
  <si>
    <t xml:space="preserve">Võ Thiên </t>
  </si>
  <si>
    <t xml:space="preserve">Ngô Ngọc Thúy </t>
  </si>
  <si>
    <t>Nguyễn Bích</t>
  </si>
  <si>
    <t>Tường</t>
  </si>
  <si>
    <t xml:space="preserve">Lê Nguyễn Yến </t>
  </si>
  <si>
    <t xml:space="preserve">Nguyễn Minh Lúa </t>
  </si>
  <si>
    <t>Vàng</t>
  </si>
  <si>
    <t xml:space="preserve">Quách Anh  </t>
  </si>
  <si>
    <t xml:space="preserve">Đặng Lê Kim </t>
  </si>
  <si>
    <t>Võ Lê Hoàng</t>
  </si>
  <si>
    <t xml:space="preserve">Trần </t>
  </si>
  <si>
    <t>Trần Trọng</t>
  </si>
  <si>
    <t xml:space="preserve">Phạm Tú </t>
  </si>
  <si>
    <t xml:space="preserve">Lâm Tiến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</si>
</sst>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_(* #.##0_);_(* \(#.##0\);_(* &quot;-&quot;_);_(@_)"/>
    <numFmt numFmtId="165" formatCode="dd"/>
    <numFmt numFmtId="166" formatCode="&quot;T&quot;General"/>
  </numFmts>
  <fonts count="107">
    <font>
      <b/>
      <sz val="10"/>
      <name val="VNI-Times"/>
      <charset val="134"/>
    </font>
    <font>
      <sz val="13"/>
      <name val="Times New Roman"/>
      <family val="1"/>
    </font>
    <font>
      <b/>
      <sz val="16"/>
      <name val="Times New Roman"/>
      <family val="1"/>
    </font>
    <font>
      <b/>
      <sz val="12"/>
      <name val="Times New Roman"/>
      <family val="1"/>
    </font>
    <font>
      <sz val="12"/>
      <name val="Times New Roman"/>
      <family val="1"/>
    </font>
    <font>
      <b/>
      <sz val="14"/>
      <name val="VNI-Times"/>
    </font>
    <font>
      <b/>
      <sz val="12"/>
      <name val="VNI-Times"/>
    </font>
    <font>
      <b/>
      <sz val="16"/>
      <color rgb="FFFF0000"/>
      <name val="Times New Roman"/>
      <family val="1"/>
    </font>
    <font>
      <b/>
      <sz val="12"/>
      <color indexed="8"/>
      <name val="Times New Roman"/>
      <family val="1"/>
    </font>
    <font>
      <b/>
      <sz val="13"/>
      <color rgb="FFFF0000"/>
      <name val="Times New Roman"/>
      <family val="1"/>
    </font>
    <font>
      <b/>
      <sz val="15"/>
      <name val="Times New Roman"/>
      <family val="1"/>
    </font>
    <font>
      <sz val="12"/>
      <color indexed="62"/>
      <name val="Arial"/>
      <family val="2"/>
    </font>
    <font>
      <sz val="12"/>
      <color indexed="8"/>
      <name val="Arial"/>
      <family val="2"/>
    </font>
    <font>
      <sz val="12"/>
      <color indexed="9"/>
      <name val="Arial"/>
      <family val="2"/>
    </font>
    <font>
      <sz val="12"/>
      <color indexed="10"/>
      <name val="Arial"/>
      <family val="2"/>
    </font>
    <font>
      <b/>
      <sz val="12"/>
      <color indexed="8"/>
      <name val="Arial"/>
      <family val="2"/>
    </font>
    <font>
      <sz val="11"/>
      <color indexed="8"/>
      <name val="Calibri"/>
      <family val="2"/>
    </font>
    <font>
      <sz val="12"/>
      <color indexed="60"/>
      <name val="Arial"/>
      <family val="2"/>
    </font>
    <font>
      <sz val="12"/>
      <color indexed="20"/>
      <name val="Arial"/>
      <family val="2"/>
    </font>
    <font>
      <sz val="12"/>
      <color indexed="52"/>
      <name val="Arial"/>
      <family val="2"/>
    </font>
    <font>
      <b/>
      <sz val="11"/>
      <color indexed="56"/>
      <name val="Arial"/>
      <family val="2"/>
    </font>
    <font>
      <sz val="10"/>
      <name val="VNI-Times"/>
    </font>
    <font>
      <sz val="12"/>
      <name val="VNI-Times"/>
    </font>
    <font>
      <sz val="11"/>
      <color indexed="9"/>
      <name val="Calibri"/>
      <family val="2"/>
    </font>
    <font>
      <sz val="12"/>
      <color indexed="17"/>
      <name val="Arial"/>
      <family val="2"/>
    </font>
    <font>
      <b/>
      <sz val="18"/>
      <color indexed="56"/>
      <name val="Cambria"/>
      <family val="1"/>
    </font>
    <font>
      <sz val="11"/>
      <color indexed="17"/>
      <name val="Calibri"/>
      <family val="2"/>
    </font>
    <font>
      <i/>
      <sz val="12"/>
      <color indexed="23"/>
      <name val="Arial"/>
      <family val="2"/>
    </font>
    <font>
      <b/>
      <sz val="12"/>
      <color indexed="9"/>
      <name val="Arial"/>
      <family val="2"/>
    </font>
    <font>
      <b/>
      <sz val="12"/>
      <color indexed="63"/>
      <name val="Arial"/>
      <family val="2"/>
    </font>
    <font>
      <sz val="11"/>
      <color indexed="20"/>
      <name val="Calibri"/>
      <family val="2"/>
    </font>
    <font>
      <b/>
      <sz val="13"/>
      <color indexed="56"/>
      <name val="Arial"/>
      <family val="2"/>
    </font>
    <font>
      <b/>
      <sz val="15"/>
      <color indexed="56"/>
      <name val="Arial"/>
      <family val="2"/>
    </font>
    <font>
      <b/>
      <sz val="11"/>
      <color indexed="8"/>
      <name val="Calibri"/>
      <family val="2"/>
    </font>
    <font>
      <b/>
      <sz val="12"/>
      <color indexed="52"/>
      <name val="Arial"/>
      <family val="2"/>
    </font>
    <font>
      <b/>
      <sz val="11"/>
      <color indexed="56"/>
      <name val="Calibri"/>
      <family val="2"/>
    </font>
    <font>
      <i/>
      <sz val="11"/>
      <color indexed="23"/>
      <name val="Calibri"/>
      <family val="2"/>
    </font>
    <font>
      <sz val="11"/>
      <color indexed="52"/>
      <name val="Calibri"/>
      <family val="2"/>
    </font>
    <font>
      <b/>
      <sz val="11"/>
      <color indexed="52"/>
      <name val="Calibri"/>
      <family val="2"/>
    </font>
    <font>
      <b/>
      <sz val="11"/>
      <color indexed="9"/>
      <name val="Calibri"/>
      <family val="2"/>
    </font>
    <font>
      <b/>
      <sz val="15"/>
      <color indexed="56"/>
      <name val="Calibri"/>
      <family val="2"/>
    </font>
    <font>
      <b/>
      <sz val="13"/>
      <color indexed="56"/>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b/>
      <sz val="10"/>
      <name val="VNI-Times"/>
    </font>
    <font>
      <sz val="12"/>
      <color rgb="FFFF0000"/>
      <name val="Times New Roman"/>
      <family val="1"/>
    </font>
    <font>
      <b/>
      <sz val="12"/>
      <color rgb="FFFF0000"/>
      <name val="Times New Roman"/>
      <family val="1"/>
    </font>
    <font>
      <b/>
      <sz val="12"/>
      <color rgb="FFFF0000"/>
      <name val="VNI-Times"/>
    </font>
    <font>
      <sz val="12"/>
      <color theme="1"/>
      <name val="Times New Roman"/>
      <family val="1"/>
    </font>
    <font>
      <sz val="14"/>
      <name val="Times New Roman"/>
      <family val="1"/>
    </font>
    <font>
      <sz val="14"/>
      <color theme="1"/>
      <name val="Times New Roman"/>
      <family val="1"/>
    </font>
    <font>
      <sz val="10"/>
      <name val="Arial"/>
      <family val="2"/>
    </font>
    <font>
      <b/>
      <sz val="12"/>
      <color theme="1"/>
      <name val="Times New Roman"/>
      <family val="1"/>
    </font>
    <font>
      <b/>
      <sz val="10"/>
      <color rgb="FFFF0000"/>
      <name val="VNI-Times"/>
    </font>
    <font>
      <sz val="14"/>
      <color rgb="FFFF0000"/>
      <name val="Times New Roman"/>
      <family val="1"/>
    </font>
    <font>
      <sz val="9"/>
      <color indexed="81"/>
      <name val="Tahoma"/>
      <family val="2"/>
    </font>
    <font>
      <b/>
      <sz val="9"/>
      <color indexed="81"/>
      <name val="Tahoma"/>
      <family val="2"/>
    </font>
    <font>
      <sz val="13"/>
      <color theme="1"/>
      <name val="Times New Roman"/>
      <family val="1"/>
    </font>
    <font>
      <b/>
      <sz val="14"/>
      <name val="Times New Roman"/>
      <family val="1"/>
    </font>
    <font>
      <b/>
      <sz val="18"/>
      <color rgb="FFFF0000"/>
      <name val="Times New Roman"/>
      <family val="1"/>
    </font>
    <font>
      <b/>
      <sz val="14"/>
      <color rgb="FFFF0000"/>
      <name val="Times New Roman"/>
      <family val="1"/>
    </font>
    <font>
      <b/>
      <sz val="10"/>
      <name val="Times New Roman"/>
      <family val="1"/>
    </font>
    <font>
      <sz val="10"/>
      <name val="Times New Roman"/>
      <family val="1"/>
    </font>
    <font>
      <b/>
      <sz val="10"/>
      <color rgb="FFFF0000"/>
      <name val="Times New Roman"/>
      <family val="1"/>
    </font>
    <font>
      <b/>
      <sz val="18"/>
      <name val="Times New Roman"/>
      <family val="1"/>
    </font>
    <font>
      <b/>
      <sz val="10"/>
      <color theme="1"/>
      <name val="VNI-Times"/>
    </font>
    <font>
      <b/>
      <sz val="11"/>
      <name val="Times New Roman"/>
      <family val="1"/>
    </font>
    <font>
      <b/>
      <sz val="11"/>
      <color rgb="FFFF0000"/>
      <name val="Times New Roman"/>
      <family val="1"/>
    </font>
    <font>
      <b/>
      <sz val="10"/>
      <color theme="1"/>
      <name val="Times New Roman"/>
      <family val="1"/>
    </font>
    <font>
      <b/>
      <sz val="13"/>
      <color theme="1"/>
      <name val="Times New Roman"/>
      <family val="1"/>
    </font>
    <font>
      <sz val="11"/>
      <color theme="1"/>
      <name val="Times New Roman"/>
      <family val="1"/>
    </font>
    <font>
      <i/>
      <sz val="13"/>
      <color theme="1"/>
      <name val="Times New Roman"/>
      <family val="1"/>
    </font>
    <font>
      <sz val="20"/>
      <color theme="1"/>
      <name val="Times New Roman"/>
      <family val="1"/>
    </font>
    <font>
      <b/>
      <sz val="11"/>
      <color theme="1"/>
      <name val="Times New Roman"/>
      <family val="1"/>
    </font>
    <font>
      <b/>
      <sz val="16"/>
      <color theme="1"/>
      <name val="Times New Roman"/>
      <family val="1"/>
    </font>
    <font>
      <sz val="15"/>
      <color rgb="FFFF0000"/>
      <name val="Times New Roman"/>
      <family val="1"/>
    </font>
    <font>
      <sz val="14"/>
      <color rgb="FF0070C0"/>
      <name val="Times New Roman"/>
      <family val="1"/>
    </font>
    <font>
      <sz val="15"/>
      <color rgb="FF0070C0"/>
      <name val="Times New Roman"/>
      <family val="1"/>
    </font>
    <font>
      <sz val="14"/>
      <color rgb="FF7030A0"/>
      <name val="Times New Roman"/>
      <family val="1"/>
    </font>
    <font>
      <sz val="15"/>
      <color rgb="FF7030A0"/>
      <name val="Times New Roman"/>
      <family val="1"/>
    </font>
    <font>
      <b/>
      <sz val="16"/>
      <color rgb="FF0070C0"/>
      <name val="Times New Roman"/>
      <family val="1"/>
    </font>
    <font>
      <b/>
      <sz val="16"/>
      <color rgb="FF7030A0"/>
      <name val="Times New Roman"/>
      <family val="1"/>
    </font>
    <font>
      <sz val="18"/>
      <color rgb="FFFF0000"/>
      <name val="Times New Roman"/>
      <family val="1"/>
    </font>
    <font>
      <b/>
      <sz val="24"/>
      <color rgb="FFFFFF00"/>
      <name val="Times New Roman"/>
      <family val="1"/>
    </font>
    <font>
      <b/>
      <sz val="15"/>
      <color rgb="FFFFFF00"/>
      <name val="Times New Roman"/>
      <family val="1"/>
    </font>
    <font>
      <b/>
      <sz val="22"/>
      <color theme="0"/>
      <name val="Times New Roman"/>
      <family val="1"/>
    </font>
    <font>
      <b/>
      <sz val="12"/>
      <color rgb="FF0070C0"/>
      <name val="Times New Roman"/>
      <family val="1"/>
    </font>
    <font>
      <b/>
      <sz val="15"/>
      <color rgb="FF0070C0"/>
      <name val="Times New Roman"/>
      <family val="1"/>
    </font>
    <font>
      <b/>
      <sz val="15"/>
      <color rgb="FFFF0000"/>
      <name val="Times New Roman"/>
      <family val="1"/>
    </font>
    <font>
      <b/>
      <sz val="15"/>
      <color rgb="FF7030A0"/>
      <name val="Times New Roman"/>
      <family val="1"/>
    </font>
    <font>
      <b/>
      <sz val="22"/>
      <color rgb="FFFF0000"/>
      <name val="Times New Roman"/>
      <family val="1"/>
    </font>
    <font>
      <b/>
      <sz val="13.5"/>
      <color rgb="FFFF0000"/>
      <name val="Times New Roman"/>
      <family val="1"/>
    </font>
    <font>
      <b/>
      <sz val="23"/>
      <color rgb="FFFFFF00"/>
      <name val="Times New Roman"/>
      <family val="1"/>
    </font>
    <font>
      <b/>
      <sz val="16"/>
      <color rgb="FFFFFF00"/>
      <name val="Times New Roman"/>
      <family val="1"/>
    </font>
    <font>
      <b/>
      <sz val="16"/>
      <color theme="0"/>
      <name val="Times New Roman"/>
      <family val="1"/>
    </font>
    <font>
      <b/>
      <sz val="20"/>
      <color rgb="FFFFFF00"/>
      <name val="Times New Roman"/>
      <family val="1"/>
    </font>
    <font>
      <b/>
      <sz val="22"/>
      <color rgb="FFFFFF00"/>
      <name val="Times New Roman"/>
      <family val="1"/>
    </font>
    <font>
      <b/>
      <sz val="22"/>
      <color theme="1"/>
      <name val="Times New Roman"/>
      <family val="1"/>
    </font>
    <font>
      <b/>
      <sz val="10"/>
      <name val="VNI-Times"/>
      <family val="2"/>
    </font>
    <font>
      <sz val="10"/>
      <name val="VNI-Times"/>
      <family val="2"/>
    </font>
    <font>
      <sz val="12"/>
      <name val="VNI-Times"/>
      <family val="2"/>
    </font>
    <font>
      <b/>
      <sz val="20"/>
      <color rgb="FFFF0000"/>
      <name val="Times New Roman"/>
      <family val="1"/>
    </font>
    <font>
      <sz val="13"/>
      <color rgb="FFFF0000"/>
      <name val="Times New Roman"/>
      <family val="1"/>
    </font>
    <font>
      <sz val="9"/>
      <color indexed="81"/>
      <name val="Tahoma"/>
    </font>
    <font>
      <b/>
      <sz val="9"/>
      <color indexed="81"/>
      <name val="Tahoma"/>
    </font>
  </fonts>
  <fills count="32">
    <fill>
      <patternFill patternType="none"/>
    </fill>
    <fill>
      <patternFill patternType="gray125"/>
    </fill>
    <fill>
      <patternFill patternType="solid">
        <fgColor rgb="FFFFFF00"/>
        <bgColor indexed="64"/>
      </patternFill>
    </fill>
    <fill>
      <patternFill patternType="solid">
        <fgColor indexed="47"/>
        <bgColor indexed="64"/>
      </patternFill>
    </fill>
    <fill>
      <patternFill patternType="solid">
        <fgColor indexed="31"/>
        <bgColor indexed="64"/>
      </patternFill>
    </fill>
    <fill>
      <patternFill patternType="solid">
        <fgColor indexed="62"/>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36"/>
        <bgColor indexed="64"/>
      </patternFill>
    </fill>
    <fill>
      <patternFill patternType="solid">
        <fgColor indexed="27"/>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52"/>
        <bgColor indexed="64"/>
      </patternFill>
    </fill>
    <fill>
      <patternFill patternType="solid">
        <fgColor indexed="49"/>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0000"/>
        <bgColor indexed="64"/>
      </patternFill>
    </fill>
    <fill>
      <patternFill patternType="solid">
        <fgColor rgb="FFFFCCFF"/>
        <bgColor indexed="64"/>
      </patternFill>
    </fill>
    <fill>
      <patternFill patternType="solid">
        <fgColor rgb="FF00B050"/>
        <bgColor indexed="64"/>
      </patternFill>
    </fill>
    <fill>
      <patternFill patternType="solid">
        <fgColor rgb="FF92D050"/>
        <bgColor indexed="64"/>
      </patternFill>
    </fill>
    <fill>
      <patternFill patternType="solid">
        <fgColor theme="8" tint="-0.249977111117893"/>
        <bgColor indexed="64"/>
      </patternFill>
    </fill>
    <fill>
      <patternFill patternType="solid">
        <fgColor theme="3" tint="0.39997558519241921"/>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bottom style="thin">
        <color auto="1"/>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636">
    <xf numFmtId="0" fontId="0" fillId="0" borderId="0"/>
    <xf numFmtId="0" fontId="11" fillId="3" borderId="8" applyNumberFormat="0" applyAlignment="0" applyProtection="0"/>
    <xf numFmtId="0" fontId="13"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21" fillId="0" borderId="0"/>
    <xf numFmtId="0" fontId="22" fillId="0" borderId="0"/>
    <xf numFmtId="0" fontId="23" fillId="5" borderId="0" applyNumberFormat="0" applyBorder="0" applyAlignment="0" applyProtection="0"/>
    <xf numFmtId="0" fontId="24" fillId="1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14" borderId="0" applyNumberFormat="0" applyBorder="0" applyAlignment="0" applyProtection="0"/>
    <xf numFmtId="0" fontId="13" fillId="18" borderId="0" applyNumberFormat="0" applyBorder="0" applyAlignment="0" applyProtection="0"/>
    <xf numFmtId="0" fontId="20" fillId="0" borderId="0" applyNumberFormat="0" applyFill="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0" fillId="0" borderId="11"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3" fillId="2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6" fillId="13" borderId="0" applyNumberFormat="0" applyBorder="0" applyAlignment="0" applyProtection="0"/>
    <xf numFmtId="0" fontId="12" fillId="8"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2" fillId="0" borderId="0"/>
    <xf numFmtId="0" fontId="22" fillId="0" borderId="0"/>
    <xf numFmtId="0" fontId="12" fillId="8"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3" borderId="0" applyNumberFormat="0" applyBorder="0" applyAlignment="0" applyProtection="0"/>
    <xf numFmtId="0" fontId="22" fillId="0" borderId="0"/>
    <xf numFmtId="0" fontId="12" fillId="8" borderId="0" applyNumberFormat="0" applyBorder="0" applyAlignment="0" applyProtection="0"/>
    <xf numFmtId="0" fontId="24" fillId="13" borderId="0" applyNumberFormat="0" applyBorder="0" applyAlignment="0" applyProtection="0"/>
    <xf numFmtId="0" fontId="12" fillId="22" borderId="0" applyNumberFormat="0" applyBorder="0" applyAlignment="0" applyProtection="0"/>
    <xf numFmtId="0" fontId="13" fillId="11" borderId="0" applyNumberFormat="0" applyBorder="0" applyAlignment="0" applyProtection="0"/>
    <xf numFmtId="0" fontId="13" fillId="18"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10" borderId="0" applyNumberFormat="0" applyBorder="0" applyAlignment="0" applyProtection="0"/>
    <xf numFmtId="0" fontId="12" fillId="6"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12" fillId="10" borderId="0" applyNumberFormat="0" applyBorder="0" applyAlignment="0" applyProtection="0"/>
    <xf numFmtId="0" fontId="13" fillId="7" borderId="0" applyNumberFormat="0" applyBorder="0" applyAlignment="0" applyProtection="0"/>
    <xf numFmtId="0" fontId="12" fillId="1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13" fillId="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5" fillId="0" borderId="9" applyNumberFormat="0" applyFill="0" applyAlignment="0" applyProtection="0"/>
    <xf numFmtId="0" fontId="12" fillId="4" borderId="0" applyNumberFormat="0" applyBorder="0" applyAlignment="0" applyProtection="0"/>
    <xf numFmtId="0" fontId="12" fillId="13"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4" borderId="0" applyNumberFormat="0" applyBorder="0" applyAlignment="0" applyProtection="0"/>
    <xf numFmtId="0" fontId="19" fillId="0" borderId="10" applyNumberFormat="0" applyFill="0" applyAlignment="0" applyProtection="0"/>
    <xf numFmtId="0" fontId="19" fillId="0" borderId="10"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6"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0" fillId="0" borderId="11"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0" fillId="0" borderId="0" applyNumberFormat="0" applyFill="0" applyBorder="0" applyAlignment="0" applyProtection="0"/>
    <xf numFmtId="0" fontId="30"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9" fillId="0" borderId="10"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6" fillId="1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24" fillId="13" borderId="0" applyNumberFormat="0" applyBorder="0" applyAlignment="0" applyProtection="0"/>
    <xf numFmtId="0" fontId="12" fillId="4"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6" fillId="15"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12" fillId="6" borderId="0" applyNumberFormat="0" applyBorder="0" applyAlignment="0" applyProtection="0"/>
    <xf numFmtId="0" fontId="12" fillId="1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6"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12" fillId="6" borderId="0" applyNumberFormat="0" applyBorder="0" applyAlignment="0" applyProtection="0"/>
    <xf numFmtId="0" fontId="12" fillId="15"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8"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8" fillId="21" borderId="12" applyNumberFormat="0" applyAlignment="0" applyProtection="0"/>
    <xf numFmtId="0" fontId="12" fillId="13"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8" borderId="0" applyNumberFormat="0" applyBorder="0" applyAlignment="0" applyProtection="0"/>
    <xf numFmtId="0" fontId="12" fillId="22"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6"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2" fillId="24" borderId="14" applyNumberFormat="0" applyFont="0" applyAlignment="0" applyProtection="0"/>
    <xf numFmtId="0" fontId="22" fillId="24" borderId="14" applyNumberFormat="0" applyFont="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3" fillId="19"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22"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3" fillId="5"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8"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8" borderId="0" applyNumberFormat="0" applyBorder="0" applyAlignment="0" applyProtection="0"/>
    <xf numFmtId="0" fontId="22" fillId="0" borderId="0"/>
    <xf numFmtId="0" fontId="22" fillId="0" borderId="0"/>
    <xf numFmtId="0" fontId="12" fillId="8" borderId="0" applyNumberFormat="0" applyBorder="0" applyAlignment="0" applyProtection="0"/>
    <xf numFmtId="0" fontId="22" fillId="24" borderId="14" applyNumberFormat="0" applyFont="0" applyAlignment="0" applyProtection="0"/>
    <xf numFmtId="0" fontId="12" fillId="8"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8" borderId="0" applyNumberFormat="0" applyBorder="0" applyAlignment="0" applyProtection="0"/>
    <xf numFmtId="0" fontId="12" fillId="8" borderId="0" applyNumberFormat="0" applyBorder="0" applyAlignment="0" applyProtection="0"/>
    <xf numFmtId="0" fontId="20"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3" fillId="19" borderId="0" applyNumberFormat="0" applyBorder="0" applyAlignment="0" applyProtection="0"/>
    <xf numFmtId="0" fontId="12" fillId="8" borderId="0" applyNumberFormat="0" applyBorder="0" applyAlignment="0" applyProtection="0"/>
    <xf numFmtId="0" fontId="13"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1" fillId="3" borderId="8" applyNumberFormat="0" applyAlignment="0" applyProtection="0"/>
    <xf numFmtId="0" fontId="12" fillId="10" borderId="0" applyNumberFormat="0" applyBorder="0" applyAlignment="0" applyProtection="0"/>
    <xf numFmtId="0" fontId="16"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9" borderId="0" applyNumberFormat="0" applyBorder="0" applyAlignment="0" applyProtection="0"/>
    <xf numFmtId="0" fontId="12" fillId="10"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31" fillId="0" borderId="15" applyNumberFormat="0" applyFill="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6"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2" fillId="24" borderId="14" applyNumberFormat="0" applyFont="0" applyAlignment="0" applyProtection="0"/>
    <xf numFmtId="0" fontId="12" fillId="16" borderId="0" applyNumberFormat="0" applyBorder="0" applyAlignment="0" applyProtection="0"/>
    <xf numFmtId="0" fontId="12" fillId="16"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7"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9" fillId="23" borderId="13" applyNumberFormat="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5" fillId="0" borderId="0" applyNumberFormat="0" applyFill="0" applyBorder="0" applyAlignment="0" applyProtection="0"/>
    <xf numFmtId="0" fontId="29" fillId="23" borderId="13" applyNumberFormat="0" applyAlignment="0" applyProtection="0"/>
    <xf numFmtId="0" fontId="13" fillId="18" borderId="0" applyNumberFormat="0" applyBorder="0" applyAlignment="0" applyProtection="0"/>
    <xf numFmtId="0" fontId="13" fillId="18"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3" fillId="11" borderId="0" applyNumberFormat="0" applyBorder="0" applyAlignment="0" applyProtection="0"/>
    <xf numFmtId="0" fontId="13" fillId="11" borderId="0" applyNumberFormat="0" applyBorder="0" applyAlignment="0" applyProtection="0"/>
    <xf numFmtId="0" fontId="12" fillId="15" borderId="0" applyNumberFormat="0" applyBorder="0" applyAlignment="0" applyProtection="0"/>
    <xf numFmtId="0" fontId="25" fillId="0" borderId="0" applyNumberFormat="0" applyFill="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6" fillId="14"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32" fillId="0" borderId="16"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31" fillId="0" borderId="15"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9"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34" fillId="23" borderId="8"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6" fillId="16"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1" fillId="3" borderId="8"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12" fillId="22" borderId="0" applyNumberFormat="0" applyBorder="0" applyAlignment="0" applyProtection="0"/>
    <xf numFmtId="0" fontId="15" fillId="0" borderId="9" applyNumberFormat="0" applyFill="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13" fillId="9" borderId="0" applyNumberFormat="0" applyBorder="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22" fillId="0" borderId="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34" fillId="23" borderId="8" applyNumberFormat="0" applyAlignment="0" applyProtection="0"/>
    <xf numFmtId="0" fontId="34" fillId="23" borderId="8" applyNumberFormat="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6" fillId="22"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22" borderId="0" applyNumberFormat="0" applyBorder="0" applyAlignment="0" applyProtection="0"/>
    <xf numFmtId="0" fontId="18" fillId="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31" fillId="0" borderId="15" applyNumberFormat="0" applyFill="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20" fillId="0" borderId="11" applyNumberFormat="0" applyFill="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9" borderId="0" applyNumberFormat="0" applyBorder="0" applyAlignment="0" applyProtection="0"/>
    <xf numFmtId="0" fontId="2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7" fillId="12"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13" fillId="15" borderId="0" applyNumberFormat="0" applyBorder="0" applyAlignment="0" applyProtection="0"/>
    <xf numFmtId="0" fontId="13" fillId="1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7" fillId="12"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34" fillId="23" borderId="8" applyNumberFormat="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8" fillId="21" borderId="12" applyNumberFormat="0" applyAlignment="0" applyProtection="0"/>
    <xf numFmtId="0" fontId="13" fillId="14" borderId="0" applyNumberFormat="0" applyBorder="0" applyAlignment="0" applyProtection="0"/>
    <xf numFmtId="0" fontId="13" fillId="1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2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24" fillId="13"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24" fillId="13"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2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27" fillId="0" borderId="0" applyNumberFormat="0" applyFill="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7" borderId="0" applyNumberFormat="0" applyBorder="0" applyAlignment="0" applyProtection="0"/>
    <xf numFmtId="0" fontId="15" fillId="0" borderId="9" applyNumberFormat="0" applyFill="0" applyAlignment="0" applyProtection="0"/>
    <xf numFmtId="0" fontId="13" fillId="17" borderId="0" applyNumberFormat="0" applyBorder="0" applyAlignment="0" applyProtection="0"/>
    <xf numFmtId="0" fontId="13" fillId="17" borderId="0" applyNumberFormat="0" applyBorder="0" applyAlignment="0" applyProtection="0"/>
    <xf numFmtId="0" fontId="24" fillId="13"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8" fillId="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1" fillId="0" borderId="0"/>
    <xf numFmtId="0" fontId="21" fillId="0" borderId="0"/>
    <xf numFmtId="0" fontId="13" fillId="5" borderId="0" applyNumberFormat="0" applyBorder="0" applyAlignment="0" applyProtection="0"/>
    <xf numFmtId="0" fontId="13" fillId="5"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9" fillId="0" borderId="10" applyNumberFormat="0" applyFill="0" applyAlignment="0" applyProtection="0"/>
    <xf numFmtId="0" fontId="13" fillId="5"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21" fillId="0" borderId="0"/>
    <xf numFmtId="0" fontId="21" fillId="0" borderId="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2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0" borderId="0" applyNumberFormat="0" applyFill="0" applyBorder="0" applyAlignment="0" applyProtection="0"/>
    <xf numFmtId="0" fontId="13" fillId="11" borderId="0" applyNumberFormat="0" applyBorder="0" applyAlignment="0" applyProtection="0"/>
    <xf numFmtId="0" fontId="15" fillId="0" borderId="9" applyNumberFormat="0" applyFill="0" applyAlignment="0" applyProtection="0"/>
    <xf numFmtId="0" fontId="13" fillId="11"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0" borderId="0"/>
    <xf numFmtId="0" fontId="21" fillId="0" borderId="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4" fillId="13"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4" fillId="13" borderId="0" applyNumberFormat="0" applyBorder="0" applyAlignment="0" applyProtection="0"/>
    <xf numFmtId="0" fontId="13" fillId="9" borderId="0" applyNumberFormat="0" applyBorder="0" applyAlignment="0" applyProtection="0"/>
    <xf numFmtId="0" fontId="2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0" fillId="0" borderId="11" applyNumberFormat="0" applyFill="0" applyAlignment="0" applyProtection="0"/>
    <xf numFmtId="0" fontId="13" fillId="20" borderId="0" applyNumberFormat="0" applyBorder="0" applyAlignment="0" applyProtection="0"/>
    <xf numFmtId="0" fontId="23" fillId="20" borderId="0" applyNumberFormat="0" applyBorder="0" applyAlignment="0" applyProtection="0"/>
    <xf numFmtId="0" fontId="13" fillId="20" borderId="0" applyNumberFormat="0" applyBorder="0" applyAlignment="0" applyProtection="0"/>
    <xf numFmtId="0" fontId="20" fillId="0" borderId="0" applyNumberFormat="0" applyFill="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2" fillId="0" borderId="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1" fillId="0" borderId="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1" fillId="3" borderId="8" applyNumberFormat="0" applyAlignment="0" applyProtection="0"/>
    <xf numFmtId="0" fontId="11" fillId="3" borderId="8" applyNumberFormat="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22" fillId="0" borderId="0"/>
    <xf numFmtId="0" fontId="18" fillId="6" borderId="0" applyNumberFormat="0" applyBorder="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8"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21" fillId="0" borderId="0"/>
    <xf numFmtId="0" fontId="22" fillId="0" borderId="0"/>
    <xf numFmtId="0" fontId="20" fillId="0" borderId="0" applyNumberFormat="0" applyFill="0" applyBorder="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2" fillId="0" borderId="0"/>
    <xf numFmtId="0" fontId="39"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0" fillId="0" borderId="11"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9" fillId="0" borderId="10"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0" fillId="0" borderId="11" applyNumberFormat="0" applyFill="0" applyAlignment="0" applyProtection="0"/>
    <xf numFmtId="0" fontId="20" fillId="0" borderId="11"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2" fillId="0" borderId="0"/>
    <xf numFmtId="0" fontId="22" fillId="0" borderId="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1" fillId="0" borderId="0"/>
    <xf numFmtId="0" fontId="21" fillId="0" borderId="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22" fillId="0" borderId="0"/>
    <xf numFmtId="0" fontId="22" fillId="0" borderId="0"/>
    <xf numFmtId="0" fontId="32" fillId="0" borderId="16" applyNumberFormat="0" applyFill="0" applyAlignment="0" applyProtection="0"/>
    <xf numFmtId="0" fontId="11" fillId="3" borderId="8" applyNumberFormat="0" applyAlignment="0" applyProtection="0"/>
    <xf numFmtId="0" fontId="40"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11"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0" applyNumberFormat="0" applyFill="0" applyBorder="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4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17" fillId="12"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35"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4" fillId="0" borderId="0" applyNumberFormat="0" applyFill="0" applyBorder="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42"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37"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3"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1"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14"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5" fillId="0" borderId="9"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1" fillId="0" borderId="0"/>
    <xf numFmtId="0" fontId="21" fillId="0" borderId="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46"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44"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33"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4" fontId="21" fillId="0" borderId="0" applyFont="0" applyFill="0" applyBorder="0" applyAlignment="0" applyProtection="0"/>
    <xf numFmtId="41" fontId="21" fillId="0" borderId="0" applyFont="0" applyFill="0" applyBorder="0" applyAlignment="0" applyProtection="0"/>
    <xf numFmtId="0" fontId="53" fillId="0" borderId="0"/>
    <xf numFmtId="0" fontId="46" fillId="0" borderId="0"/>
    <xf numFmtId="0" fontId="100" fillId="0" borderId="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8"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34" fillId="2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42"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1" fillId="3" borderId="31" applyNumberFormat="0" applyAlignment="0" applyProtection="0"/>
    <xf numFmtId="0" fontId="101" fillId="0" borderId="0"/>
    <xf numFmtId="0" fontId="101" fillId="0" borderId="0"/>
    <xf numFmtId="0" fontId="101" fillId="0" borderId="0"/>
    <xf numFmtId="0" fontId="10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1" fillId="0" borderId="0"/>
    <xf numFmtId="0" fontId="101" fillId="0" borderId="0"/>
    <xf numFmtId="0" fontId="101" fillId="0" borderId="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0"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10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46"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2" fillId="24" borderId="32" applyNumberFormat="0" applyFon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44"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29" fillId="23" borderId="36" applyNumberFormat="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33"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xf numFmtId="0" fontId="15" fillId="0" borderId="37" applyNumberFormat="0" applyFill="0" applyAlignment="0" applyProtection="0"/>
  </cellStyleXfs>
  <cellXfs count="357">
    <xf numFmtId="0" fontId="0" fillId="0" borderId="0" xfId="0"/>
    <xf numFmtId="0" fontId="0" fillId="0" borderId="0" xfId="0" applyFont="1" applyAlignment="1">
      <alignment horizontal="center"/>
    </xf>
    <xf numFmtId="0" fontId="4" fillId="0" borderId="1" xfId="0" applyFont="1" applyBorder="1" applyAlignment="1">
      <alignment horizontal="center" vertical="center"/>
    </xf>
    <xf numFmtId="0" fontId="6" fillId="0" borderId="1" xfId="0" applyFont="1" applyFill="1" applyBorder="1" applyAlignment="1">
      <alignment horizontal="center" vertical="center"/>
    </xf>
    <xf numFmtId="0" fontId="5" fillId="0" borderId="6" xfId="0" applyFont="1" applyBorder="1"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8" fillId="0" borderId="0" xfId="0" applyNumberFormat="1" applyFont="1" applyFill="1" applyBorder="1" applyAlignment="1" applyProtection="1">
      <alignment horizontal="center" vertical="center" wrapText="1"/>
    </xf>
    <xf numFmtId="0" fontId="9" fillId="0" borderId="1" xfId="0" applyFont="1" applyBorder="1" applyAlignment="1">
      <alignment horizontal="center" vertical="center"/>
    </xf>
    <xf numFmtId="0" fontId="0" fillId="0" borderId="0" xfId="0" applyFont="1"/>
    <xf numFmtId="0" fontId="10" fillId="0" borderId="0" xfId="0" applyFont="1" applyAlignment="1">
      <alignment vertical="top"/>
    </xf>
    <xf numFmtId="0" fontId="48" fillId="0" borderId="1"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vertical="center" wrapText="1"/>
    </xf>
    <xf numFmtId="0" fontId="6" fillId="0" borderId="0" xfId="0" applyFont="1"/>
    <xf numFmtId="0" fontId="6" fillId="0" borderId="0" xfId="0" applyFont="1" applyAlignment="1">
      <alignment horizontal="center"/>
    </xf>
    <xf numFmtId="0" fontId="6" fillId="0" borderId="6" xfId="0" applyFont="1" applyBorder="1" applyAlignment="1">
      <alignment vertical="center"/>
    </xf>
    <xf numFmtId="0" fontId="6" fillId="0" borderId="0" xfId="0" applyFont="1" applyAlignment="1">
      <alignment vertical="center"/>
    </xf>
    <xf numFmtId="0" fontId="3" fillId="0" borderId="0" xfId="0" applyFont="1" applyAlignment="1">
      <alignment vertical="top" wrapText="1"/>
    </xf>
    <xf numFmtId="0" fontId="3" fillId="0" borderId="0" xfId="0" applyFont="1" applyAlignment="1">
      <alignment vertical="top"/>
    </xf>
    <xf numFmtId="0" fontId="49" fillId="0" borderId="0" xfId="0" applyFont="1" applyAlignment="1">
      <alignment horizontal="center"/>
    </xf>
    <xf numFmtId="0" fontId="1" fillId="0" borderId="1"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left" vertical="center" wrapText="1"/>
    </xf>
    <xf numFmtId="0" fontId="1" fillId="0" borderId="19" xfId="0" applyNumberFormat="1" applyFont="1" applyFill="1" applyBorder="1" applyAlignment="1" applyProtection="1">
      <alignment horizontal="left" vertical="center" wrapText="1"/>
    </xf>
    <xf numFmtId="0" fontId="48" fillId="25" borderId="1" xfId="0" applyFont="1" applyFill="1" applyBorder="1" applyAlignment="1">
      <alignment horizontal="center" vertical="center"/>
    </xf>
    <xf numFmtId="0" fontId="51" fillId="0" borderId="18" xfId="0" applyNumberFormat="1" applyFont="1" applyFill="1" applyBorder="1" applyAlignment="1" applyProtection="1">
      <alignment horizontal="left" vertical="center" wrapText="1"/>
    </xf>
    <xf numFmtId="0" fontId="51" fillId="0" borderId="19" xfId="0" applyNumberFormat="1" applyFont="1" applyFill="1" applyBorder="1" applyAlignment="1" applyProtection="1">
      <alignment horizontal="left" vertical="center" wrapText="1"/>
    </xf>
    <xf numFmtId="0" fontId="6" fillId="0" borderId="1" xfId="0" applyFont="1" applyFill="1" applyBorder="1" applyAlignment="1">
      <alignment vertical="center"/>
    </xf>
    <xf numFmtId="0" fontId="59" fillId="0" borderId="17" xfId="0" applyNumberFormat="1" applyFont="1" applyFill="1" applyBorder="1" applyAlignment="1" applyProtection="1">
      <alignment horizontal="center" vertical="center" wrapText="1"/>
    </xf>
    <xf numFmtId="0" fontId="59" fillId="0" borderId="18" xfId="0" applyNumberFormat="1" applyFont="1" applyFill="1" applyBorder="1" applyAlignment="1" applyProtection="1">
      <alignment horizontal="left" vertical="center" wrapText="1"/>
    </xf>
    <xf numFmtId="0" fontId="59" fillId="0" borderId="19" xfId="0" applyNumberFormat="1" applyFont="1" applyFill="1" applyBorder="1" applyAlignment="1" applyProtection="1">
      <alignment horizontal="left" vertical="center" wrapText="1"/>
    </xf>
    <xf numFmtId="0" fontId="63" fillId="25" borderId="17" xfId="0" applyFont="1" applyFill="1" applyBorder="1" applyAlignment="1">
      <alignment horizontal="center" vertical="center"/>
    </xf>
    <xf numFmtId="0" fontId="46" fillId="25" borderId="17" xfId="0" applyFont="1" applyFill="1" applyBorder="1" applyAlignment="1">
      <alignment horizontal="center" vertical="center"/>
    </xf>
    <xf numFmtId="0" fontId="64" fillId="25" borderId="17" xfId="0" applyFont="1" applyFill="1" applyBorder="1" applyAlignment="1">
      <alignment horizontal="center" vertical="center"/>
    </xf>
    <xf numFmtId="0" fontId="46" fillId="25" borderId="17" xfId="0" applyFont="1" applyFill="1" applyBorder="1" applyAlignment="1">
      <alignment vertical="center"/>
    </xf>
    <xf numFmtId="0" fontId="55" fillId="25" borderId="17" xfId="0" applyFont="1" applyFill="1" applyBorder="1" applyAlignment="1">
      <alignment horizontal="center" vertical="center"/>
    </xf>
    <xf numFmtId="0" fontId="46" fillId="0" borderId="1" xfId="0" applyFont="1" applyFill="1" applyBorder="1" applyAlignment="1">
      <alignment vertical="center"/>
    </xf>
    <xf numFmtId="0" fontId="46" fillId="0" borderId="1" xfId="0" applyFont="1" applyFill="1" applyBorder="1" applyAlignment="1">
      <alignment horizontal="center" vertical="center"/>
    </xf>
    <xf numFmtId="0" fontId="63" fillId="0" borderId="1" xfId="0" applyFont="1" applyBorder="1" applyAlignment="1">
      <alignment horizontal="center" vertical="center"/>
    </xf>
    <xf numFmtId="0" fontId="64" fillId="0" borderId="17" xfId="0" applyFont="1" applyBorder="1" applyAlignment="1">
      <alignment horizontal="center" vertical="center"/>
    </xf>
    <xf numFmtId="0" fontId="46" fillId="0" borderId="17" xfId="0" applyFont="1" applyFill="1" applyBorder="1" applyAlignment="1">
      <alignment horizontal="center" vertical="center"/>
    </xf>
    <xf numFmtId="0" fontId="46" fillId="0" borderId="17" xfId="0" applyFont="1" applyFill="1" applyBorder="1" applyAlignment="1">
      <alignment vertical="center"/>
    </xf>
    <xf numFmtId="0" fontId="55" fillId="0" borderId="17" xfId="0" applyFont="1" applyFill="1" applyBorder="1" applyAlignment="1">
      <alignment horizontal="center" vertical="center"/>
    </xf>
    <xf numFmtId="0" fontId="64" fillId="0" borderId="17" xfId="0" applyFont="1" applyFill="1" applyBorder="1" applyAlignment="1">
      <alignment horizontal="center" vertical="center"/>
    </xf>
    <xf numFmtId="0" fontId="63" fillId="0" borderId="1" xfId="0" applyFont="1" applyFill="1" applyBorder="1" applyAlignment="1">
      <alignment horizontal="center" vertical="center"/>
    </xf>
    <xf numFmtId="0" fontId="63" fillId="0" borderId="17" xfId="0" applyFont="1" applyFill="1" applyBorder="1" applyAlignment="1">
      <alignment horizontal="center" vertical="center"/>
    </xf>
    <xf numFmtId="0" fontId="65" fillId="0" borderId="17" xfId="0" applyFont="1" applyFill="1" applyBorder="1" applyAlignment="1">
      <alignment horizontal="center" vertical="center"/>
    </xf>
    <xf numFmtId="0" fontId="7" fillId="0" borderId="1" xfId="0" applyFont="1" applyBorder="1" applyAlignment="1">
      <alignment horizontal="center" vertical="center"/>
    </xf>
    <xf numFmtId="0" fontId="55" fillId="0" borderId="1" xfId="0" applyFont="1" applyFill="1" applyBorder="1" applyAlignment="1">
      <alignment horizontal="center" vertical="center"/>
    </xf>
    <xf numFmtId="0" fontId="64" fillId="25" borderId="1" xfId="0" applyFont="1" applyFill="1" applyBorder="1" applyAlignment="1">
      <alignment horizontal="center" vertical="center"/>
    </xf>
    <xf numFmtId="0" fontId="46" fillId="25" borderId="1" xfId="0" applyFont="1" applyFill="1" applyBorder="1" applyAlignment="1">
      <alignment horizontal="center" vertical="center"/>
    </xf>
    <xf numFmtId="0" fontId="65" fillId="25" borderId="17"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6" fillId="0" borderId="0" xfId="0" applyFont="1" applyFill="1" applyAlignment="1">
      <alignment horizontal="center"/>
    </xf>
    <xf numFmtId="0" fontId="64" fillId="0" borderId="17" xfId="0" applyFont="1" applyBorder="1" applyAlignment="1">
      <alignment vertical="center"/>
    </xf>
    <xf numFmtId="0" fontId="48" fillId="0" borderId="17" xfId="0" applyFont="1" applyBorder="1" applyAlignment="1">
      <alignment horizontal="center" vertical="center"/>
    </xf>
    <xf numFmtId="0" fontId="64" fillId="0" borderId="1"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6"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xf numFmtId="0" fontId="3" fillId="0" borderId="0" xfId="0" applyFont="1" applyAlignment="1">
      <alignment horizontal="center"/>
    </xf>
    <xf numFmtId="0" fontId="6" fillId="0" borderId="0" xfId="0" applyFont="1" applyFill="1" applyAlignment="1">
      <alignment horizontal="center" vertical="center"/>
    </xf>
    <xf numFmtId="0" fontId="46" fillId="25" borderId="1" xfId="0" applyFont="1" applyFill="1" applyBorder="1" applyAlignment="1">
      <alignment vertical="center"/>
    </xf>
    <xf numFmtId="0" fontId="52" fillId="0" borderId="17" xfId="0" applyNumberFormat="1" applyFont="1" applyFill="1" applyBorder="1" applyAlignment="1" applyProtection="1">
      <alignment horizontal="center" vertical="center" wrapText="1"/>
    </xf>
    <xf numFmtId="0" fontId="3" fillId="25" borderId="6" xfId="0" applyFont="1" applyFill="1" applyBorder="1" applyAlignment="1">
      <alignment vertical="center"/>
    </xf>
    <xf numFmtId="0" fontId="3" fillId="25" borderId="0" xfId="0" applyFont="1" applyFill="1" applyAlignment="1">
      <alignment vertical="center"/>
    </xf>
    <xf numFmtId="0" fontId="3" fillId="25" borderId="0" xfId="0" applyFont="1" applyFill="1" applyAlignment="1">
      <alignment horizontal="center" vertical="center"/>
    </xf>
    <xf numFmtId="0" fontId="3" fillId="25" borderId="0" xfId="0" applyFont="1" applyFill="1" applyAlignment="1">
      <alignment horizontal="center"/>
    </xf>
    <xf numFmtId="0" fontId="3" fillId="2" borderId="0" xfId="0" applyFont="1" applyFill="1" applyAlignment="1">
      <alignment horizontal="center"/>
    </xf>
    <xf numFmtId="0" fontId="67" fillId="25" borderId="17" xfId="0" applyFont="1" applyFill="1" applyBorder="1" applyAlignment="1">
      <alignment horizontal="center" vertical="center"/>
    </xf>
    <xf numFmtId="0" fontId="54" fillId="0" borderId="1" xfId="0" applyFont="1" applyBorder="1" applyAlignment="1">
      <alignment horizontal="center" vertical="center"/>
    </xf>
    <xf numFmtId="0" fontId="6" fillId="25" borderId="0" xfId="0" applyFont="1" applyFill="1" applyAlignment="1">
      <alignment horizontal="center"/>
    </xf>
    <xf numFmtId="0" fontId="55" fillId="0" borderId="1" xfId="0" applyFont="1" applyFill="1" applyBorder="1" applyAlignment="1">
      <alignment vertical="center"/>
    </xf>
    <xf numFmtId="0" fontId="59" fillId="0" borderId="0" xfId="0" applyFont="1" applyAlignment="1">
      <alignment horizontal="center" vertical="center" wrapText="1"/>
    </xf>
    <xf numFmtId="0" fontId="72" fillId="0" borderId="0" xfId="0" applyFont="1" applyAlignment="1">
      <alignment vertical="center"/>
    </xf>
    <xf numFmtId="0" fontId="74" fillId="0" borderId="0" xfId="0" applyFont="1" applyAlignment="1">
      <alignment vertical="center"/>
    </xf>
    <xf numFmtId="0" fontId="72" fillId="0" borderId="0" xfId="0" applyFont="1" applyAlignment="1">
      <alignment horizontal="center" vertical="center"/>
    </xf>
    <xf numFmtId="0" fontId="52" fillId="0" borderId="1" xfId="0" applyFont="1" applyBorder="1" applyAlignment="1">
      <alignment horizontal="center" vertical="center"/>
    </xf>
    <xf numFmtId="0" fontId="52" fillId="0" borderId="1" xfId="0" applyNumberFormat="1" applyFont="1" applyFill="1" applyBorder="1" applyAlignment="1" applyProtection="1">
      <alignment vertical="center" wrapText="1"/>
    </xf>
    <xf numFmtId="0" fontId="52" fillId="0" borderId="1" xfId="0" applyFont="1" applyBorder="1" applyAlignment="1">
      <alignment horizontal="left" vertical="center"/>
    </xf>
    <xf numFmtId="0" fontId="52" fillId="0" borderId="0" xfId="0" applyFont="1" applyAlignment="1">
      <alignment vertical="center"/>
    </xf>
    <xf numFmtId="0" fontId="52" fillId="0" borderId="1" xfId="0" applyNumberFormat="1" applyFont="1" applyFill="1" applyBorder="1" applyAlignment="1" applyProtection="1">
      <alignment horizontal="center" vertical="center" wrapText="1"/>
    </xf>
    <xf numFmtId="0" fontId="52" fillId="25" borderId="0" xfId="0" applyFont="1" applyFill="1" applyAlignment="1">
      <alignment vertical="center"/>
    </xf>
    <xf numFmtId="0" fontId="72" fillId="0" borderId="0" xfId="0" applyFont="1" applyAlignment="1">
      <alignment horizontal="left" vertical="center"/>
    </xf>
    <xf numFmtId="0" fontId="48" fillId="0" borderId="17" xfId="0" applyFont="1" applyBorder="1" applyAlignment="1">
      <alignment horizontal="center" vertical="center"/>
    </xf>
    <xf numFmtId="0" fontId="52" fillId="0" borderId="17" xfId="0" applyNumberFormat="1" applyFont="1" applyFill="1" applyBorder="1" applyAlignment="1" applyProtection="1">
      <alignment horizontal="left" vertical="center" wrapText="1"/>
    </xf>
    <xf numFmtId="0" fontId="52" fillId="0" borderId="17" xfId="0" applyNumberFormat="1" applyFont="1" applyFill="1" applyBorder="1" applyAlignment="1" applyProtection="1">
      <alignment horizontal="left" vertical="center"/>
    </xf>
    <xf numFmtId="0" fontId="52" fillId="0" borderId="17" xfId="0" applyFont="1" applyBorder="1" applyAlignment="1">
      <alignment horizontal="center" vertical="center"/>
    </xf>
    <xf numFmtId="0" fontId="54" fillId="0" borderId="1" xfId="0" applyFont="1" applyBorder="1" applyAlignment="1">
      <alignment horizontal="center" vertical="center" wrapText="1"/>
    </xf>
    <xf numFmtId="0" fontId="75" fillId="0" borderId="17" xfId="0" applyFont="1" applyBorder="1" applyAlignment="1">
      <alignment horizontal="center" vertical="center" wrapText="1"/>
    </xf>
    <xf numFmtId="0" fontId="56" fillId="0" borderId="17" xfId="0" applyNumberFormat="1" applyFont="1" applyFill="1" applyBorder="1" applyAlignment="1" applyProtection="1">
      <alignment horizontal="center" vertical="center" wrapText="1"/>
    </xf>
    <xf numFmtId="0" fontId="56" fillId="0" borderId="17" xfId="0" applyFont="1" applyBorder="1" applyAlignment="1">
      <alignment horizontal="center" vertical="center"/>
    </xf>
    <xf numFmtId="0" fontId="56" fillId="0" borderId="2" xfId="0" applyFont="1" applyBorder="1" applyAlignment="1">
      <alignment horizontal="center" vertical="center"/>
    </xf>
    <xf numFmtId="0" fontId="77" fillId="0" borderId="17" xfId="0" applyFont="1" applyBorder="1" applyAlignment="1">
      <alignment horizontal="center" vertical="center" wrapText="1"/>
    </xf>
    <xf numFmtId="0" fontId="78" fillId="0" borderId="17" xfId="0" applyNumberFormat="1" applyFont="1" applyFill="1" applyBorder="1" applyAlignment="1" applyProtection="1">
      <alignment horizontal="center" vertical="center" wrapText="1"/>
    </xf>
    <xf numFmtId="0" fontId="78" fillId="0" borderId="17" xfId="0" applyFont="1" applyBorder="1" applyAlignment="1">
      <alignment horizontal="center" vertical="center"/>
    </xf>
    <xf numFmtId="0" fontId="78" fillId="0" borderId="2" xfId="0" applyFont="1" applyBorder="1" applyAlignment="1">
      <alignment horizontal="center" vertical="center"/>
    </xf>
    <xf numFmtId="0" fontId="79" fillId="0" borderId="17" xfId="0" applyFont="1" applyBorder="1" applyAlignment="1">
      <alignment horizontal="center" vertical="center" wrapText="1"/>
    </xf>
    <xf numFmtId="0" fontId="80" fillId="0" borderId="17" xfId="0" applyNumberFormat="1" applyFont="1" applyFill="1" applyBorder="1" applyAlignment="1" applyProtection="1">
      <alignment horizontal="center" vertical="center" wrapText="1"/>
    </xf>
    <xf numFmtId="0" fontId="80" fillId="0" borderId="17" xfId="0" applyFont="1" applyBorder="1" applyAlignment="1">
      <alignment horizontal="center" vertical="center"/>
    </xf>
    <xf numFmtId="0" fontId="80" fillId="0" borderId="2" xfId="0" applyFont="1" applyBorder="1" applyAlignment="1">
      <alignment horizontal="center" vertical="center"/>
    </xf>
    <xf numFmtId="0" fontId="81" fillId="0" borderId="17" xfId="0" applyFont="1" applyBorder="1" applyAlignment="1">
      <alignment horizontal="center" vertical="center" wrapText="1"/>
    </xf>
    <xf numFmtId="0" fontId="84" fillId="0" borderId="0" xfId="0" applyFont="1" applyAlignment="1">
      <alignment horizontal="left" vertical="center"/>
    </xf>
    <xf numFmtId="0" fontId="3" fillId="0" borderId="4" xfId="0" applyFont="1" applyBorder="1" applyAlignment="1">
      <alignment vertical="top"/>
    </xf>
    <xf numFmtId="165" fontId="69" fillId="2" borderId="17" xfId="0" applyNumberFormat="1" applyFont="1" applyFill="1" applyBorder="1" applyAlignment="1">
      <alignment horizontal="center" vertical="center"/>
    </xf>
    <xf numFmtId="166" fontId="69" fillId="2" borderId="17" xfId="0" applyNumberFormat="1" applyFont="1" applyFill="1" applyBorder="1" applyAlignment="1">
      <alignment horizontal="center" vertical="center"/>
    </xf>
    <xf numFmtId="0" fontId="52" fillId="0" borderId="18" xfId="0" applyNumberFormat="1" applyFont="1" applyFill="1" applyBorder="1" applyAlignment="1" applyProtection="1">
      <alignment horizontal="left" vertical="center" wrapText="1"/>
    </xf>
    <xf numFmtId="0" fontId="52"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65" fillId="25" borderId="21" xfId="0" applyFont="1" applyFill="1" applyBorder="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vertical="center"/>
    </xf>
    <xf numFmtId="0" fontId="48" fillId="0" borderId="17" xfId="0" applyFont="1" applyBorder="1" applyAlignment="1">
      <alignment horizontal="center" vertical="center"/>
    </xf>
    <xf numFmtId="0" fontId="9" fillId="25" borderId="1" xfId="0" applyFont="1" applyFill="1" applyBorder="1" applyAlignment="1">
      <alignment horizontal="center" vertical="center"/>
    </xf>
    <xf numFmtId="0" fontId="60" fillId="0" borderId="0" xfId="0" applyFont="1" applyAlignment="1">
      <alignment vertical="center"/>
    </xf>
    <xf numFmtId="0" fontId="82" fillId="27" borderId="0" xfId="0" applyFont="1" applyFill="1" applyBorder="1" applyAlignment="1">
      <alignment vertical="center"/>
    </xf>
    <xf numFmtId="0" fontId="82" fillId="27" borderId="24" xfId="0" applyFont="1" applyFill="1" applyBorder="1" applyAlignment="1">
      <alignment vertical="center"/>
    </xf>
    <xf numFmtId="0" fontId="59" fillId="0" borderId="0" xfId="0" applyFont="1" applyAlignment="1">
      <alignment horizontal="center" vertical="center" wrapText="1"/>
    </xf>
    <xf numFmtId="0" fontId="52" fillId="0" borderId="17" xfId="0" applyFont="1" applyBorder="1" applyAlignment="1">
      <alignment horizontal="left" vertical="center"/>
    </xf>
    <xf numFmtId="0" fontId="80" fillId="0" borderId="18" xfId="0" applyFont="1" applyBorder="1" applyAlignment="1">
      <alignment horizontal="center" vertical="center"/>
    </xf>
    <xf numFmtId="0" fontId="75" fillId="0" borderId="18" xfId="0" applyFont="1" applyBorder="1" applyAlignment="1">
      <alignment horizontal="center" vertical="center" wrapText="1"/>
    </xf>
    <xf numFmtId="0" fontId="52" fillId="0" borderId="17" xfId="0" applyNumberFormat="1" applyFont="1" applyFill="1" applyBorder="1" applyAlignment="1" applyProtection="1">
      <alignment vertical="center" wrapText="1"/>
    </xf>
    <xf numFmtId="0" fontId="84" fillId="0" borderId="0" xfId="0" applyFont="1" applyBorder="1" applyAlignment="1">
      <alignment horizontal="left" vertical="center"/>
    </xf>
    <xf numFmtId="0" fontId="95" fillId="25" borderId="0" xfId="0" applyFont="1" applyFill="1" applyBorder="1" applyAlignment="1">
      <alignment vertical="center"/>
    </xf>
    <xf numFmtId="0" fontId="72" fillId="25" borderId="0" xfId="0" applyFont="1" applyFill="1" applyBorder="1" applyAlignment="1">
      <alignment vertical="center"/>
    </xf>
    <xf numFmtId="0" fontId="3" fillId="0" borderId="1" xfId="0" applyFont="1" applyBorder="1" applyAlignment="1">
      <alignment horizontal="center" vertical="center"/>
    </xf>
    <xf numFmtId="0" fontId="55" fillId="25" borderId="1" xfId="0" applyFont="1" applyFill="1" applyBorder="1" applyAlignment="1">
      <alignment vertical="center"/>
    </xf>
    <xf numFmtId="0" fontId="3" fillId="0" borderId="1" xfId="0" applyFont="1" applyBorder="1" applyAlignment="1">
      <alignment horizontal="center" vertical="center"/>
    </xf>
    <xf numFmtId="0" fontId="48" fillId="0" borderId="17" xfId="0" applyFont="1" applyBorder="1" applyAlignment="1">
      <alignment horizontal="center" vertical="center"/>
    </xf>
    <xf numFmtId="0" fontId="3" fillId="0" borderId="17" xfId="0" applyFont="1" applyBorder="1" applyAlignment="1">
      <alignment horizontal="center" vertical="center"/>
    </xf>
    <xf numFmtId="166" fontId="69" fillId="25" borderId="17" xfId="0" applyNumberFormat="1" applyFont="1" applyFill="1" applyBorder="1" applyAlignment="1">
      <alignment horizontal="center" vertical="center"/>
    </xf>
    <xf numFmtId="165" fontId="75" fillId="25" borderId="17" xfId="0" applyNumberFormat="1" applyFont="1" applyFill="1" applyBorder="1" applyAlignment="1">
      <alignment horizontal="center" vertical="center"/>
    </xf>
    <xf numFmtId="166" fontId="75" fillId="25" borderId="17" xfId="0" applyNumberFormat="1" applyFont="1" applyFill="1" applyBorder="1" applyAlignment="1">
      <alignment horizontal="center" vertical="center"/>
    </xf>
    <xf numFmtId="0" fontId="70" fillId="25" borderId="17" xfId="0" applyFont="1" applyFill="1" applyBorder="1" applyAlignment="1">
      <alignment horizontal="center" vertical="center"/>
    </xf>
    <xf numFmtId="0" fontId="54" fillId="25" borderId="1" xfId="0" applyFont="1" applyFill="1" applyBorder="1" applyAlignment="1">
      <alignment horizontal="center" vertical="center"/>
    </xf>
    <xf numFmtId="0" fontId="51" fillId="0" borderId="17" xfId="0" applyNumberFormat="1" applyFont="1" applyFill="1" applyBorder="1" applyAlignment="1" applyProtection="1">
      <alignment horizontal="center" vertical="center" wrapText="1"/>
    </xf>
    <xf numFmtId="0" fontId="22" fillId="0" borderId="0" xfId="0" applyFont="1"/>
    <xf numFmtId="0" fontId="50" fillId="25" borderId="5" xfId="0" applyFont="1" applyFill="1" applyBorder="1" applyAlignment="1">
      <alignment horizontal="center" vertical="center"/>
    </xf>
    <xf numFmtId="0" fontId="6" fillId="0" borderId="17" xfId="0" applyFont="1" applyFill="1" applyBorder="1" applyAlignment="1">
      <alignment vertical="center"/>
    </xf>
    <xf numFmtId="0" fontId="46" fillId="0" borderId="17" xfId="2103" applyFont="1" applyFill="1" applyBorder="1" applyAlignment="1">
      <alignment horizontal="center" vertical="center"/>
    </xf>
    <xf numFmtId="0" fontId="6" fillId="0" borderId="17" xfId="0" applyFont="1" applyFill="1" applyBorder="1" applyAlignment="1">
      <alignment horizontal="center" vertical="center"/>
    </xf>
    <xf numFmtId="0" fontId="64" fillId="0" borderId="17" xfId="2103" applyFont="1" applyBorder="1" applyAlignment="1">
      <alignment horizontal="center" vertical="center"/>
    </xf>
    <xf numFmtId="0" fontId="3" fillId="0" borderId="0" xfId="0" applyFont="1" applyAlignment="1">
      <alignment horizontal="center" vertical="top"/>
    </xf>
    <xf numFmtId="0" fontId="63" fillId="0" borderId="17" xfId="0" applyFont="1" applyBorder="1" applyAlignment="1">
      <alignment horizontal="center" vertical="center"/>
    </xf>
    <xf numFmtId="0" fontId="4" fillId="0" borderId="17" xfId="2104"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6" fillId="0" borderId="0" xfId="0" applyFont="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6" fillId="0" borderId="0" xfId="0" applyFont="1" applyFill="1" applyAlignment="1">
      <alignment horizontal="center" vertical="center"/>
    </xf>
    <xf numFmtId="0" fontId="50" fillId="25" borderId="5" xfId="0" applyFont="1" applyFill="1" applyBorder="1" applyAlignment="1">
      <alignment horizontal="center" vertical="center"/>
    </xf>
    <xf numFmtId="0" fontId="1" fillId="0" borderId="22" xfId="0" applyNumberFormat="1" applyFont="1" applyFill="1" applyBorder="1" applyAlignment="1" applyProtection="1">
      <alignment horizontal="left" vertical="center" wrapText="1"/>
    </xf>
    <xf numFmtId="0" fontId="70" fillId="25" borderId="22" xfId="0" applyFont="1" applyFill="1" applyBorder="1" applyAlignment="1">
      <alignment horizontal="center" vertical="center"/>
    </xf>
    <xf numFmtId="0" fontId="67" fillId="25" borderId="22" xfId="0" applyFont="1" applyFill="1" applyBorder="1" applyAlignment="1">
      <alignment horizontal="center" vertical="center"/>
    </xf>
    <xf numFmtId="0" fontId="67" fillId="25" borderId="19" xfId="0" applyFont="1" applyFill="1" applyBorder="1" applyAlignment="1">
      <alignment horizontal="center" vertical="center"/>
    </xf>
    <xf numFmtId="0" fontId="54" fillId="25" borderId="17" xfId="0" applyFont="1" applyFill="1" applyBorder="1" applyAlignment="1">
      <alignment horizontal="center" vertical="center"/>
    </xf>
    <xf numFmtId="0" fontId="4" fillId="0" borderId="17" xfId="0" applyFont="1" applyBorder="1" applyAlignment="1">
      <alignment vertical="center" wrapText="1"/>
    </xf>
    <xf numFmtId="0" fontId="3" fillId="0" borderId="17" xfId="0" applyFont="1" applyBorder="1" applyAlignment="1">
      <alignment vertical="center" wrapText="1"/>
    </xf>
    <xf numFmtId="0" fontId="4" fillId="25" borderId="17" xfId="0" applyFont="1" applyFill="1" applyBorder="1" applyAlignment="1">
      <alignment horizontal="left" vertical="center"/>
    </xf>
    <xf numFmtId="0" fontId="51" fillId="0" borderId="22" xfId="0" applyNumberFormat="1" applyFont="1" applyFill="1" applyBorder="1" applyAlignment="1" applyProtection="1">
      <alignment horizontal="left" vertical="center" wrapText="1"/>
    </xf>
    <xf numFmtId="0" fontId="52" fillId="0" borderId="22" xfId="0" applyNumberFormat="1" applyFont="1" applyFill="1" applyBorder="1" applyAlignment="1" applyProtection="1">
      <alignment horizontal="left" vertical="center" wrapText="1"/>
    </xf>
    <xf numFmtId="0" fontId="59" fillId="0" borderId="22" xfId="0" applyNumberFormat="1" applyFont="1" applyFill="1" applyBorder="1" applyAlignment="1" applyProtection="1">
      <alignment horizontal="left" vertical="center" wrapText="1"/>
    </xf>
    <xf numFmtId="0" fontId="47" fillId="0" borderId="17" xfId="0" applyFont="1" applyBorder="1" applyAlignment="1">
      <alignment horizontal="center" vertical="center"/>
    </xf>
    <xf numFmtId="0" fontId="3" fillId="25" borderId="17" xfId="0" applyFont="1" applyFill="1" applyBorder="1" applyAlignment="1">
      <alignment horizontal="left" vertical="center"/>
    </xf>
    <xf numFmtId="165" fontId="75" fillId="2" borderId="17" xfId="0" applyNumberFormat="1" applyFont="1" applyFill="1" applyBorder="1" applyAlignment="1">
      <alignment horizontal="center" vertical="center"/>
    </xf>
    <xf numFmtId="166" fontId="75" fillId="2" borderId="17" xfId="0" applyNumberFormat="1" applyFont="1" applyFill="1" applyBorder="1" applyAlignment="1">
      <alignment horizontal="center" vertical="center"/>
    </xf>
    <xf numFmtId="0" fontId="3" fillId="0" borderId="1" xfId="0" applyFont="1" applyBorder="1" applyAlignment="1">
      <alignment horizontal="center" vertical="center"/>
    </xf>
    <xf numFmtId="0" fontId="6" fillId="0" borderId="0" xfId="2103" applyFont="1"/>
    <xf numFmtId="0" fontId="3" fillId="0" borderId="4" xfId="2103" applyFont="1" applyBorder="1" applyAlignment="1">
      <alignment vertical="top"/>
    </xf>
    <xf numFmtId="165" fontId="69" fillId="2" borderId="17" xfId="2103" applyNumberFormat="1" applyFont="1" applyFill="1" applyBorder="1" applyAlignment="1">
      <alignment horizontal="center" vertical="center"/>
    </xf>
    <xf numFmtId="0" fontId="6" fillId="0" borderId="0" xfId="2103" applyFont="1" applyAlignment="1">
      <alignment horizontal="center"/>
    </xf>
    <xf numFmtId="166" fontId="69" fillId="2" borderId="17" xfId="2103" applyNumberFormat="1" applyFont="1" applyFill="1" applyBorder="1" applyAlignment="1">
      <alignment horizontal="center" vertical="center"/>
    </xf>
    <xf numFmtId="0" fontId="1" fillId="0" borderId="17" xfId="2103" applyNumberFormat="1" applyFont="1" applyFill="1" applyBorder="1" applyAlignment="1" applyProtection="1">
      <alignment horizontal="center" vertical="center" wrapText="1"/>
    </xf>
    <xf numFmtId="0" fontId="1" fillId="0" borderId="18" xfId="2103" applyNumberFormat="1" applyFont="1" applyFill="1" applyBorder="1" applyAlignment="1" applyProtection="1">
      <alignment horizontal="left" vertical="center" wrapText="1"/>
    </xf>
    <xf numFmtId="0" fontId="1" fillId="0" borderId="19" xfId="2103" applyNumberFormat="1" applyFont="1" applyFill="1" applyBorder="1" applyAlignment="1" applyProtection="1">
      <alignment horizontal="left" vertical="center" wrapText="1"/>
    </xf>
    <xf numFmtId="166" fontId="69" fillId="25" borderId="17" xfId="2103" applyNumberFormat="1" applyFont="1" applyFill="1" applyBorder="1" applyAlignment="1">
      <alignment horizontal="center" vertical="center"/>
    </xf>
    <xf numFmtId="0" fontId="6" fillId="25" borderId="6" xfId="2103" applyFont="1" applyFill="1" applyBorder="1" applyAlignment="1">
      <alignment vertical="center"/>
    </xf>
    <xf numFmtId="0" fontId="6" fillId="25" borderId="0" xfId="2103" applyFont="1" applyFill="1" applyAlignment="1">
      <alignment vertical="center"/>
    </xf>
    <xf numFmtId="0" fontId="6" fillId="25" borderId="0" xfId="2103" applyFont="1" applyFill="1" applyAlignment="1">
      <alignment horizontal="center" vertical="center"/>
    </xf>
    <xf numFmtId="0" fontId="6" fillId="25" borderId="0" xfId="2103" applyFont="1" applyFill="1" applyAlignment="1">
      <alignment horizontal="center"/>
    </xf>
    <xf numFmtId="0" fontId="6" fillId="25" borderId="0" xfId="2103" applyFont="1" applyFill="1" applyBorder="1" applyAlignment="1">
      <alignment vertical="center"/>
    </xf>
    <xf numFmtId="0" fontId="69" fillId="0" borderId="17" xfId="2103" applyFont="1" applyBorder="1" applyAlignment="1">
      <alignment horizontal="center" vertical="center"/>
    </xf>
    <xf numFmtId="0" fontId="3" fillId="0" borderId="0" xfId="2103" applyFont="1" applyAlignment="1">
      <alignment vertical="top"/>
    </xf>
    <xf numFmtId="0" fontId="22" fillId="0" borderId="17" xfId="0" applyFont="1" applyFill="1" applyBorder="1" applyAlignment="1">
      <alignment horizontal="center" vertical="center"/>
    </xf>
    <xf numFmtId="0" fontId="4" fillId="0" borderId="17" xfId="0" applyFont="1" applyBorder="1" applyAlignment="1">
      <alignment horizontal="center" vertical="center"/>
    </xf>
    <xf numFmtId="0" fontId="6" fillId="0" borderId="0" xfId="2103" applyFont="1" applyAlignment="1">
      <alignment horizontal="center" vertical="center"/>
    </xf>
    <xf numFmtId="0" fontId="48" fillId="0" borderId="17" xfId="2103" applyFont="1" applyBorder="1" applyAlignment="1">
      <alignment horizontal="center" vertical="center"/>
    </xf>
    <xf numFmtId="0" fontId="3" fillId="0" borderId="17" xfId="2103" applyFont="1" applyBorder="1" applyAlignment="1">
      <alignment horizontal="center" vertical="center"/>
    </xf>
    <xf numFmtId="0" fontId="46" fillId="0" borderId="17" xfId="2103" applyFont="1" applyFill="1" applyBorder="1" applyAlignment="1">
      <alignment vertical="center"/>
    </xf>
    <xf numFmtId="0" fontId="6" fillId="0" borderId="0" xfId="2103" applyFont="1" applyFill="1" applyAlignment="1">
      <alignment horizontal="center"/>
    </xf>
    <xf numFmtId="0" fontId="49" fillId="0" borderId="0" xfId="2103" applyFont="1" applyAlignment="1">
      <alignment horizontal="center"/>
    </xf>
    <xf numFmtId="0" fontId="64" fillId="0" borderId="17" xfId="2103" applyFont="1" applyBorder="1" applyAlignment="1">
      <alignment vertical="center"/>
    </xf>
    <xf numFmtId="0" fontId="50" fillId="25" borderId="18" xfId="0" applyFont="1" applyFill="1" applyBorder="1" applyAlignment="1">
      <alignment horizontal="left" vertical="center" wrapText="1"/>
    </xf>
    <xf numFmtId="0" fontId="4" fillId="25" borderId="19" xfId="0" applyFont="1" applyFill="1" applyBorder="1" applyAlignment="1">
      <alignment horizontal="left" vertical="center"/>
    </xf>
    <xf numFmtId="0" fontId="6" fillId="0" borderId="0" xfId="0" applyFont="1" applyAlignment="1">
      <alignment horizontal="center" vertical="center"/>
    </xf>
    <xf numFmtId="0" fontId="6" fillId="0" borderId="0" xfId="0" applyFont="1" applyFill="1" applyAlignment="1">
      <alignment horizontal="center" vertical="center"/>
    </xf>
    <xf numFmtId="0" fontId="3" fillId="0" borderId="17" xfId="0" applyFont="1" applyBorder="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vertical="center"/>
    </xf>
    <xf numFmtId="0" fontId="6" fillId="0" borderId="0" xfId="0" applyFont="1" applyBorder="1" applyAlignment="1">
      <alignment vertical="center"/>
    </xf>
    <xf numFmtId="0" fontId="50" fillId="0" borderId="17" xfId="0" applyFont="1" applyFill="1" applyBorder="1"/>
    <xf numFmtId="0" fontId="5" fillId="0" borderId="0" xfId="0" applyFont="1" applyBorder="1" applyAlignment="1">
      <alignment vertical="center"/>
    </xf>
    <xf numFmtId="0" fontId="65" fillId="25" borderId="33" xfId="0" applyFont="1" applyFill="1" applyBorder="1" applyAlignment="1">
      <alignment horizontal="center" vertical="center"/>
    </xf>
    <xf numFmtId="0" fontId="3" fillId="25" borderId="0" xfId="0" applyFont="1" applyFill="1" applyBorder="1" applyAlignment="1">
      <alignment vertical="center"/>
    </xf>
    <xf numFmtId="0" fontId="1" fillId="0" borderId="17" xfId="0" applyFont="1" applyBorder="1" applyAlignment="1">
      <alignment horizontal="center" vertical="center"/>
    </xf>
    <xf numFmtId="0" fontId="64" fillId="25" borderId="17" xfId="0" applyFont="1" applyFill="1" applyBorder="1" applyAlignment="1">
      <alignment vertical="center"/>
    </xf>
    <xf numFmtId="0" fontId="55" fillId="2" borderId="17" xfId="0" applyFont="1" applyFill="1" applyBorder="1" applyAlignment="1">
      <alignment horizontal="center" vertical="center"/>
    </xf>
    <xf numFmtId="0" fontId="46" fillId="2" borderId="17" xfId="0" applyFont="1" applyFill="1" applyBorder="1" applyAlignment="1">
      <alignment horizontal="center" vertical="center"/>
    </xf>
    <xf numFmtId="0" fontId="104" fillId="0" borderId="18" xfId="0" applyNumberFormat="1" applyFont="1" applyFill="1" applyBorder="1" applyAlignment="1" applyProtection="1">
      <alignment horizontal="left" vertical="center" wrapText="1"/>
    </xf>
    <xf numFmtId="0" fontId="104" fillId="0" borderId="19" xfId="0" applyNumberFormat="1" applyFont="1" applyFill="1" applyBorder="1" applyAlignment="1" applyProtection="1">
      <alignment horizontal="left" vertical="center" wrapText="1"/>
    </xf>
    <xf numFmtId="0" fontId="51" fillId="2" borderId="17" xfId="0" applyNumberFormat="1" applyFont="1" applyFill="1" applyBorder="1" applyAlignment="1" applyProtection="1">
      <alignment horizontal="center" vertical="center" wrapText="1"/>
    </xf>
    <xf numFmtId="0" fontId="51" fillId="2" borderId="18" xfId="0" applyNumberFormat="1" applyFont="1" applyFill="1" applyBorder="1" applyAlignment="1" applyProtection="1">
      <alignment horizontal="left" vertical="center" wrapText="1"/>
    </xf>
    <xf numFmtId="0" fontId="52" fillId="2" borderId="19" xfId="0" applyNumberFormat="1" applyFont="1" applyFill="1" applyBorder="1" applyAlignment="1" applyProtection="1">
      <alignment horizontal="left" vertical="center" wrapText="1"/>
    </xf>
    <xf numFmtId="0" fontId="63" fillId="2" borderId="17" xfId="0" applyFont="1" applyFill="1" applyBorder="1" applyAlignment="1">
      <alignment horizontal="center" vertical="center"/>
    </xf>
    <xf numFmtId="0" fontId="65" fillId="2" borderId="17" xfId="0" applyFont="1" applyFill="1" applyBorder="1" applyAlignment="1">
      <alignment horizontal="center" vertical="center"/>
    </xf>
    <xf numFmtId="0" fontId="3" fillId="0" borderId="1" xfId="0" applyFont="1" applyBorder="1" applyAlignment="1">
      <alignment horizontal="center" vertical="center"/>
    </xf>
    <xf numFmtId="0" fontId="90" fillId="25" borderId="18" xfId="0" applyFont="1" applyFill="1" applyBorder="1" applyAlignment="1">
      <alignment horizontal="center" vertical="center"/>
    </xf>
    <xf numFmtId="0" fontId="90" fillId="25" borderId="22" xfId="0" applyFont="1" applyFill="1" applyBorder="1" applyAlignment="1">
      <alignment horizontal="center" vertical="center"/>
    </xf>
    <xf numFmtId="0" fontId="90" fillId="25" borderId="19" xfId="0" applyFont="1" applyFill="1" applyBorder="1" applyAlignment="1">
      <alignment horizontal="center" vertical="center"/>
    </xf>
    <xf numFmtId="0" fontId="89" fillId="25" borderId="18" xfId="0" applyFont="1" applyFill="1" applyBorder="1" applyAlignment="1">
      <alignment horizontal="center" vertical="center"/>
    </xf>
    <xf numFmtId="0" fontId="89" fillId="25" borderId="22" xfId="0" applyFont="1" applyFill="1" applyBorder="1" applyAlignment="1">
      <alignment horizontal="center" vertical="center"/>
    </xf>
    <xf numFmtId="0" fontId="89" fillId="25" borderId="19" xfId="0" applyFont="1" applyFill="1" applyBorder="1" applyAlignment="1">
      <alignment horizontal="center" vertical="center"/>
    </xf>
    <xf numFmtId="0" fontId="59" fillId="0" borderId="0" xfId="0" applyFont="1" applyAlignment="1">
      <alignment horizontal="center" vertical="center" wrapText="1"/>
    </xf>
    <xf numFmtId="0" fontId="71" fillId="0" borderId="0" xfId="0" applyFont="1" applyAlignment="1">
      <alignment horizontal="center" vertical="top" wrapText="1"/>
    </xf>
    <xf numFmtId="0" fontId="73" fillId="0" borderId="0" xfId="0" applyFont="1" applyBorder="1" applyAlignment="1">
      <alignment horizontal="right" vertical="center"/>
    </xf>
    <xf numFmtId="0" fontId="85" fillId="26" borderId="4" xfId="0" applyFont="1" applyFill="1" applyBorder="1" applyAlignment="1">
      <alignment horizontal="center" vertical="center" wrapText="1"/>
    </xf>
    <xf numFmtId="0" fontId="76" fillId="0" borderId="1" xfId="0" applyFont="1" applyBorder="1" applyAlignment="1">
      <alignment horizontal="center" vertical="center"/>
    </xf>
    <xf numFmtId="0" fontId="76" fillId="0" borderId="17" xfId="0" applyFont="1" applyBorder="1" applyAlignment="1">
      <alignment horizontal="center" vertical="center"/>
    </xf>
    <xf numFmtId="0" fontId="83" fillId="27" borderId="23" xfId="0" applyFont="1" applyFill="1" applyBorder="1" applyAlignment="1">
      <alignment horizontal="center" vertical="center"/>
    </xf>
    <xf numFmtId="0" fontId="83" fillId="27" borderId="4" xfId="0" applyFont="1" applyFill="1" applyBorder="1" applyAlignment="1">
      <alignment horizontal="center" vertical="center"/>
    </xf>
    <xf numFmtId="0" fontId="83" fillId="27" borderId="7" xfId="0" applyFont="1" applyFill="1" applyBorder="1" applyAlignment="1">
      <alignment horizontal="center" vertical="center"/>
    </xf>
    <xf numFmtId="0" fontId="82" fillId="27" borderId="6" xfId="0" applyFont="1" applyFill="1" applyBorder="1" applyAlignment="1">
      <alignment horizontal="center" vertical="center"/>
    </xf>
    <xf numFmtId="0" fontId="82" fillId="27" borderId="0" xfId="0" applyFont="1" applyFill="1" applyBorder="1" applyAlignment="1">
      <alignment horizontal="center" vertical="center"/>
    </xf>
    <xf numFmtId="0" fontId="76" fillId="0" borderId="18" xfId="0" applyFont="1" applyBorder="1" applyAlignment="1">
      <alignment horizontal="center" vertical="center"/>
    </xf>
    <xf numFmtId="0" fontId="76" fillId="0" borderId="22" xfId="0" applyFont="1" applyBorder="1" applyAlignment="1">
      <alignment horizontal="center" vertical="center"/>
    </xf>
    <xf numFmtId="0" fontId="76" fillId="0" borderId="19" xfId="0" applyFont="1" applyBorder="1" applyAlignment="1">
      <alignment horizontal="center" vertical="center"/>
    </xf>
    <xf numFmtId="0" fontId="7" fillId="27" borderId="25" xfId="0" applyFont="1" applyFill="1" applyBorder="1" applyAlignment="1">
      <alignment horizontal="left" vertical="center"/>
    </xf>
    <xf numFmtId="0" fontId="7" fillId="27" borderId="27" xfId="0" applyFont="1" applyFill="1" applyBorder="1" applyAlignment="1">
      <alignment horizontal="left" vertical="center"/>
    </xf>
    <xf numFmtId="0" fontId="7" fillId="27" borderId="26" xfId="0" applyFont="1" applyFill="1" applyBorder="1" applyAlignment="1">
      <alignment horizontal="left" vertical="center"/>
    </xf>
    <xf numFmtId="0" fontId="52" fillId="0" borderId="25" xfId="0" applyFont="1" applyBorder="1" applyAlignment="1">
      <alignment horizontal="center" vertical="center"/>
    </xf>
    <xf numFmtId="0" fontId="52" fillId="0" borderId="27" xfId="0" applyFont="1" applyBorder="1" applyAlignment="1">
      <alignment horizontal="center" vertical="center"/>
    </xf>
    <xf numFmtId="0" fontId="52" fillId="0" borderId="26" xfId="0" applyFont="1" applyBorder="1" applyAlignment="1">
      <alignment horizontal="center" vertical="center"/>
    </xf>
    <xf numFmtId="0" fontId="52" fillId="0" borderId="6" xfId="0" applyFont="1" applyBorder="1" applyAlignment="1">
      <alignment horizontal="center" vertical="center"/>
    </xf>
    <xf numFmtId="0" fontId="52" fillId="0" borderId="0" xfId="0" applyFont="1" applyAlignment="1">
      <alignment horizontal="center" vertical="center"/>
    </xf>
    <xf numFmtId="0" fontId="52" fillId="0" borderId="24" xfId="0" applyFont="1" applyBorder="1" applyAlignment="1">
      <alignment horizontal="center" vertical="center"/>
    </xf>
    <xf numFmtId="0" fontId="52" fillId="0" borderId="23" xfId="0" applyFont="1" applyBorder="1" applyAlignment="1">
      <alignment horizontal="center" vertical="center"/>
    </xf>
    <xf numFmtId="0" fontId="52" fillId="0" borderId="4" xfId="0" applyFont="1" applyBorder="1" applyAlignment="1">
      <alignment horizontal="center" vertical="center"/>
    </xf>
    <xf numFmtId="0" fontId="52" fillId="0" borderId="7" xfId="0" applyFont="1" applyBorder="1" applyAlignment="1">
      <alignment horizontal="center" vertical="center"/>
    </xf>
    <xf numFmtId="0" fontId="86" fillId="26" borderId="17" xfId="0" applyFont="1" applyFill="1" applyBorder="1" applyAlignment="1">
      <alignment horizontal="center" vertical="center"/>
    </xf>
    <xf numFmtId="0" fontId="52" fillId="0" borderId="18" xfId="0" applyFont="1" applyBorder="1" applyAlignment="1">
      <alignment horizontal="center" vertical="center"/>
    </xf>
    <xf numFmtId="0" fontId="52" fillId="0" borderId="22" xfId="0" applyFont="1" applyBorder="1" applyAlignment="1">
      <alignment horizontal="center" vertical="center"/>
    </xf>
    <xf numFmtId="0" fontId="52" fillId="0" borderId="19" xfId="0" applyFont="1" applyBorder="1" applyAlignment="1">
      <alignment horizontal="center" vertical="center"/>
    </xf>
    <xf numFmtId="0" fontId="90" fillId="25" borderId="17" xfId="0" applyFont="1" applyFill="1" applyBorder="1" applyAlignment="1">
      <alignment horizontal="center" vertical="center"/>
    </xf>
    <xf numFmtId="0" fontId="89" fillId="25" borderId="17" xfId="0" applyFont="1" applyFill="1" applyBorder="1" applyAlignment="1">
      <alignment horizontal="center" vertical="center"/>
    </xf>
    <xf numFmtId="0" fontId="91" fillId="25" borderId="17" xfId="0" applyFont="1" applyFill="1" applyBorder="1" applyAlignment="1">
      <alignment horizontal="center" vertical="center"/>
    </xf>
    <xf numFmtId="0" fontId="91" fillId="25" borderId="18" xfId="0" applyFont="1" applyFill="1" applyBorder="1" applyAlignment="1">
      <alignment horizontal="center" vertical="center"/>
    </xf>
    <xf numFmtId="0" fontId="91" fillId="25" borderId="22" xfId="0" applyFont="1" applyFill="1" applyBorder="1" applyAlignment="1">
      <alignment horizontal="center" vertical="center"/>
    </xf>
    <xf numFmtId="0" fontId="91" fillId="25" borderId="19" xfId="0" applyFont="1" applyFill="1" applyBorder="1" applyAlignment="1">
      <alignment horizontal="center" vertical="center"/>
    </xf>
    <xf numFmtId="0" fontId="97" fillId="31" borderId="0" xfId="0" applyFont="1" applyFill="1" applyBorder="1" applyAlignment="1">
      <alignment horizontal="center" vertical="center"/>
    </xf>
    <xf numFmtId="0" fontId="97" fillId="31" borderId="24" xfId="0" applyFont="1" applyFill="1" applyBorder="1" applyAlignment="1">
      <alignment horizontal="center" vertical="center"/>
    </xf>
    <xf numFmtId="0" fontId="96" fillId="31" borderId="0" xfId="0" applyFont="1" applyFill="1" applyBorder="1" applyAlignment="1">
      <alignment horizontal="right" vertical="center"/>
    </xf>
    <xf numFmtId="0" fontId="96" fillId="28" borderId="0" xfId="0" applyFont="1" applyFill="1" applyBorder="1" applyAlignment="1">
      <alignment horizontal="center" vertical="center"/>
    </xf>
    <xf numFmtId="0" fontId="98" fillId="28" borderId="0" xfId="0" applyFont="1" applyFill="1" applyBorder="1" applyAlignment="1">
      <alignment horizontal="center" vertical="center"/>
    </xf>
    <xf numFmtId="0" fontId="97" fillId="30" borderId="0" xfId="0" applyFont="1" applyFill="1" applyBorder="1" applyAlignment="1">
      <alignment horizontal="center" vertical="center"/>
    </xf>
    <xf numFmtId="0" fontId="93" fillId="25" borderId="18" xfId="0" applyFont="1" applyFill="1" applyBorder="1" applyAlignment="1">
      <alignment horizontal="center" vertical="center"/>
    </xf>
    <xf numFmtId="0" fontId="93" fillId="25" borderId="22" xfId="0" applyFont="1" applyFill="1" applyBorder="1" applyAlignment="1">
      <alignment horizontal="center" vertical="center"/>
    </xf>
    <xf numFmtId="0" fontId="92" fillId="25" borderId="22" xfId="0" applyFont="1" applyFill="1" applyBorder="1" applyAlignment="1">
      <alignment horizontal="center" vertical="center"/>
    </xf>
    <xf numFmtId="0" fontId="92" fillId="25" borderId="19" xfId="0" applyFont="1" applyFill="1" applyBorder="1" applyAlignment="1">
      <alignment horizontal="center" vertical="center"/>
    </xf>
    <xf numFmtId="0" fontId="96" fillId="30" borderId="6" xfId="0" applyFont="1" applyFill="1" applyBorder="1" applyAlignment="1">
      <alignment horizontal="right" vertical="center"/>
    </xf>
    <xf numFmtId="0" fontId="96" fillId="30" borderId="0" xfId="0" applyFont="1" applyFill="1" applyBorder="1" applyAlignment="1">
      <alignment horizontal="right" vertical="center"/>
    </xf>
    <xf numFmtId="0" fontId="72" fillId="0" borderId="27" xfId="0" applyFont="1" applyBorder="1" applyAlignment="1">
      <alignment horizontal="center" vertical="center"/>
    </xf>
    <xf numFmtId="0" fontId="72" fillId="0" borderId="30" xfId="0" applyFont="1" applyBorder="1" applyAlignment="1">
      <alignment horizontal="center" vertical="center"/>
    </xf>
    <xf numFmtId="0" fontId="94" fillId="26" borderId="4" xfId="0" applyFont="1" applyFill="1" applyBorder="1" applyAlignment="1">
      <alignment horizontal="center" vertical="center" wrapText="1"/>
    </xf>
    <xf numFmtId="0" fontId="86" fillId="26" borderId="5" xfId="0" applyFont="1" applyFill="1" applyBorder="1" applyAlignment="1">
      <alignment horizontal="center" vertical="center"/>
    </xf>
    <xf numFmtId="0" fontId="91" fillId="25" borderId="29" xfId="0" applyFont="1" applyFill="1" applyBorder="1" applyAlignment="1">
      <alignment horizontal="center" vertical="center"/>
    </xf>
    <xf numFmtId="0" fontId="91" fillId="25" borderId="27" xfId="0" applyFont="1" applyFill="1" applyBorder="1" applyAlignment="1">
      <alignment horizontal="center" vertical="center"/>
    </xf>
    <xf numFmtId="0" fontId="93" fillId="25" borderId="18" xfId="0" applyFont="1" applyFill="1" applyBorder="1" applyAlignment="1">
      <alignment horizontal="left" vertical="center"/>
    </xf>
    <xf numFmtId="0" fontId="93" fillId="25" borderId="22" xfId="0" applyFont="1" applyFill="1" applyBorder="1" applyAlignment="1">
      <alignment horizontal="left" vertical="center"/>
    </xf>
    <xf numFmtId="0" fontId="99" fillId="2" borderId="28" xfId="0" applyFont="1" applyFill="1" applyBorder="1" applyAlignment="1">
      <alignment horizontal="center" vertical="center"/>
    </xf>
    <xf numFmtId="0" fontId="99" fillId="2"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0" xfId="0" applyFont="1" applyFill="1" applyAlignment="1">
      <alignment horizontal="center" vertical="center"/>
    </xf>
    <xf numFmtId="0" fontId="3" fillId="0" borderId="2" xfId="0" applyFont="1" applyBorder="1" applyAlignment="1">
      <alignment horizontal="center" vertical="center"/>
    </xf>
    <xf numFmtId="0" fontId="3" fillId="0" borderId="20" xfId="0" applyFont="1" applyBorder="1" applyAlignment="1">
      <alignment horizontal="center" vertical="center"/>
    </xf>
    <xf numFmtId="0" fontId="3" fillId="0" borderId="3"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88" fillId="0" borderId="18" xfId="0" applyFont="1" applyBorder="1" applyAlignment="1">
      <alignment horizontal="center" vertical="center"/>
    </xf>
    <xf numFmtId="0" fontId="88" fillId="0" borderId="22" xfId="0" applyFont="1" applyBorder="1" applyAlignment="1">
      <alignment horizontal="center" vertical="center"/>
    </xf>
    <xf numFmtId="0" fontId="88" fillId="0" borderId="19" xfId="0"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60" fillId="0" borderId="0" xfId="0" applyFont="1" applyAlignment="1">
      <alignment horizontal="center" vertical="center"/>
    </xf>
    <xf numFmtId="0" fontId="48" fillId="0" borderId="4" xfId="0" applyFont="1" applyBorder="1" applyAlignment="1">
      <alignment horizontal="center" vertical="top"/>
    </xf>
    <xf numFmtId="0" fontId="50" fillId="2" borderId="28" xfId="0" applyFont="1" applyFill="1" applyBorder="1" applyAlignment="1">
      <alignment horizontal="center" vertical="center"/>
    </xf>
    <xf numFmtId="0" fontId="50" fillId="2" borderId="5" xfId="0" applyFont="1" applyFill="1" applyBorder="1" applyAlignment="1">
      <alignment horizontal="center" vertical="center"/>
    </xf>
    <xf numFmtId="0" fontId="54" fillId="2" borderId="28" xfId="0" applyFont="1" applyFill="1" applyBorder="1" applyAlignment="1">
      <alignment horizontal="center" vertical="center"/>
    </xf>
    <xf numFmtId="0" fontId="54" fillId="2" borderId="5" xfId="0" applyFont="1" applyFill="1" applyBorder="1" applyAlignment="1">
      <alignment horizontal="center" vertical="center"/>
    </xf>
    <xf numFmtId="0" fontId="54" fillId="2" borderId="25" xfId="0" applyFont="1" applyFill="1" applyBorder="1" applyAlignment="1">
      <alignment horizontal="center" vertical="center"/>
    </xf>
    <xf numFmtId="0" fontId="54" fillId="2" borderId="26" xfId="0" applyFont="1" applyFill="1" applyBorder="1" applyAlignment="1">
      <alignment horizontal="center" vertical="center"/>
    </xf>
    <xf numFmtId="0" fontId="54" fillId="2" borderId="23" xfId="0" applyFont="1" applyFill="1" applyBorder="1" applyAlignment="1">
      <alignment horizontal="center" vertical="center"/>
    </xf>
    <xf numFmtId="0" fontId="54" fillId="2" borderId="7" xfId="0" applyFont="1" applyFill="1" applyBorder="1" applyAlignment="1">
      <alignment horizontal="center" vertical="center"/>
    </xf>
    <xf numFmtId="0" fontId="3" fillId="0" borderId="17" xfId="0" applyFont="1" applyBorder="1" applyAlignment="1">
      <alignment horizontal="center" vertical="center"/>
    </xf>
    <xf numFmtId="0" fontId="87" fillId="26" borderId="28" xfId="0" applyFont="1" applyFill="1" applyBorder="1" applyAlignment="1">
      <alignment horizontal="center" vertical="center"/>
    </xf>
    <xf numFmtId="0" fontId="87" fillId="26" borderId="5" xfId="0" applyFont="1" applyFill="1" applyBorder="1" applyAlignment="1">
      <alignment horizontal="center" vertical="center"/>
    </xf>
    <xf numFmtId="0" fontId="48" fillId="2" borderId="28" xfId="0" applyFont="1" applyFill="1" applyBorder="1" applyAlignment="1">
      <alignment horizontal="center" vertical="center"/>
    </xf>
    <xf numFmtId="0" fontId="48" fillId="2" borderId="5" xfId="0" applyFont="1" applyFill="1" applyBorder="1" applyAlignment="1">
      <alignment horizontal="center" vertical="center"/>
    </xf>
    <xf numFmtId="0" fontId="48" fillId="2" borderId="25" xfId="0" applyFont="1" applyFill="1" applyBorder="1" applyAlignment="1">
      <alignment horizontal="center" vertical="center"/>
    </xf>
    <xf numFmtId="0" fontId="48" fillId="2" borderId="26" xfId="0" applyFont="1" applyFill="1" applyBorder="1" applyAlignment="1">
      <alignment horizontal="center" vertical="center"/>
    </xf>
    <xf numFmtId="0" fontId="48" fillId="2" borderId="23" xfId="0" applyFont="1" applyFill="1" applyBorder="1" applyAlignment="1">
      <alignment horizontal="center" vertical="center"/>
    </xf>
    <xf numFmtId="0" fontId="48" fillId="2" borderId="7" xfId="0" applyFont="1" applyFill="1" applyBorder="1" applyAlignment="1">
      <alignment horizontal="center" vertical="center"/>
    </xf>
    <xf numFmtId="0" fontId="3" fillId="0" borderId="1" xfId="0" applyFont="1" applyBorder="1" applyAlignment="1">
      <alignment horizontal="center" vertical="center"/>
    </xf>
    <xf numFmtId="0" fontId="62" fillId="0" borderId="4" xfId="0" applyFont="1" applyBorder="1" applyAlignment="1">
      <alignment horizontal="center" vertical="top"/>
    </xf>
    <xf numFmtId="0" fontId="2" fillId="0" borderId="1" xfId="0" applyFont="1" applyBorder="1" applyAlignment="1">
      <alignment horizontal="center" vertical="center"/>
    </xf>
    <xf numFmtId="0" fontId="3" fillId="25" borderId="1" xfId="0" applyFont="1" applyFill="1" applyBorder="1" applyAlignment="1">
      <alignment horizontal="center" vertical="center"/>
    </xf>
    <xf numFmtId="0" fontId="4" fillId="0" borderId="0" xfId="2103" applyFont="1" applyAlignment="1">
      <alignment horizontal="center" vertical="center"/>
    </xf>
    <xf numFmtId="0" fontId="3" fillId="0" borderId="0" xfId="2103" applyFont="1" applyAlignment="1">
      <alignment horizontal="center" vertical="center"/>
    </xf>
    <xf numFmtId="0" fontId="60" fillId="0" borderId="0" xfId="2103" applyFont="1" applyAlignment="1">
      <alignment horizontal="center" vertical="center"/>
    </xf>
    <xf numFmtId="0" fontId="48" fillId="0" borderId="4" xfId="2103" applyFont="1" applyBorder="1" applyAlignment="1">
      <alignment horizontal="center" vertical="top"/>
    </xf>
    <xf numFmtId="0" fontId="8" fillId="0" borderId="0" xfId="2103" applyNumberFormat="1" applyFont="1" applyFill="1" applyBorder="1" applyAlignment="1" applyProtection="1">
      <alignment horizontal="left" vertical="center" wrapText="1"/>
    </xf>
    <xf numFmtId="0" fontId="88" fillId="0" borderId="18" xfId="2103" applyFont="1" applyBorder="1" applyAlignment="1">
      <alignment horizontal="center" vertical="center"/>
    </xf>
    <xf numFmtId="0" fontId="88" fillId="0" borderId="22" xfId="2103" applyFont="1" applyBorder="1" applyAlignment="1">
      <alignment horizontal="center" vertical="center"/>
    </xf>
    <xf numFmtId="0" fontId="88" fillId="0" borderId="19" xfId="2103" applyFont="1" applyBorder="1" applyAlignment="1">
      <alignment horizontal="center" vertical="center"/>
    </xf>
    <xf numFmtId="0" fontId="87" fillId="26" borderId="33" xfId="2103" applyFont="1" applyFill="1" applyBorder="1" applyAlignment="1">
      <alignment horizontal="center" vertical="center"/>
    </xf>
    <xf numFmtId="0" fontId="87" fillId="26" borderId="5" xfId="2103" applyFont="1" applyFill="1" applyBorder="1" applyAlignment="1">
      <alignment horizontal="center" vertical="center"/>
    </xf>
    <xf numFmtId="0" fontId="48" fillId="2" borderId="33" xfId="2103" applyFont="1" applyFill="1" applyBorder="1" applyAlignment="1">
      <alignment horizontal="center" vertical="center"/>
    </xf>
    <xf numFmtId="0" fontId="48" fillId="2" borderId="5" xfId="2103" applyFont="1" applyFill="1" applyBorder="1" applyAlignment="1">
      <alignment horizontal="center" vertical="center"/>
    </xf>
    <xf numFmtId="0" fontId="48" fillId="2" borderId="34" xfId="2103" applyFont="1" applyFill="1" applyBorder="1" applyAlignment="1">
      <alignment horizontal="center" vertical="center"/>
    </xf>
    <xf numFmtId="0" fontId="48" fillId="2" borderId="35" xfId="2103" applyFont="1" applyFill="1" applyBorder="1" applyAlignment="1">
      <alignment horizontal="center" vertical="center"/>
    </xf>
    <xf numFmtId="0" fontId="48" fillId="2" borderId="23" xfId="2103" applyFont="1" applyFill="1" applyBorder="1" applyAlignment="1">
      <alignment horizontal="center" vertical="center"/>
    </xf>
    <xf numFmtId="0" fontId="48" fillId="2" borderId="7" xfId="2103" applyFont="1" applyFill="1" applyBorder="1" applyAlignment="1">
      <alignment horizontal="center" vertical="center"/>
    </xf>
    <xf numFmtId="0" fontId="3" fillId="0" borderId="17" xfId="2103" applyFont="1" applyBorder="1" applyAlignment="1">
      <alignment horizontal="center" vertical="center"/>
    </xf>
    <xf numFmtId="0" fontId="68" fillId="0" borderId="18" xfId="2103" applyFont="1" applyBorder="1" applyAlignment="1">
      <alignment horizontal="center" vertical="center"/>
    </xf>
    <xf numFmtId="0" fontId="68" fillId="0" borderId="22" xfId="2103" applyFont="1" applyBorder="1" applyAlignment="1">
      <alignment horizontal="center" vertical="center"/>
    </xf>
    <xf numFmtId="0" fontId="68" fillId="0" borderId="19" xfId="2103" applyFont="1" applyBorder="1" applyAlignment="1">
      <alignment horizontal="center" vertical="center"/>
    </xf>
    <xf numFmtId="0" fontId="99" fillId="25" borderId="28" xfId="0" applyFont="1" applyFill="1" applyBorder="1" applyAlignment="1">
      <alignment horizontal="center" vertical="center"/>
    </xf>
    <xf numFmtId="0" fontId="99" fillId="25" borderId="5" xfId="0" applyFont="1" applyFill="1" applyBorder="1" applyAlignment="1">
      <alignment horizontal="center" vertical="center"/>
    </xf>
    <xf numFmtId="0" fontId="54" fillId="25" borderId="28" xfId="0" applyFont="1" applyFill="1" applyBorder="1" applyAlignment="1">
      <alignment horizontal="center" vertical="center"/>
    </xf>
    <xf numFmtId="0" fontId="54" fillId="25" borderId="5" xfId="0" applyFont="1" applyFill="1" applyBorder="1" applyAlignment="1">
      <alignment horizontal="center" vertical="center"/>
    </xf>
    <xf numFmtId="0" fontId="54" fillId="25" borderId="25" xfId="0" applyFont="1" applyFill="1" applyBorder="1" applyAlignment="1">
      <alignment horizontal="center" vertical="center"/>
    </xf>
    <xf numFmtId="0" fontId="54" fillId="25" borderId="26" xfId="0" applyFont="1" applyFill="1" applyBorder="1" applyAlignment="1">
      <alignment horizontal="center" vertical="center"/>
    </xf>
    <xf numFmtId="0" fontId="54" fillId="25" borderId="23" xfId="0" applyFont="1" applyFill="1" applyBorder="1" applyAlignment="1">
      <alignment horizontal="center" vertical="center"/>
    </xf>
    <xf numFmtId="0" fontId="54" fillId="25" borderId="7" xfId="0" applyFont="1" applyFill="1" applyBorder="1" applyAlignment="1">
      <alignment horizontal="center" vertical="center"/>
    </xf>
    <xf numFmtId="0" fontId="82" fillId="29" borderId="6" xfId="0" applyFont="1" applyFill="1" applyBorder="1" applyAlignment="1">
      <alignment horizontal="center" vertical="center"/>
    </xf>
    <xf numFmtId="0" fontId="82" fillId="29" borderId="0" xfId="0" applyFont="1" applyFill="1" applyBorder="1" applyAlignment="1">
      <alignment horizontal="center" vertical="center"/>
    </xf>
    <xf numFmtId="0" fontId="7" fillId="2" borderId="0" xfId="0" applyFont="1" applyFill="1" applyBorder="1" applyAlignment="1">
      <alignment horizontal="center" vertical="center"/>
    </xf>
    <xf numFmtId="0" fontId="83" fillId="27" borderId="6" xfId="0" applyFont="1" applyFill="1" applyBorder="1" applyAlignment="1">
      <alignment horizontal="center" vertical="center"/>
    </xf>
    <xf numFmtId="0" fontId="83" fillId="27" borderId="0" xfId="0" applyFont="1" applyFill="1" applyBorder="1" applyAlignment="1">
      <alignment horizontal="center" vertical="center"/>
    </xf>
    <xf numFmtId="0" fontId="91" fillId="25" borderId="30" xfId="0" applyFont="1" applyFill="1" applyBorder="1" applyAlignment="1">
      <alignment horizontal="center" vertical="center"/>
    </xf>
    <xf numFmtId="0" fontId="22" fillId="25" borderId="17" xfId="0" applyFont="1" applyFill="1" applyBorder="1" applyAlignment="1">
      <alignment horizontal="center" vertical="center"/>
    </xf>
    <xf numFmtId="166" fontId="65" fillId="25" borderId="17" xfId="2103" applyNumberFormat="1" applyFont="1" applyFill="1" applyBorder="1" applyAlignment="1">
      <alignment horizontal="center" vertical="center"/>
    </xf>
    <xf numFmtId="0" fontId="46" fillId="26" borderId="17" xfId="0" applyFont="1" applyFill="1" applyBorder="1" applyAlignment="1">
      <alignment horizontal="center" vertical="center"/>
    </xf>
    <xf numFmtId="0" fontId="46" fillId="25" borderId="17" xfId="0" applyFont="1" applyFill="1" applyBorder="1" applyAlignment="1">
      <alignment horizontal="center" vertical="center"/>
    </xf>
    <xf numFmtId="0" fontId="46" fillId="0" borderId="17" xfId="0" applyFont="1" applyFill="1" applyBorder="1" applyAlignment="1">
      <alignment horizontal="center" vertical="center"/>
    </xf>
  </cellXfs>
  <cellStyles count="2636">
    <cellStyle name="20% - Accent1 10" xfId="107"/>
    <cellStyle name="20% - Accent1 10 2" xfId="22"/>
    <cellStyle name="20% - Accent1 11" xfId="111"/>
    <cellStyle name="20% - Accent1 11 2" xfId="33"/>
    <cellStyle name="20% - Accent1 12" xfId="114"/>
    <cellStyle name="20% - Accent1 12 2" xfId="115"/>
    <cellStyle name="20% - Accent1 13" xfId="8"/>
    <cellStyle name="20% - Accent1 13 2" xfId="118"/>
    <cellStyle name="20% - Accent1 14" xfId="119"/>
    <cellStyle name="20% - Accent1 14 2" xfId="121"/>
    <cellStyle name="20% - Accent1 15" xfId="123"/>
    <cellStyle name="20% - Accent1 15 2" xfId="102"/>
    <cellStyle name="20% - Accent1 16" xfId="129"/>
    <cellStyle name="20% - Accent1 16 2" xfId="68"/>
    <cellStyle name="20% - Accent1 17" xfId="43"/>
    <cellStyle name="20% - Accent1 17 2" xfId="5"/>
    <cellStyle name="20% - Accent1 18" xfId="131"/>
    <cellStyle name="20% - Accent1 18 2" xfId="138"/>
    <cellStyle name="20% - Accent1 19" xfId="141"/>
    <cellStyle name="20% - Accent1 19 2" xfId="144"/>
    <cellStyle name="20% - Accent1 2" xfId="146"/>
    <cellStyle name="20% - Accent1 2 2" xfId="147"/>
    <cellStyle name="20% - Accent1 20" xfId="124"/>
    <cellStyle name="20% - Accent1 20 2" xfId="103"/>
    <cellStyle name="20% - Accent1 21" xfId="130"/>
    <cellStyle name="20% - Accent1 21 2" xfId="69"/>
    <cellStyle name="20% - Accent1 22" xfId="44"/>
    <cellStyle name="20% - Accent1 22 2" xfId="6"/>
    <cellStyle name="20% - Accent1 23" xfId="132"/>
    <cellStyle name="20% - Accent1 23 2" xfId="139"/>
    <cellStyle name="20% - Accent1 24" xfId="142"/>
    <cellStyle name="20% - Accent1 24 2" xfId="145"/>
    <cellStyle name="20% - Accent1 25" xfId="40"/>
    <cellStyle name="20% - Accent1 3" xfId="148"/>
    <cellStyle name="20% - Accent1 3 2" xfId="150"/>
    <cellStyle name="20% - Accent1 4" xfId="151"/>
    <cellStyle name="20% - Accent1 4 2" xfId="152"/>
    <cellStyle name="20% - Accent1 5" xfId="153"/>
    <cellStyle name="20% - Accent1 5 2" xfId="154"/>
    <cellStyle name="20% - Accent1 6" xfId="156"/>
    <cellStyle name="20% - Accent1 6 2" xfId="159"/>
    <cellStyle name="20% - Accent1 7" xfId="163"/>
    <cellStyle name="20% - Accent1 7 2" xfId="165"/>
    <cellStyle name="20% - Accent1 8" xfId="168"/>
    <cellStyle name="20% - Accent1 8 2" xfId="171"/>
    <cellStyle name="20% - Accent1 9" xfId="67"/>
    <cellStyle name="20% - Accent1 9 2" xfId="173"/>
    <cellStyle name="20% - Accent2 10" xfId="174"/>
    <cellStyle name="20% - Accent2 10 2" xfId="177"/>
    <cellStyle name="20% - Accent2 11" xfId="178"/>
    <cellStyle name="20% - Accent2 11 2" xfId="181"/>
    <cellStyle name="20% - Accent2 12" xfId="182"/>
    <cellStyle name="20% - Accent2 12 2" xfId="183"/>
    <cellStyle name="20% - Accent2 13" xfId="188"/>
    <cellStyle name="20% - Accent2 13 2" xfId="190"/>
    <cellStyle name="20% - Accent2 14" xfId="192"/>
    <cellStyle name="20% - Accent2 14 2" xfId="193"/>
    <cellStyle name="20% - Accent2 15" xfId="195"/>
    <cellStyle name="20% - Accent2 15 2" xfId="198"/>
    <cellStyle name="20% - Accent2 16" xfId="14"/>
    <cellStyle name="20% - Accent2 16 2" xfId="203"/>
    <cellStyle name="20% - Accent2 17" xfId="205"/>
    <cellStyle name="20% - Accent2 17 2" xfId="208"/>
    <cellStyle name="20% - Accent2 18" xfId="211"/>
    <cellStyle name="20% - Accent2 18 2" xfId="104"/>
    <cellStyle name="20% - Accent2 19" xfId="214"/>
    <cellStyle name="20% - Accent2 19 2" xfId="216"/>
    <cellStyle name="20% - Accent2 2" xfId="218"/>
    <cellStyle name="20% - Accent2 2 2" xfId="221"/>
    <cellStyle name="20% - Accent2 20" xfId="196"/>
    <cellStyle name="20% - Accent2 20 2" xfId="199"/>
    <cellStyle name="20% - Accent2 21" xfId="15"/>
    <cellStyle name="20% - Accent2 21 2" xfId="204"/>
    <cellStyle name="20% - Accent2 22" xfId="206"/>
    <cellStyle name="20% - Accent2 22 2" xfId="209"/>
    <cellStyle name="20% - Accent2 23" xfId="212"/>
    <cellStyle name="20% - Accent2 23 2" xfId="105"/>
    <cellStyle name="20% - Accent2 24" xfId="215"/>
    <cellStyle name="20% - Accent2 24 2" xfId="217"/>
    <cellStyle name="20% - Accent2 25" xfId="222"/>
    <cellStyle name="20% - Accent2 3" xfId="223"/>
    <cellStyle name="20% - Accent2 3 2" xfId="224"/>
    <cellStyle name="20% - Accent2 4" xfId="226"/>
    <cellStyle name="20% - Accent2 4 2" xfId="228"/>
    <cellStyle name="20% - Accent2 5" xfId="230"/>
    <cellStyle name="20% - Accent2 5 2" xfId="166"/>
    <cellStyle name="20% - Accent2 6" xfId="232"/>
    <cellStyle name="20% - Accent2 6 2" xfId="233"/>
    <cellStyle name="20% - Accent2 7" xfId="240"/>
    <cellStyle name="20% - Accent2 7 2" xfId="249"/>
    <cellStyle name="20% - Accent2 8" xfId="236"/>
    <cellStyle name="20% - Accent2 8 2" xfId="254"/>
    <cellStyle name="20% - Accent2 9" xfId="4"/>
    <cellStyle name="20% - Accent2 9 2" xfId="85"/>
    <cellStyle name="20% - Accent3 10" xfId="255"/>
    <cellStyle name="20% - Accent3 10 2" xfId="258"/>
    <cellStyle name="20% - Accent3 11" xfId="259"/>
    <cellStyle name="20% - Accent3 11 2" xfId="20"/>
    <cellStyle name="20% - Accent3 12" xfId="260"/>
    <cellStyle name="20% - Accent3 12 2" xfId="261"/>
    <cellStyle name="20% - Accent3 13" xfId="262"/>
    <cellStyle name="20% - Accent3 13 2" xfId="263"/>
    <cellStyle name="20% - Accent3 14" xfId="265"/>
    <cellStyle name="20% - Accent3 14 2" xfId="108"/>
    <cellStyle name="20% - Accent3 15" xfId="266"/>
    <cellStyle name="20% - Accent3 15 2" xfId="270"/>
    <cellStyle name="20% - Accent3 16" xfId="272"/>
    <cellStyle name="20% - Accent3 16 2" xfId="274"/>
    <cellStyle name="20% - Accent3 17" xfId="277"/>
    <cellStyle name="20% - Accent3 17 2" xfId="279"/>
    <cellStyle name="20% - Accent3 18" xfId="281"/>
    <cellStyle name="20% - Accent3 18 2" xfId="283"/>
    <cellStyle name="20% - Accent3 19" xfId="287"/>
    <cellStyle name="20% - Accent3 19 2" xfId="175"/>
    <cellStyle name="20% - Accent3 2" xfId="51"/>
    <cellStyle name="20% - Accent3 2 2" xfId="289"/>
    <cellStyle name="20% - Accent3 20" xfId="267"/>
    <cellStyle name="20% - Accent3 20 2" xfId="271"/>
    <cellStyle name="20% - Accent3 21" xfId="273"/>
    <cellStyle name="20% - Accent3 21 2" xfId="275"/>
    <cellStyle name="20% - Accent3 22" xfId="278"/>
    <cellStyle name="20% - Accent3 22 2" xfId="280"/>
    <cellStyle name="20% - Accent3 23" xfId="282"/>
    <cellStyle name="20% - Accent3 23 2" xfId="284"/>
    <cellStyle name="20% - Accent3 24" xfId="288"/>
    <cellStyle name="20% - Accent3 24 2" xfId="176"/>
    <cellStyle name="20% - Accent3 25" xfId="290"/>
    <cellStyle name="20% - Accent3 3" xfId="54"/>
    <cellStyle name="20% - Accent3 3 2" xfId="127"/>
    <cellStyle name="20% - Accent3 4" xfId="294"/>
    <cellStyle name="20% - Accent3 4 2" xfId="298"/>
    <cellStyle name="20% - Accent3 5" xfId="304"/>
    <cellStyle name="20% - Accent3 5 2" xfId="309"/>
    <cellStyle name="20% - Accent3 6" xfId="314"/>
    <cellStyle name="20% - Accent3 6 2" xfId="318"/>
    <cellStyle name="20% - Accent3 7" xfId="322"/>
    <cellStyle name="20% - Accent3 7 2" xfId="326"/>
    <cellStyle name="20% - Accent3 8" xfId="247"/>
    <cellStyle name="20% - Accent3 8 2" xfId="13"/>
    <cellStyle name="20% - Accent3 9" xfId="137"/>
    <cellStyle name="20% - Accent3 9 2" xfId="330"/>
    <cellStyle name="20% - Accent4 10" xfId="333"/>
    <cellStyle name="20% - Accent4 10 2" xfId="336"/>
    <cellStyle name="20% - Accent4 11" xfId="56"/>
    <cellStyle name="20% - Accent4 11 2" xfId="339"/>
    <cellStyle name="20% - Accent4 12" xfId="341"/>
    <cellStyle name="20% - Accent4 12 2" xfId="7"/>
    <cellStyle name="20% - Accent4 13" xfId="342"/>
    <cellStyle name="20% - Accent4 13 2" xfId="345"/>
    <cellStyle name="20% - Accent4 14" xfId="348"/>
    <cellStyle name="20% - Accent4 14 2" xfId="349"/>
    <cellStyle name="20% - Accent4 15" xfId="219"/>
    <cellStyle name="20% - Accent4 15 2" xfId="350"/>
    <cellStyle name="20% - Accent4 16" xfId="116"/>
    <cellStyle name="20% - Accent4 16 2" xfId="64"/>
    <cellStyle name="20% - Accent4 17" xfId="353"/>
    <cellStyle name="20% - Accent4 17 2" xfId="186"/>
    <cellStyle name="20% - Accent4 18" xfId="355"/>
    <cellStyle name="20% - Accent4 18 2" xfId="359"/>
    <cellStyle name="20% - Accent4 19" xfId="179"/>
    <cellStyle name="20% - Accent4 19 2" xfId="361"/>
    <cellStyle name="20% - Accent4 2" xfId="363"/>
    <cellStyle name="20% - Accent4 2 2" xfId="364"/>
    <cellStyle name="20% - Accent4 20" xfId="220"/>
    <cellStyle name="20% - Accent4 20 2" xfId="351"/>
    <cellStyle name="20% - Accent4 21" xfId="117"/>
    <cellStyle name="20% - Accent4 21 2" xfId="65"/>
    <cellStyle name="20% - Accent4 22" xfId="354"/>
    <cellStyle name="20% - Accent4 22 2" xfId="187"/>
    <cellStyle name="20% - Accent4 23" xfId="356"/>
    <cellStyle name="20% - Accent4 23 2" xfId="360"/>
    <cellStyle name="20% - Accent4 24" xfId="180"/>
    <cellStyle name="20% - Accent4 24 2" xfId="362"/>
    <cellStyle name="20% - Accent4 25" xfId="365"/>
    <cellStyle name="20% - Accent4 3" xfId="366"/>
    <cellStyle name="20% - Accent4 3 2" xfId="370"/>
    <cellStyle name="20% - Accent4 4" xfId="371"/>
    <cellStyle name="20% - Accent4 4 2" xfId="372"/>
    <cellStyle name="20% - Accent4 5" xfId="374"/>
    <cellStyle name="20% - Accent4 5 2" xfId="376"/>
    <cellStyle name="20% - Accent4 6" xfId="377"/>
    <cellStyle name="20% - Accent4 6 2" xfId="378"/>
    <cellStyle name="20% - Accent4 7" xfId="379"/>
    <cellStyle name="20% - Accent4 7 2" xfId="77"/>
    <cellStyle name="20% - Accent4 8" xfId="252"/>
    <cellStyle name="20% - Accent4 8 2" xfId="380"/>
    <cellStyle name="20% - Accent4 9" xfId="143"/>
    <cellStyle name="20% - Accent4 9 2" xfId="381"/>
    <cellStyle name="20% - Accent5 10" xfId="53"/>
    <cellStyle name="20% - Accent5 10 2" xfId="126"/>
    <cellStyle name="20% - Accent5 11" xfId="293"/>
    <cellStyle name="20% - Accent5 11 2" xfId="297"/>
    <cellStyle name="20% - Accent5 12" xfId="303"/>
    <cellStyle name="20% - Accent5 12 2" xfId="307"/>
    <cellStyle name="20% - Accent5 13" xfId="313"/>
    <cellStyle name="20% - Accent5 13 2" xfId="317"/>
    <cellStyle name="20% - Accent5 14" xfId="321"/>
    <cellStyle name="20% - Accent5 14 2" xfId="325"/>
    <cellStyle name="20% - Accent5 15" xfId="244"/>
    <cellStyle name="20% - Accent5 15 2" xfId="11"/>
    <cellStyle name="20% - Accent5 16" xfId="135"/>
    <cellStyle name="20% - Accent5 16 2" xfId="328"/>
    <cellStyle name="20% - Accent5 17" xfId="382"/>
    <cellStyle name="20% - Accent5 17 2" xfId="385"/>
    <cellStyle name="20% - Accent5 18" xfId="387"/>
    <cellStyle name="20% - Accent5 18 2" xfId="390"/>
    <cellStyle name="20% - Accent5 19" xfId="200"/>
    <cellStyle name="20% - Accent5 19 2" xfId="60"/>
    <cellStyle name="20% - Accent5 2" xfId="392"/>
    <cellStyle name="20% - Accent5 2 2" xfId="394"/>
    <cellStyle name="20% - Accent5 20" xfId="245"/>
    <cellStyle name="20% - Accent5 20 2" xfId="12"/>
    <cellStyle name="20% - Accent5 21" xfId="136"/>
    <cellStyle name="20% - Accent5 21 2" xfId="329"/>
    <cellStyle name="20% - Accent5 22" xfId="383"/>
    <cellStyle name="20% - Accent5 22 2" xfId="386"/>
    <cellStyle name="20% - Accent5 23" xfId="388"/>
    <cellStyle name="20% - Accent5 23 2" xfId="391"/>
    <cellStyle name="20% - Accent5 24" xfId="201"/>
    <cellStyle name="20% - Accent5 24 2" xfId="61"/>
    <cellStyle name="20% - Accent5 25" xfId="395"/>
    <cellStyle name="20% - Accent5 3" xfId="396"/>
    <cellStyle name="20% - Accent5 3 2" xfId="89"/>
    <cellStyle name="20% - Accent5 4" xfId="397"/>
    <cellStyle name="20% - Accent5 4 2" xfId="276"/>
    <cellStyle name="20% - Accent5 5" xfId="399"/>
    <cellStyle name="20% - Accent5 5 2" xfId="402"/>
    <cellStyle name="20% - Accent5 6" xfId="403"/>
    <cellStyle name="20% - Accent5 6 2" xfId="404"/>
    <cellStyle name="20% - Accent5 7" xfId="405"/>
    <cellStyle name="20% - Accent5 7 2" xfId="406"/>
    <cellStyle name="20% - Accent5 8" xfId="84"/>
    <cellStyle name="20% - Accent5 8 2" xfId="407"/>
    <cellStyle name="20% - Accent5 9" xfId="91"/>
    <cellStyle name="20% - Accent5 9 2" xfId="352"/>
    <cellStyle name="20% - Accent6 10" xfId="408"/>
    <cellStyle name="20% - Accent6 10 2" xfId="409"/>
    <cellStyle name="20% - Accent6 11" xfId="410"/>
    <cellStyle name="20% - Accent6 11 2" xfId="411"/>
    <cellStyle name="20% - Accent6 12" xfId="412"/>
    <cellStyle name="20% - Accent6 12 2" xfId="413"/>
    <cellStyle name="20% - Accent6 13" xfId="416"/>
    <cellStyle name="20% - Accent6 13 2" xfId="213"/>
    <cellStyle name="20% - Accent6 14" xfId="417"/>
    <cellStyle name="20% - Accent6 14 2" xfId="418"/>
    <cellStyle name="20% - Accent6 15" xfId="419"/>
    <cellStyle name="20% - Accent6 15 2" xfId="421"/>
    <cellStyle name="20% - Accent6 16" xfId="368"/>
    <cellStyle name="20% - Accent6 16 2" xfId="423"/>
    <cellStyle name="20% - Accent6 17" xfId="426"/>
    <cellStyle name="20% - Accent6 17 2" xfId="96"/>
    <cellStyle name="20% - Accent6 18" xfId="429"/>
    <cellStyle name="20% - Accent6 18 2" xfId="285"/>
    <cellStyle name="20% - Accent6 19" xfId="431"/>
    <cellStyle name="20% - Accent6 19 2" xfId="436"/>
    <cellStyle name="20% - Accent6 2" xfId="438"/>
    <cellStyle name="20% - Accent6 2 2" xfId="439"/>
    <cellStyle name="20% - Accent6 20" xfId="420"/>
    <cellStyle name="20% - Accent6 20 2" xfId="422"/>
    <cellStyle name="20% - Accent6 21" xfId="369"/>
    <cellStyle name="20% - Accent6 21 2" xfId="424"/>
    <cellStyle name="20% - Accent6 22" xfId="427"/>
    <cellStyle name="20% - Accent6 22 2" xfId="97"/>
    <cellStyle name="20% - Accent6 23" xfId="430"/>
    <cellStyle name="20% - Accent6 23 2" xfId="286"/>
    <cellStyle name="20% - Accent6 24" xfId="432"/>
    <cellStyle name="20% - Accent6 24 2" xfId="437"/>
    <cellStyle name="20% - Accent6 25" xfId="440"/>
    <cellStyle name="20% - Accent6 3" xfId="75"/>
    <cellStyle name="20% - Accent6 3 2" xfId="441"/>
    <cellStyle name="20% - Accent6 4" xfId="442"/>
    <cellStyle name="20% - Accent6 4 2" xfId="23"/>
    <cellStyle name="20% - Accent6 5" xfId="444"/>
    <cellStyle name="20% - Accent6 5 2" xfId="34"/>
    <cellStyle name="20% - Accent6 6" xfId="445"/>
    <cellStyle name="20% - Accent6 6 2" xfId="448"/>
    <cellStyle name="20% - Accent6 7" xfId="449"/>
    <cellStyle name="20% - Accent6 7 2" xfId="450"/>
    <cellStyle name="20% - Accent6 8" xfId="453"/>
    <cellStyle name="20% - Accent6 8 2" xfId="454"/>
    <cellStyle name="20% - Accent6 9" xfId="455"/>
    <cellStyle name="20% - Accent6 9 2" xfId="456"/>
    <cellStyle name="40% - Accent1 10" xfId="401"/>
    <cellStyle name="40% - Accent1 10 2" xfId="457"/>
    <cellStyle name="40% - Accent1 11" xfId="458"/>
    <cellStyle name="40% - Accent1 11 2" xfId="460"/>
    <cellStyle name="40% - Accent1 12" xfId="433"/>
    <cellStyle name="40% - Accent1 12 2" xfId="461"/>
    <cellStyle name="40% - Accent1 13" xfId="463"/>
    <cellStyle name="40% - Accent1 13 2" xfId="464"/>
    <cellStyle name="40% - Accent1 14" xfId="466"/>
    <cellStyle name="40% - Accent1 14 2" xfId="469"/>
    <cellStyle name="40% - Accent1 15" xfId="470"/>
    <cellStyle name="40% - Accent1 15 2" xfId="472"/>
    <cellStyle name="40% - Accent1 16" xfId="467"/>
    <cellStyle name="40% - Accent1 16 2" xfId="474"/>
    <cellStyle name="40% - Accent1 17" xfId="476"/>
    <cellStyle name="40% - Accent1 17 2" xfId="478"/>
    <cellStyle name="40% - Accent1 18" xfId="480"/>
    <cellStyle name="40% - Accent1 18 2" xfId="482"/>
    <cellStyle name="40% - Accent1 19" xfId="486"/>
    <cellStyle name="40% - Accent1 19 2" xfId="490"/>
    <cellStyle name="40% - Accent1 2" xfId="492"/>
    <cellStyle name="40% - Accent1 2 2" xfId="493"/>
    <cellStyle name="40% - Accent1 20" xfId="471"/>
    <cellStyle name="40% - Accent1 20 2" xfId="473"/>
    <cellStyle name="40% - Accent1 21" xfId="468"/>
    <cellStyle name="40% - Accent1 21 2" xfId="475"/>
    <cellStyle name="40% - Accent1 22" xfId="477"/>
    <cellStyle name="40% - Accent1 22 2" xfId="479"/>
    <cellStyle name="40% - Accent1 23" xfId="481"/>
    <cellStyle name="40% - Accent1 23 2" xfId="483"/>
    <cellStyle name="40% - Accent1 24" xfId="487"/>
    <cellStyle name="40% - Accent1 24 2" xfId="491"/>
    <cellStyle name="40% - Accent1 25" xfId="149"/>
    <cellStyle name="40% - Accent1 3" xfId="495"/>
    <cellStyle name="40% - Accent1 3 2" xfId="497"/>
    <cellStyle name="40% - Accent1 4" xfId="225"/>
    <cellStyle name="40% - Accent1 4 2" xfId="498"/>
    <cellStyle name="40% - Accent1 5" xfId="120"/>
    <cellStyle name="40% - Accent1 5 2" xfId="499"/>
    <cellStyle name="40% - Accent1 6" xfId="73"/>
    <cellStyle name="40% - Accent1 6 2" xfId="500"/>
    <cellStyle name="40% - Accent1 7" xfId="502"/>
    <cellStyle name="40% - Accent1 7 2" xfId="504"/>
    <cellStyle name="40% - Accent1 8" xfId="184"/>
    <cellStyle name="40% - Accent1 8 2" xfId="484"/>
    <cellStyle name="40% - Accent1 9" xfId="508"/>
    <cellStyle name="40% - Accent1 9 2" xfId="510"/>
    <cellStyle name="40% - Accent2 10" xfId="74"/>
    <cellStyle name="40% - Accent2 10 2" xfId="501"/>
    <cellStyle name="40% - Accent2 11" xfId="503"/>
    <cellStyle name="40% - Accent2 11 2" xfId="505"/>
    <cellStyle name="40% - Accent2 12" xfId="185"/>
    <cellStyle name="40% - Accent2 12 2" xfId="485"/>
    <cellStyle name="40% - Accent2 13" xfId="509"/>
    <cellStyle name="40% - Accent2 13 2" xfId="511"/>
    <cellStyle name="40% - Accent2 14" xfId="512"/>
    <cellStyle name="40% - Accent2 14 2" xfId="513"/>
    <cellStyle name="40% - Accent2 15" xfId="256"/>
    <cellStyle name="40% - Accent2 15 2" xfId="28"/>
    <cellStyle name="40% - Accent2 16" xfId="488"/>
    <cellStyle name="40% - Accent2 16 2" xfId="45"/>
    <cellStyle name="40% - Accent2 17" xfId="514"/>
    <cellStyle name="40% - Accent2 17 2" xfId="518"/>
    <cellStyle name="40% - Accent2 18" xfId="520"/>
    <cellStyle name="40% - Accent2 18 2" xfId="522"/>
    <cellStyle name="40% - Accent2 19" xfId="516"/>
    <cellStyle name="40% - Accent2 19 2" xfId="524"/>
    <cellStyle name="40% - Accent2 2" xfId="526"/>
    <cellStyle name="40% - Accent2 2 2" xfId="264"/>
    <cellStyle name="40% - Accent2 20" xfId="257"/>
    <cellStyle name="40% - Accent2 20 2" xfId="29"/>
    <cellStyle name="40% - Accent2 21" xfId="489"/>
    <cellStyle name="40% - Accent2 21 2" xfId="46"/>
    <cellStyle name="40% - Accent2 22" xfId="515"/>
    <cellStyle name="40% - Accent2 22 2" xfId="519"/>
    <cellStyle name="40% - Accent2 23" xfId="521"/>
    <cellStyle name="40% - Accent2 23 2" xfId="523"/>
    <cellStyle name="40% - Accent2 24" xfId="517"/>
    <cellStyle name="40% - Accent2 24 2" xfId="525"/>
    <cellStyle name="40% - Accent2 25" xfId="170"/>
    <cellStyle name="40% - Accent2 3" xfId="529"/>
    <cellStyle name="40% - Accent2 3 2" xfId="531"/>
    <cellStyle name="40% - Accent2 4" xfId="229"/>
    <cellStyle name="40% - Accent2 4 2" xfId="533"/>
    <cellStyle name="40% - Accent2 5" xfId="100"/>
    <cellStyle name="40% - Accent2 5 2" xfId="535"/>
    <cellStyle name="40% - Accent2 6" xfId="540"/>
    <cellStyle name="40% - Accent2 6 2" xfId="544"/>
    <cellStyle name="40% - Accent2 7" xfId="546"/>
    <cellStyle name="40% - Accent2 7 2" xfId="347"/>
    <cellStyle name="40% - Accent2 8" xfId="191"/>
    <cellStyle name="40% - Accent2 8 2" xfId="496"/>
    <cellStyle name="40% - Accent2 9" xfId="551"/>
    <cellStyle name="40% - Accent2 9 2" xfId="530"/>
    <cellStyle name="40% - Accent3 10" xfId="554"/>
    <cellStyle name="40% - Accent3 10 2" xfId="558"/>
    <cellStyle name="40% - Accent3 11" xfId="560"/>
    <cellStyle name="40% - Accent3 11 2" xfId="562"/>
    <cellStyle name="40% - Accent3 12" xfId="210"/>
    <cellStyle name="40% - Accent3 12 2" xfId="564"/>
    <cellStyle name="40% - Accent3 13" xfId="566"/>
    <cellStyle name="40% - Accent3 13 2" xfId="568"/>
    <cellStyle name="40% - Accent3 14" xfId="569"/>
    <cellStyle name="40% - Accent3 14 2" xfId="35"/>
    <cellStyle name="40% - Accent3 15" xfId="268"/>
    <cellStyle name="40% - Accent3 15 2" xfId="18"/>
    <cellStyle name="40% - Accent3 16" xfId="570"/>
    <cellStyle name="40% - Accent3 16 2" xfId="572"/>
    <cellStyle name="40% - Accent3 17" xfId="574"/>
    <cellStyle name="40% - Accent3 17 2" xfId="576"/>
    <cellStyle name="40% - Accent3 18" xfId="343"/>
    <cellStyle name="40% - Accent3 18 2" xfId="578"/>
    <cellStyle name="40% - Accent3 19" xfId="580"/>
    <cellStyle name="40% - Accent3 19 2" xfId="41"/>
    <cellStyle name="40% - Accent3 2" xfId="155"/>
    <cellStyle name="40% - Accent3 2 2" xfId="157"/>
    <cellStyle name="40% - Accent3 20" xfId="269"/>
    <cellStyle name="40% - Accent3 20 2" xfId="19"/>
    <cellStyle name="40% - Accent3 21" xfId="571"/>
    <cellStyle name="40% - Accent3 21 2" xfId="573"/>
    <cellStyle name="40% - Accent3 22" xfId="575"/>
    <cellStyle name="40% - Accent3 22 2" xfId="577"/>
    <cellStyle name="40% - Accent3 23" xfId="344"/>
    <cellStyle name="40% - Accent3 23 2" xfId="579"/>
    <cellStyle name="40% - Accent3 24" xfId="581"/>
    <cellStyle name="40% - Accent3 24 2" xfId="42"/>
    <cellStyle name="40% - Accent3 25" xfId="583"/>
    <cellStyle name="40% - Accent3 3" xfId="162"/>
    <cellStyle name="40% - Accent3 3 2" xfId="164"/>
    <cellStyle name="40% - Accent3 4" xfId="167"/>
    <cellStyle name="40% - Accent3 4 2" xfId="169"/>
    <cellStyle name="40% - Accent3 5" xfId="66"/>
    <cellStyle name="40% - Accent3 5 2" xfId="172"/>
    <cellStyle name="40% - Accent3 6" xfId="587"/>
    <cellStyle name="40% - Accent3 6 2" xfId="588"/>
    <cellStyle name="40% - Accent3 7" xfId="589"/>
    <cellStyle name="40% - Accent3 7 2" xfId="590"/>
    <cellStyle name="40% - Accent3 8" xfId="194"/>
    <cellStyle name="40% - Accent3 8 2" xfId="122"/>
    <cellStyle name="40% - Accent3 9" xfId="593"/>
    <cellStyle name="40% - Accent3 9 2" xfId="582"/>
    <cellStyle name="40% - Accent4 10" xfId="594"/>
    <cellStyle name="40% - Accent4 10 2" xfId="595"/>
    <cellStyle name="40% - Accent4 11" xfId="596"/>
    <cellStyle name="40% - Accent4 11 2" xfId="597"/>
    <cellStyle name="40% - Accent4 12" xfId="598"/>
    <cellStyle name="40% - Accent4 12 2" xfId="98"/>
    <cellStyle name="40% - Accent4 13" xfId="599"/>
    <cellStyle name="40% - Accent4 13 2" xfId="600"/>
    <cellStyle name="40% - Accent4 14" xfId="601"/>
    <cellStyle name="40% - Accent4 14 2" xfId="603"/>
    <cellStyle name="40% - Accent4 15" xfId="604"/>
    <cellStyle name="40% - Accent4 15 2" xfId="607"/>
    <cellStyle name="40% - Accent4 16" xfId="609"/>
    <cellStyle name="40% - Accent4 16 2" xfId="48"/>
    <cellStyle name="40% - Accent4 17" xfId="611"/>
    <cellStyle name="40% - Accent4 17 2" xfId="38"/>
    <cellStyle name="40% - Accent4 18" xfId="357"/>
    <cellStyle name="40% - Accent4 18 2" xfId="613"/>
    <cellStyle name="40% - Accent4 19" xfId="615"/>
    <cellStyle name="40% - Accent4 19 2" xfId="617"/>
    <cellStyle name="40% - Accent4 2" xfId="231"/>
    <cellStyle name="40% - Accent4 2 2" xfId="235"/>
    <cellStyle name="40% - Accent4 20" xfId="605"/>
    <cellStyle name="40% - Accent4 20 2" xfId="608"/>
    <cellStyle name="40% - Accent4 21" xfId="610"/>
    <cellStyle name="40% - Accent4 21 2" xfId="49"/>
    <cellStyle name="40% - Accent4 22" xfId="612"/>
    <cellStyle name="40% - Accent4 22 2" xfId="39"/>
    <cellStyle name="40% - Accent4 23" xfId="358"/>
    <cellStyle name="40% - Accent4 23 2" xfId="614"/>
    <cellStyle name="40% - Accent4 24" xfId="616"/>
    <cellStyle name="40% - Accent4 24 2" xfId="618"/>
    <cellStyle name="40% - Accent4 25" xfId="619"/>
    <cellStyle name="40% - Accent4 3" xfId="239"/>
    <cellStyle name="40% - Accent4 3 2" xfId="241"/>
    <cellStyle name="40% - Accent4 4" xfId="234"/>
    <cellStyle name="40% - Accent4 4 2" xfId="250"/>
    <cellStyle name="40% - Accent4 5" xfId="3"/>
    <cellStyle name="40% - Accent4 5 2" xfId="82"/>
    <cellStyle name="40% - Accent4 6" xfId="623"/>
    <cellStyle name="40% - Accent4 6 2" xfId="451"/>
    <cellStyle name="40% - Accent4 7" xfId="624"/>
    <cellStyle name="40% - Accent4 7 2" xfId="625"/>
    <cellStyle name="40% - Accent4 8" xfId="197"/>
    <cellStyle name="40% - Accent4 8 2" xfId="626"/>
    <cellStyle name="40% - Accent4 9" xfId="627"/>
    <cellStyle name="40% - Accent4 9 2" xfId="628"/>
    <cellStyle name="40% - Accent5 10" xfId="629"/>
    <cellStyle name="40% - Accent5 10 2" xfId="632"/>
    <cellStyle name="40% - Accent5 11" xfId="633"/>
    <cellStyle name="40% - Accent5 11 2" xfId="634"/>
    <cellStyle name="40% - Accent5 12" xfId="635"/>
    <cellStyle name="40% - Accent5 12 2" xfId="636"/>
    <cellStyle name="40% - Accent5 13" xfId="637"/>
    <cellStyle name="40% - Accent5 13 2" xfId="638"/>
    <cellStyle name="40% - Accent5 14" xfId="640"/>
    <cellStyle name="40% - Accent5 14 2" xfId="641"/>
    <cellStyle name="40% - Accent5 15" xfId="643"/>
    <cellStyle name="40% - Accent5 15 2" xfId="645"/>
    <cellStyle name="40% - Accent5 16" xfId="648"/>
    <cellStyle name="40% - Accent5 16 2" xfId="651"/>
    <cellStyle name="40% - Accent5 17" xfId="654"/>
    <cellStyle name="40% - Accent5 17 2" xfId="657"/>
    <cellStyle name="40% - Accent5 18" xfId="661"/>
    <cellStyle name="40% - Accent5 18 2" xfId="664"/>
    <cellStyle name="40% - Accent5 19" xfId="667"/>
    <cellStyle name="40% - Accent5 19 2" xfId="670"/>
    <cellStyle name="40% - Accent5 2" xfId="671"/>
    <cellStyle name="40% - Accent5 2 2" xfId="672"/>
    <cellStyle name="40% - Accent5 20" xfId="642"/>
    <cellStyle name="40% - Accent5 20 2" xfId="644"/>
    <cellStyle name="40% - Accent5 21" xfId="647"/>
    <cellStyle name="40% - Accent5 21 2" xfId="650"/>
    <cellStyle name="40% - Accent5 22" xfId="653"/>
    <cellStyle name="40% - Accent5 22 2" xfId="656"/>
    <cellStyle name="40% - Accent5 23" xfId="660"/>
    <cellStyle name="40% - Accent5 23 2" xfId="663"/>
    <cellStyle name="40% - Accent5 24" xfId="666"/>
    <cellStyle name="40% - Accent5 24 2" xfId="669"/>
    <cellStyle name="40% - Accent5 25" xfId="674"/>
    <cellStyle name="40% - Accent5 3" xfId="677"/>
    <cellStyle name="40% - Accent5 3 2" xfId="678"/>
    <cellStyle name="40% - Accent5 4" xfId="248"/>
    <cellStyle name="40% - Accent5 4 2" xfId="679"/>
    <cellStyle name="40% - Accent5 5" xfId="680"/>
    <cellStyle name="40% - Accent5 5 2" xfId="681"/>
    <cellStyle name="40% - Accent5 6" xfId="685"/>
    <cellStyle name="40% - Accent5 6 2" xfId="686"/>
    <cellStyle name="40% - Accent5 7" xfId="687"/>
    <cellStyle name="40% - Accent5 7 2" xfId="689"/>
    <cellStyle name="40% - Accent5 8" xfId="202"/>
    <cellStyle name="40% - Accent5 8 2" xfId="690"/>
    <cellStyle name="40% - Accent5 9" xfId="691"/>
    <cellStyle name="40% - Accent5 9 2" xfId="692"/>
    <cellStyle name="40% - Accent6 10" xfId="693"/>
    <cellStyle name="40% - Accent6 10 2" xfId="694"/>
    <cellStyle name="40% - Accent6 11" xfId="695"/>
    <cellStyle name="40% - Accent6 11 2" xfId="697"/>
    <cellStyle name="40% - Accent6 12" xfId="698"/>
    <cellStyle name="40% - Accent6 12 2" xfId="312"/>
    <cellStyle name="40% - Accent6 13" xfId="700"/>
    <cellStyle name="40% - Accent6 13 2" xfId="702"/>
    <cellStyle name="40% - Accent6 14" xfId="704"/>
    <cellStyle name="40% - Accent6 14 2" xfId="706"/>
    <cellStyle name="40% - Accent6 15" xfId="631"/>
    <cellStyle name="40% - Accent6 15 2" xfId="709"/>
    <cellStyle name="40% - Accent6 16" xfId="711"/>
    <cellStyle name="40% - Accent6 16 2" xfId="713"/>
    <cellStyle name="40% - Accent6 17" xfId="715"/>
    <cellStyle name="40% - Accent6 17 2" xfId="415"/>
    <cellStyle name="40% - Accent6 18" xfId="719"/>
    <cellStyle name="40% - Accent6 18 2" xfId="721"/>
    <cellStyle name="40% - Accent6 19" xfId="723"/>
    <cellStyle name="40% - Accent6 19 2" xfId="725"/>
    <cellStyle name="40% - Accent6 2" xfId="726"/>
    <cellStyle name="40% - Accent6 2 2" xfId="727"/>
    <cellStyle name="40% - Accent6 20" xfId="630"/>
    <cellStyle name="40% - Accent6 20 2" xfId="708"/>
    <cellStyle name="40% - Accent6 21" xfId="710"/>
    <cellStyle name="40% - Accent6 21 2" xfId="712"/>
    <cellStyle name="40% - Accent6 22" xfId="714"/>
    <cellStyle name="40% - Accent6 22 2" xfId="414"/>
    <cellStyle name="40% - Accent6 23" xfId="718"/>
    <cellStyle name="40% - Accent6 23 2" xfId="720"/>
    <cellStyle name="40% - Accent6 24" xfId="722"/>
    <cellStyle name="40% - Accent6 24 2" xfId="724"/>
    <cellStyle name="40% - Accent6 25" xfId="728"/>
    <cellStyle name="40% - Accent6 3" xfId="731"/>
    <cellStyle name="40% - Accent6 3 2" xfId="79"/>
    <cellStyle name="40% - Accent6 4" xfId="253"/>
    <cellStyle name="40% - Accent6 4 2" xfId="733"/>
    <cellStyle name="40% - Accent6 5" xfId="734"/>
    <cellStyle name="40% - Accent6 5 2" xfId="735"/>
    <cellStyle name="40% - Accent6 6" xfId="553"/>
    <cellStyle name="40% - Accent6 6 2" xfId="557"/>
    <cellStyle name="40% - Accent6 7" xfId="559"/>
    <cellStyle name="40% - Accent6 7 2" xfId="561"/>
    <cellStyle name="40% - Accent6 8" xfId="207"/>
    <cellStyle name="40% - Accent6 8 2" xfId="563"/>
    <cellStyle name="40% - Accent6 9" xfId="565"/>
    <cellStyle name="40% - Accent6 9 2" xfId="567"/>
    <cellStyle name="60% - Accent1 10" xfId="736"/>
    <cellStyle name="60% - Accent1 10 2" xfId="737"/>
    <cellStyle name="60% - Accent1 11" xfId="738"/>
    <cellStyle name="60% - Accent1 11 2" xfId="740"/>
    <cellStyle name="60% - Accent1 12" xfId="741"/>
    <cellStyle name="60% - Accent1 12 2" xfId="425"/>
    <cellStyle name="60% - Accent1 13" xfId="742"/>
    <cellStyle name="60% - Accent1 13 2" xfId="743"/>
    <cellStyle name="60% - Accent1 14" xfId="308"/>
    <cellStyle name="60% - Accent1 14 2" xfId="744"/>
    <cellStyle name="60% - Accent1 15" xfId="746"/>
    <cellStyle name="60% - Accent1 15 2" xfId="748"/>
    <cellStyle name="60% - Accent1 16" xfId="750"/>
    <cellStyle name="60% - Accent1 16 2" xfId="753"/>
    <cellStyle name="60% - Accent1 17" xfId="755"/>
    <cellStyle name="60% - Accent1 17 2" xfId="757"/>
    <cellStyle name="60% - Accent1 18" xfId="759"/>
    <cellStyle name="60% - Accent1 18 2" xfId="761"/>
    <cellStyle name="60% - Accent1 19" xfId="763"/>
    <cellStyle name="60% - Accent1 19 2" xfId="765"/>
    <cellStyle name="60% - Accent1 2" xfId="768"/>
    <cellStyle name="60% - Accent1 2 2" xfId="373"/>
    <cellStyle name="60% - Accent1 20" xfId="745"/>
    <cellStyle name="60% - Accent1 20 2" xfId="747"/>
    <cellStyle name="60% - Accent1 21" xfId="749"/>
    <cellStyle name="60% - Accent1 21 2" xfId="752"/>
    <cellStyle name="60% - Accent1 22" xfId="754"/>
    <cellStyle name="60% - Accent1 22 2" xfId="756"/>
    <cellStyle name="60% - Accent1 23" xfId="758"/>
    <cellStyle name="60% - Accent1 23 2" xfId="760"/>
    <cellStyle name="60% - Accent1 24" xfId="762"/>
    <cellStyle name="60% - Accent1 24 2" xfId="764"/>
    <cellStyle name="60% - Accent1 25" xfId="769"/>
    <cellStyle name="60% - Accent1 3" xfId="770"/>
    <cellStyle name="60% - Accent1 3 2" xfId="398"/>
    <cellStyle name="60% - Accent1 4" xfId="771"/>
    <cellStyle name="60% - Accent1 4 2" xfId="443"/>
    <cellStyle name="60% - Accent1 5" xfId="772"/>
    <cellStyle name="60% - Accent1 5 2" xfId="773"/>
    <cellStyle name="60% - Accent1 6" xfId="774"/>
    <cellStyle name="60% - Accent1 6 2" xfId="775"/>
    <cellStyle name="60% - Accent1 7" xfId="776"/>
    <cellStyle name="60% - Accent1 7 2" xfId="777"/>
    <cellStyle name="60% - Accent1 8" xfId="778"/>
    <cellStyle name="60% - Accent1 8 2" xfId="779"/>
    <cellStyle name="60% - Accent1 9" xfId="780"/>
    <cellStyle name="60% - Accent1 9 2" xfId="781"/>
    <cellStyle name="60% - Accent2 10" xfId="782"/>
    <cellStyle name="60% - Accent2 10 2" xfId="783"/>
    <cellStyle name="60% - Accent2 11" xfId="784"/>
    <cellStyle name="60% - Accent2 11 2" xfId="785"/>
    <cellStyle name="60% - Accent2 12" xfId="786"/>
    <cellStyle name="60% - Accent2 12 2" xfId="787"/>
    <cellStyle name="60% - Accent2 13" xfId="788"/>
    <cellStyle name="60% - Accent2 13 2" xfId="789"/>
    <cellStyle name="60% - Accent2 14" xfId="790"/>
    <cellStyle name="60% - Accent2 14 2" xfId="791"/>
    <cellStyle name="60% - Accent2 15" xfId="794"/>
    <cellStyle name="60% - Accent2 15 2" xfId="796"/>
    <cellStyle name="60% - Accent2 16" xfId="798"/>
    <cellStyle name="60% - Accent2 16 2" xfId="800"/>
    <cellStyle name="60% - Accent2 17" xfId="802"/>
    <cellStyle name="60% - Accent2 17 2" xfId="804"/>
    <cellStyle name="60% - Accent2 18" xfId="806"/>
    <cellStyle name="60% - Accent2 18 2" xfId="808"/>
    <cellStyle name="60% - Accent2 19" xfId="810"/>
    <cellStyle name="60% - Accent2 19 2" xfId="813"/>
    <cellStyle name="60% - Accent2 2" xfId="816"/>
    <cellStyle name="60% - Accent2 2 2" xfId="817"/>
    <cellStyle name="60% - Accent2 20" xfId="793"/>
    <cellStyle name="60% - Accent2 20 2" xfId="795"/>
    <cellStyle name="60% - Accent2 21" xfId="797"/>
    <cellStyle name="60% - Accent2 21 2" xfId="799"/>
    <cellStyle name="60% - Accent2 22" xfId="801"/>
    <cellStyle name="60% - Accent2 22 2" xfId="803"/>
    <cellStyle name="60% - Accent2 23" xfId="805"/>
    <cellStyle name="60% - Accent2 23 2" xfId="807"/>
    <cellStyle name="60% - Accent2 24" xfId="809"/>
    <cellStyle name="60% - Accent2 24 2" xfId="812"/>
    <cellStyle name="60% - Accent2 25" xfId="818"/>
    <cellStyle name="60% - Accent2 3" xfId="819"/>
    <cellStyle name="60% - Accent2 3 2" xfId="820"/>
    <cellStyle name="60% - Accent2 4" xfId="821"/>
    <cellStyle name="60% - Accent2 4 2" xfId="822"/>
    <cellStyle name="60% - Accent2 5" xfId="823"/>
    <cellStyle name="60% - Accent2 5 2" xfId="824"/>
    <cellStyle name="60% - Accent2 6" xfId="825"/>
    <cellStyle name="60% - Accent2 6 2" xfId="828"/>
    <cellStyle name="60% - Accent2 7" xfId="830"/>
    <cellStyle name="60% - Accent2 7 2" xfId="831"/>
    <cellStyle name="60% - Accent2 8" xfId="832"/>
    <cellStyle name="60% - Accent2 8 2" xfId="833"/>
    <cellStyle name="60% - Accent2 9" xfId="834"/>
    <cellStyle name="60% - Accent2 9 2" xfId="835"/>
    <cellStyle name="60% - Accent3 10" xfId="837"/>
    <cellStyle name="60% - Accent3 10 2" xfId="838"/>
    <cellStyle name="60% - Accent3 11" xfId="839"/>
    <cellStyle name="60% - Accent3 11 2" xfId="840"/>
    <cellStyle name="60% - Accent3 12" xfId="842"/>
    <cellStyle name="60% - Accent3 12 2" xfId="843"/>
    <cellStyle name="60% - Accent3 13" xfId="844"/>
    <cellStyle name="60% - Accent3 13 2" xfId="845"/>
    <cellStyle name="60% - Accent3 14" xfId="21"/>
    <cellStyle name="60% - Accent3 14 2" xfId="846"/>
    <cellStyle name="60% - Accent3 15" xfId="850"/>
    <cellStyle name="60% - Accent3 15 2" xfId="852"/>
    <cellStyle name="60% - Accent3 16" xfId="854"/>
    <cellStyle name="60% - Accent3 16 2" xfId="857"/>
    <cellStyle name="60% - Accent3 17" xfId="859"/>
    <cellStyle name="60% - Accent3 17 2" xfId="861"/>
    <cellStyle name="60% - Accent3 18" xfId="863"/>
    <cellStyle name="60% - Accent3 18 2" xfId="865"/>
    <cellStyle name="60% - Accent3 19" xfId="867"/>
    <cellStyle name="60% - Accent3 19 2" xfId="869"/>
    <cellStyle name="60% - Accent3 2" xfId="872"/>
    <cellStyle name="60% - Accent3 2 2" xfId="873"/>
    <cellStyle name="60% - Accent3 20" xfId="849"/>
    <cellStyle name="60% - Accent3 20 2" xfId="851"/>
    <cellStyle name="60% - Accent3 21" xfId="853"/>
    <cellStyle name="60% - Accent3 21 2" xfId="856"/>
    <cellStyle name="60% - Accent3 22" xfId="858"/>
    <cellStyle name="60% - Accent3 22 2" xfId="860"/>
    <cellStyle name="60% - Accent3 23" xfId="862"/>
    <cellStyle name="60% - Accent3 23 2" xfId="864"/>
    <cellStyle name="60% - Accent3 24" xfId="866"/>
    <cellStyle name="60% - Accent3 24 2" xfId="868"/>
    <cellStyle name="60% - Accent3 25" xfId="874"/>
    <cellStyle name="60% - Accent3 3" xfId="875"/>
    <cellStyle name="60% - Accent3 3 2" xfId="876"/>
    <cellStyle name="60% - Accent3 4" xfId="877"/>
    <cellStyle name="60% - Accent3 4 2" xfId="878"/>
    <cellStyle name="60% - Accent3 5" xfId="879"/>
    <cellStyle name="60% - Accent3 5 2" xfId="880"/>
    <cellStyle name="60% - Accent3 6" xfId="881"/>
    <cellStyle name="60% - Accent3 6 2" xfId="883"/>
    <cellStyle name="60% - Accent3 7" xfId="885"/>
    <cellStyle name="60% - Accent3 7 2" xfId="886"/>
    <cellStyle name="60% - Accent3 8" xfId="887"/>
    <cellStyle name="60% - Accent3 8 2" xfId="888"/>
    <cellStyle name="60% - Accent3 9" xfId="889"/>
    <cellStyle name="60% - Accent3 9 2" xfId="890"/>
    <cellStyle name="60% - Accent4 10" xfId="891"/>
    <cellStyle name="60% - Accent4 10 2" xfId="892"/>
    <cellStyle name="60% - Accent4 11" xfId="893"/>
    <cellStyle name="60% - Accent4 11 2" xfId="894"/>
    <cellStyle name="60% - Accent4 12" xfId="898"/>
    <cellStyle name="60% - Accent4 12 2" xfId="899"/>
    <cellStyle name="60% - Accent4 13" xfId="900"/>
    <cellStyle name="60% - Accent4 13 2" xfId="841"/>
    <cellStyle name="60% - Accent4 14" xfId="101"/>
    <cellStyle name="60% - Accent4 14 2" xfId="901"/>
    <cellStyle name="60% - Accent4 15" xfId="904"/>
    <cellStyle name="60% - Accent4 15 2" xfId="907"/>
    <cellStyle name="60% - Accent4 16" xfId="910"/>
    <cellStyle name="60% - Accent4 16 2" xfId="913"/>
    <cellStyle name="60% - Accent4 17" xfId="916"/>
    <cellStyle name="60% - Accent4 17 2" xfId="919"/>
    <cellStyle name="60% - Accent4 18" xfId="922"/>
    <cellStyle name="60% - Accent4 18 2" xfId="897"/>
    <cellStyle name="60% - Accent4 19" xfId="925"/>
    <cellStyle name="60% - Accent4 19 2" xfId="928"/>
    <cellStyle name="60% - Accent4 2" xfId="903"/>
    <cellStyle name="60% - Accent4 2 2" xfId="906"/>
    <cellStyle name="60% - Accent4 20" xfId="902"/>
    <cellStyle name="60% - Accent4 20 2" xfId="905"/>
    <cellStyle name="60% - Accent4 21" xfId="909"/>
    <cellStyle name="60% - Accent4 21 2" xfId="912"/>
    <cellStyle name="60% - Accent4 22" xfId="915"/>
    <cellStyle name="60% - Accent4 22 2" xfId="918"/>
    <cellStyle name="60% - Accent4 23" xfId="921"/>
    <cellStyle name="60% - Accent4 23 2" xfId="896"/>
    <cellStyle name="60% - Accent4 24" xfId="924"/>
    <cellStyle name="60% - Accent4 24 2" xfId="927"/>
    <cellStyle name="60% - Accent4 25" xfId="931"/>
    <cellStyle name="60% - Accent4 3" xfId="908"/>
    <cellStyle name="60% - Accent4 3 2" xfId="911"/>
    <cellStyle name="60% - Accent4 4" xfId="914"/>
    <cellStyle name="60% - Accent4 4 2" xfId="917"/>
    <cellStyle name="60% - Accent4 5" xfId="920"/>
    <cellStyle name="60% - Accent4 5 2" xfId="895"/>
    <cellStyle name="60% - Accent4 6" xfId="923"/>
    <cellStyle name="60% - Accent4 6 2" xfId="926"/>
    <cellStyle name="60% - Accent4 7" xfId="930"/>
    <cellStyle name="60% - Accent4 7 2" xfId="932"/>
    <cellStyle name="60% - Accent4 8" xfId="933"/>
    <cellStyle name="60% - Accent4 8 2" xfId="934"/>
    <cellStyle name="60% - Accent4 9" xfId="935"/>
    <cellStyle name="60% - Accent4 9 2" xfId="936"/>
    <cellStyle name="60% - Accent5 10" xfId="937"/>
    <cellStyle name="60% - Accent5 10 2" xfId="400"/>
    <cellStyle name="60% - Accent5 11" xfId="938"/>
    <cellStyle name="60% - Accent5 11 2" xfId="939"/>
    <cellStyle name="60% - Accent5 12" xfId="940"/>
    <cellStyle name="60% - Accent5 12 2" xfId="941"/>
    <cellStyle name="60% - Accent5 13" xfId="81"/>
    <cellStyle name="60% - Accent5 13 2" xfId="942"/>
    <cellStyle name="60% - Accent5 14" xfId="944"/>
    <cellStyle name="60% - Accent5 14 2" xfId="946"/>
    <cellStyle name="60% - Accent5 15" xfId="949"/>
    <cellStyle name="60% - Accent5 15 2" xfId="72"/>
    <cellStyle name="60% - Accent5 16" xfId="952"/>
    <cellStyle name="60% - Accent5 16 2" xfId="539"/>
    <cellStyle name="60% - Accent5 17" xfId="955"/>
    <cellStyle name="60% - Accent5 17 2" xfId="586"/>
    <cellStyle name="60% - Accent5 18" xfId="958"/>
    <cellStyle name="60% - Accent5 18 2" xfId="622"/>
    <cellStyle name="60% - Accent5 19" xfId="962"/>
    <cellStyle name="60% - Accent5 19 2" xfId="684"/>
    <cellStyle name="60% - Accent5 2" xfId="963"/>
    <cellStyle name="60% - Accent5 2 2" xfId="964"/>
    <cellStyle name="60% - Accent5 20" xfId="948"/>
    <cellStyle name="60% - Accent5 20 2" xfId="71"/>
    <cellStyle name="60% - Accent5 21" xfId="951"/>
    <cellStyle name="60% - Accent5 21 2" xfId="538"/>
    <cellStyle name="60% - Accent5 22" xfId="954"/>
    <cellStyle name="60% - Accent5 22 2" xfId="585"/>
    <cellStyle name="60% - Accent5 23" xfId="957"/>
    <cellStyle name="60% - Accent5 23 2" xfId="621"/>
    <cellStyle name="60% - Accent5 24" xfId="961"/>
    <cellStyle name="60% - Accent5 24 2" xfId="683"/>
    <cellStyle name="60% - Accent5 25" xfId="967"/>
    <cellStyle name="60% - Accent5 3" xfId="968"/>
    <cellStyle name="60% - Accent5 3 2" xfId="969"/>
    <cellStyle name="60% - Accent5 4" xfId="970"/>
    <cellStyle name="60% - Accent5 4 2" xfId="971"/>
    <cellStyle name="60% - Accent5 5" xfId="972"/>
    <cellStyle name="60% - Accent5 5 2" xfId="976"/>
    <cellStyle name="60% - Accent5 6" xfId="977"/>
    <cellStyle name="60% - Accent5 6 2" xfId="978"/>
    <cellStyle name="60% - Accent5 7" xfId="980"/>
    <cellStyle name="60% - Accent5 7 2" xfId="981"/>
    <cellStyle name="60% - Accent5 8" xfId="982"/>
    <cellStyle name="60% - Accent5 8 2" xfId="983"/>
    <cellStyle name="60% - Accent5 9" xfId="984"/>
    <cellStyle name="60% - Accent5 9 2" xfId="985"/>
    <cellStyle name="60% - Accent6 10" xfId="986"/>
    <cellStyle name="60% - Accent6 10 2" xfId="987"/>
    <cellStyle name="60% - Accent6 11" xfId="988"/>
    <cellStyle name="60% - Accent6 11 2" xfId="989"/>
    <cellStyle name="60% - Accent6 12" xfId="990"/>
    <cellStyle name="60% - Accent6 12 2" xfId="991"/>
    <cellStyle name="60% - Accent6 13" xfId="992"/>
    <cellStyle name="60% - Accent6 13 2" xfId="993"/>
    <cellStyle name="60% - Accent6 14" xfId="375"/>
    <cellStyle name="60% - Accent6 14 2" xfId="994"/>
    <cellStyle name="60% - Accent6 15" xfId="996"/>
    <cellStyle name="60% - Accent6 15 2" xfId="998"/>
    <cellStyle name="60% - Accent6 16" xfId="1000"/>
    <cellStyle name="60% - Accent6 16 2" xfId="1002"/>
    <cellStyle name="60% - Accent6 17" xfId="1004"/>
    <cellStyle name="60% - Accent6 17 2" xfId="1006"/>
    <cellStyle name="60% - Accent6 18" xfId="1008"/>
    <cellStyle name="60% - Accent6 18 2" xfId="1010"/>
    <cellStyle name="60% - Accent6 19" xfId="1014"/>
    <cellStyle name="60% - Accent6 19 2" xfId="1017"/>
    <cellStyle name="60% - Accent6 2" xfId="1018"/>
    <cellStyle name="60% - Accent6 2 2" xfId="1019"/>
    <cellStyle name="60% - Accent6 20" xfId="995"/>
    <cellStyle name="60% - Accent6 20 2" xfId="997"/>
    <cellStyle name="60% - Accent6 21" xfId="999"/>
    <cellStyle name="60% - Accent6 21 2" xfId="1001"/>
    <cellStyle name="60% - Accent6 22" xfId="1003"/>
    <cellStyle name="60% - Accent6 22 2" xfId="1005"/>
    <cellStyle name="60% - Accent6 23" xfId="1007"/>
    <cellStyle name="60% - Accent6 23 2" xfId="1009"/>
    <cellStyle name="60% - Accent6 24" xfId="1013"/>
    <cellStyle name="60% - Accent6 24 2" xfId="1016"/>
    <cellStyle name="60% - Accent6 25" xfId="1021"/>
    <cellStyle name="60% - Accent6 3" xfId="1022"/>
    <cellStyle name="60% - Accent6 3 2" xfId="1023"/>
    <cellStyle name="60% - Accent6 4" xfId="1024"/>
    <cellStyle name="60% - Accent6 4 2" xfId="1026"/>
    <cellStyle name="60% - Accent6 5" xfId="1027"/>
    <cellStyle name="60% - Accent6 5 2" xfId="1028"/>
    <cellStyle name="60% - Accent6 6" xfId="1029"/>
    <cellStyle name="60% - Accent6 6 2" xfId="1032"/>
    <cellStyle name="60% - Accent6 7" xfId="1034"/>
    <cellStyle name="60% - Accent6 7 2" xfId="1036"/>
    <cellStyle name="60% - Accent6 8" xfId="1037"/>
    <cellStyle name="60% - Accent6 8 2" xfId="1039"/>
    <cellStyle name="60% - Accent6 9" xfId="1040"/>
    <cellStyle name="60% - Accent6 9 2" xfId="1042"/>
    <cellStyle name="Accent1 10" xfId="1043"/>
    <cellStyle name="Accent1 10 2" xfId="792"/>
    <cellStyle name="Accent1 11" xfId="1044"/>
    <cellStyle name="Accent1 11 2" xfId="1045"/>
    <cellStyle name="Accent1 12" xfId="1046"/>
    <cellStyle name="Accent1 12 2" xfId="1047"/>
    <cellStyle name="Accent1 13" xfId="1048"/>
    <cellStyle name="Accent1 13 2" xfId="1049"/>
    <cellStyle name="Accent1 14" xfId="1052"/>
    <cellStyle name="Accent1 14 2" xfId="1053"/>
    <cellStyle name="Accent1 15" xfId="1057"/>
    <cellStyle name="Accent1 15 2" xfId="848"/>
    <cellStyle name="Accent1 16" xfId="1059"/>
    <cellStyle name="Accent1 16 2" xfId="1061"/>
    <cellStyle name="Accent1 17" xfId="87"/>
    <cellStyle name="Accent1 17 2" xfId="767"/>
    <cellStyle name="Accent1 18" xfId="93"/>
    <cellStyle name="Accent1 18 2" xfId="815"/>
    <cellStyle name="Accent1 19" xfId="58"/>
    <cellStyle name="Accent1 19 2" xfId="871"/>
    <cellStyle name="Accent1 2" xfId="1063"/>
    <cellStyle name="Accent1 2 2" xfId="1064"/>
    <cellStyle name="Accent1 20" xfId="1056"/>
    <cellStyle name="Accent1 20 2" xfId="847"/>
    <cellStyle name="Accent1 21" xfId="1058"/>
    <cellStyle name="Accent1 21 2" xfId="1060"/>
    <cellStyle name="Accent1 22" xfId="86"/>
    <cellStyle name="Accent1 22 2" xfId="766"/>
    <cellStyle name="Accent1 23" xfId="92"/>
    <cellStyle name="Accent1 23 2" xfId="814"/>
    <cellStyle name="Accent1 24" xfId="57"/>
    <cellStyle name="Accent1 24 2" xfId="870"/>
    <cellStyle name="Accent1 25" xfId="26"/>
    <cellStyle name="Accent1 3" xfId="1065"/>
    <cellStyle name="Accent1 3 2" xfId="1066"/>
    <cellStyle name="Accent1 4" xfId="1067"/>
    <cellStyle name="Accent1 4 2" xfId="1068"/>
    <cellStyle name="Accent1 5" xfId="1069"/>
    <cellStyle name="Accent1 5 2" xfId="1070"/>
    <cellStyle name="Accent1 6" xfId="1071"/>
    <cellStyle name="Accent1 6 2" xfId="1072"/>
    <cellStyle name="Accent1 7" xfId="1073"/>
    <cellStyle name="Accent1 7 2" xfId="1074"/>
    <cellStyle name="Accent1 8" xfId="1075"/>
    <cellStyle name="Accent1 8 2" xfId="1076"/>
    <cellStyle name="Accent1 9" xfId="327"/>
    <cellStyle name="Accent1 9 2" xfId="1078"/>
    <cellStyle name="Accent2 10" xfId="1079"/>
    <cellStyle name="Accent2 10 2" xfId="80"/>
    <cellStyle name="Accent2 11" xfId="1080"/>
    <cellStyle name="Accent2 11 2" xfId="1081"/>
    <cellStyle name="Accent2 12" xfId="1082"/>
    <cellStyle name="Accent2 12 2" xfId="462"/>
    <cellStyle name="Accent2 13" xfId="1083"/>
    <cellStyle name="Accent2 13 2" xfId="1084"/>
    <cellStyle name="Accent2 14" xfId="1087"/>
    <cellStyle name="Accent2 14 2" xfId="1088"/>
    <cellStyle name="Accent2 15" xfId="1090"/>
    <cellStyle name="Accent2 15 2" xfId="1092"/>
    <cellStyle name="Accent2 16" xfId="1094"/>
    <cellStyle name="Accent2 16 2" xfId="1096"/>
    <cellStyle name="Accent2 17" xfId="1031"/>
    <cellStyle name="Accent2 17 2" xfId="507"/>
    <cellStyle name="Accent2 18" xfId="1098"/>
    <cellStyle name="Accent2 18 2" xfId="550"/>
    <cellStyle name="Accent2 19" xfId="1100"/>
    <cellStyle name="Accent2 19 2" xfId="592"/>
    <cellStyle name="Accent2 2" xfId="1012"/>
    <cellStyle name="Accent2 2 2" xfId="1015"/>
    <cellStyle name="Accent2 20" xfId="1089"/>
    <cellStyle name="Accent2 20 2" xfId="1091"/>
    <cellStyle name="Accent2 21" xfId="1093"/>
    <cellStyle name="Accent2 21 2" xfId="1095"/>
    <cellStyle name="Accent2 22" xfId="1030"/>
    <cellStyle name="Accent2 22 2" xfId="506"/>
    <cellStyle name="Accent2 23" xfId="1097"/>
    <cellStyle name="Accent2 23 2" xfId="549"/>
    <cellStyle name="Accent2 24" xfId="1099"/>
    <cellStyle name="Accent2 24 2" xfId="591"/>
    <cellStyle name="Accent2 25" xfId="1101"/>
    <cellStyle name="Accent2 3" xfId="1020"/>
    <cellStyle name="Accent2 3 2" xfId="1102"/>
    <cellStyle name="Accent2 4" xfId="1103"/>
    <cellStyle name="Accent2 4 2" xfId="1104"/>
    <cellStyle name="Accent2 5" xfId="1105"/>
    <cellStyle name="Accent2 5 2" xfId="1106"/>
    <cellStyle name="Accent2 6" xfId="1107"/>
    <cellStyle name="Accent2 6 2" xfId="1108"/>
    <cellStyle name="Accent2 7" xfId="1109"/>
    <cellStyle name="Accent2 7 2" xfId="1110"/>
    <cellStyle name="Accent2 8" xfId="1111"/>
    <cellStyle name="Accent2 8 2" xfId="1113"/>
    <cellStyle name="Accent2 9" xfId="384"/>
    <cellStyle name="Accent2 9 2" xfId="1115"/>
    <cellStyle name="Accent3 10" xfId="1116"/>
    <cellStyle name="Accent3 10 2" xfId="1117"/>
    <cellStyle name="Accent3 11" xfId="1118"/>
    <cellStyle name="Accent3 11 2" xfId="1119"/>
    <cellStyle name="Accent3 12" xfId="1120"/>
    <cellStyle name="Accent3 12 2" xfId="1121"/>
    <cellStyle name="Accent3 13" xfId="1122"/>
    <cellStyle name="Accent3 13 2" xfId="1123"/>
    <cellStyle name="Accent3 14" xfId="1126"/>
    <cellStyle name="Accent3 14 2" xfId="1127"/>
    <cellStyle name="Accent3 15" xfId="1129"/>
    <cellStyle name="Accent3 15 2" xfId="1131"/>
    <cellStyle name="Accent3 16" xfId="1133"/>
    <cellStyle name="Accent3 16 2" xfId="1135"/>
    <cellStyle name="Accent3 17" xfId="1137"/>
    <cellStyle name="Accent3 17 2" xfId="1139"/>
    <cellStyle name="Accent3 18" xfId="556"/>
    <cellStyle name="Accent3 18 2" xfId="1141"/>
    <cellStyle name="Accent3 19" xfId="1143"/>
    <cellStyle name="Accent3 19 2" xfId="110"/>
    <cellStyle name="Accent3 2" xfId="1145"/>
    <cellStyle name="Accent3 2 2" xfId="1146"/>
    <cellStyle name="Accent3 20" xfId="1128"/>
    <cellStyle name="Accent3 20 2" xfId="1130"/>
    <cellStyle name="Accent3 21" xfId="1132"/>
    <cellStyle name="Accent3 21 2" xfId="1134"/>
    <cellStyle name="Accent3 22" xfId="1136"/>
    <cellStyle name="Accent3 22 2" xfId="1138"/>
    <cellStyle name="Accent3 23" xfId="555"/>
    <cellStyle name="Accent3 23 2" xfId="1140"/>
    <cellStyle name="Accent3 24" xfId="1142"/>
    <cellStyle name="Accent3 24 2" xfId="109"/>
    <cellStyle name="Accent3 25" xfId="1147"/>
    <cellStyle name="Accent3 3" xfId="1148"/>
    <cellStyle name="Accent3 3 2" xfId="1149"/>
    <cellStyle name="Accent3 4" xfId="2"/>
    <cellStyle name="Accent3 4 2" xfId="1150"/>
    <cellStyle name="Accent3 5" xfId="1151"/>
    <cellStyle name="Accent3 5 2" xfId="90"/>
    <cellStyle name="Accent3 6" xfId="1152"/>
    <cellStyle name="Accent3 6 2" xfId="1153"/>
    <cellStyle name="Accent3 7" xfId="1154"/>
    <cellStyle name="Accent3 7 2" xfId="465"/>
    <cellStyle name="Accent3 8" xfId="1155"/>
    <cellStyle name="Accent3 8 2" xfId="1156"/>
    <cellStyle name="Accent3 9" xfId="389"/>
    <cellStyle name="Accent3 9 2" xfId="1157"/>
    <cellStyle name="Accent4 10" xfId="1158"/>
    <cellStyle name="Accent4 10 2" xfId="1159"/>
    <cellStyle name="Accent4 11" xfId="1160"/>
    <cellStyle name="Accent4 11 2" xfId="32"/>
    <cellStyle name="Accent4 12" xfId="1161"/>
    <cellStyle name="Accent4 12 2" xfId="1162"/>
    <cellStyle name="Accent4 13" xfId="1163"/>
    <cellStyle name="Accent4 13 2" xfId="1164"/>
    <cellStyle name="Accent4 14" xfId="1167"/>
    <cellStyle name="Accent4 14 2" xfId="1168"/>
    <cellStyle name="Accent4 15" xfId="1170"/>
    <cellStyle name="Accent4 15 2" xfId="1172"/>
    <cellStyle name="Accent4 16" xfId="1174"/>
    <cellStyle name="Accent4 16 2" xfId="1178"/>
    <cellStyle name="Accent4 17" xfId="1180"/>
    <cellStyle name="Accent4 17 2" xfId="1182"/>
    <cellStyle name="Accent4 18" xfId="17"/>
    <cellStyle name="Accent4 18 2" xfId="1184"/>
    <cellStyle name="Accent4 19" xfId="447"/>
    <cellStyle name="Accent4 19 2" xfId="1186"/>
    <cellStyle name="Accent4 2" xfId="1188"/>
    <cellStyle name="Accent4 2 2" xfId="639"/>
    <cellStyle name="Accent4 20" xfId="1169"/>
    <cellStyle name="Accent4 20 2" xfId="1171"/>
    <cellStyle name="Accent4 21" xfId="1173"/>
    <cellStyle name="Accent4 21 2" xfId="1177"/>
    <cellStyle name="Accent4 22" xfId="1179"/>
    <cellStyle name="Accent4 22 2" xfId="1181"/>
    <cellStyle name="Accent4 23" xfId="16"/>
    <cellStyle name="Accent4 23 2" xfId="1183"/>
    <cellStyle name="Accent4 24" xfId="446"/>
    <cellStyle name="Accent4 24 2" xfId="1185"/>
    <cellStyle name="Accent4 25" xfId="1189"/>
    <cellStyle name="Accent4 3" xfId="1190"/>
    <cellStyle name="Accent4 3 2" xfId="1191"/>
    <cellStyle name="Accent4 4" xfId="1192"/>
    <cellStyle name="Accent4 4 2" xfId="1193"/>
    <cellStyle name="Accent4 5" xfId="1194"/>
    <cellStyle name="Accent4 5 2" xfId="1195"/>
    <cellStyle name="Accent4 6" xfId="1196"/>
    <cellStyle name="Accent4 6 2" xfId="1197"/>
    <cellStyle name="Accent4 7" xfId="1198"/>
    <cellStyle name="Accent4 7 2" xfId="703"/>
    <cellStyle name="Accent4 8" xfId="1199"/>
    <cellStyle name="Accent4 8 2" xfId="1200"/>
    <cellStyle name="Accent4 9" xfId="59"/>
    <cellStyle name="Accent4 9 2" xfId="1201"/>
    <cellStyle name="Accent5 10" xfId="1202"/>
    <cellStyle name="Accent5 10 2" xfId="36"/>
    <cellStyle name="Accent5 11" xfId="1203"/>
    <cellStyle name="Accent5 11 2" xfId="1204"/>
    <cellStyle name="Accent5 12" xfId="1205"/>
    <cellStyle name="Accent5 12 2" xfId="1206"/>
    <cellStyle name="Accent5 13" xfId="1207"/>
    <cellStyle name="Accent5 13 2" xfId="1208"/>
    <cellStyle name="Accent5 14" xfId="1209"/>
    <cellStyle name="Accent5 14 2" xfId="1210"/>
    <cellStyle name="Accent5 15" xfId="1212"/>
    <cellStyle name="Accent5 15 2" xfId="1214"/>
    <cellStyle name="Accent5 16" xfId="1216"/>
    <cellStyle name="Accent5 16 2" xfId="1218"/>
    <cellStyle name="Accent5 17" xfId="1220"/>
    <cellStyle name="Accent5 17 2" xfId="1222"/>
    <cellStyle name="Accent5 18" xfId="1224"/>
    <cellStyle name="Accent5 18 2" xfId="1226"/>
    <cellStyle name="Accent5 19" xfId="1228"/>
    <cellStyle name="Accent5 19 2" xfId="1230"/>
    <cellStyle name="Accent5 2" xfId="1231"/>
    <cellStyle name="Accent5 2 2" xfId="829"/>
    <cellStyle name="Accent5 20" xfId="1211"/>
    <cellStyle name="Accent5 20 2" xfId="1213"/>
    <cellStyle name="Accent5 21" xfId="1215"/>
    <cellStyle name="Accent5 21 2" xfId="1217"/>
    <cellStyle name="Accent5 22" xfId="1219"/>
    <cellStyle name="Accent5 22 2" xfId="1221"/>
    <cellStyle name="Accent5 23" xfId="1223"/>
    <cellStyle name="Accent5 23 2" xfId="1225"/>
    <cellStyle name="Accent5 24" xfId="1227"/>
    <cellStyle name="Accent5 24 2" xfId="1229"/>
    <cellStyle name="Accent5 25" xfId="1232"/>
    <cellStyle name="Accent5 3" xfId="1233"/>
    <cellStyle name="Accent5 3 2" xfId="884"/>
    <cellStyle name="Accent5 4" xfId="1234"/>
    <cellStyle name="Accent5 4 2" xfId="929"/>
    <cellStyle name="Accent5 5" xfId="1235"/>
    <cellStyle name="Accent5 5 2" xfId="979"/>
    <cellStyle name="Accent5 6" xfId="1236"/>
    <cellStyle name="Accent5 6 2" xfId="1033"/>
    <cellStyle name="Accent5 7" xfId="1237"/>
    <cellStyle name="Accent5 7 2" xfId="1238"/>
    <cellStyle name="Accent5 8" xfId="1239"/>
    <cellStyle name="Accent5 8 2" xfId="1240"/>
    <cellStyle name="Accent5 9" xfId="1241"/>
    <cellStyle name="Accent5 9 2" xfId="966"/>
    <cellStyle name="Accent6 10" xfId="1242"/>
    <cellStyle name="Accent6 10 2" xfId="1243"/>
    <cellStyle name="Accent6 11" xfId="1244"/>
    <cellStyle name="Accent6 11 2" xfId="1245"/>
    <cellStyle name="Accent6 12" xfId="1246"/>
    <cellStyle name="Accent6 12 2" xfId="50"/>
    <cellStyle name="Accent6 13" xfId="1247"/>
    <cellStyle name="Accent6 13 2" xfId="1248"/>
    <cellStyle name="Accent6 14" xfId="1249"/>
    <cellStyle name="Accent6 14 2" xfId="1250"/>
    <cellStyle name="Accent6 15" xfId="1252"/>
    <cellStyle name="Accent6 15 2" xfId="1254"/>
    <cellStyle name="Accent6 16" xfId="1256"/>
    <cellStyle name="Accent6 16 2" xfId="1258"/>
    <cellStyle name="Accent6 17" xfId="1260"/>
    <cellStyle name="Accent6 17 2" xfId="1262"/>
    <cellStyle name="Accent6 18" xfId="1264"/>
    <cellStyle name="Accent6 18 2" xfId="1266"/>
    <cellStyle name="Accent6 19" xfId="1268"/>
    <cellStyle name="Accent6 19 2" xfId="1270"/>
    <cellStyle name="Accent6 2" xfId="1271"/>
    <cellStyle name="Accent6 2 2" xfId="1273"/>
    <cellStyle name="Accent6 20" xfId="1251"/>
    <cellStyle name="Accent6 20 2" xfId="1253"/>
    <cellStyle name="Accent6 21" xfId="1255"/>
    <cellStyle name="Accent6 21 2" xfId="1257"/>
    <cellStyle name="Accent6 22" xfId="1259"/>
    <cellStyle name="Accent6 22 2" xfId="1261"/>
    <cellStyle name="Accent6 23" xfId="1263"/>
    <cellStyle name="Accent6 23 2" xfId="1265"/>
    <cellStyle name="Accent6 24" xfId="1267"/>
    <cellStyle name="Accent6 24 2" xfId="1269"/>
    <cellStyle name="Accent6 25" xfId="1274"/>
    <cellStyle name="Accent6 3" xfId="1275"/>
    <cellStyle name="Accent6 3 2" xfId="1277"/>
    <cellStyle name="Accent6 4" xfId="1278"/>
    <cellStyle name="Accent6 4 2" xfId="1279"/>
    <cellStyle name="Accent6 5" xfId="1280"/>
    <cellStyle name="Accent6 5 2" xfId="1281"/>
    <cellStyle name="Accent6 6" xfId="1282"/>
    <cellStyle name="Accent6 6 2" xfId="1283"/>
    <cellStyle name="Accent6 7" xfId="1284"/>
    <cellStyle name="Accent6 7 2" xfId="1286"/>
    <cellStyle name="Accent6 8" xfId="1287"/>
    <cellStyle name="Accent6 8 2" xfId="1288"/>
    <cellStyle name="Accent6 9" xfId="1289"/>
    <cellStyle name="Accent6 9 2" xfId="1290"/>
    <cellStyle name="Bad 10" xfId="1293"/>
    <cellStyle name="Bad 10 2" xfId="1295"/>
    <cellStyle name="Bad 11" xfId="1297"/>
    <cellStyle name="Bad 11 2" xfId="1299"/>
    <cellStyle name="Bad 12" xfId="1300"/>
    <cellStyle name="Bad 12 2" xfId="1301"/>
    <cellStyle name="Bad 13" xfId="1302"/>
    <cellStyle name="Bad 13 2" xfId="1303"/>
    <cellStyle name="Bad 14" xfId="52"/>
    <cellStyle name="Bad 14 2" xfId="125"/>
    <cellStyle name="Bad 15" xfId="292"/>
    <cellStyle name="Bad 15 2" xfId="296"/>
    <cellStyle name="Bad 16" xfId="302"/>
    <cellStyle name="Bad 16 2" xfId="306"/>
    <cellStyle name="Bad 17" xfId="311"/>
    <cellStyle name="Bad 17 2" xfId="316"/>
    <cellStyle name="Bad 18" xfId="320"/>
    <cellStyle name="Bad 18 2" xfId="324"/>
    <cellStyle name="Bad 19" xfId="243"/>
    <cellStyle name="Bad 19 2" xfId="10"/>
    <cellStyle name="Bad 2" xfId="1304"/>
    <cellStyle name="Bad 2 2" xfId="1305"/>
    <cellStyle name="Bad 20" xfId="291"/>
    <cellStyle name="Bad 20 2" xfId="295"/>
    <cellStyle name="Bad 21" xfId="301"/>
    <cellStyle name="Bad 21 2" xfId="305"/>
    <cellStyle name="Bad 22" xfId="310"/>
    <cellStyle name="Bad 22 2" xfId="315"/>
    <cellStyle name="Bad 23" xfId="319"/>
    <cellStyle name="Bad 23 2" xfId="323"/>
    <cellStyle name="Bad 24" xfId="242"/>
    <cellStyle name="Bad 24 2" xfId="9"/>
    <cellStyle name="Bad 25" xfId="134"/>
    <cellStyle name="Bad 3" xfId="1306"/>
    <cellStyle name="Bad 3 2" xfId="1309"/>
    <cellStyle name="Bad 4" xfId="1041"/>
    <cellStyle name="Bad 4 2" xfId="1310"/>
    <cellStyle name="Bad 5" xfId="732"/>
    <cellStyle name="Bad 5 2" xfId="1311"/>
    <cellStyle name="Bad 6" xfId="1312"/>
    <cellStyle name="Bad 6 2" xfId="1313"/>
    <cellStyle name="Bad 7" xfId="1314"/>
    <cellStyle name="Bad 7 2" xfId="1315"/>
    <cellStyle name="Bad 8" xfId="1316"/>
    <cellStyle name="Bad 8 2" xfId="1317"/>
    <cellStyle name="Bad 9" xfId="1318"/>
    <cellStyle name="Bad 9 2" xfId="1320"/>
    <cellStyle name="Calculation 10" xfId="1321"/>
    <cellStyle name="Calculation 10 2" xfId="1322"/>
    <cellStyle name="Calculation 10 2 2" xfId="2106"/>
    <cellStyle name="Calculation 10 3" xfId="2105"/>
    <cellStyle name="Calculation 11" xfId="1323"/>
    <cellStyle name="Calculation 11 2" xfId="1324"/>
    <cellStyle name="Calculation 11 2 2" xfId="2108"/>
    <cellStyle name="Calculation 11 3" xfId="2107"/>
    <cellStyle name="Calculation 12" xfId="1325"/>
    <cellStyle name="Calculation 12 2" xfId="1326"/>
    <cellStyle name="Calculation 12 2 2" xfId="2110"/>
    <cellStyle name="Calculation 12 3" xfId="2109"/>
    <cellStyle name="Calculation 13" xfId="1327"/>
    <cellStyle name="Calculation 13 2" xfId="1328"/>
    <cellStyle name="Calculation 13 2 2" xfId="2112"/>
    <cellStyle name="Calculation 13 3" xfId="2111"/>
    <cellStyle name="Calculation 14" xfId="1329"/>
    <cellStyle name="Calculation 14 2" xfId="659"/>
    <cellStyle name="Calculation 14 2 2" xfId="2114"/>
    <cellStyle name="Calculation 14 3" xfId="2113"/>
    <cellStyle name="Calculation 15" xfId="1331"/>
    <cellStyle name="Calculation 15 2" xfId="1333"/>
    <cellStyle name="Calculation 15 2 2" xfId="2116"/>
    <cellStyle name="Calculation 15 3" xfId="2115"/>
    <cellStyle name="Calculation 16" xfId="1335"/>
    <cellStyle name="Calculation 16 2" xfId="1337"/>
    <cellStyle name="Calculation 16 2 2" xfId="2118"/>
    <cellStyle name="Calculation 16 3" xfId="2117"/>
    <cellStyle name="Calculation 17" xfId="1339"/>
    <cellStyle name="Calculation 17 2" xfId="1341"/>
    <cellStyle name="Calculation 17 2 2" xfId="2120"/>
    <cellStyle name="Calculation 17 3" xfId="2119"/>
    <cellStyle name="Calculation 18" xfId="1343"/>
    <cellStyle name="Calculation 18 2" xfId="1345"/>
    <cellStyle name="Calculation 18 2 2" xfId="2122"/>
    <cellStyle name="Calculation 18 3" xfId="2121"/>
    <cellStyle name="Calculation 19" xfId="1347"/>
    <cellStyle name="Calculation 19 2" xfId="717"/>
    <cellStyle name="Calculation 19 2 2" xfId="2124"/>
    <cellStyle name="Calculation 19 3" xfId="2123"/>
    <cellStyle name="Calculation 2" xfId="1348"/>
    <cellStyle name="Calculation 2 2" xfId="1349"/>
    <cellStyle name="Calculation 2 2 2" xfId="2126"/>
    <cellStyle name="Calculation 2 3" xfId="2125"/>
    <cellStyle name="Calculation 20" xfId="1330"/>
    <cellStyle name="Calculation 20 2" xfId="1332"/>
    <cellStyle name="Calculation 20 2 2" xfId="2128"/>
    <cellStyle name="Calculation 20 3" xfId="2127"/>
    <cellStyle name="Calculation 21" xfId="1334"/>
    <cellStyle name="Calculation 21 2" xfId="1336"/>
    <cellStyle name="Calculation 21 2 2" xfId="2130"/>
    <cellStyle name="Calculation 21 3" xfId="2129"/>
    <cellStyle name="Calculation 22" xfId="1338"/>
    <cellStyle name="Calculation 22 2" xfId="1340"/>
    <cellStyle name="Calculation 22 2 2" xfId="2132"/>
    <cellStyle name="Calculation 22 3" xfId="2131"/>
    <cellStyle name="Calculation 23" xfId="1342"/>
    <cellStyle name="Calculation 23 2" xfId="1344"/>
    <cellStyle name="Calculation 23 2 2" xfId="2134"/>
    <cellStyle name="Calculation 23 3" xfId="2133"/>
    <cellStyle name="Calculation 24" xfId="1346"/>
    <cellStyle name="Calculation 24 2" xfId="716"/>
    <cellStyle name="Calculation 24 2 2" xfId="2136"/>
    <cellStyle name="Calculation 24 3" xfId="2135"/>
    <cellStyle name="Calculation 25" xfId="1350"/>
    <cellStyle name="Calculation 25 2" xfId="2137"/>
    <cellStyle name="Calculation 3" xfId="1351"/>
    <cellStyle name="Calculation 3 2" xfId="1352"/>
    <cellStyle name="Calculation 3 2 2" xfId="2139"/>
    <cellStyle name="Calculation 3 3" xfId="2138"/>
    <cellStyle name="Calculation 4" xfId="1353"/>
    <cellStyle name="Calculation 4 2" xfId="1354"/>
    <cellStyle name="Calculation 4 2 2" xfId="2141"/>
    <cellStyle name="Calculation 4 3" xfId="2140"/>
    <cellStyle name="Calculation 5" xfId="1355"/>
    <cellStyle name="Calculation 5 2" xfId="1356"/>
    <cellStyle name="Calculation 5 2 2" xfId="2143"/>
    <cellStyle name="Calculation 5 3" xfId="2142"/>
    <cellStyle name="Calculation 6" xfId="1357"/>
    <cellStyle name="Calculation 6 2" xfId="1358"/>
    <cellStyle name="Calculation 6 2 2" xfId="2145"/>
    <cellStyle name="Calculation 6 3" xfId="2144"/>
    <cellStyle name="Calculation 7" xfId="855"/>
    <cellStyle name="Calculation 7 2" xfId="1359"/>
    <cellStyle name="Calculation 7 2 2" xfId="2147"/>
    <cellStyle name="Calculation 7 3" xfId="2146"/>
    <cellStyle name="Calculation 8" xfId="1363"/>
    <cellStyle name="Calculation 8 2" xfId="1364"/>
    <cellStyle name="Calculation 8 2 2" xfId="2149"/>
    <cellStyle name="Calculation 8 3" xfId="2148"/>
    <cellStyle name="Calculation 9" xfId="1365"/>
    <cellStyle name="Calculation 9 2" xfId="1366"/>
    <cellStyle name="Calculation 9 2 2" xfId="2151"/>
    <cellStyle name="Calculation 9 3" xfId="2150"/>
    <cellStyle name="Check Cell 10" xfId="1367"/>
    <cellStyle name="Check Cell 10 2" xfId="246"/>
    <cellStyle name="Check Cell 11" xfId="1368"/>
    <cellStyle name="Check Cell 11 2" xfId="251"/>
    <cellStyle name="Check Cell 12" xfId="1369"/>
    <cellStyle name="Check Cell 12 2" xfId="83"/>
    <cellStyle name="Check Cell 13" xfId="1370"/>
    <cellStyle name="Check Cell 13 2" xfId="452"/>
    <cellStyle name="Check Cell 14" xfId="1371"/>
    <cellStyle name="Check Cell 14 2" xfId="1372"/>
    <cellStyle name="Check Cell 15" xfId="1374"/>
    <cellStyle name="Check Cell 15 2" xfId="1376"/>
    <cellStyle name="Check Cell 16" xfId="1379"/>
    <cellStyle name="Check Cell 16 2" xfId="1381"/>
    <cellStyle name="Check Cell 17" xfId="1384"/>
    <cellStyle name="Check Cell 17 2" xfId="1386"/>
    <cellStyle name="Check Cell 18" xfId="1389"/>
    <cellStyle name="Check Cell 18 2" xfId="1391"/>
    <cellStyle name="Check Cell 19" xfId="1394"/>
    <cellStyle name="Check Cell 19 2" xfId="1396"/>
    <cellStyle name="Check Cell 2" xfId="1397"/>
    <cellStyle name="Check Cell 2 2" xfId="1399"/>
    <cellStyle name="Check Cell 20" xfId="1373"/>
    <cellStyle name="Check Cell 20 2" xfId="1375"/>
    <cellStyle name="Check Cell 21" xfId="1378"/>
    <cellStyle name="Check Cell 21 2" xfId="1380"/>
    <cellStyle name="Check Cell 22" xfId="1383"/>
    <cellStyle name="Check Cell 22 2" xfId="1385"/>
    <cellStyle name="Check Cell 23" xfId="1388"/>
    <cellStyle name="Check Cell 23 2" xfId="1390"/>
    <cellStyle name="Check Cell 24" xfId="1393"/>
    <cellStyle name="Check Cell 24 2" xfId="1395"/>
    <cellStyle name="Check Cell 25" xfId="1401"/>
    <cellStyle name="Check Cell 3" xfId="882"/>
    <cellStyle name="Check Cell 3 2" xfId="1402"/>
    <cellStyle name="Check Cell 4" xfId="1403"/>
    <cellStyle name="Check Cell 4 2" xfId="1404"/>
    <cellStyle name="Check Cell 5" xfId="1405"/>
    <cellStyle name="Check Cell 5 2" xfId="1406"/>
    <cellStyle name="Check Cell 6" xfId="1407"/>
    <cellStyle name="Check Cell 6 2" xfId="1408"/>
    <cellStyle name="Check Cell 7" xfId="1409"/>
    <cellStyle name="Check Cell 7 2" xfId="1410"/>
    <cellStyle name="Check Cell 8" xfId="1411"/>
    <cellStyle name="Check Cell 8 2" xfId="1412"/>
    <cellStyle name="Check Cell 9" xfId="1413"/>
    <cellStyle name="Check Cell 9 2" xfId="1414"/>
    <cellStyle name="Comma [0] 2" xfId="2100"/>
    <cellStyle name="Comma [0] 2 2" xfId="2101"/>
    <cellStyle name="Explanatory Text 10" xfId="1416"/>
    <cellStyle name="Explanatory Text 10 2" xfId="1417"/>
    <cellStyle name="Explanatory Text 11" xfId="1418"/>
    <cellStyle name="Explanatory Text 11 2" xfId="1419"/>
    <cellStyle name="Explanatory Text 12" xfId="1420"/>
    <cellStyle name="Explanatory Text 12 2" xfId="1421"/>
    <cellStyle name="Explanatory Text 13" xfId="1423"/>
    <cellStyle name="Explanatory Text 13 2" xfId="1424"/>
    <cellStyle name="Explanatory Text 14" xfId="1425"/>
    <cellStyle name="Explanatory Text 14 2" xfId="1426"/>
    <cellStyle name="Explanatory Text 15" xfId="1428"/>
    <cellStyle name="Explanatory Text 15 2" xfId="1430"/>
    <cellStyle name="Explanatory Text 16" xfId="1434"/>
    <cellStyle name="Explanatory Text 16 2" xfId="1055"/>
    <cellStyle name="Explanatory Text 17" xfId="1436"/>
    <cellStyle name="Explanatory Text 17 2" xfId="1438"/>
    <cellStyle name="Explanatory Text 18" xfId="1440"/>
    <cellStyle name="Explanatory Text 18 2" xfId="1442"/>
    <cellStyle name="Explanatory Text 19" xfId="1444"/>
    <cellStyle name="Explanatory Text 19 2" xfId="1446"/>
    <cellStyle name="Explanatory Text 2" xfId="1025"/>
    <cellStyle name="Explanatory Text 2 2" xfId="1447"/>
    <cellStyle name="Explanatory Text 20" xfId="1427"/>
    <cellStyle name="Explanatory Text 20 2" xfId="1429"/>
    <cellStyle name="Explanatory Text 21" xfId="1433"/>
    <cellStyle name="Explanatory Text 21 2" xfId="1054"/>
    <cellStyle name="Explanatory Text 22" xfId="1435"/>
    <cellStyle name="Explanatory Text 22 2" xfId="1437"/>
    <cellStyle name="Explanatory Text 23" xfId="1439"/>
    <cellStyle name="Explanatory Text 23 2" xfId="1441"/>
    <cellStyle name="Explanatory Text 24" xfId="1443"/>
    <cellStyle name="Explanatory Text 24 2" xfId="1445"/>
    <cellStyle name="Explanatory Text 25" xfId="1448"/>
    <cellStyle name="Explanatory Text 3" xfId="1449"/>
    <cellStyle name="Explanatory Text 3 2" xfId="1450"/>
    <cellStyle name="Explanatory Text 4" xfId="1451"/>
    <cellStyle name="Explanatory Text 4 2" xfId="1452"/>
    <cellStyle name="Explanatory Text 5" xfId="1453"/>
    <cellStyle name="Explanatory Text 5 2" xfId="1454"/>
    <cellStyle name="Explanatory Text 6" xfId="1455"/>
    <cellStyle name="Explanatory Text 6 2" xfId="1456"/>
    <cellStyle name="Explanatory Text 7" xfId="1457"/>
    <cellStyle name="Explanatory Text 7 2" xfId="1458"/>
    <cellStyle name="Explanatory Text 8" xfId="1459"/>
    <cellStyle name="Explanatory Text 8 2" xfId="1460"/>
    <cellStyle name="Explanatory Text 9" xfId="1461"/>
    <cellStyle name="Explanatory Text 9 2" xfId="1462"/>
    <cellStyle name="Good 10" xfId="27"/>
    <cellStyle name="Good 10 2" xfId="1463"/>
    <cellStyle name="Good 11" xfId="158"/>
    <cellStyle name="Good 11 2" xfId="1464"/>
    <cellStyle name="Good 12" xfId="1465"/>
    <cellStyle name="Good 12 2" xfId="1466"/>
    <cellStyle name="Good 13" xfId="1467"/>
    <cellStyle name="Good 13 2" xfId="1468"/>
    <cellStyle name="Good 14" xfId="1469"/>
    <cellStyle name="Good 14 2" xfId="1470"/>
    <cellStyle name="Good 15" xfId="1472"/>
    <cellStyle name="Good 15 2" xfId="1476"/>
    <cellStyle name="Good 16" xfId="1478"/>
    <cellStyle name="Good 16 2" xfId="1480"/>
    <cellStyle name="Good 17" xfId="1482"/>
    <cellStyle name="Good 17 2" xfId="1484"/>
    <cellStyle name="Good 18" xfId="1486"/>
    <cellStyle name="Good 18 2" xfId="1488"/>
    <cellStyle name="Good 19" xfId="332"/>
    <cellStyle name="Good 19 2" xfId="335"/>
    <cellStyle name="Good 2" xfId="1491"/>
    <cellStyle name="Good 2 2" xfId="960"/>
    <cellStyle name="Good 20" xfId="1471"/>
    <cellStyle name="Good 20 2" xfId="1475"/>
    <cellStyle name="Good 21" xfId="1477"/>
    <cellStyle name="Good 21 2" xfId="1479"/>
    <cellStyle name="Good 22" xfId="1481"/>
    <cellStyle name="Good 22 2" xfId="1483"/>
    <cellStyle name="Good 23" xfId="1485"/>
    <cellStyle name="Good 23 2" xfId="1487"/>
    <cellStyle name="Good 24" xfId="331"/>
    <cellStyle name="Good 24 2" xfId="334"/>
    <cellStyle name="Good 25" xfId="55"/>
    <cellStyle name="Good 3" xfId="1492"/>
    <cellStyle name="Good 3 2" xfId="1493"/>
    <cellStyle name="Good 4" xfId="1494"/>
    <cellStyle name="Good 4 2" xfId="1495"/>
    <cellStyle name="Good 5" xfId="1038"/>
    <cellStyle name="Good 5 2" xfId="1496"/>
    <cellStyle name="Good 6" xfId="78"/>
    <cellStyle name="Good 6 2" xfId="1062"/>
    <cellStyle name="Good 7" xfId="88"/>
    <cellStyle name="Good 7 2" xfId="1011"/>
    <cellStyle name="Good 8" xfId="94"/>
    <cellStyle name="Good 8 2" xfId="1144"/>
    <cellStyle name="Good 9" xfId="95"/>
    <cellStyle name="Good 9 2" xfId="1187"/>
    <cellStyle name="Heading 1 10" xfId="1497"/>
    <cellStyle name="Heading 1 10 2" xfId="1498"/>
    <cellStyle name="Heading 1 11" xfId="1499"/>
    <cellStyle name="Heading 1 11 2" xfId="1500"/>
    <cellStyle name="Heading 1 12" xfId="1501"/>
    <cellStyle name="Heading 1 12 2" xfId="1502"/>
    <cellStyle name="Heading 1 13" xfId="1503"/>
    <cellStyle name="Heading 1 13 2" xfId="1504"/>
    <cellStyle name="Heading 1 14" xfId="1505"/>
    <cellStyle name="Heading 1 14 2" xfId="1506"/>
    <cellStyle name="Heading 1 15" xfId="1508"/>
    <cellStyle name="Heading 1 15 2" xfId="1510"/>
    <cellStyle name="Heading 1 16" xfId="1512"/>
    <cellStyle name="Heading 1 16 2" xfId="1514"/>
    <cellStyle name="Heading 1 17" xfId="1516"/>
    <cellStyle name="Heading 1 17 2" xfId="1518"/>
    <cellStyle name="Heading 1 18" xfId="1521"/>
    <cellStyle name="Heading 1 18 2" xfId="1524"/>
    <cellStyle name="Heading 1 19" xfId="1527"/>
    <cellStyle name="Heading 1 19 2" xfId="1530"/>
    <cellStyle name="Heading 1 2" xfId="1531"/>
    <cellStyle name="Heading 1 2 2" xfId="1534"/>
    <cellStyle name="Heading 1 20" xfId="1507"/>
    <cellStyle name="Heading 1 20 2" xfId="1509"/>
    <cellStyle name="Heading 1 21" xfId="1511"/>
    <cellStyle name="Heading 1 21 2" xfId="1513"/>
    <cellStyle name="Heading 1 22" xfId="1515"/>
    <cellStyle name="Heading 1 22 2" xfId="1517"/>
    <cellStyle name="Heading 1 23" xfId="1520"/>
    <cellStyle name="Heading 1 23 2" xfId="1523"/>
    <cellStyle name="Heading 1 24" xfId="1526"/>
    <cellStyle name="Heading 1 24 2" xfId="1529"/>
    <cellStyle name="Heading 1 25" xfId="1536"/>
    <cellStyle name="Heading 1 3" xfId="1537"/>
    <cellStyle name="Heading 1 3 2" xfId="1538"/>
    <cellStyle name="Heading 1 4" xfId="1539"/>
    <cellStyle name="Heading 1 4 2" xfId="1540"/>
    <cellStyle name="Heading 1 5" xfId="1541"/>
    <cellStyle name="Heading 1 5 2" xfId="1542"/>
    <cellStyle name="Heading 1 6" xfId="602"/>
    <cellStyle name="Heading 1 6 2" xfId="1543"/>
    <cellStyle name="Heading 1 7" xfId="1544"/>
    <cellStyle name="Heading 1 7 2" xfId="1545"/>
    <cellStyle name="Heading 1 8" xfId="1546"/>
    <cellStyle name="Heading 1 8 2" xfId="1547"/>
    <cellStyle name="Heading 1 9" xfId="1548"/>
    <cellStyle name="Heading 1 9 2" xfId="1549"/>
    <cellStyle name="Heading 2 10" xfId="739"/>
    <cellStyle name="Heading 2 10 2" xfId="428"/>
    <cellStyle name="Heading 2 11" xfId="1550"/>
    <cellStyle name="Heading 2 11 2" xfId="1551"/>
    <cellStyle name="Heading 2 12" xfId="1552"/>
    <cellStyle name="Heading 2 12 2" xfId="1553"/>
    <cellStyle name="Heading 2 13" xfId="1554"/>
    <cellStyle name="Heading 2 13 2" xfId="1555"/>
    <cellStyle name="Heading 2 14" xfId="1556"/>
    <cellStyle name="Heading 2 14 2" xfId="1558"/>
    <cellStyle name="Heading 2 15" xfId="1560"/>
    <cellStyle name="Heading 2 15 2" xfId="1562"/>
    <cellStyle name="Heading 2 16" xfId="1564"/>
    <cellStyle name="Heading 2 16 2" xfId="1566"/>
    <cellStyle name="Heading 2 17" xfId="1568"/>
    <cellStyle name="Heading 2 17 2" xfId="1570"/>
    <cellStyle name="Heading 2 18" xfId="1572"/>
    <cellStyle name="Heading 2 18 2" xfId="1574"/>
    <cellStyle name="Heading 2 19" xfId="1576"/>
    <cellStyle name="Heading 2 19 2" xfId="1579"/>
    <cellStyle name="Heading 2 2" xfId="1580"/>
    <cellStyle name="Heading 2 2 2" xfId="1581"/>
    <cellStyle name="Heading 2 20" xfId="1559"/>
    <cellStyle name="Heading 2 20 2" xfId="1561"/>
    <cellStyle name="Heading 2 21" xfId="1563"/>
    <cellStyle name="Heading 2 21 2" xfId="1565"/>
    <cellStyle name="Heading 2 22" xfId="1567"/>
    <cellStyle name="Heading 2 22 2" xfId="1569"/>
    <cellStyle name="Heading 2 23" xfId="1571"/>
    <cellStyle name="Heading 2 23 2" xfId="1573"/>
    <cellStyle name="Heading 2 24" xfId="1575"/>
    <cellStyle name="Heading 2 24 2" xfId="1578"/>
    <cellStyle name="Heading 2 25" xfId="1582"/>
    <cellStyle name="Heading 2 3" xfId="1583"/>
    <cellStyle name="Heading 2 3 2" xfId="1584"/>
    <cellStyle name="Heading 2 4" xfId="1585"/>
    <cellStyle name="Heading 2 4 2" xfId="1586"/>
    <cellStyle name="Heading 2 5" xfId="1587"/>
    <cellStyle name="Heading 2 5 2" xfId="1588"/>
    <cellStyle name="Heading 2 6" xfId="606"/>
    <cellStyle name="Heading 2 6 2" xfId="1589"/>
    <cellStyle name="Heading 2 7" xfId="1590"/>
    <cellStyle name="Heading 2 7 2" xfId="1591"/>
    <cellStyle name="Heading 2 8" xfId="1592"/>
    <cellStyle name="Heading 2 8 2" xfId="1593"/>
    <cellStyle name="Heading 2 9" xfId="1594"/>
    <cellStyle name="Heading 2 9 2" xfId="1595"/>
    <cellStyle name="Heading 3 10" xfId="751"/>
    <cellStyle name="Heading 3 10 2" xfId="1596"/>
    <cellStyle name="Heading 3 11" xfId="1557"/>
    <cellStyle name="Heading 3 11 2" xfId="1597"/>
    <cellStyle name="Heading 3 12" xfId="1598"/>
    <cellStyle name="Heading 3 12 2" xfId="1599"/>
    <cellStyle name="Heading 3 13" xfId="1600"/>
    <cellStyle name="Heading 3 13 2" xfId="1601"/>
    <cellStyle name="Heading 3 14" xfId="1602"/>
    <cellStyle name="Heading 3 14 2" xfId="1603"/>
    <cellStyle name="Heading 3 15" xfId="1605"/>
    <cellStyle name="Heading 3 15 2" xfId="1607"/>
    <cellStyle name="Heading 3 16" xfId="1609"/>
    <cellStyle name="Heading 3 16 2" xfId="1611"/>
    <cellStyle name="Heading 3 17" xfId="1613"/>
    <cellStyle name="Heading 3 17 2" xfId="1616"/>
    <cellStyle name="Heading 3 18" xfId="827"/>
    <cellStyle name="Heading 3 18 2" xfId="1618"/>
    <cellStyle name="Heading 3 19" xfId="1620"/>
    <cellStyle name="Heading 3 19 2" xfId="1432"/>
    <cellStyle name="Heading 3 2" xfId="1621"/>
    <cellStyle name="Heading 3 2 2" xfId="1622"/>
    <cellStyle name="Heading 3 20" xfId="1604"/>
    <cellStyle name="Heading 3 20 2" xfId="1606"/>
    <cellStyle name="Heading 3 21" xfId="1608"/>
    <cellStyle name="Heading 3 21 2" xfId="1610"/>
    <cellStyle name="Heading 3 22" xfId="1612"/>
    <cellStyle name="Heading 3 22 2" xfId="1615"/>
    <cellStyle name="Heading 3 23" xfId="826"/>
    <cellStyle name="Heading 3 23 2" xfId="1617"/>
    <cellStyle name="Heading 3 24" xfId="1619"/>
    <cellStyle name="Heading 3 24 2" xfId="1431"/>
    <cellStyle name="Heading 3 25" xfId="1623"/>
    <cellStyle name="Heading 3 3" xfId="1624"/>
    <cellStyle name="Heading 3 3 2" xfId="1625"/>
    <cellStyle name="Heading 3 4" xfId="1626"/>
    <cellStyle name="Heading 3 4 2" xfId="1415"/>
    <cellStyle name="Heading 3 5" xfId="1627"/>
    <cellStyle name="Heading 3 5 2" xfId="1628"/>
    <cellStyle name="Heading 3 6" xfId="47"/>
    <cellStyle name="Heading 3 6 2" xfId="1629"/>
    <cellStyle name="Heading 3 7" xfId="1630"/>
    <cellStyle name="Heading 3 7 2" xfId="1631"/>
    <cellStyle name="Heading 3 8" xfId="1632"/>
    <cellStyle name="Heading 3 8 2" xfId="1633"/>
    <cellStyle name="Heading 3 9" xfId="1272"/>
    <cellStyle name="Heading 3 9 2" xfId="128"/>
    <cellStyle name="Heading 4 10" xfId="1634"/>
    <cellStyle name="Heading 4 10 2" xfId="1637"/>
    <cellStyle name="Heading 4 11" xfId="1577"/>
    <cellStyle name="Heading 4 11 2" xfId="1640"/>
    <cellStyle name="Heading 4 12" xfId="1641"/>
    <cellStyle name="Heading 4 12 2" xfId="1644"/>
    <cellStyle name="Heading 4 13" xfId="1645"/>
    <cellStyle name="Heading 4 13 2" xfId="1648"/>
    <cellStyle name="Heading 4 14" xfId="1649"/>
    <cellStyle name="Heading 4 14 2" xfId="1362"/>
    <cellStyle name="Heading 4 15" xfId="1651"/>
    <cellStyle name="Heading 4 15 2" xfId="1655"/>
    <cellStyle name="Heading 4 16" xfId="1657"/>
    <cellStyle name="Heading 4 16 2" xfId="1661"/>
    <cellStyle name="Heading 4 17" xfId="1663"/>
    <cellStyle name="Heading 4 17 2" xfId="1667"/>
    <cellStyle name="Heading 4 18" xfId="1669"/>
    <cellStyle name="Heading 4 18 2" xfId="1673"/>
    <cellStyle name="Heading 4 19" xfId="543"/>
    <cellStyle name="Heading 4 19 2" xfId="1677"/>
    <cellStyle name="Heading 4 2" xfId="1678"/>
    <cellStyle name="Heading 4 2 2" xfId="1679"/>
    <cellStyle name="Heading 4 20" xfId="1650"/>
    <cellStyle name="Heading 4 20 2" xfId="1654"/>
    <cellStyle name="Heading 4 21" xfId="1656"/>
    <cellStyle name="Heading 4 21 2" xfId="1660"/>
    <cellStyle name="Heading 4 22" xfId="1662"/>
    <cellStyle name="Heading 4 22 2" xfId="1666"/>
    <cellStyle name="Heading 4 23" xfId="1668"/>
    <cellStyle name="Heading 4 23 2" xfId="1672"/>
    <cellStyle name="Heading 4 24" xfId="542"/>
    <cellStyle name="Heading 4 24 2" xfId="1676"/>
    <cellStyle name="Heading 4 25" xfId="1680"/>
    <cellStyle name="Heading 4 3" xfId="1681"/>
    <cellStyle name="Heading 4 3 2" xfId="1682"/>
    <cellStyle name="Heading 4 4" xfId="1683"/>
    <cellStyle name="Heading 4 4 2" xfId="133"/>
    <cellStyle name="Heading 4 5" xfId="1684"/>
    <cellStyle name="Heading 4 5 2" xfId="1685"/>
    <cellStyle name="Heading 4 6" xfId="37"/>
    <cellStyle name="Heading 4 6 2" xfId="1686"/>
    <cellStyle name="Heading 4 7" xfId="1687"/>
    <cellStyle name="Heading 4 7 2" xfId="1688"/>
    <cellStyle name="Heading 4 8" xfId="1689"/>
    <cellStyle name="Heading 4 8 2" xfId="1690"/>
    <cellStyle name="Heading 4 9" xfId="1276"/>
    <cellStyle name="Heading 4 9 2" xfId="367"/>
    <cellStyle name="Input 10" xfId="1691"/>
    <cellStyle name="Input 10 2" xfId="1692"/>
    <cellStyle name="Input 10 2 2" xfId="2153"/>
    <cellStyle name="Input 10 3" xfId="2152"/>
    <cellStyle name="Input 11" xfId="688"/>
    <cellStyle name="Input 11 2" xfId="1693"/>
    <cellStyle name="Input 11 2 2" xfId="2155"/>
    <cellStyle name="Input 11 3" xfId="2154"/>
    <cellStyle name="Input 12" xfId="393"/>
    <cellStyle name="Input 12 2" xfId="1694"/>
    <cellStyle name="Input 12 2 2" xfId="2157"/>
    <cellStyle name="Input 12 3" xfId="2156"/>
    <cellStyle name="Input 13" xfId="1695"/>
    <cellStyle name="Input 13 2" xfId="1696"/>
    <cellStyle name="Input 13 2 2" xfId="2159"/>
    <cellStyle name="Input 13 3" xfId="2158"/>
    <cellStyle name="Input 14" xfId="1697"/>
    <cellStyle name="Input 14 2" xfId="1698"/>
    <cellStyle name="Input 14 2 2" xfId="2161"/>
    <cellStyle name="Input 14 3" xfId="2160"/>
    <cellStyle name="Input 15" xfId="1700"/>
    <cellStyle name="Input 15 2" xfId="1702"/>
    <cellStyle name="Input 15 2 2" xfId="2163"/>
    <cellStyle name="Input 15 3" xfId="2162"/>
    <cellStyle name="Input 16" xfId="1705"/>
    <cellStyle name="Input 16 2" xfId="1707"/>
    <cellStyle name="Input 16 2 2" xfId="2165"/>
    <cellStyle name="Input 16 3" xfId="2164"/>
    <cellStyle name="Input 17" xfId="1308"/>
    <cellStyle name="Input 17 2" xfId="1709"/>
    <cellStyle name="Input 17 2 2" xfId="2167"/>
    <cellStyle name="Input 17 3" xfId="2166"/>
    <cellStyle name="Input 18" xfId="1711"/>
    <cellStyle name="Input 18 2" xfId="1713"/>
    <cellStyle name="Input 18 2 2" xfId="2169"/>
    <cellStyle name="Input 18 3" xfId="2168"/>
    <cellStyle name="Input 19" xfId="1715"/>
    <cellStyle name="Input 19 2" xfId="1717"/>
    <cellStyle name="Input 19 2 2" xfId="2171"/>
    <cellStyle name="Input 19 3" xfId="2170"/>
    <cellStyle name="Input 2" xfId="1519"/>
    <cellStyle name="Input 2 2" xfId="1522"/>
    <cellStyle name="Input 2 2 2" xfId="2173"/>
    <cellStyle name="Input 2 3" xfId="2172"/>
    <cellStyle name="Input 20" xfId="1699"/>
    <cellStyle name="Input 20 2" xfId="1701"/>
    <cellStyle name="Input 20 2 2" xfId="2175"/>
    <cellStyle name="Input 20 3" xfId="2174"/>
    <cellStyle name="Input 21" xfId="1704"/>
    <cellStyle name="Input 21 2" xfId="1706"/>
    <cellStyle name="Input 21 2 2" xfId="2177"/>
    <cellStyle name="Input 21 3" xfId="2176"/>
    <cellStyle name="Input 22" xfId="1307"/>
    <cellStyle name="Input 22 2" xfId="1708"/>
    <cellStyle name="Input 22 2 2" xfId="2179"/>
    <cellStyle name="Input 22 3" xfId="2178"/>
    <cellStyle name="Input 23" xfId="1710"/>
    <cellStyle name="Input 23 2" xfId="1712"/>
    <cellStyle name="Input 23 2 2" xfId="2181"/>
    <cellStyle name="Input 23 3" xfId="2180"/>
    <cellStyle name="Input 24" xfId="1714"/>
    <cellStyle name="Input 24 2" xfId="1716"/>
    <cellStyle name="Input 24 2 2" xfId="2183"/>
    <cellStyle name="Input 24 3" xfId="2182"/>
    <cellStyle name="Input 25" xfId="1718"/>
    <cellStyle name="Input 25 2" xfId="2184"/>
    <cellStyle name="Input 3" xfId="1525"/>
    <cellStyle name="Input 3 2" xfId="1528"/>
    <cellStyle name="Input 3 2 2" xfId="2186"/>
    <cellStyle name="Input 3 3" xfId="2185"/>
    <cellStyle name="Input 4" xfId="1535"/>
    <cellStyle name="Input 4 2" xfId="1719"/>
    <cellStyle name="Input 4 2 2" xfId="2188"/>
    <cellStyle name="Input 4 3" xfId="2187"/>
    <cellStyle name="Input 5" xfId="1720"/>
    <cellStyle name="Input 5 2" xfId="1721"/>
    <cellStyle name="Input 5 2 2" xfId="2190"/>
    <cellStyle name="Input 5 3" xfId="2189"/>
    <cellStyle name="Input 6" xfId="1722"/>
    <cellStyle name="Input 6 2" xfId="1723"/>
    <cellStyle name="Input 6 2 2" xfId="2192"/>
    <cellStyle name="Input 6 3" xfId="2191"/>
    <cellStyle name="Input 7" xfId="1724"/>
    <cellStyle name="Input 7 2" xfId="1"/>
    <cellStyle name="Input 7 2 2" xfId="2194"/>
    <cellStyle name="Input 7 3" xfId="2193"/>
    <cellStyle name="Input 8" xfId="1292"/>
    <cellStyle name="Input 8 2" xfId="1294"/>
    <cellStyle name="Input 8 2 2" xfId="2196"/>
    <cellStyle name="Input 8 3" xfId="2195"/>
    <cellStyle name="Input 9" xfId="1296"/>
    <cellStyle name="Input 9 2" xfId="1298"/>
    <cellStyle name="Input 9 2 2" xfId="2198"/>
    <cellStyle name="Input 9 3" xfId="2197"/>
    <cellStyle name="Linked Cell 10" xfId="1725"/>
    <cellStyle name="Linked Cell 10 2" xfId="1726"/>
    <cellStyle name="Linked Cell 11" xfId="1727"/>
    <cellStyle name="Linked Cell 11 2" xfId="1728"/>
    <cellStyle name="Linked Cell 12" xfId="1729"/>
    <cellStyle name="Linked Cell 12 2" xfId="1730"/>
    <cellStyle name="Linked Cell 13" xfId="1731"/>
    <cellStyle name="Linked Cell 13 2" xfId="1732"/>
    <cellStyle name="Linked Cell 14" xfId="1733"/>
    <cellStyle name="Linked Cell 14 2" xfId="1734"/>
    <cellStyle name="Linked Cell 15" xfId="1736"/>
    <cellStyle name="Linked Cell 15 2" xfId="1738"/>
    <cellStyle name="Linked Cell 16" xfId="1740"/>
    <cellStyle name="Linked Cell 16 2" xfId="1742"/>
    <cellStyle name="Linked Cell 17" xfId="1744"/>
    <cellStyle name="Linked Cell 17 2" xfId="1746"/>
    <cellStyle name="Linked Cell 18" xfId="1748"/>
    <cellStyle name="Linked Cell 18 2" xfId="113"/>
    <cellStyle name="Linked Cell 19" xfId="1750"/>
    <cellStyle name="Linked Cell 19 2" xfId="1752"/>
    <cellStyle name="Linked Cell 2" xfId="1753"/>
    <cellStyle name="Linked Cell 2 2" xfId="1754"/>
    <cellStyle name="Linked Cell 20" xfId="1735"/>
    <cellStyle name="Linked Cell 20 2" xfId="1737"/>
    <cellStyle name="Linked Cell 21" xfId="1739"/>
    <cellStyle name="Linked Cell 21 2" xfId="1741"/>
    <cellStyle name="Linked Cell 22" xfId="1743"/>
    <cellStyle name="Linked Cell 22 2" xfId="1745"/>
    <cellStyle name="Linked Cell 23" xfId="1747"/>
    <cellStyle name="Linked Cell 23 2" xfId="112"/>
    <cellStyle name="Linked Cell 24" xfId="1749"/>
    <cellStyle name="Linked Cell 24 2" xfId="1751"/>
    <cellStyle name="Linked Cell 25" xfId="1755"/>
    <cellStyle name="Linked Cell 3" xfId="1756"/>
    <cellStyle name="Linked Cell 3 2" xfId="1422"/>
    <cellStyle name="Linked Cell 4" xfId="1757"/>
    <cellStyle name="Linked Cell 4 2" xfId="1758"/>
    <cellStyle name="Linked Cell 5" xfId="1759"/>
    <cellStyle name="Linked Cell 5 2" xfId="1760"/>
    <cellStyle name="Linked Cell 6" xfId="1761"/>
    <cellStyle name="Linked Cell 6 2" xfId="1762"/>
    <cellStyle name="Linked Cell 7" xfId="1077"/>
    <cellStyle name="Linked Cell 7 2" xfId="1763"/>
    <cellStyle name="Linked Cell 8" xfId="1764"/>
    <cellStyle name="Linked Cell 8 2" xfId="140"/>
    <cellStyle name="Linked Cell 9" xfId="1765"/>
    <cellStyle name="Linked Cell 9 2" xfId="1766"/>
    <cellStyle name="Neutral 10" xfId="1767"/>
    <cellStyle name="Neutral 10 2" xfId="1768"/>
    <cellStyle name="Neutral 11" xfId="1769"/>
    <cellStyle name="Neutral 11 2" xfId="1770"/>
    <cellStyle name="Neutral 12" xfId="1771"/>
    <cellStyle name="Neutral 12 2" xfId="1772"/>
    <cellStyle name="Neutral 13" xfId="1773"/>
    <cellStyle name="Neutral 13 2" xfId="1774"/>
    <cellStyle name="Neutral 14" xfId="1775"/>
    <cellStyle name="Neutral 14 2" xfId="1776"/>
    <cellStyle name="Neutral 15" xfId="1778"/>
    <cellStyle name="Neutral 15 2" xfId="1780"/>
    <cellStyle name="Neutral 16" xfId="1782"/>
    <cellStyle name="Neutral 16 2" xfId="1784"/>
    <cellStyle name="Neutral 17" xfId="1786"/>
    <cellStyle name="Neutral 17 2" xfId="1790"/>
    <cellStyle name="Neutral 18" xfId="1792"/>
    <cellStyle name="Neutral 18 2" xfId="1794"/>
    <cellStyle name="Neutral 19" xfId="1796"/>
    <cellStyle name="Neutral 19 2" xfId="1798"/>
    <cellStyle name="Neutral 2" xfId="1799"/>
    <cellStyle name="Neutral 2 2" xfId="1800"/>
    <cellStyle name="Neutral 20" xfId="1777"/>
    <cellStyle name="Neutral 20 2" xfId="1779"/>
    <cellStyle name="Neutral 21" xfId="1781"/>
    <cellStyle name="Neutral 21 2" xfId="1783"/>
    <cellStyle name="Neutral 22" xfId="1785"/>
    <cellStyle name="Neutral 22 2" xfId="1789"/>
    <cellStyle name="Neutral 23" xfId="1791"/>
    <cellStyle name="Neutral 23 2" xfId="1793"/>
    <cellStyle name="Neutral 24" xfId="1795"/>
    <cellStyle name="Neutral 24 2" xfId="1797"/>
    <cellStyle name="Neutral 25" xfId="1801"/>
    <cellStyle name="Neutral 3" xfId="1802"/>
    <cellStyle name="Neutral 3 2" xfId="1803"/>
    <cellStyle name="Neutral 4" xfId="1804"/>
    <cellStyle name="Neutral 4 2" xfId="1805"/>
    <cellStyle name="Neutral 5" xfId="811"/>
    <cellStyle name="Neutral 5 2" xfId="836"/>
    <cellStyle name="Neutral 6" xfId="1614"/>
    <cellStyle name="Neutral 6 2" xfId="1806"/>
    <cellStyle name="Neutral 7" xfId="1807"/>
    <cellStyle name="Neutral 7 2" xfId="1808"/>
    <cellStyle name="Neutral 8" xfId="1809"/>
    <cellStyle name="Neutral 8 2" xfId="1810"/>
    <cellStyle name="Neutral 9" xfId="1811"/>
    <cellStyle name="Neutral 9 2" xfId="1812"/>
    <cellStyle name="Normal" xfId="0" builtinId="0"/>
    <cellStyle name="Normal 10" xfId="2199"/>
    <cellStyle name="Normal 10 2" xfId="1813"/>
    <cellStyle name="Normal 10 2 2" xfId="2200"/>
    <cellStyle name="Normal 11" xfId="2201"/>
    <cellStyle name="Normal 11 2" xfId="1814"/>
    <cellStyle name="Normal 11 2 2" xfId="2202"/>
    <cellStyle name="Normal 12" xfId="2203"/>
    <cellStyle name="Normal 12 2" xfId="1815"/>
    <cellStyle name="Normal 12 2 2" xfId="2204"/>
    <cellStyle name="Normal 13" xfId="2205"/>
    <cellStyle name="Normal 13 2" xfId="1816"/>
    <cellStyle name="Normal 13 2 2" xfId="2206"/>
    <cellStyle name="Normal 14" xfId="2207"/>
    <cellStyle name="Normal 14 2" xfId="1817"/>
    <cellStyle name="Normal 14 2 2" xfId="2208"/>
    <cellStyle name="Normal 15" xfId="2209"/>
    <cellStyle name="Normal 15 2" xfId="1819"/>
    <cellStyle name="Normal 15 2 2" xfId="2210"/>
    <cellStyle name="Normal 16" xfId="2211"/>
    <cellStyle name="Normal 16 2" xfId="1821"/>
    <cellStyle name="Normal 16 2 2" xfId="2212"/>
    <cellStyle name="Normal 17" xfId="2213"/>
    <cellStyle name="Normal 17 2" xfId="1636"/>
    <cellStyle name="Normal 17 2 2" xfId="2214"/>
    <cellStyle name="Normal 18" xfId="2215"/>
    <cellStyle name="Normal 18 2" xfId="1639"/>
    <cellStyle name="Normal 18 2 2" xfId="2216"/>
    <cellStyle name="Normal 19" xfId="2217"/>
    <cellStyle name="Normal 19 2" xfId="1643"/>
    <cellStyle name="Normal 19 2 2" xfId="2218"/>
    <cellStyle name="Normal 2" xfId="1822"/>
    <cellStyle name="Normal 20" xfId="2219"/>
    <cellStyle name="Normal 20 2" xfId="1818"/>
    <cellStyle name="Normal 20 2 2" xfId="2220"/>
    <cellStyle name="Normal 21" xfId="2221"/>
    <cellStyle name="Normal 21 2" xfId="1820"/>
    <cellStyle name="Normal 21 2 2" xfId="2222"/>
    <cellStyle name="Normal 22" xfId="2223"/>
    <cellStyle name="Normal 22 2" xfId="1635"/>
    <cellStyle name="Normal 22 2 2" xfId="2224"/>
    <cellStyle name="Normal 23" xfId="2225"/>
    <cellStyle name="Normal 23 2" xfId="1638"/>
    <cellStyle name="Normal 23 2 2" xfId="2226"/>
    <cellStyle name="Normal 24" xfId="2227"/>
    <cellStyle name="Normal 24 2" xfId="1642"/>
    <cellStyle name="Normal 24 2 2" xfId="2228"/>
    <cellStyle name="Normal 25" xfId="2229"/>
    <cellStyle name="Normal 25 2" xfId="1647"/>
    <cellStyle name="Normal 25 2 2" xfId="2230"/>
    <cellStyle name="Normal 26" xfId="2231"/>
    <cellStyle name="Normal 26 2" xfId="1361"/>
    <cellStyle name="Normal 26 2 2" xfId="2232"/>
    <cellStyle name="Normal 27" xfId="2233"/>
    <cellStyle name="Normal 27 2" xfId="1653"/>
    <cellStyle name="Normal 27 2 2" xfId="2234"/>
    <cellStyle name="Normal 28" xfId="2235"/>
    <cellStyle name="Normal 28 2" xfId="1659"/>
    <cellStyle name="Normal 28 2 2" xfId="2236"/>
    <cellStyle name="Normal 29" xfId="2237"/>
    <cellStyle name="Normal 29 2" xfId="1665"/>
    <cellStyle name="Normal 29 2 2" xfId="2238"/>
    <cellStyle name="Normal 3" xfId="2102"/>
    <cellStyle name="Normal 3 2" xfId="1823"/>
    <cellStyle name="Normal 3 2 2" xfId="2240"/>
    <cellStyle name="Normal 3 3" xfId="2239"/>
    <cellStyle name="Normal 30" xfId="2241"/>
    <cellStyle name="Normal 30 2" xfId="1646"/>
    <cellStyle name="Normal 30 2 2" xfId="2242"/>
    <cellStyle name="Normal 31" xfId="2243"/>
    <cellStyle name="Normal 31 2" xfId="1360"/>
    <cellStyle name="Normal 31 2 2" xfId="2244"/>
    <cellStyle name="Normal 32" xfId="2245"/>
    <cellStyle name="Normal 32 2" xfId="1652"/>
    <cellStyle name="Normal 32 2 2" xfId="2246"/>
    <cellStyle name="Normal 33" xfId="2247"/>
    <cellStyle name="Normal 33 2" xfId="1658"/>
    <cellStyle name="Normal 33 2 2" xfId="2248"/>
    <cellStyle name="Normal 34" xfId="2249"/>
    <cellStyle name="Normal 34 2" xfId="1664"/>
    <cellStyle name="Normal 34 2 2" xfId="2250"/>
    <cellStyle name="Normal 35" xfId="2251"/>
    <cellStyle name="Normal 35 2" xfId="1671"/>
    <cellStyle name="Normal 35 2 2" xfId="2252"/>
    <cellStyle name="Normal 36" xfId="2253"/>
    <cellStyle name="Normal 36 2" xfId="1675"/>
    <cellStyle name="Normal 36 2 2" xfId="2254"/>
    <cellStyle name="Normal 37" xfId="2255"/>
    <cellStyle name="Normal 37 2" xfId="1825"/>
    <cellStyle name="Normal 37 2 2" xfId="2256"/>
    <cellStyle name="Normal 38" xfId="2257"/>
    <cellStyle name="Normal 38 2" xfId="1827"/>
    <cellStyle name="Normal 38 2 2" xfId="2258"/>
    <cellStyle name="Normal 39" xfId="2259"/>
    <cellStyle name="Normal 39 2" xfId="1829"/>
    <cellStyle name="Normal 39 2 2" xfId="2260"/>
    <cellStyle name="Normal 4" xfId="2103"/>
    <cellStyle name="Normal 4 10" xfId="1830"/>
    <cellStyle name="Normal 4 10 2" xfId="2262"/>
    <cellStyle name="Normal 4 11" xfId="1832"/>
    <cellStyle name="Normal 4 11 2" xfId="2263"/>
    <cellStyle name="Normal 4 12" xfId="1833"/>
    <cellStyle name="Normal 4 12 2" xfId="2264"/>
    <cellStyle name="Normal 4 13" xfId="1285"/>
    <cellStyle name="Normal 4 13 2" xfId="2265"/>
    <cellStyle name="Normal 4 14" xfId="1834"/>
    <cellStyle name="Normal 4 14 2" xfId="2266"/>
    <cellStyle name="Normal 4 15" xfId="1836"/>
    <cellStyle name="Normal 4 15 2" xfId="2267"/>
    <cellStyle name="Normal 4 16" xfId="1838"/>
    <cellStyle name="Normal 4 16 2" xfId="2268"/>
    <cellStyle name="Normal 4 17" xfId="1533"/>
    <cellStyle name="Normal 4 17 2" xfId="2269"/>
    <cellStyle name="Normal 4 18" xfId="1840"/>
    <cellStyle name="Normal 4 18 2" xfId="2270"/>
    <cellStyle name="Normal 4 19" xfId="1842"/>
    <cellStyle name="Normal 4 19 2" xfId="2271"/>
    <cellStyle name="Normal 4 2" xfId="1843"/>
    <cellStyle name="Normal 4 2 2" xfId="2272"/>
    <cellStyle name="Normal 4 20" xfId="1835"/>
    <cellStyle name="Normal 4 20 2" xfId="2273"/>
    <cellStyle name="Normal 4 21" xfId="1837"/>
    <cellStyle name="Normal 4 21 2" xfId="2274"/>
    <cellStyle name="Normal 4 22" xfId="1532"/>
    <cellStyle name="Normal 4 22 2" xfId="2275"/>
    <cellStyle name="Normal 4 23" xfId="1839"/>
    <cellStyle name="Normal 4 23 2" xfId="2276"/>
    <cellStyle name="Normal 4 24" xfId="1841"/>
    <cellStyle name="Normal 4 24 2" xfId="2277"/>
    <cellStyle name="Normal 4 25" xfId="1844"/>
    <cellStyle name="Normal 4 25 2" xfId="2278"/>
    <cellStyle name="Normal 4 26" xfId="2261"/>
    <cellStyle name="Normal 4 3" xfId="1845"/>
    <cellStyle name="Normal 4 3 2" xfId="2279"/>
    <cellStyle name="Normal 4 4" xfId="1846"/>
    <cellStyle name="Normal 4 4 2" xfId="2280"/>
    <cellStyle name="Normal 4 5" xfId="1847"/>
    <cellStyle name="Normal 4 5 2" xfId="2281"/>
    <cellStyle name="Normal 4 6" xfId="1848"/>
    <cellStyle name="Normal 4 6 2" xfId="2282"/>
    <cellStyle name="Normal 4 7" xfId="1849"/>
    <cellStyle name="Normal 4 7 2" xfId="2283"/>
    <cellStyle name="Normal 4 8" xfId="1851"/>
    <cellStyle name="Normal 4 8 2" xfId="2284"/>
    <cellStyle name="Normal 4 9" xfId="696"/>
    <cellStyle name="Normal 4 9 2" xfId="2285"/>
    <cellStyle name="Normal 40" xfId="2286"/>
    <cellStyle name="Normal 40 2" xfId="1670"/>
    <cellStyle name="Normal 40 2 2" xfId="2287"/>
    <cellStyle name="Normal 41" xfId="2288"/>
    <cellStyle name="Normal 41 2" xfId="1674"/>
    <cellStyle name="Normal 41 2 2" xfId="2289"/>
    <cellStyle name="Normal 42" xfId="2290"/>
    <cellStyle name="Normal 42 2" xfId="1824"/>
    <cellStyle name="Normal 42 2 2" xfId="2291"/>
    <cellStyle name="Normal 43" xfId="2292"/>
    <cellStyle name="Normal 43 2" xfId="1826"/>
    <cellStyle name="Normal 43 2 2" xfId="2293"/>
    <cellStyle name="Normal 44" xfId="2294"/>
    <cellStyle name="Normal 44 2" xfId="1828"/>
    <cellStyle name="Normal 44 2 2" xfId="2295"/>
    <cellStyle name="Normal 45" xfId="2296"/>
    <cellStyle name="Normal 45 2" xfId="1051"/>
    <cellStyle name="Normal 45 2 2" xfId="2297"/>
    <cellStyle name="Normal 46" xfId="2298"/>
    <cellStyle name="Normal 46 2" xfId="1853"/>
    <cellStyle name="Normal 46 2 2" xfId="2299"/>
    <cellStyle name="Normal 47" xfId="2300"/>
    <cellStyle name="Normal 47 2" xfId="1855"/>
    <cellStyle name="Normal 47 2 2" xfId="2301"/>
    <cellStyle name="Normal 48" xfId="2302"/>
    <cellStyle name="Normal 48 2" xfId="1857"/>
    <cellStyle name="Normal 48 2 2" xfId="2303"/>
    <cellStyle name="Normal 49" xfId="2304"/>
    <cellStyle name="Normal 49 2" xfId="1859"/>
    <cellStyle name="Normal 49 2 2" xfId="2305"/>
    <cellStyle name="Normal 5" xfId="2306"/>
    <cellStyle name="Normal 5 2" xfId="1291"/>
    <cellStyle name="Normal 5 2 2" xfId="2307"/>
    <cellStyle name="Normal 50" xfId="2308"/>
    <cellStyle name="Normal 50 2" xfId="1050"/>
    <cellStyle name="Normal 50 2 2" xfId="2309"/>
    <cellStyle name="Normal 51" xfId="2310"/>
    <cellStyle name="Normal 51 2" xfId="1852"/>
    <cellStyle name="Normal 51 2 2" xfId="2311"/>
    <cellStyle name="Normal 52" xfId="2312"/>
    <cellStyle name="Normal 52 2" xfId="1854"/>
    <cellStyle name="Normal 52 2 2" xfId="2313"/>
    <cellStyle name="Normal 53" xfId="2314"/>
    <cellStyle name="Normal 53 2" xfId="1856"/>
    <cellStyle name="Normal 53 2 2" xfId="2315"/>
    <cellStyle name="Normal 54" xfId="2316"/>
    <cellStyle name="Normal 54 2" xfId="1858"/>
    <cellStyle name="Normal 54 2 2" xfId="2317"/>
    <cellStyle name="Normal 55" xfId="2318"/>
    <cellStyle name="Normal 55 2" xfId="1086"/>
    <cellStyle name="Normal 55 2 2" xfId="2319"/>
    <cellStyle name="Normal 56" xfId="2320"/>
    <cellStyle name="Normal 56 2" xfId="1862"/>
    <cellStyle name="Normal 56 2 2" xfId="2321"/>
    <cellStyle name="Normal 57" xfId="2322"/>
    <cellStyle name="Normal 57 2" xfId="1490"/>
    <cellStyle name="Normal 57 2 2" xfId="2323"/>
    <cellStyle name="Normal 58" xfId="2324"/>
    <cellStyle name="Normal 58 2" xfId="1864"/>
    <cellStyle name="Normal 58 2 2" xfId="2325"/>
    <cellStyle name="Normal 59" xfId="2326"/>
    <cellStyle name="Normal 59 2" xfId="1866"/>
    <cellStyle name="Normal 59 2 2" xfId="2327"/>
    <cellStyle name="Normal 6" xfId="2328"/>
    <cellStyle name="Normal 6 10" xfId="1867"/>
    <cellStyle name="Normal 6 10 2" xfId="2329"/>
    <cellStyle name="Normal 6 11" xfId="1868"/>
    <cellStyle name="Normal 6 11 2" xfId="2330"/>
    <cellStyle name="Normal 6 12" xfId="1319"/>
    <cellStyle name="Normal 6 12 2" xfId="2331"/>
    <cellStyle name="Normal 6 13" xfId="1869"/>
    <cellStyle name="Normal 6 13 2" xfId="2332"/>
    <cellStyle name="Normal 6 14" xfId="1870"/>
    <cellStyle name="Normal 6 14 2" xfId="2333"/>
    <cellStyle name="Normal 6 15" xfId="1474"/>
    <cellStyle name="Normal 6 15 2" xfId="2334"/>
    <cellStyle name="Normal 6 16" xfId="31"/>
    <cellStyle name="Normal 6 16 2" xfId="2335"/>
    <cellStyle name="Normal 6 17" xfId="1872"/>
    <cellStyle name="Normal 6 17 2" xfId="2336"/>
    <cellStyle name="Normal 6 18" xfId="1874"/>
    <cellStyle name="Normal 6 18 2" xfId="2337"/>
    <cellStyle name="Normal 6 19" xfId="1876"/>
    <cellStyle name="Normal 6 19 2" xfId="2338"/>
    <cellStyle name="Normal 6 2" xfId="1877"/>
    <cellStyle name="Normal 6 2 2" xfId="2339"/>
    <cellStyle name="Normal 6 20" xfId="1473"/>
    <cellStyle name="Normal 6 20 2" xfId="2340"/>
    <cellStyle name="Normal 6 21" xfId="30"/>
    <cellStyle name="Normal 6 21 2" xfId="2341"/>
    <cellStyle name="Normal 6 22" xfId="1871"/>
    <cellStyle name="Normal 6 22 2" xfId="2342"/>
    <cellStyle name="Normal 6 23" xfId="1873"/>
    <cellStyle name="Normal 6 23 2" xfId="2343"/>
    <cellStyle name="Normal 6 24" xfId="1875"/>
    <cellStyle name="Normal 6 24 2" xfId="2344"/>
    <cellStyle name="Normal 6 25" xfId="24"/>
    <cellStyle name="Normal 6 25 2" xfId="2345"/>
    <cellStyle name="Normal 6 3" xfId="1878"/>
    <cellStyle name="Normal 6 3 2" xfId="2346"/>
    <cellStyle name="Normal 6 4" xfId="1879"/>
    <cellStyle name="Normal 6 4 2" xfId="2347"/>
    <cellStyle name="Normal 6 5" xfId="1880"/>
    <cellStyle name="Normal 6 5 2" xfId="2348"/>
    <cellStyle name="Normal 6 6" xfId="1881"/>
    <cellStyle name="Normal 6 6 2" xfId="2349"/>
    <cellStyle name="Normal 6 7" xfId="1882"/>
    <cellStyle name="Normal 6 7 2" xfId="2350"/>
    <cellStyle name="Normal 6 8" xfId="1885"/>
    <cellStyle name="Normal 6 8 2" xfId="2351"/>
    <cellStyle name="Normal 6 9" xfId="701"/>
    <cellStyle name="Normal 6 9 2" xfId="2352"/>
    <cellStyle name="Normal 60" xfId="2353"/>
    <cellStyle name="Normal 60 2" xfId="1085"/>
    <cellStyle name="Normal 60 2 2" xfId="2354"/>
    <cellStyle name="Normal 61" xfId="2355"/>
    <cellStyle name="Normal 61 2" xfId="1861"/>
    <cellStyle name="Normal 61 2 2" xfId="2356"/>
    <cellStyle name="Normal 62" xfId="2357"/>
    <cellStyle name="Normal 62 2" xfId="1489"/>
    <cellStyle name="Normal 62 2 2" xfId="2358"/>
    <cellStyle name="Normal 63" xfId="2359"/>
    <cellStyle name="Normal 63 2" xfId="1863"/>
    <cellStyle name="Normal 63 2 2" xfId="2360"/>
    <cellStyle name="Normal 64" xfId="2361"/>
    <cellStyle name="Normal 64 2" xfId="1865"/>
    <cellStyle name="Normal 64 2 2" xfId="2362"/>
    <cellStyle name="Normal 65" xfId="2363"/>
    <cellStyle name="Normal 65 2" xfId="1125"/>
    <cellStyle name="Normal 65 2 2" xfId="2364"/>
    <cellStyle name="Normal 66" xfId="2365"/>
    <cellStyle name="Normal 66 2" xfId="1887"/>
    <cellStyle name="Normal 66 2 2" xfId="2366"/>
    <cellStyle name="Normal 67" xfId="2367"/>
    <cellStyle name="Normal 67 2" xfId="1889"/>
    <cellStyle name="Normal 67 2 2" xfId="2368"/>
    <cellStyle name="Normal 68" xfId="2369"/>
    <cellStyle name="Normal 68 2" xfId="1891"/>
    <cellStyle name="Normal 68 2 2" xfId="2370"/>
    <cellStyle name="Normal 69" xfId="2371"/>
    <cellStyle name="Normal 69 2" xfId="1893"/>
    <cellStyle name="Normal 69 2 2" xfId="2372"/>
    <cellStyle name="Normal 7" xfId="2373"/>
    <cellStyle name="Normal 7 10" xfId="1377"/>
    <cellStyle name="Normal 7 10 2" xfId="2374"/>
    <cellStyle name="Normal 7 11" xfId="1382"/>
    <cellStyle name="Normal 7 11 2" xfId="2375"/>
    <cellStyle name="Normal 7 12" xfId="1387"/>
    <cellStyle name="Normal 7 12 2" xfId="2376"/>
    <cellStyle name="Normal 7 13" xfId="1392"/>
    <cellStyle name="Normal 7 13 2" xfId="2377"/>
    <cellStyle name="Normal 7 14" xfId="1400"/>
    <cellStyle name="Normal 7 14 2" xfId="2378"/>
    <cellStyle name="Normal 7 15" xfId="338"/>
    <cellStyle name="Normal 7 15 2" xfId="2379"/>
    <cellStyle name="Normal 7 16" xfId="1176"/>
    <cellStyle name="Normal 7 16 2" xfId="2380"/>
    <cellStyle name="Normal 7 17" xfId="1895"/>
    <cellStyle name="Normal 7 17 2" xfId="2381"/>
    <cellStyle name="Normal 7 18" xfId="1897"/>
    <cellStyle name="Normal 7 18 2" xfId="2382"/>
    <cellStyle name="Normal 7 19" xfId="1899"/>
    <cellStyle name="Normal 7 19 2" xfId="2383"/>
    <cellStyle name="Normal 7 2" xfId="25"/>
    <cellStyle name="Normal 7 2 2" xfId="2384"/>
    <cellStyle name="Normal 7 20" xfId="337"/>
    <cellStyle name="Normal 7 20 2" xfId="2385"/>
    <cellStyle name="Normal 7 21" xfId="1175"/>
    <cellStyle name="Normal 7 21 2" xfId="2386"/>
    <cellStyle name="Normal 7 22" xfId="1894"/>
    <cellStyle name="Normal 7 22 2" xfId="2387"/>
    <cellStyle name="Normal 7 23" xfId="1896"/>
    <cellStyle name="Normal 7 23 2" xfId="2388"/>
    <cellStyle name="Normal 7 24" xfId="1898"/>
    <cellStyle name="Normal 7 24 2" xfId="2389"/>
    <cellStyle name="Normal 7 25" xfId="1900"/>
    <cellStyle name="Normal 7 25 2" xfId="2390"/>
    <cellStyle name="Normal 7 3" xfId="1901"/>
    <cellStyle name="Normal 7 3 2" xfId="2391"/>
    <cellStyle name="Normal 7 4" xfId="1902"/>
    <cellStyle name="Normal 7 4 2" xfId="2392"/>
    <cellStyle name="Normal 7 5" xfId="1903"/>
    <cellStyle name="Normal 7 5 2" xfId="2393"/>
    <cellStyle name="Normal 7 6" xfId="1904"/>
    <cellStyle name="Normal 7 6 2" xfId="2394"/>
    <cellStyle name="Normal 7 7" xfId="1905"/>
    <cellStyle name="Normal 7 7 2" xfId="2395"/>
    <cellStyle name="Normal 7 8" xfId="1908"/>
    <cellStyle name="Normal 7 8 2" xfId="2396"/>
    <cellStyle name="Normal 7 9" xfId="705"/>
    <cellStyle name="Normal 7 9 2" xfId="2397"/>
    <cellStyle name="Normal 70" xfId="2398"/>
    <cellStyle name="Normal 70 2" xfId="1124"/>
    <cellStyle name="Normal 70 2 2" xfId="2399"/>
    <cellStyle name="Normal 71" xfId="2400"/>
    <cellStyle name="Normal 71 2" xfId="1886"/>
    <cellStyle name="Normal 71 2 2" xfId="2401"/>
    <cellStyle name="Normal 72" xfId="2402"/>
    <cellStyle name="Normal 72 2" xfId="1888"/>
    <cellStyle name="Normal 72 2 2" xfId="2403"/>
    <cellStyle name="Normal 73" xfId="2404"/>
    <cellStyle name="Normal 73 2" xfId="1890"/>
    <cellStyle name="Normal 73 2 2" xfId="2405"/>
    <cellStyle name="Normal 74" xfId="2406"/>
    <cellStyle name="Normal 74 2" xfId="1892"/>
    <cellStyle name="Normal 74 2 2" xfId="2407"/>
    <cellStyle name="Normal 75" xfId="2408"/>
    <cellStyle name="Normal 75 2" xfId="1166"/>
    <cellStyle name="Normal 75 2 2" xfId="2409"/>
    <cellStyle name="Normal 76" xfId="2410"/>
    <cellStyle name="Normal 76 2" xfId="1909"/>
    <cellStyle name="Normal 76 2 2" xfId="2411"/>
    <cellStyle name="Normal 77" xfId="2412"/>
    <cellStyle name="Normal 77 2" xfId="1910"/>
    <cellStyle name="Normal 77 2 2" xfId="2413"/>
    <cellStyle name="Normal 78" xfId="2414"/>
    <cellStyle name="Normal 78 2" xfId="1911"/>
    <cellStyle name="Normal 78 2 2" xfId="2415"/>
    <cellStyle name="Normal 79" xfId="2416"/>
    <cellStyle name="Normal 79 2" xfId="1912"/>
    <cellStyle name="Normal 79 2 2" xfId="2417"/>
    <cellStyle name="Normal 8" xfId="2418"/>
    <cellStyle name="Normal 8 10" xfId="1913"/>
    <cellStyle name="Normal 8 10 2" xfId="2419"/>
    <cellStyle name="Normal 8 11" xfId="1914"/>
    <cellStyle name="Normal 8 11 2" xfId="2420"/>
    <cellStyle name="Normal 8 12" xfId="1915"/>
    <cellStyle name="Normal 8 12 2" xfId="2421"/>
    <cellStyle name="Normal 8 13" xfId="1916"/>
    <cellStyle name="Normal 8 13 2" xfId="2422"/>
    <cellStyle name="Normal 8 14" xfId="1398"/>
    <cellStyle name="Normal 8 14 2" xfId="2423"/>
    <cellStyle name="Normal 8 15" xfId="63"/>
    <cellStyle name="Normal 8 15 2" xfId="2424"/>
    <cellStyle name="Normal 8 16" xfId="1918"/>
    <cellStyle name="Normal 8 16 2" xfId="2425"/>
    <cellStyle name="Normal 8 17" xfId="1920"/>
    <cellStyle name="Normal 8 17 2" xfId="2426"/>
    <cellStyle name="Normal 8 18" xfId="1922"/>
    <cellStyle name="Normal 8 18 2" xfId="2427"/>
    <cellStyle name="Normal 8 19" xfId="1924"/>
    <cellStyle name="Normal 8 19 2" xfId="2428"/>
    <cellStyle name="Normal 8 2" xfId="1925"/>
    <cellStyle name="Normal 8 2 2" xfId="2429"/>
    <cellStyle name="Normal 8 20" xfId="62"/>
    <cellStyle name="Normal 8 20 2" xfId="2430"/>
    <cellStyle name="Normal 8 21" xfId="1917"/>
    <cellStyle name="Normal 8 21 2" xfId="2431"/>
    <cellStyle name="Normal 8 22" xfId="1919"/>
    <cellStyle name="Normal 8 22 2" xfId="2432"/>
    <cellStyle name="Normal 8 23" xfId="1921"/>
    <cellStyle name="Normal 8 23 2" xfId="2433"/>
    <cellStyle name="Normal 8 24" xfId="1923"/>
    <cellStyle name="Normal 8 24 2" xfId="2434"/>
    <cellStyle name="Normal 8 25" xfId="1926"/>
    <cellStyle name="Normal 8 25 2" xfId="2435"/>
    <cellStyle name="Normal 8 3" xfId="1927"/>
    <cellStyle name="Normal 8 3 2" xfId="2436"/>
    <cellStyle name="Normal 8 4" xfId="1928"/>
    <cellStyle name="Normal 8 4 2" xfId="2437"/>
    <cellStyle name="Normal 8 5" xfId="1929"/>
    <cellStyle name="Normal 8 5 2" xfId="2438"/>
    <cellStyle name="Normal 8 6" xfId="76"/>
    <cellStyle name="Normal 8 6 2" xfId="2439"/>
    <cellStyle name="Normal 8 7" xfId="1930"/>
    <cellStyle name="Normal 8 7 2" xfId="2440"/>
    <cellStyle name="Normal 8 8" xfId="1933"/>
    <cellStyle name="Normal 8 8 2" xfId="2441"/>
    <cellStyle name="Normal 8 9" xfId="707"/>
    <cellStyle name="Normal 8 9 2" xfId="2442"/>
    <cellStyle name="Normal 80" xfId="2443"/>
    <cellStyle name="Normal 80 2" xfId="1165"/>
    <cellStyle name="Normal 80 2 2" xfId="2444"/>
    <cellStyle name="Normal 81" xfId="1934"/>
    <cellStyle name="Normal 81 2" xfId="2445"/>
    <cellStyle name="Normal 82" xfId="2104"/>
    <cellStyle name="Normal 9" xfId="2446"/>
    <cellStyle name="Normal 9 2" xfId="1935"/>
    <cellStyle name="Normal 9 2 2" xfId="2447"/>
    <cellStyle name="Note 10" xfId="1936"/>
    <cellStyle name="Note 10 2" xfId="340"/>
    <cellStyle name="Note 10 2 2" xfId="2449"/>
    <cellStyle name="Note 10 2 3" xfId="2496"/>
    <cellStyle name="Note 10 3" xfId="2448"/>
    <cellStyle name="Note 10 4" xfId="2495"/>
    <cellStyle name="Note 11" xfId="1937"/>
    <cellStyle name="Note 11 2" xfId="1938"/>
    <cellStyle name="Note 11 2 2" xfId="2451"/>
    <cellStyle name="Note 11 2 3" xfId="2498"/>
    <cellStyle name="Note 11 3" xfId="2450"/>
    <cellStyle name="Note 11 4" xfId="2497"/>
    <cellStyle name="Note 12" xfId="1939"/>
    <cellStyle name="Note 12 2" xfId="1940"/>
    <cellStyle name="Note 12 2 2" xfId="2453"/>
    <cellStyle name="Note 12 2 3" xfId="2500"/>
    <cellStyle name="Note 12 3" xfId="2452"/>
    <cellStyle name="Note 12 4" xfId="2499"/>
    <cellStyle name="Note 13" xfId="1941"/>
    <cellStyle name="Note 13 2" xfId="1942"/>
    <cellStyle name="Note 13 2 2" xfId="2455"/>
    <cellStyle name="Note 13 2 3" xfId="2502"/>
    <cellStyle name="Note 13 3" xfId="2454"/>
    <cellStyle name="Note 13 4" xfId="2501"/>
    <cellStyle name="Note 14" xfId="1943"/>
    <cellStyle name="Note 14 2" xfId="1850"/>
    <cellStyle name="Note 14 2 2" xfId="2457"/>
    <cellStyle name="Note 14 2 3" xfId="2504"/>
    <cellStyle name="Note 14 3" xfId="2456"/>
    <cellStyle name="Note 14 4" xfId="2503"/>
    <cellStyle name="Note 15" xfId="1945"/>
    <cellStyle name="Note 15 2" xfId="300"/>
    <cellStyle name="Note 15 2 2" xfId="2459"/>
    <cellStyle name="Note 15 2 3" xfId="2506"/>
    <cellStyle name="Note 15 3" xfId="2458"/>
    <cellStyle name="Note 15 4" xfId="2505"/>
    <cellStyle name="Note 16" xfId="1947"/>
    <cellStyle name="Note 16 2" xfId="1884"/>
    <cellStyle name="Note 16 2 2" xfId="2461"/>
    <cellStyle name="Note 16 2 3" xfId="2508"/>
    <cellStyle name="Note 16 3" xfId="2460"/>
    <cellStyle name="Note 16 4" xfId="2507"/>
    <cellStyle name="Note 17" xfId="1949"/>
    <cellStyle name="Note 17 2" xfId="1907"/>
    <cellStyle name="Note 17 2 2" xfId="2463"/>
    <cellStyle name="Note 17 2 3" xfId="2510"/>
    <cellStyle name="Note 17 3" xfId="2462"/>
    <cellStyle name="Note 17 4" xfId="2509"/>
    <cellStyle name="Note 18" xfId="1951"/>
    <cellStyle name="Note 18 2" xfId="1932"/>
    <cellStyle name="Note 18 2 2" xfId="2465"/>
    <cellStyle name="Note 18 2 3" xfId="2512"/>
    <cellStyle name="Note 18 3" xfId="2464"/>
    <cellStyle name="Note 18 4" xfId="2511"/>
    <cellStyle name="Note 19" xfId="1953"/>
    <cellStyle name="Note 19 2" xfId="1955"/>
    <cellStyle name="Note 19 2 2" xfId="2467"/>
    <cellStyle name="Note 19 2 3" xfId="2514"/>
    <cellStyle name="Note 19 3" xfId="2466"/>
    <cellStyle name="Note 19 4" xfId="2513"/>
    <cellStyle name="Note 2" xfId="1956"/>
    <cellStyle name="Note 2 2" xfId="1957"/>
    <cellStyle name="Note 2 2 2" xfId="2469"/>
    <cellStyle name="Note 2 2 3" xfId="2516"/>
    <cellStyle name="Note 2 3" xfId="2468"/>
    <cellStyle name="Note 2 4" xfId="2515"/>
    <cellStyle name="Note 20" xfId="1944"/>
    <cellStyle name="Note 20 2" xfId="299"/>
    <cellStyle name="Note 20 2 2" xfId="2471"/>
    <cellStyle name="Note 20 2 3" xfId="2518"/>
    <cellStyle name="Note 20 3" xfId="2470"/>
    <cellStyle name="Note 20 4" xfId="2517"/>
    <cellStyle name="Note 21" xfId="1946"/>
    <cellStyle name="Note 21 2" xfId="1883"/>
    <cellStyle name="Note 21 2 2" xfId="2473"/>
    <cellStyle name="Note 21 2 3" xfId="2520"/>
    <cellStyle name="Note 21 3" xfId="2472"/>
    <cellStyle name="Note 21 4" xfId="2519"/>
    <cellStyle name="Note 22" xfId="1948"/>
    <cellStyle name="Note 22 2" xfId="1906"/>
    <cellStyle name="Note 22 2 2" xfId="2475"/>
    <cellStyle name="Note 22 2 3" xfId="2522"/>
    <cellStyle name="Note 22 3" xfId="2474"/>
    <cellStyle name="Note 22 4" xfId="2521"/>
    <cellStyle name="Note 23" xfId="1950"/>
    <cellStyle name="Note 23 2" xfId="1931"/>
    <cellStyle name="Note 23 2 2" xfId="2477"/>
    <cellStyle name="Note 23 2 3" xfId="2524"/>
    <cellStyle name="Note 23 3" xfId="2476"/>
    <cellStyle name="Note 23 4" xfId="2523"/>
    <cellStyle name="Note 24" xfId="1952"/>
    <cellStyle name="Note 24 2" xfId="1954"/>
    <cellStyle name="Note 24 2 2" xfId="2479"/>
    <cellStyle name="Note 24 2 3" xfId="2526"/>
    <cellStyle name="Note 24 3" xfId="2478"/>
    <cellStyle name="Note 24 4" xfId="2525"/>
    <cellStyle name="Note 25" xfId="1958"/>
    <cellStyle name="Note 25 2" xfId="2480"/>
    <cellStyle name="Note 25 3" xfId="2527"/>
    <cellStyle name="Note 3" xfId="459"/>
    <cellStyle name="Note 3 2" xfId="1959"/>
    <cellStyle name="Note 3 2 2" xfId="2482"/>
    <cellStyle name="Note 3 2 3" xfId="2529"/>
    <cellStyle name="Note 3 3" xfId="2481"/>
    <cellStyle name="Note 3 4" xfId="2528"/>
    <cellStyle name="Note 4" xfId="1960"/>
    <cellStyle name="Note 4 2" xfId="1961"/>
    <cellStyle name="Note 4 2 2" xfId="2484"/>
    <cellStyle name="Note 4 2 3" xfId="2531"/>
    <cellStyle name="Note 4 3" xfId="2483"/>
    <cellStyle name="Note 4 4" xfId="2530"/>
    <cellStyle name="Note 5" xfId="1962"/>
    <cellStyle name="Note 5 2" xfId="1963"/>
    <cellStyle name="Note 5 2 2" xfId="2486"/>
    <cellStyle name="Note 5 2 3" xfId="2533"/>
    <cellStyle name="Note 5 3" xfId="2485"/>
    <cellStyle name="Note 5 4" xfId="2532"/>
    <cellStyle name="Note 6" xfId="1964"/>
    <cellStyle name="Note 6 2" xfId="1965"/>
    <cellStyle name="Note 6 2 2" xfId="2488"/>
    <cellStyle name="Note 6 2 3" xfId="2535"/>
    <cellStyle name="Note 6 3" xfId="2487"/>
    <cellStyle name="Note 6 4" xfId="2534"/>
    <cellStyle name="Note 7" xfId="1966"/>
    <cellStyle name="Note 7 2" xfId="1967"/>
    <cellStyle name="Note 7 2 2" xfId="2490"/>
    <cellStyle name="Note 7 2 3" xfId="2537"/>
    <cellStyle name="Note 7 3" xfId="2489"/>
    <cellStyle name="Note 7 4" xfId="2536"/>
    <cellStyle name="Note 8" xfId="1968"/>
    <cellStyle name="Note 8 2" xfId="1969"/>
    <cellStyle name="Note 8 2 2" xfId="2492"/>
    <cellStyle name="Note 8 2 3" xfId="2539"/>
    <cellStyle name="Note 8 3" xfId="2491"/>
    <cellStyle name="Note 8 4" xfId="2538"/>
    <cellStyle name="Note 9" xfId="1970"/>
    <cellStyle name="Note 9 2" xfId="1971"/>
    <cellStyle name="Note 9 2 2" xfId="2494"/>
    <cellStyle name="Note 9 2 3" xfId="2541"/>
    <cellStyle name="Note 9 3" xfId="2493"/>
    <cellStyle name="Note 9 4" xfId="2540"/>
    <cellStyle name="Output 10" xfId="227"/>
    <cellStyle name="Output 10 2" xfId="532"/>
    <cellStyle name="Output 10 2 2" xfId="2543"/>
    <cellStyle name="Output 10 3" xfId="2542"/>
    <cellStyle name="Output 11" xfId="99"/>
    <cellStyle name="Output 11 2" xfId="534"/>
    <cellStyle name="Output 11 2 2" xfId="2545"/>
    <cellStyle name="Output 11 3" xfId="2544"/>
    <cellStyle name="Output 12" xfId="537"/>
    <cellStyle name="Output 12 2" xfId="541"/>
    <cellStyle name="Output 12 2 2" xfId="2547"/>
    <cellStyle name="Output 12 3" xfId="2546"/>
    <cellStyle name="Output 13" xfId="545"/>
    <cellStyle name="Output 13 2" xfId="346"/>
    <cellStyle name="Output 13 2 2" xfId="2549"/>
    <cellStyle name="Output 13 3" xfId="2548"/>
    <cellStyle name="Output 14" xfId="189"/>
    <cellStyle name="Output 14 2" xfId="494"/>
    <cellStyle name="Output 14 2 2" xfId="2551"/>
    <cellStyle name="Output 14 3" xfId="2550"/>
    <cellStyle name="Output 15" xfId="548"/>
    <cellStyle name="Output 15 2" xfId="528"/>
    <cellStyle name="Output 15 2 2" xfId="2553"/>
    <cellStyle name="Output 15 3" xfId="2552"/>
    <cellStyle name="Output 16" xfId="1973"/>
    <cellStyle name="Output 16 2" xfId="161"/>
    <cellStyle name="Output 16 2 2" xfId="2555"/>
    <cellStyle name="Output 16 3" xfId="2554"/>
    <cellStyle name="Output 17" xfId="1975"/>
    <cellStyle name="Output 17 2" xfId="238"/>
    <cellStyle name="Output 17 2 2" xfId="2557"/>
    <cellStyle name="Output 17 3" xfId="2556"/>
    <cellStyle name="Output 18" xfId="1977"/>
    <cellStyle name="Output 18 2" xfId="676"/>
    <cellStyle name="Output 18 2 2" xfId="2559"/>
    <cellStyle name="Output 18 3" xfId="2558"/>
    <cellStyle name="Output 19" xfId="1979"/>
    <cellStyle name="Output 19 2" xfId="730"/>
    <cellStyle name="Output 19 2 2" xfId="2561"/>
    <cellStyle name="Output 19 3" xfId="2560"/>
    <cellStyle name="Output 2" xfId="1981"/>
    <cellStyle name="Output 2 2" xfId="1983"/>
    <cellStyle name="Output 2 2 2" xfId="2563"/>
    <cellStyle name="Output 2 3" xfId="2562"/>
    <cellStyle name="Output 20" xfId="547"/>
    <cellStyle name="Output 20 2" xfId="527"/>
    <cellStyle name="Output 20 2 2" xfId="2565"/>
    <cellStyle name="Output 20 3" xfId="2564"/>
    <cellStyle name="Output 21" xfId="1972"/>
    <cellStyle name="Output 21 2" xfId="160"/>
    <cellStyle name="Output 21 2 2" xfId="2567"/>
    <cellStyle name="Output 21 3" xfId="2566"/>
    <cellStyle name="Output 22" xfId="1974"/>
    <cellStyle name="Output 22 2" xfId="237"/>
    <cellStyle name="Output 22 2 2" xfId="2569"/>
    <cellStyle name="Output 22 3" xfId="2568"/>
    <cellStyle name="Output 23" xfId="1976"/>
    <cellStyle name="Output 23 2" xfId="675"/>
    <cellStyle name="Output 23 2 2" xfId="2571"/>
    <cellStyle name="Output 23 3" xfId="2570"/>
    <cellStyle name="Output 24" xfId="1978"/>
    <cellStyle name="Output 24 2" xfId="729"/>
    <cellStyle name="Output 24 2 2" xfId="2573"/>
    <cellStyle name="Output 24 3" xfId="2572"/>
    <cellStyle name="Output 25" xfId="1984"/>
    <cellStyle name="Output 25 2" xfId="2574"/>
    <cellStyle name="Output 3" xfId="1986"/>
    <cellStyle name="Output 3 2" xfId="1988"/>
    <cellStyle name="Output 3 2 2" xfId="2576"/>
    <cellStyle name="Output 3 3" xfId="2575"/>
    <cellStyle name="Output 4" xfId="1990"/>
    <cellStyle name="Output 4 2" xfId="1992"/>
    <cellStyle name="Output 4 2 2" xfId="2578"/>
    <cellStyle name="Output 4 3" xfId="2577"/>
    <cellStyle name="Output 5" xfId="1994"/>
    <cellStyle name="Output 5 2" xfId="1996"/>
    <cellStyle name="Output 5 2 2" xfId="2580"/>
    <cellStyle name="Output 5 3" xfId="2579"/>
    <cellStyle name="Output 6" xfId="1998"/>
    <cellStyle name="Output 6 2" xfId="2000"/>
    <cellStyle name="Output 6 2 2" xfId="2582"/>
    <cellStyle name="Output 6 3" xfId="2581"/>
    <cellStyle name="Output 7" xfId="2003"/>
    <cellStyle name="Output 7 2" xfId="2006"/>
    <cellStyle name="Output 7 2 2" xfId="2584"/>
    <cellStyle name="Output 7 3" xfId="2583"/>
    <cellStyle name="Output 8" xfId="2009"/>
    <cellStyle name="Output 8 2" xfId="2012"/>
    <cellStyle name="Output 8 2 2" xfId="2586"/>
    <cellStyle name="Output 8 3" xfId="2585"/>
    <cellStyle name="Output 9" xfId="975"/>
    <cellStyle name="Output 9 2" xfId="2015"/>
    <cellStyle name="Output 9 2 2" xfId="2588"/>
    <cellStyle name="Output 9 3" xfId="2587"/>
    <cellStyle name="Title 10" xfId="1980"/>
    <cellStyle name="Title 10 2" xfId="1982"/>
    <cellStyle name="Title 11" xfId="1985"/>
    <cellStyle name="Title 11 2" xfId="1987"/>
    <cellStyle name="Title 12" xfId="1989"/>
    <cellStyle name="Title 12 2" xfId="1991"/>
    <cellStyle name="Title 13" xfId="1993"/>
    <cellStyle name="Title 13 2" xfId="1995"/>
    <cellStyle name="Title 14" xfId="1997"/>
    <cellStyle name="Title 14 2" xfId="1999"/>
    <cellStyle name="Title 15" xfId="2002"/>
    <cellStyle name="Title 15 2" xfId="2005"/>
    <cellStyle name="Title 16" xfId="2008"/>
    <cellStyle name="Title 16 2" xfId="2011"/>
    <cellStyle name="Title 17" xfId="974"/>
    <cellStyle name="Title 17 2" xfId="2014"/>
    <cellStyle name="Title 18" xfId="2017"/>
    <cellStyle name="Title 18 2" xfId="2019"/>
    <cellStyle name="Title 19" xfId="2021"/>
    <cellStyle name="Title 19 2" xfId="2023"/>
    <cellStyle name="Title 2" xfId="943"/>
    <cellStyle name="Title 2 2" xfId="945"/>
    <cellStyle name="Title 20" xfId="2001"/>
    <cellStyle name="Title 20 2" xfId="2004"/>
    <cellStyle name="Title 21" xfId="2007"/>
    <cellStyle name="Title 21 2" xfId="2010"/>
    <cellStyle name="Title 22" xfId="973"/>
    <cellStyle name="Title 22 2" xfId="2013"/>
    <cellStyle name="Title 23" xfId="2016"/>
    <cellStyle name="Title 23 2" xfId="2018"/>
    <cellStyle name="Title 24" xfId="2020"/>
    <cellStyle name="Title 24 2" xfId="2022"/>
    <cellStyle name="Title 25" xfId="2024"/>
    <cellStyle name="Title 3" xfId="947"/>
    <cellStyle name="Title 3 2" xfId="70"/>
    <cellStyle name="Title 4" xfId="950"/>
    <cellStyle name="Title 4 2" xfId="536"/>
    <cellStyle name="Title 5" xfId="953"/>
    <cellStyle name="Title 5 2" xfId="584"/>
    <cellStyle name="Title 6" xfId="956"/>
    <cellStyle name="Title 6 2" xfId="620"/>
    <cellStyle name="Title 7" xfId="959"/>
    <cellStyle name="Title 7 2" xfId="682"/>
    <cellStyle name="Title 8" xfId="965"/>
    <cellStyle name="Title 8 2" xfId="552"/>
    <cellStyle name="Title 9" xfId="2025"/>
    <cellStyle name="Title 9 2" xfId="2026"/>
    <cellStyle name="Total 10" xfId="2027"/>
    <cellStyle name="Total 10 2" xfId="2028"/>
    <cellStyle name="Total 10 2 2" xfId="2590"/>
    <cellStyle name="Total 10 3" xfId="2589"/>
    <cellStyle name="Total 11" xfId="2029"/>
    <cellStyle name="Total 11 2" xfId="106"/>
    <cellStyle name="Total 11 2 2" xfId="2592"/>
    <cellStyle name="Total 11 3" xfId="2591"/>
    <cellStyle name="Total 12" xfId="1114"/>
    <cellStyle name="Total 12 2" xfId="2030"/>
    <cellStyle name="Total 12 2 2" xfId="2594"/>
    <cellStyle name="Total 12 3" xfId="2593"/>
    <cellStyle name="Total 13" xfId="2031"/>
    <cellStyle name="Total 13 2" xfId="2032"/>
    <cellStyle name="Total 13 2 2" xfId="2596"/>
    <cellStyle name="Total 13 3" xfId="2595"/>
    <cellStyle name="Total 14" xfId="2033"/>
    <cellStyle name="Total 14 2" xfId="2034"/>
    <cellStyle name="Total 14 2 2" xfId="2598"/>
    <cellStyle name="Total 14 3" xfId="2597"/>
    <cellStyle name="Total 15" xfId="2036"/>
    <cellStyle name="Total 15 2" xfId="2038"/>
    <cellStyle name="Total 15 2 2" xfId="2600"/>
    <cellStyle name="Total 15 3" xfId="2599"/>
    <cellStyle name="Total 16" xfId="2040"/>
    <cellStyle name="Total 16 2" xfId="2042"/>
    <cellStyle name="Total 16 2 2" xfId="2602"/>
    <cellStyle name="Total 16 3" xfId="2601"/>
    <cellStyle name="Total 17" xfId="2044"/>
    <cellStyle name="Total 17 2" xfId="2046"/>
    <cellStyle name="Total 17 2 2" xfId="2604"/>
    <cellStyle name="Total 17 3" xfId="2603"/>
    <cellStyle name="Total 18" xfId="2048"/>
    <cellStyle name="Total 18 2" xfId="2050"/>
    <cellStyle name="Total 18 2 2" xfId="2606"/>
    <cellStyle name="Total 18 3" xfId="2605"/>
    <cellStyle name="Total 19" xfId="2052"/>
    <cellStyle name="Total 19 2" xfId="2054"/>
    <cellStyle name="Total 19 2 2" xfId="2608"/>
    <cellStyle name="Total 19 3" xfId="2607"/>
    <cellStyle name="Total 2" xfId="2055"/>
    <cellStyle name="Total 2 2" xfId="2056"/>
    <cellStyle name="Total 2 2 2" xfId="2610"/>
    <cellStyle name="Total 2 3" xfId="2609"/>
    <cellStyle name="Total 20" xfId="2035"/>
    <cellStyle name="Total 20 2" xfId="2037"/>
    <cellStyle name="Total 20 2 2" xfId="2612"/>
    <cellStyle name="Total 20 3" xfId="2611"/>
    <cellStyle name="Total 21" xfId="2039"/>
    <cellStyle name="Total 21 2" xfId="2041"/>
    <cellStyle name="Total 21 2 2" xfId="2614"/>
    <cellStyle name="Total 21 3" xfId="2613"/>
    <cellStyle name="Total 22" xfId="2043"/>
    <cellStyle name="Total 22 2" xfId="2045"/>
    <cellStyle name="Total 22 2 2" xfId="2616"/>
    <cellStyle name="Total 22 3" xfId="2615"/>
    <cellStyle name="Total 23" xfId="2047"/>
    <cellStyle name="Total 23 2" xfId="2049"/>
    <cellStyle name="Total 23 2 2" xfId="2618"/>
    <cellStyle name="Total 23 3" xfId="2617"/>
    <cellStyle name="Total 24" xfId="2051"/>
    <cellStyle name="Total 24 2" xfId="2053"/>
    <cellStyle name="Total 24 2 2" xfId="2620"/>
    <cellStyle name="Total 24 3" xfId="2619"/>
    <cellStyle name="Total 25" xfId="2057"/>
    <cellStyle name="Total 25 2" xfId="2621"/>
    <cellStyle name="Total 3" xfId="2058"/>
    <cellStyle name="Total 3 2" xfId="2059"/>
    <cellStyle name="Total 3 2 2" xfId="2623"/>
    <cellStyle name="Total 3 3" xfId="2622"/>
    <cellStyle name="Total 4" xfId="2060"/>
    <cellStyle name="Total 4 2" xfId="699"/>
    <cellStyle name="Total 4 2 2" xfId="2625"/>
    <cellStyle name="Total 4 3" xfId="2624"/>
    <cellStyle name="Total 5" xfId="2061"/>
    <cellStyle name="Total 5 2" xfId="2062"/>
    <cellStyle name="Total 5 2 2" xfId="2627"/>
    <cellStyle name="Total 5 3" xfId="2626"/>
    <cellStyle name="Total 6" xfId="1860"/>
    <cellStyle name="Total 6 2" xfId="2063"/>
    <cellStyle name="Total 6 2 2" xfId="2629"/>
    <cellStyle name="Total 6 3" xfId="2628"/>
    <cellStyle name="Total 7" xfId="2064"/>
    <cellStyle name="Total 7 2" xfId="2065"/>
    <cellStyle name="Total 7 2 2" xfId="2631"/>
    <cellStyle name="Total 7 3" xfId="2630"/>
    <cellStyle name="Total 8" xfId="2066"/>
    <cellStyle name="Total 8 2" xfId="2067"/>
    <cellStyle name="Total 8 2 2" xfId="2633"/>
    <cellStyle name="Total 8 3" xfId="2632"/>
    <cellStyle name="Total 9" xfId="1035"/>
    <cellStyle name="Total 9 2" xfId="2068"/>
    <cellStyle name="Total 9 2 2" xfId="2635"/>
    <cellStyle name="Total 9 3" xfId="2634"/>
    <cellStyle name="Warning Text 10" xfId="646"/>
    <cellStyle name="Warning Text 10 2" xfId="649"/>
    <cellStyle name="Warning Text 11" xfId="652"/>
    <cellStyle name="Warning Text 11 2" xfId="655"/>
    <cellStyle name="Warning Text 12" xfId="658"/>
    <cellStyle name="Warning Text 12 2" xfId="662"/>
    <cellStyle name="Warning Text 13" xfId="665"/>
    <cellStyle name="Warning Text 13 2" xfId="668"/>
    <cellStyle name="Warning Text 14" xfId="673"/>
    <cellStyle name="Warning Text 14 2" xfId="2069"/>
    <cellStyle name="Warning Text 15" xfId="1788"/>
    <cellStyle name="Warning Text 15 2" xfId="2071"/>
    <cellStyle name="Warning Text 16" xfId="2073"/>
    <cellStyle name="Warning Text 16 2" xfId="2075"/>
    <cellStyle name="Warning Text 17" xfId="2077"/>
    <cellStyle name="Warning Text 17 2" xfId="2079"/>
    <cellStyle name="Warning Text 18" xfId="435"/>
    <cellStyle name="Warning Text 18 2" xfId="2081"/>
    <cellStyle name="Warning Text 19" xfId="2083"/>
    <cellStyle name="Warning Text 19 2" xfId="2085"/>
    <cellStyle name="Warning Text 2" xfId="2086"/>
    <cellStyle name="Warning Text 2 2" xfId="1831"/>
    <cellStyle name="Warning Text 20" xfId="1787"/>
    <cellStyle name="Warning Text 20 2" xfId="2070"/>
    <cellStyle name="Warning Text 21" xfId="2072"/>
    <cellStyle name="Warning Text 21 2" xfId="2074"/>
    <cellStyle name="Warning Text 22" xfId="2076"/>
    <cellStyle name="Warning Text 22 2" xfId="2078"/>
    <cellStyle name="Warning Text 23" xfId="434"/>
    <cellStyle name="Warning Text 23 2" xfId="2080"/>
    <cellStyle name="Warning Text 24" xfId="2082"/>
    <cellStyle name="Warning Text 24 2" xfId="2084"/>
    <cellStyle name="Warning Text 25" xfId="2087"/>
    <cellStyle name="Warning Text 3" xfId="1112"/>
    <cellStyle name="Warning Text 3 2" xfId="2088"/>
    <cellStyle name="Warning Text 4" xfId="2089"/>
    <cellStyle name="Warning Text 4 2" xfId="2090"/>
    <cellStyle name="Warning Text 5" xfId="2091"/>
    <cellStyle name="Warning Text 5 2" xfId="2092"/>
    <cellStyle name="Warning Text 6" xfId="2093"/>
    <cellStyle name="Warning Text 6 2" xfId="1703"/>
    <cellStyle name="Warning Text 7" xfId="2094"/>
    <cellStyle name="Warning Text 7 2" xfId="2095"/>
    <cellStyle name="Warning Text 8" xfId="2096"/>
    <cellStyle name="Warning Text 8 2" xfId="2097"/>
    <cellStyle name="Warning Text 9" xfId="2098"/>
    <cellStyle name="Warning Text 9 2" xfId="2099"/>
  </cellStyles>
  <dxfs count="159">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9999FF"/>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rgb="FF9999FF"/>
        </patternFill>
      </fill>
    </dxf>
    <dxf>
      <fill>
        <patternFill>
          <bgColor rgb="FF9999FF"/>
        </patternFill>
      </fill>
    </dxf>
    <dxf>
      <fill>
        <patternFill>
          <bgColor rgb="FF9999FF"/>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4" tint="0.59996337778862885"/>
        </patternFill>
      </fill>
    </dxf>
    <dxf>
      <fill>
        <patternFill>
          <bgColor rgb="FF7030A0"/>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rgb="FF9999FF"/>
        </patternFill>
      </fill>
    </dxf>
    <dxf>
      <fill>
        <patternFill>
          <bgColor rgb="FF9999FF"/>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9" defaultPivotStyle="PivotStyleLight16"/>
  <colors>
    <mruColors>
      <color rgb="FFFFFF00"/>
      <color rgb="FF00FF99"/>
      <color rgb="FFFFCCFF"/>
      <color rgb="FFFFFFCC"/>
      <color rgb="FF9999FF"/>
      <color rgb="FFAAA7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a:extLst>
            <a:ext uri="{FF2B5EF4-FFF2-40B4-BE49-F238E27FC236}">
              <a16:creationId xmlns="" xmlns:a16="http://schemas.microsoft.com/office/drawing/2014/main" id="{00000000-0008-0000-0000-000002000000}"/>
            </a:ext>
          </a:extLst>
        </xdr:cNvPr>
        <xdr:cNvCxnSpPr/>
      </xdr:nvCxnSpPr>
      <xdr:spPr>
        <a:xfrm>
          <a:off x="7379071"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a:extLst>
            <a:ext uri="{FF2B5EF4-FFF2-40B4-BE49-F238E27FC236}">
              <a16:creationId xmlns="" xmlns:a16="http://schemas.microsoft.com/office/drawing/2014/main" id="{00000000-0008-0000-0000-000003000000}"/>
            </a:ext>
          </a:extLst>
        </xdr:cNvPr>
        <xdr:cNvCxnSpPr/>
      </xdr:nvCxnSpPr>
      <xdr:spPr>
        <a:xfrm>
          <a:off x="1781175"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19439</xdr:colOff>
      <xdr:row>1</xdr:row>
      <xdr:rowOff>273961</xdr:rowOff>
    </xdr:from>
    <xdr:to>
      <xdr:col>32</xdr:col>
      <xdr:colOff>9720</xdr:colOff>
      <xdr:row>1</xdr:row>
      <xdr:rowOff>273961</xdr:rowOff>
    </xdr:to>
    <xdr:cxnSp macro="">
      <xdr:nvCxnSpPr>
        <xdr:cNvPr id="6" name="Straight Connector 5">
          <a:extLst>
            <a:ext uri="{FF2B5EF4-FFF2-40B4-BE49-F238E27FC236}">
              <a16:creationId xmlns="" xmlns:a16="http://schemas.microsoft.com/office/drawing/2014/main" id="{00000000-0008-0000-0600-000006000000}"/>
            </a:ext>
          </a:extLst>
        </xdr:cNvPr>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0600-000007000000}"/>
            </a:ext>
          </a:extLst>
        </xdr:cNvPr>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0600-000008000000}"/>
            </a:ext>
          </a:extLst>
        </xdr:cNvPr>
        <xdr:cNvCxnSpPr/>
      </xdr:nvCxnSpPr>
      <xdr:spPr>
        <a:xfrm>
          <a:off x="50530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0600-000009000000}"/>
            </a:ext>
          </a:extLst>
        </xdr:cNvPr>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0600-00000A000000}"/>
            </a:ext>
          </a:extLst>
        </xdr:cNvPr>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a:extLst>
            <a:ext uri="{FF2B5EF4-FFF2-40B4-BE49-F238E27FC236}">
              <a16:creationId xmlns="" xmlns:a16="http://schemas.microsoft.com/office/drawing/2014/main" id="{00000000-0008-0000-0700-000006000000}"/>
            </a:ext>
          </a:extLst>
        </xdr:cNvPr>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0700-000007000000}"/>
            </a:ext>
          </a:extLst>
        </xdr:cNvPr>
        <xdr:cNvCxnSpPr/>
      </xdr:nvCxnSpPr>
      <xdr:spPr>
        <a:xfrm>
          <a:off x="2838450" y="5978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0700-000008000000}"/>
            </a:ext>
          </a:extLst>
        </xdr:cNvPr>
        <xdr:cNvCxnSpPr/>
      </xdr:nvCxnSpPr>
      <xdr:spPr>
        <a:xfrm>
          <a:off x="50340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0700-000009000000}"/>
            </a:ext>
          </a:extLst>
        </xdr:cNvPr>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0700-00000A000000}"/>
            </a:ext>
          </a:extLst>
        </xdr:cNvPr>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a:extLst>
            <a:ext uri="{FF2B5EF4-FFF2-40B4-BE49-F238E27FC236}">
              <a16:creationId xmlns="" xmlns:a16="http://schemas.microsoft.com/office/drawing/2014/main" id="{00000000-0008-0000-0800-000006000000}"/>
            </a:ext>
          </a:extLst>
        </xdr:cNvPr>
        <xdr:cNvCxnSpPr/>
      </xdr:nvCxnSpPr>
      <xdr:spPr>
        <a:xfrm>
          <a:off x="813473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a:extLst>
            <a:ext uri="{FF2B5EF4-FFF2-40B4-BE49-F238E27FC236}">
              <a16:creationId xmlns="" xmlns:a16="http://schemas.microsoft.com/office/drawing/2014/main" id="{00000000-0008-0000-0800-000007000000}"/>
            </a:ext>
          </a:extLst>
        </xdr:cNvPr>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0800-000008000000}"/>
            </a:ext>
          </a:extLst>
        </xdr:cNvPr>
        <xdr:cNvCxnSpPr/>
      </xdr:nvCxnSpPr>
      <xdr:spPr>
        <a:xfrm>
          <a:off x="52054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0800-000009000000}"/>
            </a:ext>
          </a:extLst>
        </xdr:cNvPr>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0800-00000A000000}"/>
            </a:ext>
          </a:extLst>
        </xdr:cNvPr>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24</xdr:col>
      <xdr:colOff>48014</xdr:colOff>
      <xdr:row>2</xdr:row>
      <xdr:rowOff>7261</xdr:rowOff>
    </xdr:from>
    <xdr:to>
      <xdr:col>32</xdr:col>
      <xdr:colOff>38295</xdr:colOff>
      <xdr:row>2</xdr:row>
      <xdr:rowOff>7261</xdr:rowOff>
    </xdr:to>
    <xdr:cxnSp macro="">
      <xdr:nvCxnSpPr>
        <xdr:cNvPr id="3" name="Straight Connector 2">
          <a:extLst>
            <a:ext uri="{FF2B5EF4-FFF2-40B4-BE49-F238E27FC236}">
              <a16:creationId xmlns="" xmlns:a16="http://schemas.microsoft.com/office/drawing/2014/main" id="{00000000-0008-0000-0900-000003000000}"/>
            </a:ext>
          </a:extLst>
        </xdr:cNvPr>
        <xdr:cNvCxnSpPr/>
      </xdr:nvCxnSpPr>
      <xdr:spPr>
        <a:xfrm>
          <a:off x="79156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0900-000004000000}"/>
            </a:ext>
          </a:extLst>
        </xdr:cNvPr>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0900-000005000000}"/>
            </a:ext>
          </a:extLst>
        </xdr:cNvPr>
        <xdr:cNvCxnSpPr/>
      </xdr:nvCxnSpPr>
      <xdr:spPr>
        <a:xfrm>
          <a:off x="52054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0900-000006000000}"/>
            </a:ext>
          </a:extLst>
        </xdr:cNvPr>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0900-000007000000}"/>
            </a:ext>
          </a:extLst>
        </xdr:cNvPr>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24</xdr:col>
      <xdr:colOff>389</xdr:colOff>
      <xdr:row>2</xdr:row>
      <xdr:rowOff>26311</xdr:rowOff>
    </xdr:from>
    <xdr:to>
      <xdr:col>31</xdr:col>
      <xdr:colOff>219270</xdr:colOff>
      <xdr:row>2</xdr:row>
      <xdr:rowOff>26311</xdr:rowOff>
    </xdr:to>
    <xdr:cxnSp macro="">
      <xdr:nvCxnSpPr>
        <xdr:cNvPr id="3" name="Straight Connector 2">
          <a:extLst>
            <a:ext uri="{FF2B5EF4-FFF2-40B4-BE49-F238E27FC236}">
              <a16:creationId xmlns="" xmlns:a16="http://schemas.microsoft.com/office/drawing/2014/main" id="{00000000-0008-0000-0A00-000003000000}"/>
            </a:ext>
          </a:extLst>
        </xdr:cNvPr>
        <xdr:cNvCxnSpPr/>
      </xdr:nvCxnSpPr>
      <xdr:spPr>
        <a:xfrm>
          <a:off x="7944239" y="4263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0A00-000004000000}"/>
            </a:ext>
          </a:extLst>
        </xdr:cNvPr>
        <xdr:cNvCxnSpPr/>
      </xdr:nvCxnSpPr>
      <xdr:spPr>
        <a:xfrm>
          <a:off x="2819400" y="597811"/>
          <a:ext cx="790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0A00-000005000000}"/>
            </a:ext>
          </a:extLst>
        </xdr:cNvPr>
        <xdr:cNvCxnSpPr/>
      </xdr:nvCxnSpPr>
      <xdr:spPr>
        <a:xfrm>
          <a:off x="4938794" y="13222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0A00-000006000000}"/>
            </a:ext>
          </a:extLst>
        </xdr:cNvPr>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0A00-000007000000}"/>
            </a:ext>
          </a:extLst>
        </xdr:cNvPr>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23</xdr:col>
      <xdr:colOff>152789</xdr:colOff>
      <xdr:row>2</xdr:row>
      <xdr:rowOff>7261</xdr:rowOff>
    </xdr:from>
    <xdr:to>
      <xdr:col>31</xdr:col>
      <xdr:colOff>143070</xdr:colOff>
      <xdr:row>2</xdr:row>
      <xdr:rowOff>7261</xdr:rowOff>
    </xdr:to>
    <xdr:cxnSp macro="">
      <xdr:nvCxnSpPr>
        <xdr:cNvPr id="2" name="Straight Connector 1">
          <a:extLst>
            <a:ext uri="{FF2B5EF4-FFF2-40B4-BE49-F238E27FC236}">
              <a16:creationId xmlns:a16="http://schemas.microsoft.com/office/drawing/2014/main" xmlns="" id="{00000000-0008-0000-0C00-000003000000}"/>
            </a:ext>
          </a:extLst>
        </xdr:cNvPr>
        <xdr:cNvCxnSpPr/>
      </xdr:nvCxnSpPr>
      <xdr:spPr>
        <a:xfrm>
          <a:off x="12420989" y="407311"/>
          <a:ext cx="42574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3" name="Straight Connector 2">
          <a:extLst>
            <a:ext uri="{FF2B5EF4-FFF2-40B4-BE49-F238E27FC236}">
              <a16:creationId xmlns:a16="http://schemas.microsoft.com/office/drawing/2014/main" xmlns="" id="{00000000-0008-0000-0C00-000004000000}"/>
            </a:ext>
          </a:extLst>
        </xdr:cNvPr>
        <xdr:cNvCxnSpPr/>
      </xdr:nvCxnSpPr>
      <xdr:spPr>
        <a:xfrm>
          <a:off x="1600200" y="426361"/>
          <a:ext cx="5429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4" name="Straight Connector 3">
          <a:extLst>
            <a:ext uri="{FF2B5EF4-FFF2-40B4-BE49-F238E27FC236}">
              <a16:creationId xmlns:a16="http://schemas.microsoft.com/office/drawing/2014/main" xmlns="" id="{00000000-0008-0000-0C00-000005000000}"/>
            </a:ext>
          </a:extLst>
        </xdr:cNvPr>
        <xdr:cNvCxnSpPr/>
      </xdr:nvCxnSpPr>
      <xdr:spPr>
        <a:xfrm>
          <a:off x="5548394" y="798368"/>
          <a:ext cx="2489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5" name="Straight Connector 4">
          <a:extLst>
            <a:ext uri="{FF2B5EF4-FFF2-40B4-BE49-F238E27FC236}">
              <a16:creationId xmlns:a16="http://schemas.microsoft.com/office/drawing/2014/main" xmlns="" id="{00000000-0008-0000-0C00-000006000000}"/>
            </a:ext>
          </a:extLst>
        </xdr:cNvPr>
        <xdr:cNvCxnSpPr/>
      </xdr:nvCxnSpPr>
      <xdr:spPr>
        <a:xfrm>
          <a:off x="4870785" y="798368"/>
          <a:ext cx="5273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a16="http://schemas.microsoft.com/office/drawing/2014/main" xmlns="" id="{00000000-0008-0000-0C00-000007000000}"/>
            </a:ext>
          </a:extLst>
        </xdr:cNvPr>
        <xdr:cNvCxnSpPr/>
      </xdr:nvCxnSpPr>
      <xdr:spPr>
        <a:xfrm>
          <a:off x="4870785" y="798368"/>
          <a:ext cx="5273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23</xdr:col>
      <xdr:colOff>162314</xdr:colOff>
      <xdr:row>2</xdr:row>
      <xdr:rowOff>7261</xdr:rowOff>
    </xdr:from>
    <xdr:to>
      <xdr:col>31</xdr:col>
      <xdr:colOff>152595</xdr:colOff>
      <xdr:row>2</xdr:row>
      <xdr:rowOff>7261</xdr:rowOff>
    </xdr:to>
    <xdr:cxnSp macro="">
      <xdr:nvCxnSpPr>
        <xdr:cNvPr id="3" name="Straight Connector 2">
          <a:extLst>
            <a:ext uri="{FF2B5EF4-FFF2-40B4-BE49-F238E27FC236}">
              <a16:creationId xmlns="" xmlns:a16="http://schemas.microsoft.com/office/drawing/2014/main" id="{00000000-0008-0000-0D00-000003000000}"/>
            </a:ext>
          </a:extLst>
        </xdr:cNvPr>
        <xdr:cNvCxnSpPr/>
      </xdr:nvCxnSpPr>
      <xdr:spPr>
        <a:xfrm>
          <a:off x="77918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0D00-000004000000}"/>
            </a:ext>
          </a:extLst>
        </xdr:cNvPr>
        <xdr:cNvCxnSpPr/>
      </xdr:nvCxnSpPr>
      <xdr:spPr>
        <a:xfrm>
          <a:off x="2876550" y="597811"/>
          <a:ext cx="6953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0D00-000005000000}"/>
            </a:ext>
          </a:extLst>
        </xdr:cNvPr>
        <xdr:cNvCxnSpPr/>
      </xdr:nvCxnSpPr>
      <xdr:spPr>
        <a:xfrm>
          <a:off x="5148344" y="14936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0D00-000006000000}"/>
            </a:ext>
          </a:extLst>
        </xdr:cNvPr>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0D00-000007000000}"/>
            </a:ext>
          </a:extLst>
        </xdr:cNvPr>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95445</xdr:colOff>
      <xdr:row>2</xdr:row>
      <xdr:rowOff>7261</xdr:rowOff>
    </xdr:to>
    <xdr:cxnSp macro="">
      <xdr:nvCxnSpPr>
        <xdr:cNvPr id="3" name="Straight Connector 2">
          <a:extLst>
            <a:ext uri="{FF2B5EF4-FFF2-40B4-BE49-F238E27FC236}">
              <a16:creationId xmlns="" xmlns:a16="http://schemas.microsoft.com/office/drawing/2014/main" id="{00000000-0008-0000-0E00-000003000000}"/>
            </a:ext>
          </a:extLst>
        </xdr:cNvPr>
        <xdr:cNvCxnSpPr/>
      </xdr:nvCxnSpPr>
      <xdr:spPr>
        <a:xfrm>
          <a:off x="7924800" y="4644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0E00-000004000000}"/>
            </a:ext>
          </a:extLst>
        </xdr:cNvPr>
        <xdr:cNvCxnSpPr/>
      </xdr:nvCxnSpPr>
      <xdr:spPr>
        <a:xfrm>
          <a:off x="2790825" y="597811"/>
          <a:ext cx="800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226868</xdr:rowOff>
    </xdr:from>
    <xdr:to>
      <xdr:col>19</xdr:col>
      <xdr:colOff>10026</xdr:colOff>
      <xdr:row>3</xdr:row>
      <xdr:rowOff>226868</xdr:rowOff>
    </xdr:to>
    <xdr:cxnSp macro="">
      <xdr:nvCxnSpPr>
        <xdr:cNvPr id="7" name="Straight Connector 6">
          <a:extLst>
            <a:ext uri="{FF2B5EF4-FFF2-40B4-BE49-F238E27FC236}">
              <a16:creationId xmlns="" xmlns:a16="http://schemas.microsoft.com/office/drawing/2014/main" id="{00000000-0008-0000-0E00-000007000000}"/>
            </a:ext>
          </a:extLst>
        </xdr:cNvPr>
        <xdr:cNvCxnSpPr/>
      </xdr:nvCxnSpPr>
      <xdr:spPr>
        <a:xfrm>
          <a:off x="4404060" y="969818"/>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24</xdr:col>
      <xdr:colOff>19439</xdr:colOff>
      <xdr:row>2</xdr:row>
      <xdr:rowOff>16786</xdr:rowOff>
    </xdr:from>
    <xdr:to>
      <xdr:col>32</xdr:col>
      <xdr:colOff>9720</xdr:colOff>
      <xdr:row>2</xdr:row>
      <xdr:rowOff>16786</xdr:rowOff>
    </xdr:to>
    <xdr:cxnSp macro="">
      <xdr:nvCxnSpPr>
        <xdr:cNvPr id="2" name="Straight Connector 1">
          <a:extLst>
            <a:ext uri="{FF2B5EF4-FFF2-40B4-BE49-F238E27FC236}">
              <a16:creationId xmlns="" xmlns:a16="http://schemas.microsoft.com/office/drawing/2014/main" id="{00000000-0008-0000-0F00-000003000000}"/>
            </a:ext>
          </a:extLst>
        </xdr:cNvPr>
        <xdr:cNvCxnSpPr/>
      </xdr:nvCxnSpPr>
      <xdr:spPr>
        <a:xfrm>
          <a:off x="7201289"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3" name="Straight Connector 2">
          <a:extLst>
            <a:ext uri="{FF2B5EF4-FFF2-40B4-BE49-F238E27FC236}">
              <a16:creationId xmlns="" xmlns:a16="http://schemas.microsoft.com/office/drawing/2014/main" id="{00000000-0008-0000-0F00-000004000000}"/>
            </a:ext>
          </a:extLst>
        </xdr:cNvPr>
        <xdr:cNvCxnSpPr/>
      </xdr:nvCxnSpPr>
      <xdr:spPr>
        <a:xfrm>
          <a:off x="2247900" y="483511"/>
          <a:ext cx="561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4" name="Straight Connector 3">
          <a:extLst>
            <a:ext uri="{FF2B5EF4-FFF2-40B4-BE49-F238E27FC236}">
              <a16:creationId xmlns="" xmlns:a16="http://schemas.microsoft.com/office/drawing/2014/main" id="{00000000-0008-0000-0F00-000007000000}"/>
            </a:ext>
          </a:extLst>
        </xdr:cNvPr>
        <xdr:cNvCxnSpPr/>
      </xdr:nvCxnSpPr>
      <xdr:spPr>
        <a:xfrm>
          <a:off x="3965910" y="1122218"/>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a:extLst>
            <a:ext uri="{FF2B5EF4-FFF2-40B4-BE49-F238E27FC236}">
              <a16:creationId xmlns="" xmlns:a16="http://schemas.microsoft.com/office/drawing/2014/main" id="{00000000-0008-0000-1000-000003000000}"/>
            </a:ext>
          </a:extLst>
        </xdr:cNvPr>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1000-000004000000}"/>
            </a:ext>
          </a:extLst>
        </xdr:cNvPr>
        <xdr:cNvCxnSpPr/>
      </xdr:nvCxnSpPr>
      <xdr:spPr>
        <a:xfrm>
          <a:off x="2714625" y="597811"/>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57150</xdr:colOff>
      <xdr:row>3</xdr:row>
      <xdr:rowOff>255443</xdr:rowOff>
    </xdr:from>
    <xdr:to>
      <xdr:col>19</xdr:col>
      <xdr:colOff>19050</xdr:colOff>
      <xdr:row>3</xdr:row>
      <xdr:rowOff>255443</xdr:rowOff>
    </xdr:to>
    <xdr:cxnSp macro="">
      <xdr:nvCxnSpPr>
        <xdr:cNvPr id="5" name="Straight Connector 4">
          <a:extLst>
            <a:ext uri="{FF2B5EF4-FFF2-40B4-BE49-F238E27FC236}">
              <a16:creationId xmlns="" xmlns:a16="http://schemas.microsoft.com/office/drawing/2014/main" id="{00000000-0008-0000-1000-000005000000}"/>
            </a:ext>
          </a:extLst>
        </xdr:cNvPr>
        <xdr:cNvCxnSpPr/>
      </xdr:nvCxnSpPr>
      <xdr:spPr>
        <a:xfrm>
          <a:off x="4667250" y="998393"/>
          <a:ext cx="2247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a:extLst>
            <a:ext uri="{FF2B5EF4-FFF2-40B4-BE49-F238E27FC236}">
              <a16:creationId xmlns="" xmlns:a16="http://schemas.microsoft.com/office/drawing/2014/main" id="{00000000-0008-0000-0100-000002000000}"/>
            </a:ext>
          </a:extLst>
        </xdr:cNvPr>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a:extLst>
            <a:ext uri="{FF2B5EF4-FFF2-40B4-BE49-F238E27FC236}">
              <a16:creationId xmlns="" xmlns:a16="http://schemas.microsoft.com/office/drawing/2014/main" id="{00000000-0008-0000-0100-000003000000}"/>
            </a:ext>
          </a:extLst>
        </xdr:cNvPr>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25</xdr:col>
      <xdr:colOff>389</xdr:colOff>
      <xdr:row>2</xdr:row>
      <xdr:rowOff>7261</xdr:rowOff>
    </xdr:from>
    <xdr:to>
      <xdr:col>32</xdr:col>
      <xdr:colOff>209745</xdr:colOff>
      <xdr:row>2</xdr:row>
      <xdr:rowOff>7261</xdr:rowOff>
    </xdr:to>
    <xdr:cxnSp macro="">
      <xdr:nvCxnSpPr>
        <xdr:cNvPr id="3" name="Straight Connector 2">
          <a:extLst>
            <a:ext uri="{FF2B5EF4-FFF2-40B4-BE49-F238E27FC236}">
              <a16:creationId xmlns="" xmlns:a16="http://schemas.microsoft.com/office/drawing/2014/main" id="{00000000-0008-0000-1100-000003000000}"/>
            </a:ext>
          </a:extLst>
        </xdr:cNvPr>
        <xdr:cNvCxnSpPr/>
      </xdr:nvCxnSpPr>
      <xdr:spPr>
        <a:xfrm>
          <a:off x="7782314"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1012954</xdr:colOff>
      <xdr:row>2</xdr:row>
      <xdr:rowOff>6872</xdr:rowOff>
    </xdr:from>
    <xdr:to>
      <xdr:col>3</xdr:col>
      <xdr:colOff>369141</xdr:colOff>
      <xdr:row>2</xdr:row>
      <xdr:rowOff>6872</xdr:rowOff>
    </xdr:to>
    <xdr:cxnSp macro="">
      <xdr:nvCxnSpPr>
        <xdr:cNvPr id="4" name="Straight Connector 3">
          <a:extLst>
            <a:ext uri="{FF2B5EF4-FFF2-40B4-BE49-F238E27FC236}">
              <a16:creationId xmlns="" xmlns:a16="http://schemas.microsoft.com/office/drawing/2014/main" id="{00000000-0008-0000-1100-000004000000}"/>
            </a:ext>
          </a:extLst>
        </xdr:cNvPr>
        <xdr:cNvCxnSpPr/>
      </xdr:nvCxnSpPr>
      <xdr:spPr>
        <a:xfrm>
          <a:off x="2527429" y="578372"/>
          <a:ext cx="105163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1100-000005000000}"/>
            </a:ext>
          </a:extLst>
        </xdr:cNvPr>
        <xdr:cNvCxnSpPr/>
      </xdr:nvCxnSpPr>
      <xdr:spPr>
        <a:xfrm>
          <a:off x="4881644"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1100-000006000000}"/>
            </a:ext>
          </a:extLst>
        </xdr:cNvPr>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1100-000007000000}"/>
            </a:ext>
          </a:extLst>
        </xdr:cNvPr>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23</xdr:col>
      <xdr:colOff>219464</xdr:colOff>
      <xdr:row>1</xdr:row>
      <xdr:rowOff>226336</xdr:rowOff>
    </xdr:from>
    <xdr:to>
      <xdr:col>31</xdr:col>
      <xdr:colOff>209745</xdr:colOff>
      <xdr:row>1</xdr:row>
      <xdr:rowOff>226336</xdr:rowOff>
    </xdr:to>
    <xdr:cxnSp macro="">
      <xdr:nvCxnSpPr>
        <xdr:cNvPr id="3" name="Straight Connector 2">
          <a:extLst>
            <a:ext uri="{FF2B5EF4-FFF2-40B4-BE49-F238E27FC236}">
              <a16:creationId xmlns="" xmlns:a16="http://schemas.microsoft.com/office/drawing/2014/main" id="{00000000-0008-0000-1200-000003000000}"/>
            </a:ext>
          </a:extLst>
        </xdr:cNvPr>
        <xdr:cNvCxnSpPr/>
      </xdr:nvCxnSpPr>
      <xdr:spPr>
        <a:xfrm>
          <a:off x="7982339"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1200-000004000000}"/>
            </a:ext>
          </a:extLst>
        </xdr:cNvPr>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1200-000005000000}"/>
            </a:ext>
          </a:extLst>
        </xdr:cNvPr>
        <xdr:cNvCxnSpPr/>
      </xdr:nvCxnSpPr>
      <xdr:spPr>
        <a:xfrm>
          <a:off x="540551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1200-000006000000}"/>
            </a:ext>
          </a:extLst>
        </xdr:cNvPr>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1200-000007000000}"/>
            </a:ext>
          </a:extLst>
        </xdr:cNvPr>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24</xdr:col>
      <xdr:colOff>38489</xdr:colOff>
      <xdr:row>1</xdr:row>
      <xdr:rowOff>226336</xdr:rowOff>
    </xdr:from>
    <xdr:to>
      <xdr:col>32</xdr:col>
      <xdr:colOff>28770</xdr:colOff>
      <xdr:row>1</xdr:row>
      <xdr:rowOff>226336</xdr:rowOff>
    </xdr:to>
    <xdr:cxnSp macro="">
      <xdr:nvCxnSpPr>
        <xdr:cNvPr id="3" name="Straight Connector 2">
          <a:extLst>
            <a:ext uri="{FF2B5EF4-FFF2-40B4-BE49-F238E27FC236}">
              <a16:creationId xmlns="" xmlns:a16="http://schemas.microsoft.com/office/drawing/2014/main" id="{00000000-0008-0000-1300-000003000000}"/>
            </a:ext>
          </a:extLst>
        </xdr:cNvPr>
        <xdr:cNvCxnSpPr/>
      </xdr:nvCxnSpPr>
      <xdr:spPr>
        <a:xfrm>
          <a:off x="78966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1264443</xdr:colOff>
      <xdr:row>2</xdr:row>
      <xdr:rowOff>26311</xdr:rowOff>
    </xdr:from>
    <xdr:to>
      <xdr:col>3</xdr:col>
      <xdr:colOff>614758</xdr:colOff>
      <xdr:row>2</xdr:row>
      <xdr:rowOff>26311</xdr:rowOff>
    </xdr:to>
    <xdr:cxnSp macro="">
      <xdr:nvCxnSpPr>
        <xdr:cNvPr id="4" name="Straight Connector 3">
          <a:extLst>
            <a:ext uri="{FF2B5EF4-FFF2-40B4-BE49-F238E27FC236}">
              <a16:creationId xmlns="" xmlns:a16="http://schemas.microsoft.com/office/drawing/2014/main" id="{00000000-0008-0000-1300-000004000000}"/>
            </a:ext>
          </a:extLst>
        </xdr:cNvPr>
        <xdr:cNvCxnSpPr/>
      </xdr:nvCxnSpPr>
      <xdr:spPr>
        <a:xfrm>
          <a:off x="2864643" y="597811"/>
          <a:ext cx="7790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1300-000005000000}"/>
            </a:ext>
          </a:extLst>
        </xdr:cNvPr>
        <xdr:cNvCxnSpPr/>
      </xdr:nvCxnSpPr>
      <xdr:spPr>
        <a:xfrm>
          <a:off x="5005469"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1300-000006000000}"/>
            </a:ext>
          </a:extLst>
        </xdr:cNvPr>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1300-000007000000}"/>
            </a:ext>
          </a:extLst>
        </xdr:cNvPr>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24</xdr:col>
      <xdr:colOff>19050</xdr:colOff>
      <xdr:row>1</xdr:row>
      <xdr:rowOff>264436</xdr:rowOff>
    </xdr:from>
    <xdr:to>
      <xdr:col>31</xdr:col>
      <xdr:colOff>152400</xdr:colOff>
      <xdr:row>1</xdr:row>
      <xdr:rowOff>264436</xdr:rowOff>
    </xdr:to>
    <xdr:cxnSp macro="">
      <xdr:nvCxnSpPr>
        <xdr:cNvPr id="6" name="Straight Connector 5">
          <a:extLst>
            <a:ext uri="{FF2B5EF4-FFF2-40B4-BE49-F238E27FC236}">
              <a16:creationId xmlns="" xmlns:a16="http://schemas.microsoft.com/office/drawing/2014/main" id="{00000000-0008-0000-1600-000006000000}"/>
            </a:ext>
          </a:extLst>
        </xdr:cNvPr>
        <xdr:cNvCxnSpPr/>
      </xdr:nvCxnSpPr>
      <xdr:spPr>
        <a:xfrm>
          <a:off x="8029575" y="531136"/>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1600-000007000000}"/>
            </a:ext>
          </a:extLst>
        </xdr:cNvPr>
        <xdr:cNvCxnSpPr/>
      </xdr:nvCxnSpPr>
      <xdr:spPr>
        <a:xfrm>
          <a:off x="2876550" y="5597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1600-000008000000}"/>
            </a:ext>
          </a:extLst>
        </xdr:cNvPr>
        <xdr:cNvCxnSpPr/>
      </xdr:nvCxnSpPr>
      <xdr:spPr>
        <a:xfrm>
          <a:off x="48816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1600-000009000000}"/>
            </a:ext>
          </a:extLst>
        </xdr:cNvPr>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1600-00000A000000}"/>
            </a:ext>
          </a:extLst>
        </xdr:cNvPr>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123825</xdr:colOff>
      <xdr:row>2</xdr:row>
      <xdr:rowOff>7261</xdr:rowOff>
    </xdr:to>
    <xdr:cxnSp macro="">
      <xdr:nvCxnSpPr>
        <xdr:cNvPr id="6" name="Straight Connector 5">
          <a:extLst>
            <a:ext uri="{FF2B5EF4-FFF2-40B4-BE49-F238E27FC236}">
              <a16:creationId xmlns="" xmlns:a16="http://schemas.microsoft.com/office/drawing/2014/main" id="{00000000-0008-0000-1700-000006000000}"/>
            </a:ext>
          </a:extLst>
        </xdr:cNvPr>
        <xdr:cNvCxnSpPr/>
      </xdr:nvCxnSpPr>
      <xdr:spPr>
        <a:xfrm>
          <a:off x="10523764" y="551547"/>
          <a:ext cx="2200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1700-000007000000}"/>
            </a:ext>
          </a:extLst>
        </xdr:cNvPr>
        <xdr:cNvCxnSpPr/>
      </xdr:nvCxnSpPr>
      <xdr:spPr>
        <a:xfrm>
          <a:off x="2819400" y="559711"/>
          <a:ext cx="704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1700-000008000000}"/>
            </a:ext>
          </a:extLst>
        </xdr:cNvPr>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1700-000009000000}"/>
            </a:ext>
          </a:extLst>
        </xdr:cNvPr>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1700-00000A000000}"/>
            </a:ext>
          </a:extLst>
        </xdr:cNvPr>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123825</xdr:colOff>
      <xdr:row>2</xdr:row>
      <xdr:rowOff>7261</xdr:rowOff>
    </xdr:to>
    <xdr:cxnSp macro="">
      <xdr:nvCxnSpPr>
        <xdr:cNvPr id="2" name="Straight Connector 1">
          <a:extLst>
            <a:ext uri="{FF2B5EF4-FFF2-40B4-BE49-F238E27FC236}">
              <a16:creationId xmlns="" xmlns:a16="http://schemas.microsoft.com/office/drawing/2014/main" id="{3B2DEA33-C6FF-4FCA-B629-B6A6D8C35C12}"/>
            </a:ext>
          </a:extLst>
        </xdr:cNvPr>
        <xdr:cNvCxnSpPr/>
      </xdr:nvCxnSpPr>
      <xdr:spPr>
        <a:xfrm>
          <a:off x="10610850" y="540661"/>
          <a:ext cx="22383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3" name="Straight Connector 2">
          <a:extLst>
            <a:ext uri="{FF2B5EF4-FFF2-40B4-BE49-F238E27FC236}">
              <a16:creationId xmlns="" xmlns:a16="http://schemas.microsoft.com/office/drawing/2014/main" id="{143F5A4F-AC0F-4E56-9E34-0093C148BC46}"/>
            </a:ext>
          </a:extLst>
        </xdr:cNvPr>
        <xdr:cNvCxnSpPr/>
      </xdr:nvCxnSpPr>
      <xdr:spPr>
        <a:xfrm>
          <a:off x="3257550" y="559711"/>
          <a:ext cx="1247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4" name="Straight Connector 3">
          <a:extLst>
            <a:ext uri="{FF2B5EF4-FFF2-40B4-BE49-F238E27FC236}">
              <a16:creationId xmlns="" xmlns:a16="http://schemas.microsoft.com/office/drawing/2014/main" id="{76F7B546-1248-4043-8DF3-9E14CEAC4194}"/>
            </a:ext>
          </a:extLst>
        </xdr:cNvPr>
        <xdr:cNvCxnSpPr/>
      </xdr:nvCxnSpPr>
      <xdr:spPr>
        <a:xfrm>
          <a:off x="6538994" y="1236518"/>
          <a:ext cx="1346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5" name="Straight Connector 4">
          <a:extLst>
            <a:ext uri="{FF2B5EF4-FFF2-40B4-BE49-F238E27FC236}">
              <a16:creationId xmlns="" xmlns:a16="http://schemas.microsoft.com/office/drawing/2014/main" id="{B9CCB4E5-F8E6-4B67-923F-4F629412492E}"/>
            </a:ext>
          </a:extLst>
        </xdr:cNvPr>
        <xdr:cNvCxnSpPr/>
      </xdr:nvCxnSpPr>
      <xdr:spPr>
        <a:xfrm>
          <a:off x="6089985" y="1236518"/>
          <a:ext cx="2987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504D231-7B69-442A-BE25-AC2B940C7D90}"/>
            </a:ext>
          </a:extLst>
        </xdr:cNvPr>
        <xdr:cNvCxnSpPr/>
      </xdr:nvCxnSpPr>
      <xdr:spPr>
        <a:xfrm>
          <a:off x="6089985" y="1236518"/>
          <a:ext cx="2987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123825</xdr:colOff>
      <xdr:row>2</xdr:row>
      <xdr:rowOff>7261</xdr:rowOff>
    </xdr:to>
    <xdr:cxnSp macro="">
      <xdr:nvCxnSpPr>
        <xdr:cNvPr id="2" name="Straight Connector 1">
          <a:extLst>
            <a:ext uri="{FF2B5EF4-FFF2-40B4-BE49-F238E27FC236}">
              <a16:creationId xmlns="" xmlns:a16="http://schemas.microsoft.com/office/drawing/2014/main" id="{BA5385C2-AAC2-475B-BBA9-AF5C05594947}"/>
            </a:ext>
          </a:extLst>
        </xdr:cNvPr>
        <xdr:cNvCxnSpPr/>
      </xdr:nvCxnSpPr>
      <xdr:spPr>
        <a:xfrm>
          <a:off x="10610850" y="540661"/>
          <a:ext cx="22383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3" name="Straight Connector 2">
          <a:extLst>
            <a:ext uri="{FF2B5EF4-FFF2-40B4-BE49-F238E27FC236}">
              <a16:creationId xmlns="" xmlns:a16="http://schemas.microsoft.com/office/drawing/2014/main" id="{942CC2E6-BBCC-48F6-BB3E-90EFF00A0AD5}"/>
            </a:ext>
          </a:extLst>
        </xdr:cNvPr>
        <xdr:cNvCxnSpPr/>
      </xdr:nvCxnSpPr>
      <xdr:spPr>
        <a:xfrm>
          <a:off x="3257550" y="559711"/>
          <a:ext cx="1247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4" name="Straight Connector 3">
          <a:extLst>
            <a:ext uri="{FF2B5EF4-FFF2-40B4-BE49-F238E27FC236}">
              <a16:creationId xmlns="" xmlns:a16="http://schemas.microsoft.com/office/drawing/2014/main" id="{C8BE0018-6902-4672-AB9C-FFF77D7B6BE7}"/>
            </a:ext>
          </a:extLst>
        </xdr:cNvPr>
        <xdr:cNvCxnSpPr/>
      </xdr:nvCxnSpPr>
      <xdr:spPr>
        <a:xfrm>
          <a:off x="6538994" y="1236518"/>
          <a:ext cx="1346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5" name="Straight Connector 4">
          <a:extLst>
            <a:ext uri="{FF2B5EF4-FFF2-40B4-BE49-F238E27FC236}">
              <a16:creationId xmlns="" xmlns:a16="http://schemas.microsoft.com/office/drawing/2014/main" id="{E59C0BFB-D91A-4953-BDF9-7080D3813E0F}"/>
            </a:ext>
          </a:extLst>
        </xdr:cNvPr>
        <xdr:cNvCxnSpPr/>
      </xdr:nvCxnSpPr>
      <xdr:spPr>
        <a:xfrm>
          <a:off x="6089985" y="1236518"/>
          <a:ext cx="2987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808EA2C9-02E7-43BE-BEC7-FDF6ABF331AF}"/>
            </a:ext>
          </a:extLst>
        </xdr:cNvPr>
        <xdr:cNvCxnSpPr/>
      </xdr:nvCxnSpPr>
      <xdr:spPr>
        <a:xfrm>
          <a:off x="6089985" y="1236518"/>
          <a:ext cx="2987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a:extLst>
            <a:ext uri="{FF2B5EF4-FFF2-40B4-BE49-F238E27FC236}">
              <a16:creationId xmlns="" xmlns:a16="http://schemas.microsoft.com/office/drawing/2014/main" id="{00000000-0008-0000-1800-000002000000}"/>
            </a:ext>
          </a:extLst>
        </xdr:cNvPr>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a:extLst>
            <a:ext uri="{FF2B5EF4-FFF2-40B4-BE49-F238E27FC236}">
              <a16:creationId xmlns="" xmlns:a16="http://schemas.microsoft.com/office/drawing/2014/main" id="{00000000-0008-0000-1800-000003000000}"/>
            </a:ext>
          </a:extLst>
        </xdr:cNvPr>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161925</xdr:colOff>
      <xdr:row>1</xdr:row>
      <xdr:rowOff>264436</xdr:rowOff>
    </xdr:from>
    <xdr:to>
      <xdr:col>32</xdr:col>
      <xdr:colOff>95250</xdr:colOff>
      <xdr:row>1</xdr:row>
      <xdr:rowOff>264436</xdr:rowOff>
    </xdr:to>
    <xdr:cxnSp macro="">
      <xdr:nvCxnSpPr>
        <xdr:cNvPr id="6" name="Straight Connector 5">
          <a:extLst>
            <a:ext uri="{FF2B5EF4-FFF2-40B4-BE49-F238E27FC236}">
              <a16:creationId xmlns="" xmlns:a16="http://schemas.microsoft.com/office/drawing/2014/main" id="{00000000-0008-0000-1400-000006000000}"/>
            </a:ext>
          </a:extLst>
        </xdr:cNvPr>
        <xdr:cNvCxnSpPr/>
      </xdr:nvCxnSpPr>
      <xdr:spPr>
        <a:xfrm>
          <a:off x="7791450" y="531136"/>
          <a:ext cx="1762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1400-000007000000}"/>
            </a:ext>
          </a:extLst>
        </xdr:cNvPr>
        <xdr:cNvCxnSpPr/>
      </xdr:nvCxnSpPr>
      <xdr:spPr>
        <a:xfrm>
          <a:off x="2924175"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1400-000008000000}"/>
            </a:ext>
          </a:extLst>
        </xdr:cNvPr>
        <xdr:cNvCxnSpPr/>
      </xdr:nvCxnSpPr>
      <xdr:spPr>
        <a:xfrm>
          <a:off x="5043569" y="15127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1400-000009000000}"/>
            </a:ext>
          </a:extLst>
        </xdr:cNvPr>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1400-00000A000000}"/>
            </a:ext>
          </a:extLst>
        </xdr:cNvPr>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76589</xdr:colOff>
      <xdr:row>1</xdr:row>
      <xdr:rowOff>226336</xdr:rowOff>
    </xdr:from>
    <xdr:to>
      <xdr:col>32</xdr:col>
      <xdr:colOff>66870</xdr:colOff>
      <xdr:row>1</xdr:row>
      <xdr:rowOff>226336</xdr:rowOff>
    </xdr:to>
    <xdr:cxnSp macro="">
      <xdr:nvCxnSpPr>
        <xdr:cNvPr id="3" name="Straight Connector 2">
          <a:extLst>
            <a:ext uri="{FF2B5EF4-FFF2-40B4-BE49-F238E27FC236}">
              <a16:creationId xmlns="" xmlns:a16="http://schemas.microsoft.com/office/drawing/2014/main" id="{00000000-0008-0000-0B00-000003000000}"/>
            </a:ext>
          </a:extLst>
        </xdr:cNvPr>
        <xdr:cNvCxnSpPr/>
      </xdr:nvCxnSpPr>
      <xdr:spPr>
        <a:xfrm>
          <a:off x="78585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0B00-000004000000}"/>
            </a:ext>
          </a:extLst>
        </xdr:cNvPr>
        <xdr:cNvCxnSpPr/>
      </xdr:nvCxnSpPr>
      <xdr:spPr>
        <a:xfrm>
          <a:off x="2762250" y="597811"/>
          <a:ext cx="1152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0B00-000005000000}"/>
            </a:ext>
          </a:extLst>
        </xdr:cNvPr>
        <xdr:cNvCxnSpPr/>
      </xdr:nvCxnSpPr>
      <xdr:spPr>
        <a:xfrm>
          <a:off x="5186444"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0B00-000006000000}"/>
            </a:ext>
          </a:extLst>
        </xdr:cNvPr>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0B00-000007000000}"/>
            </a:ext>
          </a:extLst>
        </xdr:cNvPr>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38100</xdr:colOff>
      <xdr:row>2</xdr:row>
      <xdr:rowOff>7261</xdr:rowOff>
    </xdr:from>
    <xdr:to>
      <xdr:col>31</xdr:col>
      <xdr:colOff>219075</xdr:colOff>
      <xdr:row>2</xdr:row>
      <xdr:rowOff>7261</xdr:rowOff>
    </xdr:to>
    <xdr:cxnSp macro="">
      <xdr:nvCxnSpPr>
        <xdr:cNvPr id="6" name="Straight Connector 5">
          <a:extLst>
            <a:ext uri="{FF2B5EF4-FFF2-40B4-BE49-F238E27FC236}">
              <a16:creationId xmlns="" xmlns:a16="http://schemas.microsoft.com/office/drawing/2014/main" id="{00000000-0008-0000-1500-000006000000}"/>
            </a:ext>
          </a:extLst>
        </xdr:cNvPr>
        <xdr:cNvCxnSpPr/>
      </xdr:nvCxnSpPr>
      <xdr:spPr>
        <a:xfrm>
          <a:off x="7905750" y="540661"/>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1228725</xdr:colOff>
      <xdr:row>2</xdr:row>
      <xdr:rowOff>16786</xdr:rowOff>
    </xdr:from>
    <xdr:to>
      <xdr:col>5</xdr:col>
      <xdr:colOff>57150</xdr:colOff>
      <xdr:row>2</xdr:row>
      <xdr:rowOff>16786</xdr:rowOff>
    </xdr:to>
    <xdr:cxnSp macro="">
      <xdr:nvCxnSpPr>
        <xdr:cNvPr id="7" name="Straight Connector 6">
          <a:extLst>
            <a:ext uri="{FF2B5EF4-FFF2-40B4-BE49-F238E27FC236}">
              <a16:creationId xmlns="" xmlns:a16="http://schemas.microsoft.com/office/drawing/2014/main" id="{00000000-0008-0000-1500-000007000000}"/>
            </a:ext>
          </a:extLst>
        </xdr:cNvPr>
        <xdr:cNvCxnSpPr/>
      </xdr:nvCxnSpPr>
      <xdr:spPr>
        <a:xfrm>
          <a:off x="2638425" y="550186"/>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10" name="Straight Connector 9">
          <a:extLst>
            <a:ext uri="{FF2B5EF4-FFF2-40B4-BE49-F238E27FC236}">
              <a16:creationId xmlns="" xmlns:a16="http://schemas.microsoft.com/office/drawing/2014/main" id="{00000000-0008-0000-1500-00000A000000}"/>
            </a:ext>
          </a:extLst>
        </xdr:cNvPr>
        <xdr:cNvCxnSpPr/>
      </xdr:nvCxnSpPr>
      <xdr:spPr>
        <a:xfrm>
          <a:off x="4508835" y="119841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9525</xdr:colOff>
      <xdr:row>3</xdr:row>
      <xdr:rowOff>264968</xdr:rowOff>
    </xdr:from>
    <xdr:to>
      <xdr:col>19</xdr:col>
      <xdr:colOff>66675</xdr:colOff>
      <xdr:row>3</xdr:row>
      <xdr:rowOff>264968</xdr:rowOff>
    </xdr:to>
    <xdr:cxnSp macro="">
      <xdr:nvCxnSpPr>
        <xdr:cNvPr id="5" name="Straight Connector 4">
          <a:extLst>
            <a:ext uri="{FF2B5EF4-FFF2-40B4-BE49-F238E27FC236}">
              <a16:creationId xmlns="" xmlns:a16="http://schemas.microsoft.com/office/drawing/2014/main" id="{00000000-0008-0000-0200-000005000000}"/>
            </a:ext>
          </a:extLst>
        </xdr:cNvPr>
        <xdr:cNvCxnSpPr/>
      </xdr:nvCxnSpPr>
      <xdr:spPr>
        <a:xfrm>
          <a:off x="4543425" y="1236518"/>
          <a:ext cx="2343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13924</xdr:colOff>
      <xdr:row>1</xdr:row>
      <xdr:rowOff>278473</xdr:rowOff>
    </xdr:from>
    <xdr:to>
      <xdr:col>32</xdr:col>
      <xdr:colOff>4205</xdr:colOff>
      <xdr:row>1</xdr:row>
      <xdr:rowOff>278473</xdr:rowOff>
    </xdr:to>
    <xdr:cxnSp macro="">
      <xdr:nvCxnSpPr>
        <xdr:cNvPr id="6" name="Straight Connector 5">
          <a:extLst>
            <a:ext uri="{FF2B5EF4-FFF2-40B4-BE49-F238E27FC236}">
              <a16:creationId xmlns="" xmlns:a16="http://schemas.microsoft.com/office/drawing/2014/main" id="{00000000-0008-0000-0200-000006000000}"/>
            </a:ext>
          </a:extLst>
        </xdr:cNvPr>
        <xdr:cNvCxnSpPr/>
      </xdr:nvCxnSpPr>
      <xdr:spPr>
        <a:xfrm>
          <a:off x="7852999" y="564223"/>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914400</xdr:colOff>
      <xdr:row>1</xdr:row>
      <xdr:rowOff>273961</xdr:rowOff>
    </xdr:from>
    <xdr:to>
      <xdr:col>5</xdr:col>
      <xdr:colOff>161925</xdr:colOff>
      <xdr:row>1</xdr:row>
      <xdr:rowOff>273961</xdr:rowOff>
    </xdr:to>
    <xdr:cxnSp macro="">
      <xdr:nvCxnSpPr>
        <xdr:cNvPr id="7" name="Straight Connector 6">
          <a:extLst>
            <a:ext uri="{FF2B5EF4-FFF2-40B4-BE49-F238E27FC236}">
              <a16:creationId xmlns="" xmlns:a16="http://schemas.microsoft.com/office/drawing/2014/main" id="{00000000-0008-0000-0200-000007000000}"/>
            </a:ext>
          </a:extLst>
        </xdr:cNvPr>
        <xdr:cNvCxnSpPr/>
      </xdr:nvCxnSpPr>
      <xdr:spPr>
        <a:xfrm>
          <a:off x="2428875" y="559711"/>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48014</xdr:colOff>
      <xdr:row>1</xdr:row>
      <xdr:rowOff>254911</xdr:rowOff>
    </xdr:from>
    <xdr:to>
      <xdr:col>32</xdr:col>
      <xdr:colOff>38295</xdr:colOff>
      <xdr:row>1</xdr:row>
      <xdr:rowOff>254911</xdr:rowOff>
    </xdr:to>
    <xdr:cxnSp macro="">
      <xdr:nvCxnSpPr>
        <xdr:cNvPr id="9" name="Straight Connector 8">
          <a:extLst>
            <a:ext uri="{FF2B5EF4-FFF2-40B4-BE49-F238E27FC236}">
              <a16:creationId xmlns="" xmlns:a16="http://schemas.microsoft.com/office/drawing/2014/main" id="{00000000-0008-0000-0300-000009000000}"/>
            </a:ext>
          </a:extLst>
        </xdr:cNvPr>
        <xdr:cNvCxnSpPr/>
      </xdr:nvCxnSpPr>
      <xdr:spPr>
        <a:xfrm>
          <a:off x="787756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a:extLst>
            <a:ext uri="{FF2B5EF4-FFF2-40B4-BE49-F238E27FC236}">
              <a16:creationId xmlns="" xmlns:a16="http://schemas.microsoft.com/office/drawing/2014/main" id="{00000000-0008-0000-0300-00000A000000}"/>
            </a:ext>
          </a:extLst>
        </xdr:cNvPr>
        <xdr:cNvCxnSpPr/>
      </xdr:nvCxnSpPr>
      <xdr:spPr>
        <a:xfrm>
          <a:off x="2838450"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6" name="Straight Connector 5">
          <a:extLst>
            <a:ext uri="{FF2B5EF4-FFF2-40B4-BE49-F238E27FC236}">
              <a16:creationId xmlns="" xmlns:a16="http://schemas.microsoft.com/office/drawing/2014/main" id="{00000000-0008-0000-0300-000006000000}"/>
            </a:ext>
          </a:extLst>
        </xdr:cNvPr>
        <xdr:cNvCxnSpPr/>
      </xdr:nvCxnSpPr>
      <xdr:spPr>
        <a:xfrm>
          <a:off x="4470735" y="1188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204108</xdr:colOff>
      <xdr:row>1</xdr:row>
      <xdr:rowOff>279403</xdr:rowOff>
    </xdr:from>
    <xdr:to>
      <xdr:col>31</xdr:col>
      <xdr:colOff>194389</xdr:colOff>
      <xdr:row>1</xdr:row>
      <xdr:rowOff>279403</xdr:rowOff>
    </xdr:to>
    <xdr:cxnSp macro="">
      <xdr:nvCxnSpPr>
        <xdr:cNvPr id="6" name="Straight Connector 5">
          <a:extLst>
            <a:ext uri="{FF2B5EF4-FFF2-40B4-BE49-F238E27FC236}">
              <a16:creationId xmlns="" xmlns:a16="http://schemas.microsoft.com/office/drawing/2014/main" id="{00000000-0008-0000-0400-000006000000}"/>
            </a:ext>
          </a:extLst>
        </xdr:cNvPr>
        <xdr:cNvCxnSpPr/>
      </xdr:nvCxnSpPr>
      <xdr:spPr>
        <a:xfrm>
          <a:off x="8105970"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0400-000007000000}"/>
            </a:ext>
          </a:extLst>
        </xdr:cNvPr>
        <xdr:cNvCxnSpPr/>
      </xdr:nvCxnSpPr>
      <xdr:spPr>
        <a:xfrm>
          <a:off x="2686050" y="597811"/>
          <a:ext cx="628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0400-000008000000}"/>
            </a:ext>
          </a:extLst>
        </xdr:cNvPr>
        <xdr:cNvCxnSpPr/>
      </xdr:nvCxnSpPr>
      <xdr:spPr>
        <a:xfrm>
          <a:off x="48435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0400-000009000000}"/>
            </a:ext>
          </a:extLst>
        </xdr:cNvPr>
        <xdr:cNvCxnSpPr/>
      </xdr:nvCxnSpPr>
      <xdr:spPr>
        <a:xfrm>
          <a:off x="44707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0400-00000A000000}"/>
            </a:ext>
          </a:extLst>
        </xdr:cNvPr>
        <xdr:cNvCxnSpPr/>
      </xdr:nvCxnSpPr>
      <xdr:spPr>
        <a:xfrm>
          <a:off x="47945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23</xdr:col>
      <xdr:colOff>184668</xdr:colOff>
      <xdr:row>1</xdr:row>
      <xdr:rowOff>279403</xdr:rowOff>
    </xdr:from>
    <xdr:to>
      <xdr:col>31</xdr:col>
      <xdr:colOff>174949</xdr:colOff>
      <xdr:row>1</xdr:row>
      <xdr:rowOff>279403</xdr:rowOff>
    </xdr:to>
    <xdr:cxnSp macro="">
      <xdr:nvCxnSpPr>
        <xdr:cNvPr id="6" name="Straight Connector 5">
          <a:extLst>
            <a:ext uri="{FF2B5EF4-FFF2-40B4-BE49-F238E27FC236}">
              <a16:creationId xmlns="" xmlns:a16="http://schemas.microsoft.com/office/drawing/2014/main" id="{00000000-0008-0000-0500-000006000000}"/>
            </a:ext>
          </a:extLst>
        </xdr:cNvPr>
        <xdr:cNvCxnSpPr/>
      </xdr:nvCxnSpPr>
      <xdr:spPr>
        <a:xfrm>
          <a:off x="8164285"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0500-000007000000}"/>
            </a:ext>
          </a:extLst>
        </xdr:cNvPr>
        <xdr:cNvCxnSpPr/>
      </xdr:nvCxnSpPr>
      <xdr:spPr>
        <a:xfrm>
          <a:off x="2933700" y="597811"/>
          <a:ext cx="1009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0500-000008000000}"/>
            </a:ext>
          </a:extLst>
        </xdr:cNvPr>
        <xdr:cNvCxnSpPr/>
      </xdr:nvCxnSpPr>
      <xdr:spPr>
        <a:xfrm>
          <a:off x="55198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0500-000009000000}"/>
            </a:ext>
          </a:extLst>
        </xdr:cNvPr>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0500-00000A000000}"/>
            </a:ext>
          </a:extLst>
        </xdr:cNvPr>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STC/Documents/ch&#432;a%20nh&#7853;p/B&#7842;NG-&#272;I&#7874;M-DANH-H&#7884;C-SINH-KH&#211;A-20-N&#258;M-H&#7884;C-2021-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7919;%20li&#7879;u%20tuan%20nho\CC-EDUMALL\20211011052614B&#7842;NG-&#272;I&#7874;M-DANH-H&#7884;C-SINH-KH&#211;A-21-N&#258;M-H&#7884;C-2021-2022%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7919;%20li&#7879;u%20tuan%20nho\CC-EDUMALL\B&#7842;NG-&#272;I&#7874;M-DANH-H&#7884;C-SINH-KH&#211;A-21-N&#258;M-H&#7884;C-2021-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7919;%20li&#7879;u%20tuan%20nho\CC-EDUMALL\B&#7842;NG-&#272;I&#7874;M-DANH-H&#7884;C-SINH-KH&#211;A-21-N&#258;M-H&#7884;C-2021-2022%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QW20"/>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ẢNG TỔNG HỢP V-T TOÀN TRƯỜNG"/>
      <sheetName val="Tổng"/>
      <sheetName val="TC21.1"/>
      <sheetName val="TC21.2"/>
      <sheetName val="TC21.3"/>
      <sheetName val="KTDN21"/>
      <sheetName val="LGT21.1"/>
      <sheetName val="BHST21.1"/>
      <sheetName val="BHST21.2"/>
      <sheetName val="THUD21.1"/>
      <sheetName val="THUD21.2"/>
      <sheetName val="THUD21.3"/>
      <sheetName val="TKĐH21.1"/>
      <sheetName val="TKĐH21.2"/>
      <sheetName val="ĐCN21.1"/>
      <sheetName val="ĐCN21.2"/>
      <sheetName val="Sheet2"/>
      <sheetName val="TBN21.1"/>
      <sheetName val="TBN21.2"/>
      <sheetName val="CSSĐ21.1"/>
      <sheetName val="CSSĐ21.2"/>
      <sheetName val="CSSĐ21.3"/>
      <sheetName val="TKTT21"/>
      <sheetName val="CKCT21"/>
      <sheetName val="CKĐL21.1"/>
      <sheetName val="CKĐL21.2"/>
      <sheetName val="CNOT21.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ẢNG TỔNG HỢP V-T TOÀN TRƯỜNG"/>
      <sheetName val="Tổng"/>
      <sheetName val="TC21.1"/>
      <sheetName val="TC21.2"/>
      <sheetName val="TC21.3"/>
      <sheetName val="KTDN21"/>
      <sheetName val="LGT21.1"/>
      <sheetName val="BHST21.1"/>
      <sheetName val="BHST21.2"/>
      <sheetName val="THUD21.1"/>
      <sheetName val="THUD21.2"/>
      <sheetName val="THUD21.3"/>
      <sheetName val="TKĐH21.1"/>
      <sheetName val="TKĐH21.2"/>
      <sheetName val="ĐCN21.1"/>
      <sheetName val="ĐCN21.2"/>
      <sheetName val="Sheet2"/>
      <sheetName val="TBN21.1"/>
      <sheetName val="TBN21.2"/>
      <sheetName val="CSSĐ21.1"/>
      <sheetName val="CSSĐ21.2"/>
      <sheetName val="CSSĐ21.3"/>
      <sheetName val="TKTT21"/>
      <sheetName val="CKCT21"/>
      <sheetName val="CKĐL21.1"/>
      <sheetName val="CKĐL21.2"/>
      <sheetName val="CNOT21.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ẢNG TỔNG HỢP V-T TOÀN TRƯỜNG"/>
      <sheetName val="Tổng"/>
      <sheetName val="TC21.1"/>
      <sheetName val="TC21.2"/>
      <sheetName val="TC21.3"/>
      <sheetName val="KTDN21"/>
      <sheetName val="LGT21.1"/>
      <sheetName val="BHST21.1"/>
      <sheetName val="BHST21.2"/>
      <sheetName val="THUD21.1"/>
      <sheetName val="THUD21.2"/>
      <sheetName val="THUD21.3"/>
      <sheetName val="TKĐH21.1"/>
      <sheetName val="TKĐH21.2"/>
      <sheetName val="ĐCN21.1"/>
      <sheetName val="ĐCN21.2"/>
      <sheetName val="Sheet2"/>
      <sheetName val="TBN21.1"/>
      <sheetName val="TBN21.2"/>
      <sheetName val="CSSĐ21.1"/>
      <sheetName val="CSSĐ21.2"/>
      <sheetName val="CSSĐ21.3"/>
      <sheetName val="TKTT21"/>
      <sheetName val="CKCT21"/>
      <sheetName val="CKĐL21.1"/>
      <sheetName val="CKĐL21.2"/>
      <sheetName val="CNOT21.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8.xml"/><Relationship Id="rId1" Type="http://schemas.openxmlformats.org/officeDocument/2006/relationships/printerSettings" Target="../printerSettings/printerSettings13.bin"/><Relationship Id="rId4" Type="http://schemas.openxmlformats.org/officeDocument/2006/relationships/comments" Target="../comments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4.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0"/>
  <sheetViews>
    <sheetView workbookViewId="0">
      <selection activeCell="H17" sqref="H17:M20"/>
    </sheetView>
  </sheetViews>
  <sheetFormatPr defaultRowHeight="15"/>
  <cols>
    <col min="1" max="1" width="5.5" style="77" customWidth="1"/>
    <col min="2" max="2" width="5.1640625" style="77" customWidth="1"/>
    <col min="3" max="3" width="17.33203125" style="86" customWidth="1"/>
    <col min="4" max="7" width="6.5" style="79" customWidth="1"/>
    <col min="8" max="8" width="5.1640625" style="79" customWidth="1"/>
    <col min="9" max="9" width="17.33203125" style="77" customWidth="1"/>
    <col min="10" max="13" width="6.5" style="77" customWidth="1"/>
    <col min="14" max="14" width="5.1640625" style="77" customWidth="1"/>
    <col min="15" max="15" width="17.33203125" style="86" customWidth="1"/>
    <col min="16" max="19" width="6.5" style="77" customWidth="1"/>
    <col min="20" max="20" width="5.1640625" style="77" customWidth="1"/>
    <col min="21" max="21" width="17.33203125" style="77" customWidth="1"/>
    <col min="22" max="25" width="6.5" style="77" customWidth="1"/>
    <col min="26" max="259" width="9.33203125" style="77"/>
    <col min="260" max="260" width="8" style="77" customWidth="1"/>
    <col min="261" max="261" width="16.6640625" style="77" customWidth="1"/>
    <col min="262" max="262" width="16.5" style="77" customWidth="1"/>
    <col min="263" max="263" width="7" style="77" customWidth="1"/>
    <col min="264" max="264" width="15.5" style="77" customWidth="1"/>
    <col min="265" max="265" width="13.6640625" style="77" customWidth="1"/>
    <col min="266" max="266" width="7.83203125" style="77" customWidth="1"/>
    <col min="267" max="267" width="15.1640625" style="77" customWidth="1"/>
    <col min="268" max="268" width="14" style="77" customWidth="1"/>
    <col min="269" max="269" width="7.83203125" style="77" customWidth="1"/>
    <col min="270" max="270" width="16.83203125" style="77" customWidth="1"/>
    <col min="271" max="271" width="13.6640625" style="77" customWidth="1"/>
    <col min="272" max="272" width="8.83203125" style="77" customWidth="1"/>
    <col min="273" max="273" width="15.5" style="77" customWidth="1"/>
    <col min="274" max="274" width="13.83203125" style="77" customWidth="1"/>
    <col min="275" max="515" width="9.33203125" style="77"/>
    <col min="516" max="516" width="8" style="77" customWidth="1"/>
    <col min="517" max="517" width="16.6640625" style="77" customWidth="1"/>
    <col min="518" max="518" width="16.5" style="77" customWidth="1"/>
    <col min="519" max="519" width="7" style="77" customWidth="1"/>
    <col min="520" max="520" width="15.5" style="77" customWidth="1"/>
    <col min="521" max="521" width="13.6640625" style="77" customWidth="1"/>
    <col min="522" max="522" width="7.83203125" style="77" customWidth="1"/>
    <col min="523" max="523" width="15.1640625" style="77" customWidth="1"/>
    <col min="524" max="524" width="14" style="77" customWidth="1"/>
    <col min="525" max="525" width="7.83203125" style="77" customWidth="1"/>
    <col min="526" max="526" width="16.83203125" style="77" customWidth="1"/>
    <col min="527" max="527" width="13.6640625" style="77" customWidth="1"/>
    <col min="528" max="528" width="8.83203125" style="77" customWidth="1"/>
    <col min="529" max="529" width="15.5" style="77" customWidth="1"/>
    <col min="530" max="530" width="13.83203125" style="77" customWidth="1"/>
    <col min="531" max="771" width="9.33203125" style="77"/>
    <col min="772" max="772" width="8" style="77" customWidth="1"/>
    <col min="773" max="773" width="16.6640625" style="77" customWidth="1"/>
    <col min="774" max="774" width="16.5" style="77" customWidth="1"/>
    <col min="775" max="775" width="7" style="77" customWidth="1"/>
    <col min="776" max="776" width="15.5" style="77" customWidth="1"/>
    <col min="777" max="777" width="13.6640625" style="77" customWidth="1"/>
    <col min="778" max="778" width="7.83203125" style="77" customWidth="1"/>
    <col min="779" max="779" width="15.1640625" style="77" customWidth="1"/>
    <col min="780" max="780" width="14" style="77" customWidth="1"/>
    <col min="781" max="781" width="7.83203125" style="77" customWidth="1"/>
    <col min="782" max="782" width="16.83203125" style="77" customWidth="1"/>
    <col min="783" max="783" width="13.6640625" style="77" customWidth="1"/>
    <col min="784" max="784" width="8.83203125" style="77" customWidth="1"/>
    <col min="785" max="785" width="15.5" style="77" customWidth="1"/>
    <col min="786" max="786" width="13.83203125" style="77" customWidth="1"/>
    <col min="787" max="1027" width="9.33203125" style="77"/>
    <col min="1028" max="1028" width="8" style="77" customWidth="1"/>
    <col min="1029" max="1029" width="16.6640625" style="77" customWidth="1"/>
    <col min="1030" max="1030" width="16.5" style="77" customWidth="1"/>
    <col min="1031" max="1031" width="7" style="77" customWidth="1"/>
    <col min="1032" max="1032" width="15.5" style="77" customWidth="1"/>
    <col min="1033" max="1033" width="13.6640625" style="77" customWidth="1"/>
    <col min="1034" max="1034" width="7.83203125" style="77" customWidth="1"/>
    <col min="1035" max="1035" width="15.1640625" style="77" customWidth="1"/>
    <col min="1036" max="1036" width="14" style="77" customWidth="1"/>
    <col min="1037" max="1037" width="7.83203125" style="77" customWidth="1"/>
    <col min="1038" max="1038" width="16.83203125" style="77" customWidth="1"/>
    <col min="1039" max="1039" width="13.6640625" style="77" customWidth="1"/>
    <col min="1040" max="1040" width="8.83203125" style="77" customWidth="1"/>
    <col min="1041" max="1041" width="15.5" style="77" customWidth="1"/>
    <col min="1042" max="1042" width="13.83203125" style="77" customWidth="1"/>
    <col min="1043" max="1283" width="9.33203125" style="77"/>
    <col min="1284" max="1284" width="8" style="77" customWidth="1"/>
    <col min="1285" max="1285" width="16.6640625" style="77" customWidth="1"/>
    <col min="1286" max="1286" width="16.5" style="77" customWidth="1"/>
    <col min="1287" max="1287" width="7" style="77" customWidth="1"/>
    <col min="1288" max="1288" width="15.5" style="77" customWidth="1"/>
    <col min="1289" max="1289" width="13.6640625" style="77" customWidth="1"/>
    <col min="1290" max="1290" width="7.83203125" style="77" customWidth="1"/>
    <col min="1291" max="1291" width="15.1640625" style="77" customWidth="1"/>
    <col min="1292" max="1292" width="14" style="77" customWidth="1"/>
    <col min="1293" max="1293" width="7.83203125" style="77" customWidth="1"/>
    <col min="1294" max="1294" width="16.83203125" style="77" customWidth="1"/>
    <col min="1295" max="1295" width="13.6640625" style="77" customWidth="1"/>
    <col min="1296" max="1296" width="8.83203125" style="77" customWidth="1"/>
    <col min="1297" max="1297" width="15.5" style="77" customWidth="1"/>
    <col min="1298" max="1298" width="13.83203125" style="77" customWidth="1"/>
    <col min="1299" max="1539" width="9.33203125" style="77"/>
    <col min="1540" max="1540" width="8" style="77" customWidth="1"/>
    <col min="1541" max="1541" width="16.6640625" style="77" customWidth="1"/>
    <col min="1542" max="1542" width="16.5" style="77" customWidth="1"/>
    <col min="1543" max="1543" width="7" style="77" customWidth="1"/>
    <col min="1544" max="1544" width="15.5" style="77" customWidth="1"/>
    <col min="1545" max="1545" width="13.6640625" style="77" customWidth="1"/>
    <col min="1546" max="1546" width="7.83203125" style="77" customWidth="1"/>
    <col min="1547" max="1547" width="15.1640625" style="77" customWidth="1"/>
    <col min="1548" max="1548" width="14" style="77" customWidth="1"/>
    <col min="1549" max="1549" width="7.83203125" style="77" customWidth="1"/>
    <col min="1550" max="1550" width="16.83203125" style="77" customWidth="1"/>
    <col min="1551" max="1551" width="13.6640625" style="77" customWidth="1"/>
    <col min="1552" max="1552" width="8.83203125" style="77" customWidth="1"/>
    <col min="1553" max="1553" width="15.5" style="77" customWidth="1"/>
    <col min="1554" max="1554" width="13.83203125" style="77" customWidth="1"/>
    <col min="1555" max="1795" width="9.33203125" style="77"/>
    <col min="1796" max="1796" width="8" style="77" customWidth="1"/>
    <col min="1797" max="1797" width="16.6640625" style="77" customWidth="1"/>
    <col min="1798" max="1798" width="16.5" style="77" customWidth="1"/>
    <col min="1799" max="1799" width="7" style="77" customWidth="1"/>
    <col min="1800" max="1800" width="15.5" style="77" customWidth="1"/>
    <col min="1801" max="1801" width="13.6640625" style="77" customWidth="1"/>
    <col min="1802" max="1802" width="7.83203125" style="77" customWidth="1"/>
    <col min="1803" max="1803" width="15.1640625" style="77" customWidth="1"/>
    <col min="1804" max="1804" width="14" style="77" customWidth="1"/>
    <col min="1805" max="1805" width="7.83203125" style="77" customWidth="1"/>
    <col min="1806" max="1806" width="16.83203125" style="77" customWidth="1"/>
    <col min="1807" max="1807" width="13.6640625" style="77" customWidth="1"/>
    <col min="1808" max="1808" width="8.83203125" style="77" customWidth="1"/>
    <col min="1809" max="1809" width="15.5" style="77" customWidth="1"/>
    <col min="1810" max="1810" width="13.83203125" style="77" customWidth="1"/>
    <col min="1811" max="2051" width="9.33203125" style="77"/>
    <col min="2052" max="2052" width="8" style="77" customWidth="1"/>
    <col min="2053" max="2053" width="16.6640625" style="77" customWidth="1"/>
    <col min="2054" max="2054" width="16.5" style="77" customWidth="1"/>
    <col min="2055" max="2055" width="7" style="77" customWidth="1"/>
    <col min="2056" max="2056" width="15.5" style="77" customWidth="1"/>
    <col min="2057" max="2057" width="13.6640625" style="77" customWidth="1"/>
    <col min="2058" max="2058" width="7.83203125" style="77" customWidth="1"/>
    <col min="2059" max="2059" width="15.1640625" style="77" customWidth="1"/>
    <col min="2060" max="2060" width="14" style="77" customWidth="1"/>
    <col min="2061" max="2061" width="7.83203125" style="77" customWidth="1"/>
    <col min="2062" max="2062" width="16.83203125" style="77" customWidth="1"/>
    <col min="2063" max="2063" width="13.6640625" style="77" customWidth="1"/>
    <col min="2064" max="2064" width="8.83203125" style="77" customWidth="1"/>
    <col min="2065" max="2065" width="15.5" style="77" customWidth="1"/>
    <col min="2066" max="2066" width="13.83203125" style="77" customWidth="1"/>
    <col min="2067" max="2307" width="9.33203125" style="77"/>
    <col min="2308" max="2308" width="8" style="77" customWidth="1"/>
    <col min="2309" max="2309" width="16.6640625" style="77" customWidth="1"/>
    <col min="2310" max="2310" width="16.5" style="77" customWidth="1"/>
    <col min="2311" max="2311" width="7" style="77" customWidth="1"/>
    <col min="2312" max="2312" width="15.5" style="77" customWidth="1"/>
    <col min="2313" max="2313" width="13.6640625" style="77" customWidth="1"/>
    <col min="2314" max="2314" width="7.83203125" style="77" customWidth="1"/>
    <col min="2315" max="2315" width="15.1640625" style="77" customWidth="1"/>
    <col min="2316" max="2316" width="14" style="77" customWidth="1"/>
    <col min="2317" max="2317" width="7.83203125" style="77" customWidth="1"/>
    <col min="2318" max="2318" width="16.83203125" style="77" customWidth="1"/>
    <col min="2319" max="2319" width="13.6640625" style="77" customWidth="1"/>
    <col min="2320" max="2320" width="8.83203125" style="77" customWidth="1"/>
    <col min="2321" max="2321" width="15.5" style="77" customWidth="1"/>
    <col min="2322" max="2322" width="13.83203125" style="77" customWidth="1"/>
    <col min="2323" max="2563" width="9.33203125" style="77"/>
    <col min="2564" max="2564" width="8" style="77" customWidth="1"/>
    <col min="2565" max="2565" width="16.6640625" style="77" customWidth="1"/>
    <col min="2566" max="2566" width="16.5" style="77" customWidth="1"/>
    <col min="2567" max="2567" width="7" style="77" customWidth="1"/>
    <col min="2568" max="2568" width="15.5" style="77" customWidth="1"/>
    <col min="2569" max="2569" width="13.6640625" style="77" customWidth="1"/>
    <col min="2570" max="2570" width="7.83203125" style="77" customWidth="1"/>
    <col min="2571" max="2571" width="15.1640625" style="77" customWidth="1"/>
    <col min="2572" max="2572" width="14" style="77" customWidth="1"/>
    <col min="2573" max="2573" width="7.83203125" style="77" customWidth="1"/>
    <col min="2574" max="2574" width="16.83203125" style="77" customWidth="1"/>
    <col min="2575" max="2575" width="13.6640625" style="77" customWidth="1"/>
    <col min="2576" max="2576" width="8.83203125" style="77" customWidth="1"/>
    <col min="2577" max="2577" width="15.5" style="77" customWidth="1"/>
    <col min="2578" max="2578" width="13.83203125" style="77" customWidth="1"/>
    <col min="2579" max="2819" width="9.33203125" style="77"/>
    <col min="2820" max="2820" width="8" style="77" customWidth="1"/>
    <col min="2821" max="2821" width="16.6640625" style="77" customWidth="1"/>
    <col min="2822" max="2822" width="16.5" style="77" customWidth="1"/>
    <col min="2823" max="2823" width="7" style="77" customWidth="1"/>
    <col min="2824" max="2824" width="15.5" style="77" customWidth="1"/>
    <col min="2825" max="2825" width="13.6640625" style="77" customWidth="1"/>
    <col min="2826" max="2826" width="7.83203125" style="77" customWidth="1"/>
    <col min="2827" max="2827" width="15.1640625" style="77" customWidth="1"/>
    <col min="2828" max="2828" width="14" style="77" customWidth="1"/>
    <col min="2829" max="2829" width="7.83203125" style="77" customWidth="1"/>
    <col min="2830" max="2830" width="16.83203125" style="77" customWidth="1"/>
    <col min="2831" max="2831" width="13.6640625" style="77" customWidth="1"/>
    <col min="2832" max="2832" width="8.83203125" style="77" customWidth="1"/>
    <col min="2833" max="2833" width="15.5" style="77" customWidth="1"/>
    <col min="2834" max="2834" width="13.83203125" style="77" customWidth="1"/>
    <col min="2835" max="3075" width="9.33203125" style="77"/>
    <col min="3076" max="3076" width="8" style="77" customWidth="1"/>
    <col min="3077" max="3077" width="16.6640625" style="77" customWidth="1"/>
    <col min="3078" max="3078" width="16.5" style="77" customWidth="1"/>
    <col min="3079" max="3079" width="7" style="77" customWidth="1"/>
    <col min="3080" max="3080" width="15.5" style="77" customWidth="1"/>
    <col min="3081" max="3081" width="13.6640625" style="77" customWidth="1"/>
    <col min="3082" max="3082" width="7.83203125" style="77" customWidth="1"/>
    <col min="3083" max="3083" width="15.1640625" style="77" customWidth="1"/>
    <col min="3084" max="3084" width="14" style="77" customWidth="1"/>
    <col min="3085" max="3085" width="7.83203125" style="77" customWidth="1"/>
    <col min="3086" max="3086" width="16.83203125" style="77" customWidth="1"/>
    <col min="3087" max="3087" width="13.6640625" style="77" customWidth="1"/>
    <col min="3088" max="3088" width="8.83203125" style="77" customWidth="1"/>
    <col min="3089" max="3089" width="15.5" style="77" customWidth="1"/>
    <col min="3090" max="3090" width="13.83203125" style="77" customWidth="1"/>
    <col min="3091" max="3331" width="9.33203125" style="77"/>
    <col min="3332" max="3332" width="8" style="77" customWidth="1"/>
    <col min="3333" max="3333" width="16.6640625" style="77" customWidth="1"/>
    <col min="3334" max="3334" width="16.5" style="77" customWidth="1"/>
    <col min="3335" max="3335" width="7" style="77" customWidth="1"/>
    <col min="3336" max="3336" width="15.5" style="77" customWidth="1"/>
    <col min="3337" max="3337" width="13.6640625" style="77" customWidth="1"/>
    <col min="3338" max="3338" width="7.83203125" style="77" customWidth="1"/>
    <col min="3339" max="3339" width="15.1640625" style="77" customWidth="1"/>
    <col min="3340" max="3340" width="14" style="77" customWidth="1"/>
    <col min="3341" max="3341" width="7.83203125" style="77" customWidth="1"/>
    <col min="3342" max="3342" width="16.83203125" style="77" customWidth="1"/>
    <col min="3343" max="3343" width="13.6640625" style="77" customWidth="1"/>
    <col min="3344" max="3344" width="8.83203125" style="77" customWidth="1"/>
    <col min="3345" max="3345" width="15.5" style="77" customWidth="1"/>
    <col min="3346" max="3346" width="13.83203125" style="77" customWidth="1"/>
    <col min="3347" max="3587" width="9.33203125" style="77"/>
    <col min="3588" max="3588" width="8" style="77" customWidth="1"/>
    <col min="3589" max="3589" width="16.6640625" style="77" customWidth="1"/>
    <col min="3590" max="3590" width="16.5" style="77" customWidth="1"/>
    <col min="3591" max="3591" width="7" style="77" customWidth="1"/>
    <col min="3592" max="3592" width="15.5" style="77" customWidth="1"/>
    <col min="3593" max="3593" width="13.6640625" style="77" customWidth="1"/>
    <col min="3594" max="3594" width="7.83203125" style="77" customWidth="1"/>
    <col min="3595" max="3595" width="15.1640625" style="77" customWidth="1"/>
    <col min="3596" max="3596" width="14" style="77" customWidth="1"/>
    <col min="3597" max="3597" width="7.83203125" style="77" customWidth="1"/>
    <col min="3598" max="3598" width="16.83203125" style="77" customWidth="1"/>
    <col min="3599" max="3599" width="13.6640625" style="77" customWidth="1"/>
    <col min="3600" max="3600" width="8.83203125" style="77" customWidth="1"/>
    <col min="3601" max="3601" width="15.5" style="77" customWidth="1"/>
    <col min="3602" max="3602" width="13.83203125" style="77" customWidth="1"/>
    <col min="3603" max="3843" width="9.33203125" style="77"/>
    <col min="3844" max="3844" width="8" style="77" customWidth="1"/>
    <col min="3845" max="3845" width="16.6640625" style="77" customWidth="1"/>
    <col min="3846" max="3846" width="16.5" style="77" customWidth="1"/>
    <col min="3847" max="3847" width="7" style="77" customWidth="1"/>
    <col min="3848" max="3848" width="15.5" style="77" customWidth="1"/>
    <col min="3849" max="3849" width="13.6640625" style="77" customWidth="1"/>
    <col min="3850" max="3850" width="7.83203125" style="77" customWidth="1"/>
    <col min="3851" max="3851" width="15.1640625" style="77" customWidth="1"/>
    <col min="3852" max="3852" width="14" style="77" customWidth="1"/>
    <col min="3853" max="3853" width="7.83203125" style="77" customWidth="1"/>
    <col min="3854" max="3854" width="16.83203125" style="77" customWidth="1"/>
    <col min="3855" max="3855" width="13.6640625" style="77" customWidth="1"/>
    <col min="3856" max="3856" width="8.83203125" style="77" customWidth="1"/>
    <col min="3857" max="3857" width="15.5" style="77" customWidth="1"/>
    <col min="3858" max="3858" width="13.83203125" style="77" customWidth="1"/>
    <col min="3859" max="4099" width="9.33203125" style="77"/>
    <col min="4100" max="4100" width="8" style="77" customWidth="1"/>
    <col min="4101" max="4101" width="16.6640625" style="77" customWidth="1"/>
    <col min="4102" max="4102" width="16.5" style="77" customWidth="1"/>
    <col min="4103" max="4103" width="7" style="77" customWidth="1"/>
    <col min="4104" max="4104" width="15.5" style="77" customWidth="1"/>
    <col min="4105" max="4105" width="13.6640625" style="77" customWidth="1"/>
    <col min="4106" max="4106" width="7.83203125" style="77" customWidth="1"/>
    <col min="4107" max="4107" width="15.1640625" style="77" customWidth="1"/>
    <col min="4108" max="4108" width="14" style="77" customWidth="1"/>
    <col min="4109" max="4109" width="7.83203125" style="77" customWidth="1"/>
    <col min="4110" max="4110" width="16.83203125" style="77" customWidth="1"/>
    <col min="4111" max="4111" width="13.6640625" style="77" customWidth="1"/>
    <col min="4112" max="4112" width="8.83203125" style="77" customWidth="1"/>
    <col min="4113" max="4113" width="15.5" style="77" customWidth="1"/>
    <col min="4114" max="4114" width="13.83203125" style="77" customWidth="1"/>
    <col min="4115" max="4355" width="9.33203125" style="77"/>
    <col min="4356" max="4356" width="8" style="77" customWidth="1"/>
    <col min="4357" max="4357" width="16.6640625" style="77" customWidth="1"/>
    <col min="4358" max="4358" width="16.5" style="77" customWidth="1"/>
    <col min="4359" max="4359" width="7" style="77" customWidth="1"/>
    <col min="4360" max="4360" width="15.5" style="77" customWidth="1"/>
    <col min="4361" max="4361" width="13.6640625" style="77" customWidth="1"/>
    <col min="4362" max="4362" width="7.83203125" style="77" customWidth="1"/>
    <col min="4363" max="4363" width="15.1640625" style="77" customWidth="1"/>
    <col min="4364" max="4364" width="14" style="77" customWidth="1"/>
    <col min="4365" max="4365" width="7.83203125" style="77" customWidth="1"/>
    <col min="4366" max="4366" width="16.83203125" style="77" customWidth="1"/>
    <col min="4367" max="4367" width="13.6640625" style="77" customWidth="1"/>
    <col min="4368" max="4368" width="8.83203125" style="77" customWidth="1"/>
    <col min="4369" max="4369" width="15.5" style="77" customWidth="1"/>
    <col min="4370" max="4370" width="13.83203125" style="77" customWidth="1"/>
    <col min="4371" max="4611" width="9.33203125" style="77"/>
    <col min="4612" max="4612" width="8" style="77" customWidth="1"/>
    <col min="4613" max="4613" width="16.6640625" style="77" customWidth="1"/>
    <col min="4614" max="4614" width="16.5" style="77" customWidth="1"/>
    <col min="4615" max="4615" width="7" style="77" customWidth="1"/>
    <col min="4616" max="4616" width="15.5" style="77" customWidth="1"/>
    <col min="4617" max="4617" width="13.6640625" style="77" customWidth="1"/>
    <col min="4618" max="4618" width="7.83203125" style="77" customWidth="1"/>
    <col min="4619" max="4619" width="15.1640625" style="77" customWidth="1"/>
    <col min="4620" max="4620" width="14" style="77" customWidth="1"/>
    <col min="4621" max="4621" width="7.83203125" style="77" customWidth="1"/>
    <col min="4622" max="4622" width="16.83203125" style="77" customWidth="1"/>
    <col min="4623" max="4623" width="13.6640625" style="77" customWidth="1"/>
    <col min="4624" max="4624" width="8.83203125" style="77" customWidth="1"/>
    <col min="4625" max="4625" width="15.5" style="77" customWidth="1"/>
    <col min="4626" max="4626" width="13.83203125" style="77" customWidth="1"/>
    <col min="4627" max="4867" width="9.33203125" style="77"/>
    <col min="4868" max="4868" width="8" style="77" customWidth="1"/>
    <col min="4869" max="4869" width="16.6640625" style="77" customWidth="1"/>
    <col min="4870" max="4870" width="16.5" style="77" customWidth="1"/>
    <col min="4871" max="4871" width="7" style="77" customWidth="1"/>
    <col min="4872" max="4872" width="15.5" style="77" customWidth="1"/>
    <col min="4873" max="4873" width="13.6640625" style="77" customWidth="1"/>
    <col min="4874" max="4874" width="7.83203125" style="77" customWidth="1"/>
    <col min="4875" max="4875" width="15.1640625" style="77" customWidth="1"/>
    <col min="4876" max="4876" width="14" style="77" customWidth="1"/>
    <col min="4877" max="4877" width="7.83203125" style="77" customWidth="1"/>
    <col min="4878" max="4878" width="16.83203125" style="77" customWidth="1"/>
    <col min="4879" max="4879" width="13.6640625" style="77" customWidth="1"/>
    <col min="4880" max="4880" width="8.83203125" style="77" customWidth="1"/>
    <col min="4881" max="4881" width="15.5" style="77" customWidth="1"/>
    <col min="4882" max="4882" width="13.83203125" style="77" customWidth="1"/>
    <col min="4883" max="5123" width="9.33203125" style="77"/>
    <col min="5124" max="5124" width="8" style="77" customWidth="1"/>
    <col min="5125" max="5125" width="16.6640625" style="77" customWidth="1"/>
    <col min="5126" max="5126" width="16.5" style="77" customWidth="1"/>
    <col min="5127" max="5127" width="7" style="77" customWidth="1"/>
    <col min="5128" max="5128" width="15.5" style="77" customWidth="1"/>
    <col min="5129" max="5129" width="13.6640625" style="77" customWidth="1"/>
    <col min="5130" max="5130" width="7.83203125" style="77" customWidth="1"/>
    <col min="5131" max="5131" width="15.1640625" style="77" customWidth="1"/>
    <col min="5132" max="5132" width="14" style="77" customWidth="1"/>
    <col min="5133" max="5133" width="7.83203125" style="77" customWidth="1"/>
    <col min="5134" max="5134" width="16.83203125" style="77" customWidth="1"/>
    <col min="5135" max="5135" width="13.6640625" style="77" customWidth="1"/>
    <col min="5136" max="5136" width="8.83203125" style="77" customWidth="1"/>
    <col min="5137" max="5137" width="15.5" style="77" customWidth="1"/>
    <col min="5138" max="5138" width="13.83203125" style="77" customWidth="1"/>
    <col min="5139" max="5379" width="9.33203125" style="77"/>
    <col min="5380" max="5380" width="8" style="77" customWidth="1"/>
    <col min="5381" max="5381" width="16.6640625" style="77" customWidth="1"/>
    <col min="5382" max="5382" width="16.5" style="77" customWidth="1"/>
    <col min="5383" max="5383" width="7" style="77" customWidth="1"/>
    <col min="5384" max="5384" width="15.5" style="77" customWidth="1"/>
    <col min="5385" max="5385" width="13.6640625" style="77" customWidth="1"/>
    <col min="5386" max="5386" width="7.83203125" style="77" customWidth="1"/>
    <col min="5387" max="5387" width="15.1640625" style="77" customWidth="1"/>
    <col min="5388" max="5388" width="14" style="77" customWidth="1"/>
    <col min="5389" max="5389" width="7.83203125" style="77" customWidth="1"/>
    <col min="5390" max="5390" width="16.83203125" style="77" customWidth="1"/>
    <col min="5391" max="5391" width="13.6640625" style="77" customWidth="1"/>
    <col min="5392" max="5392" width="8.83203125" style="77" customWidth="1"/>
    <col min="5393" max="5393" width="15.5" style="77" customWidth="1"/>
    <col min="5394" max="5394" width="13.83203125" style="77" customWidth="1"/>
    <col min="5395" max="5635" width="9.33203125" style="77"/>
    <col min="5636" max="5636" width="8" style="77" customWidth="1"/>
    <col min="5637" max="5637" width="16.6640625" style="77" customWidth="1"/>
    <col min="5638" max="5638" width="16.5" style="77" customWidth="1"/>
    <col min="5639" max="5639" width="7" style="77" customWidth="1"/>
    <col min="5640" max="5640" width="15.5" style="77" customWidth="1"/>
    <col min="5641" max="5641" width="13.6640625" style="77" customWidth="1"/>
    <col min="5642" max="5642" width="7.83203125" style="77" customWidth="1"/>
    <col min="5643" max="5643" width="15.1640625" style="77" customWidth="1"/>
    <col min="5644" max="5644" width="14" style="77" customWidth="1"/>
    <col min="5645" max="5645" width="7.83203125" style="77" customWidth="1"/>
    <col min="5646" max="5646" width="16.83203125" style="77" customWidth="1"/>
    <col min="5647" max="5647" width="13.6640625" style="77" customWidth="1"/>
    <col min="5648" max="5648" width="8.83203125" style="77" customWidth="1"/>
    <col min="5649" max="5649" width="15.5" style="77" customWidth="1"/>
    <col min="5650" max="5650" width="13.83203125" style="77" customWidth="1"/>
    <col min="5651" max="5891" width="9.33203125" style="77"/>
    <col min="5892" max="5892" width="8" style="77" customWidth="1"/>
    <col min="5893" max="5893" width="16.6640625" style="77" customWidth="1"/>
    <col min="5894" max="5894" width="16.5" style="77" customWidth="1"/>
    <col min="5895" max="5895" width="7" style="77" customWidth="1"/>
    <col min="5896" max="5896" width="15.5" style="77" customWidth="1"/>
    <col min="5897" max="5897" width="13.6640625" style="77" customWidth="1"/>
    <col min="5898" max="5898" width="7.83203125" style="77" customWidth="1"/>
    <col min="5899" max="5899" width="15.1640625" style="77" customWidth="1"/>
    <col min="5900" max="5900" width="14" style="77" customWidth="1"/>
    <col min="5901" max="5901" width="7.83203125" style="77" customWidth="1"/>
    <col min="5902" max="5902" width="16.83203125" style="77" customWidth="1"/>
    <col min="5903" max="5903" width="13.6640625" style="77" customWidth="1"/>
    <col min="5904" max="5904" width="8.83203125" style="77" customWidth="1"/>
    <col min="5905" max="5905" width="15.5" style="77" customWidth="1"/>
    <col min="5906" max="5906" width="13.83203125" style="77" customWidth="1"/>
    <col min="5907" max="6147" width="9.33203125" style="77"/>
    <col min="6148" max="6148" width="8" style="77" customWidth="1"/>
    <col min="6149" max="6149" width="16.6640625" style="77" customWidth="1"/>
    <col min="6150" max="6150" width="16.5" style="77" customWidth="1"/>
    <col min="6151" max="6151" width="7" style="77" customWidth="1"/>
    <col min="6152" max="6152" width="15.5" style="77" customWidth="1"/>
    <col min="6153" max="6153" width="13.6640625" style="77" customWidth="1"/>
    <col min="6154" max="6154" width="7.83203125" style="77" customWidth="1"/>
    <col min="6155" max="6155" width="15.1640625" style="77" customWidth="1"/>
    <col min="6156" max="6156" width="14" style="77" customWidth="1"/>
    <col min="6157" max="6157" width="7.83203125" style="77" customWidth="1"/>
    <col min="6158" max="6158" width="16.83203125" style="77" customWidth="1"/>
    <col min="6159" max="6159" width="13.6640625" style="77" customWidth="1"/>
    <col min="6160" max="6160" width="8.83203125" style="77" customWidth="1"/>
    <col min="6161" max="6161" width="15.5" style="77" customWidth="1"/>
    <col min="6162" max="6162" width="13.83203125" style="77" customWidth="1"/>
    <col min="6163" max="6403" width="9.33203125" style="77"/>
    <col min="6404" max="6404" width="8" style="77" customWidth="1"/>
    <col min="6405" max="6405" width="16.6640625" style="77" customWidth="1"/>
    <col min="6406" max="6406" width="16.5" style="77" customWidth="1"/>
    <col min="6407" max="6407" width="7" style="77" customWidth="1"/>
    <col min="6408" max="6408" width="15.5" style="77" customWidth="1"/>
    <col min="6409" max="6409" width="13.6640625" style="77" customWidth="1"/>
    <col min="6410" max="6410" width="7.83203125" style="77" customWidth="1"/>
    <col min="6411" max="6411" width="15.1640625" style="77" customWidth="1"/>
    <col min="6412" max="6412" width="14" style="77" customWidth="1"/>
    <col min="6413" max="6413" width="7.83203125" style="77" customWidth="1"/>
    <col min="6414" max="6414" width="16.83203125" style="77" customWidth="1"/>
    <col min="6415" max="6415" width="13.6640625" style="77" customWidth="1"/>
    <col min="6416" max="6416" width="8.83203125" style="77" customWidth="1"/>
    <col min="6417" max="6417" width="15.5" style="77" customWidth="1"/>
    <col min="6418" max="6418" width="13.83203125" style="77" customWidth="1"/>
    <col min="6419" max="6659" width="9.33203125" style="77"/>
    <col min="6660" max="6660" width="8" style="77" customWidth="1"/>
    <col min="6661" max="6661" width="16.6640625" style="77" customWidth="1"/>
    <col min="6662" max="6662" width="16.5" style="77" customWidth="1"/>
    <col min="6663" max="6663" width="7" style="77" customWidth="1"/>
    <col min="6664" max="6664" width="15.5" style="77" customWidth="1"/>
    <col min="6665" max="6665" width="13.6640625" style="77" customWidth="1"/>
    <col min="6666" max="6666" width="7.83203125" style="77" customWidth="1"/>
    <col min="6667" max="6667" width="15.1640625" style="77" customWidth="1"/>
    <col min="6668" max="6668" width="14" style="77" customWidth="1"/>
    <col min="6669" max="6669" width="7.83203125" style="77" customWidth="1"/>
    <col min="6670" max="6670" width="16.83203125" style="77" customWidth="1"/>
    <col min="6671" max="6671" width="13.6640625" style="77" customWidth="1"/>
    <col min="6672" max="6672" width="8.83203125" style="77" customWidth="1"/>
    <col min="6673" max="6673" width="15.5" style="77" customWidth="1"/>
    <col min="6674" max="6674" width="13.83203125" style="77" customWidth="1"/>
    <col min="6675" max="6915" width="9.33203125" style="77"/>
    <col min="6916" max="6916" width="8" style="77" customWidth="1"/>
    <col min="6917" max="6917" width="16.6640625" style="77" customWidth="1"/>
    <col min="6918" max="6918" width="16.5" style="77" customWidth="1"/>
    <col min="6919" max="6919" width="7" style="77" customWidth="1"/>
    <col min="6920" max="6920" width="15.5" style="77" customWidth="1"/>
    <col min="6921" max="6921" width="13.6640625" style="77" customWidth="1"/>
    <col min="6922" max="6922" width="7.83203125" style="77" customWidth="1"/>
    <col min="6923" max="6923" width="15.1640625" style="77" customWidth="1"/>
    <col min="6924" max="6924" width="14" style="77" customWidth="1"/>
    <col min="6925" max="6925" width="7.83203125" style="77" customWidth="1"/>
    <col min="6926" max="6926" width="16.83203125" style="77" customWidth="1"/>
    <col min="6927" max="6927" width="13.6640625" style="77" customWidth="1"/>
    <col min="6928" max="6928" width="8.83203125" style="77" customWidth="1"/>
    <col min="6929" max="6929" width="15.5" style="77" customWidth="1"/>
    <col min="6930" max="6930" width="13.83203125" style="77" customWidth="1"/>
    <col min="6931" max="7171" width="9.33203125" style="77"/>
    <col min="7172" max="7172" width="8" style="77" customWidth="1"/>
    <col min="7173" max="7173" width="16.6640625" style="77" customWidth="1"/>
    <col min="7174" max="7174" width="16.5" style="77" customWidth="1"/>
    <col min="7175" max="7175" width="7" style="77" customWidth="1"/>
    <col min="7176" max="7176" width="15.5" style="77" customWidth="1"/>
    <col min="7177" max="7177" width="13.6640625" style="77" customWidth="1"/>
    <col min="7178" max="7178" width="7.83203125" style="77" customWidth="1"/>
    <col min="7179" max="7179" width="15.1640625" style="77" customWidth="1"/>
    <col min="7180" max="7180" width="14" style="77" customWidth="1"/>
    <col min="7181" max="7181" width="7.83203125" style="77" customWidth="1"/>
    <col min="7182" max="7182" width="16.83203125" style="77" customWidth="1"/>
    <col min="7183" max="7183" width="13.6640625" style="77" customWidth="1"/>
    <col min="7184" max="7184" width="8.83203125" style="77" customWidth="1"/>
    <col min="7185" max="7185" width="15.5" style="77" customWidth="1"/>
    <col min="7186" max="7186" width="13.83203125" style="77" customWidth="1"/>
    <col min="7187" max="7427" width="9.33203125" style="77"/>
    <col min="7428" max="7428" width="8" style="77" customWidth="1"/>
    <col min="7429" max="7429" width="16.6640625" style="77" customWidth="1"/>
    <col min="7430" max="7430" width="16.5" style="77" customWidth="1"/>
    <col min="7431" max="7431" width="7" style="77" customWidth="1"/>
    <col min="7432" max="7432" width="15.5" style="77" customWidth="1"/>
    <col min="7433" max="7433" width="13.6640625" style="77" customWidth="1"/>
    <col min="7434" max="7434" width="7.83203125" style="77" customWidth="1"/>
    <col min="7435" max="7435" width="15.1640625" style="77" customWidth="1"/>
    <col min="7436" max="7436" width="14" style="77" customWidth="1"/>
    <col min="7437" max="7437" width="7.83203125" style="77" customWidth="1"/>
    <col min="7438" max="7438" width="16.83203125" style="77" customWidth="1"/>
    <col min="7439" max="7439" width="13.6640625" style="77" customWidth="1"/>
    <col min="7440" max="7440" width="8.83203125" style="77" customWidth="1"/>
    <col min="7441" max="7441" width="15.5" style="77" customWidth="1"/>
    <col min="7442" max="7442" width="13.83203125" style="77" customWidth="1"/>
    <col min="7443" max="7683" width="9.33203125" style="77"/>
    <col min="7684" max="7684" width="8" style="77" customWidth="1"/>
    <col min="7685" max="7685" width="16.6640625" style="77" customWidth="1"/>
    <col min="7686" max="7686" width="16.5" style="77" customWidth="1"/>
    <col min="7687" max="7687" width="7" style="77" customWidth="1"/>
    <col min="7688" max="7688" width="15.5" style="77" customWidth="1"/>
    <col min="7689" max="7689" width="13.6640625" style="77" customWidth="1"/>
    <col min="7690" max="7690" width="7.83203125" style="77" customWidth="1"/>
    <col min="7691" max="7691" width="15.1640625" style="77" customWidth="1"/>
    <col min="7692" max="7692" width="14" style="77" customWidth="1"/>
    <col min="7693" max="7693" width="7.83203125" style="77" customWidth="1"/>
    <col min="7694" max="7694" width="16.83203125" style="77" customWidth="1"/>
    <col min="7695" max="7695" width="13.6640625" style="77" customWidth="1"/>
    <col min="7696" max="7696" width="8.83203125" style="77" customWidth="1"/>
    <col min="7697" max="7697" width="15.5" style="77" customWidth="1"/>
    <col min="7698" max="7698" width="13.83203125" style="77" customWidth="1"/>
    <col min="7699" max="7939" width="9.33203125" style="77"/>
    <col min="7940" max="7940" width="8" style="77" customWidth="1"/>
    <col min="7941" max="7941" width="16.6640625" style="77" customWidth="1"/>
    <col min="7942" max="7942" width="16.5" style="77" customWidth="1"/>
    <col min="7943" max="7943" width="7" style="77" customWidth="1"/>
    <col min="7944" max="7944" width="15.5" style="77" customWidth="1"/>
    <col min="7945" max="7945" width="13.6640625" style="77" customWidth="1"/>
    <col min="7946" max="7946" width="7.83203125" style="77" customWidth="1"/>
    <col min="7947" max="7947" width="15.1640625" style="77" customWidth="1"/>
    <col min="7948" max="7948" width="14" style="77" customWidth="1"/>
    <col min="7949" max="7949" width="7.83203125" style="77" customWidth="1"/>
    <col min="7950" max="7950" width="16.83203125" style="77" customWidth="1"/>
    <col min="7951" max="7951" width="13.6640625" style="77" customWidth="1"/>
    <col min="7952" max="7952" width="8.83203125" style="77" customWidth="1"/>
    <col min="7953" max="7953" width="15.5" style="77" customWidth="1"/>
    <col min="7954" max="7954" width="13.83203125" style="77" customWidth="1"/>
    <col min="7955" max="8195" width="9.33203125" style="77"/>
    <col min="8196" max="8196" width="8" style="77" customWidth="1"/>
    <col min="8197" max="8197" width="16.6640625" style="77" customWidth="1"/>
    <col min="8198" max="8198" width="16.5" style="77" customWidth="1"/>
    <col min="8199" max="8199" width="7" style="77" customWidth="1"/>
    <col min="8200" max="8200" width="15.5" style="77" customWidth="1"/>
    <col min="8201" max="8201" width="13.6640625" style="77" customWidth="1"/>
    <col min="8202" max="8202" width="7.83203125" style="77" customWidth="1"/>
    <col min="8203" max="8203" width="15.1640625" style="77" customWidth="1"/>
    <col min="8204" max="8204" width="14" style="77" customWidth="1"/>
    <col min="8205" max="8205" width="7.83203125" style="77" customWidth="1"/>
    <col min="8206" max="8206" width="16.83203125" style="77" customWidth="1"/>
    <col min="8207" max="8207" width="13.6640625" style="77" customWidth="1"/>
    <col min="8208" max="8208" width="8.83203125" style="77" customWidth="1"/>
    <col min="8209" max="8209" width="15.5" style="77" customWidth="1"/>
    <col min="8210" max="8210" width="13.83203125" style="77" customWidth="1"/>
    <col min="8211" max="8451" width="9.33203125" style="77"/>
    <col min="8452" max="8452" width="8" style="77" customWidth="1"/>
    <col min="8453" max="8453" width="16.6640625" style="77" customWidth="1"/>
    <col min="8454" max="8454" width="16.5" style="77" customWidth="1"/>
    <col min="8455" max="8455" width="7" style="77" customWidth="1"/>
    <col min="8456" max="8456" width="15.5" style="77" customWidth="1"/>
    <col min="8457" max="8457" width="13.6640625" style="77" customWidth="1"/>
    <col min="8458" max="8458" width="7.83203125" style="77" customWidth="1"/>
    <col min="8459" max="8459" width="15.1640625" style="77" customWidth="1"/>
    <col min="8460" max="8460" width="14" style="77" customWidth="1"/>
    <col min="8461" max="8461" width="7.83203125" style="77" customWidth="1"/>
    <col min="8462" max="8462" width="16.83203125" style="77" customWidth="1"/>
    <col min="8463" max="8463" width="13.6640625" style="77" customWidth="1"/>
    <col min="8464" max="8464" width="8.83203125" style="77" customWidth="1"/>
    <col min="8465" max="8465" width="15.5" style="77" customWidth="1"/>
    <col min="8466" max="8466" width="13.83203125" style="77" customWidth="1"/>
    <col min="8467" max="8707" width="9.33203125" style="77"/>
    <col min="8708" max="8708" width="8" style="77" customWidth="1"/>
    <col min="8709" max="8709" width="16.6640625" style="77" customWidth="1"/>
    <col min="8710" max="8710" width="16.5" style="77" customWidth="1"/>
    <col min="8711" max="8711" width="7" style="77" customWidth="1"/>
    <col min="8712" max="8712" width="15.5" style="77" customWidth="1"/>
    <col min="8713" max="8713" width="13.6640625" style="77" customWidth="1"/>
    <col min="8714" max="8714" width="7.83203125" style="77" customWidth="1"/>
    <col min="8715" max="8715" width="15.1640625" style="77" customWidth="1"/>
    <col min="8716" max="8716" width="14" style="77" customWidth="1"/>
    <col min="8717" max="8717" width="7.83203125" style="77" customWidth="1"/>
    <col min="8718" max="8718" width="16.83203125" style="77" customWidth="1"/>
    <col min="8719" max="8719" width="13.6640625" style="77" customWidth="1"/>
    <col min="8720" max="8720" width="8.83203125" style="77" customWidth="1"/>
    <col min="8721" max="8721" width="15.5" style="77" customWidth="1"/>
    <col min="8722" max="8722" width="13.83203125" style="77" customWidth="1"/>
    <col min="8723" max="8963" width="9.33203125" style="77"/>
    <col min="8964" max="8964" width="8" style="77" customWidth="1"/>
    <col min="8965" max="8965" width="16.6640625" style="77" customWidth="1"/>
    <col min="8966" max="8966" width="16.5" style="77" customWidth="1"/>
    <col min="8967" max="8967" width="7" style="77" customWidth="1"/>
    <col min="8968" max="8968" width="15.5" style="77" customWidth="1"/>
    <col min="8969" max="8969" width="13.6640625" style="77" customWidth="1"/>
    <col min="8970" max="8970" width="7.83203125" style="77" customWidth="1"/>
    <col min="8971" max="8971" width="15.1640625" style="77" customWidth="1"/>
    <col min="8972" max="8972" width="14" style="77" customWidth="1"/>
    <col min="8973" max="8973" width="7.83203125" style="77" customWidth="1"/>
    <col min="8974" max="8974" width="16.83203125" style="77" customWidth="1"/>
    <col min="8975" max="8975" width="13.6640625" style="77" customWidth="1"/>
    <col min="8976" max="8976" width="8.83203125" style="77" customWidth="1"/>
    <col min="8977" max="8977" width="15.5" style="77" customWidth="1"/>
    <col min="8978" max="8978" width="13.83203125" style="77" customWidth="1"/>
    <col min="8979" max="9219" width="9.33203125" style="77"/>
    <col min="9220" max="9220" width="8" style="77" customWidth="1"/>
    <col min="9221" max="9221" width="16.6640625" style="77" customWidth="1"/>
    <col min="9222" max="9222" width="16.5" style="77" customWidth="1"/>
    <col min="9223" max="9223" width="7" style="77" customWidth="1"/>
    <col min="9224" max="9224" width="15.5" style="77" customWidth="1"/>
    <col min="9225" max="9225" width="13.6640625" style="77" customWidth="1"/>
    <col min="9226" max="9226" width="7.83203125" style="77" customWidth="1"/>
    <col min="9227" max="9227" width="15.1640625" style="77" customWidth="1"/>
    <col min="9228" max="9228" width="14" style="77" customWidth="1"/>
    <col min="9229" max="9229" width="7.83203125" style="77" customWidth="1"/>
    <col min="9230" max="9230" width="16.83203125" style="77" customWidth="1"/>
    <col min="9231" max="9231" width="13.6640625" style="77" customWidth="1"/>
    <col min="9232" max="9232" width="8.83203125" style="77" customWidth="1"/>
    <col min="9233" max="9233" width="15.5" style="77" customWidth="1"/>
    <col min="9234" max="9234" width="13.83203125" style="77" customWidth="1"/>
    <col min="9235" max="9475" width="9.33203125" style="77"/>
    <col min="9476" max="9476" width="8" style="77" customWidth="1"/>
    <col min="9477" max="9477" width="16.6640625" style="77" customWidth="1"/>
    <col min="9478" max="9478" width="16.5" style="77" customWidth="1"/>
    <col min="9479" max="9479" width="7" style="77" customWidth="1"/>
    <col min="9480" max="9480" width="15.5" style="77" customWidth="1"/>
    <col min="9481" max="9481" width="13.6640625" style="77" customWidth="1"/>
    <col min="9482" max="9482" width="7.83203125" style="77" customWidth="1"/>
    <col min="9483" max="9483" width="15.1640625" style="77" customWidth="1"/>
    <col min="9484" max="9484" width="14" style="77" customWidth="1"/>
    <col min="9485" max="9485" width="7.83203125" style="77" customWidth="1"/>
    <col min="9486" max="9486" width="16.83203125" style="77" customWidth="1"/>
    <col min="9487" max="9487" width="13.6640625" style="77" customWidth="1"/>
    <col min="9488" max="9488" width="8.83203125" style="77" customWidth="1"/>
    <col min="9489" max="9489" width="15.5" style="77" customWidth="1"/>
    <col min="9490" max="9490" width="13.83203125" style="77" customWidth="1"/>
    <col min="9491" max="9731" width="9.33203125" style="77"/>
    <col min="9732" max="9732" width="8" style="77" customWidth="1"/>
    <col min="9733" max="9733" width="16.6640625" style="77" customWidth="1"/>
    <col min="9734" max="9734" width="16.5" style="77" customWidth="1"/>
    <col min="9735" max="9735" width="7" style="77" customWidth="1"/>
    <col min="9736" max="9736" width="15.5" style="77" customWidth="1"/>
    <col min="9737" max="9737" width="13.6640625" style="77" customWidth="1"/>
    <col min="9738" max="9738" width="7.83203125" style="77" customWidth="1"/>
    <col min="9739" max="9739" width="15.1640625" style="77" customWidth="1"/>
    <col min="9740" max="9740" width="14" style="77" customWidth="1"/>
    <col min="9741" max="9741" width="7.83203125" style="77" customWidth="1"/>
    <col min="9742" max="9742" width="16.83203125" style="77" customWidth="1"/>
    <col min="9743" max="9743" width="13.6640625" style="77" customWidth="1"/>
    <col min="9744" max="9744" width="8.83203125" style="77" customWidth="1"/>
    <col min="9745" max="9745" width="15.5" style="77" customWidth="1"/>
    <col min="9746" max="9746" width="13.83203125" style="77" customWidth="1"/>
    <col min="9747" max="9987" width="9.33203125" style="77"/>
    <col min="9988" max="9988" width="8" style="77" customWidth="1"/>
    <col min="9989" max="9989" width="16.6640625" style="77" customWidth="1"/>
    <col min="9990" max="9990" width="16.5" style="77" customWidth="1"/>
    <col min="9991" max="9991" width="7" style="77" customWidth="1"/>
    <col min="9992" max="9992" width="15.5" style="77" customWidth="1"/>
    <col min="9993" max="9993" width="13.6640625" style="77" customWidth="1"/>
    <col min="9994" max="9994" width="7.83203125" style="77" customWidth="1"/>
    <col min="9995" max="9995" width="15.1640625" style="77" customWidth="1"/>
    <col min="9996" max="9996" width="14" style="77" customWidth="1"/>
    <col min="9997" max="9997" width="7.83203125" style="77" customWidth="1"/>
    <col min="9998" max="9998" width="16.83203125" style="77" customWidth="1"/>
    <col min="9999" max="9999" width="13.6640625" style="77" customWidth="1"/>
    <col min="10000" max="10000" width="8.83203125" style="77" customWidth="1"/>
    <col min="10001" max="10001" width="15.5" style="77" customWidth="1"/>
    <col min="10002" max="10002" width="13.83203125" style="77" customWidth="1"/>
    <col min="10003" max="10243" width="9.33203125" style="77"/>
    <col min="10244" max="10244" width="8" style="77" customWidth="1"/>
    <col min="10245" max="10245" width="16.6640625" style="77" customWidth="1"/>
    <col min="10246" max="10246" width="16.5" style="77" customWidth="1"/>
    <col min="10247" max="10247" width="7" style="77" customWidth="1"/>
    <col min="10248" max="10248" width="15.5" style="77" customWidth="1"/>
    <col min="10249" max="10249" width="13.6640625" style="77" customWidth="1"/>
    <col min="10250" max="10250" width="7.83203125" style="77" customWidth="1"/>
    <col min="10251" max="10251" width="15.1640625" style="77" customWidth="1"/>
    <col min="10252" max="10252" width="14" style="77" customWidth="1"/>
    <col min="10253" max="10253" width="7.83203125" style="77" customWidth="1"/>
    <col min="10254" max="10254" width="16.83203125" style="77" customWidth="1"/>
    <col min="10255" max="10255" width="13.6640625" style="77" customWidth="1"/>
    <col min="10256" max="10256" width="8.83203125" style="77" customWidth="1"/>
    <col min="10257" max="10257" width="15.5" style="77" customWidth="1"/>
    <col min="10258" max="10258" width="13.83203125" style="77" customWidth="1"/>
    <col min="10259" max="10499" width="9.33203125" style="77"/>
    <col min="10500" max="10500" width="8" style="77" customWidth="1"/>
    <col min="10501" max="10501" width="16.6640625" style="77" customWidth="1"/>
    <col min="10502" max="10502" width="16.5" style="77" customWidth="1"/>
    <col min="10503" max="10503" width="7" style="77" customWidth="1"/>
    <col min="10504" max="10504" width="15.5" style="77" customWidth="1"/>
    <col min="10505" max="10505" width="13.6640625" style="77" customWidth="1"/>
    <col min="10506" max="10506" width="7.83203125" style="77" customWidth="1"/>
    <col min="10507" max="10507" width="15.1640625" style="77" customWidth="1"/>
    <col min="10508" max="10508" width="14" style="77" customWidth="1"/>
    <col min="10509" max="10509" width="7.83203125" style="77" customWidth="1"/>
    <col min="10510" max="10510" width="16.83203125" style="77" customWidth="1"/>
    <col min="10511" max="10511" width="13.6640625" style="77" customWidth="1"/>
    <col min="10512" max="10512" width="8.83203125" style="77" customWidth="1"/>
    <col min="10513" max="10513" width="15.5" style="77" customWidth="1"/>
    <col min="10514" max="10514" width="13.83203125" style="77" customWidth="1"/>
    <col min="10515" max="10755" width="9.33203125" style="77"/>
    <col min="10756" max="10756" width="8" style="77" customWidth="1"/>
    <col min="10757" max="10757" width="16.6640625" style="77" customWidth="1"/>
    <col min="10758" max="10758" width="16.5" style="77" customWidth="1"/>
    <col min="10759" max="10759" width="7" style="77" customWidth="1"/>
    <col min="10760" max="10760" width="15.5" style="77" customWidth="1"/>
    <col min="10761" max="10761" width="13.6640625" style="77" customWidth="1"/>
    <col min="10762" max="10762" width="7.83203125" style="77" customWidth="1"/>
    <col min="10763" max="10763" width="15.1640625" style="77" customWidth="1"/>
    <col min="10764" max="10764" width="14" style="77" customWidth="1"/>
    <col min="10765" max="10765" width="7.83203125" style="77" customWidth="1"/>
    <col min="10766" max="10766" width="16.83203125" style="77" customWidth="1"/>
    <col min="10767" max="10767" width="13.6640625" style="77" customWidth="1"/>
    <col min="10768" max="10768" width="8.83203125" style="77" customWidth="1"/>
    <col min="10769" max="10769" width="15.5" style="77" customWidth="1"/>
    <col min="10770" max="10770" width="13.83203125" style="77" customWidth="1"/>
    <col min="10771" max="11011" width="9.33203125" style="77"/>
    <col min="11012" max="11012" width="8" style="77" customWidth="1"/>
    <col min="11013" max="11013" width="16.6640625" style="77" customWidth="1"/>
    <col min="11014" max="11014" width="16.5" style="77" customWidth="1"/>
    <col min="11015" max="11015" width="7" style="77" customWidth="1"/>
    <col min="11016" max="11016" width="15.5" style="77" customWidth="1"/>
    <col min="11017" max="11017" width="13.6640625" style="77" customWidth="1"/>
    <col min="11018" max="11018" width="7.83203125" style="77" customWidth="1"/>
    <col min="11019" max="11019" width="15.1640625" style="77" customWidth="1"/>
    <col min="11020" max="11020" width="14" style="77" customWidth="1"/>
    <col min="11021" max="11021" width="7.83203125" style="77" customWidth="1"/>
    <col min="11022" max="11022" width="16.83203125" style="77" customWidth="1"/>
    <col min="11023" max="11023" width="13.6640625" style="77" customWidth="1"/>
    <col min="11024" max="11024" width="8.83203125" style="77" customWidth="1"/>
    <col min="11025" max="11025" width="15.5" style="77" customWidth="1"/>
    <col min="11026" max="11026" width="13.83203125" style="77" customWidth="1"/>
    <col min="11027" max="11267" width="9.33203125" style="77"/>
    <col min="11268" max="11268" width="8" style="77" customWidth="1"/>
    <col min="11269" max="11269" width="16.6640625" style="77" customWidth="1"/>
    <col min="11270" max="11270" width="16.5" style="77" customWidth="1"/>
    <col min="11271" max="11271" width="7" style="77" customWidth="1"/>
    <col min="11272" max="11272" width="15.5" style="77" customWidth="1"/>
    <col min="11273" max="11273" width="13.6640625" style="77" customWidth="1"/>
    <col min="11274" max="11274" width="7.83203125" style="77" customWidth="1"/>
    <col min="11275" max="11275" width="15.1640625" style="77" customWidth="1"/>
    <col min="11276" max="11276" width="14" style="77" customWidth="1"/>
    <col min="11277" max="11277" width="7.83203125" style="77" customWidth="1"/>
    <col min="11278" max="11278" width="16.83203125" style="77" customWidth="1"/>
    <col min="11279" max="11279" width="13.6640625" style="77" customWidth="1"/>
    <col min="11280" max="11280" width="8.83203125" style="77" customWidth="1"/>
    <col min="11281" max="11281" width="15.5" style="77" customWidth="1"/>
    <col min="11282" max="11282" width="13.83203125" style="77" customWidth="1"/>
    <col min="11283" max="11523" width="9.33203125" style="77"/>
    <col min="11524" max="11524" width="8" style="77" customWidth="1"/>
    <col min="11525" max="11525" width="16.6640625" style="77" customWidth="1"/>
    <col min="11526" max="11526" width="16.5" style="77" customWidth="1"/>
    <col min="11527" max="11527" width="7" style="77" customWidth="1"/>
    <col min="11528" max="11528" width="15.5" style="77" customWidth="1"/>
    <col min="11529" max="11529" width="13.6640625" style="77" customWidth="1"/>
    <col min="11530" max="11530" width="7.83203125" style="77" customWidth="1"/>
    <col min="11531" max="11531" width="15.1640625" style="77" customWidth="1"/>
    <col min="11532" max="11532" width="14" style="77" customWidth="1"/>
    <col min="11533" max="11533" width="7.83203125" style="77" customWidth="1"/>
    <col min="11534" max="11534" width="16.83203125" style="77" customWidth="1"/>
    <col min="11535" max="11535" width="13.6640625" style="77" customWidth="1"/>
    <col min="11536" max="11536" width="8.83203125" style="77" customWidth="1"/>
    <col min="11537" max="11537" width="15.5" style="77" customWidth="1"/>
    <col min="11538" max="11538" width="13.83203125" style="77" customWidth="1"/>
    <col min="11539" max="11779" width="9.33203125" style="77"/>
    <col min="11780" max="11780" width="8" style="77" customWidth="1"/>
    <col min="11781" max="11781" width="16.6640625" style="77" customWidth="1"/>
    <col min="11782" max="11782" width="16.5" style="77" customWidth="1"/>
    <col min="11783" max="11783" width="7" style="77" customWidth="1"/>
    <col min="11784" max="11784" width="15.5" style="77" customWidth="1"/>
    <col min="11785" max="11785" width="13.6640625" style="77" customWidth="1"/>
    <col min="11786" max="11786" width="7.83203125" style="77" customWidth="1"/>
    <col min="11787" max="11787" width="15.1640625" style="77" customWidth="1"/>
    <col min="11788" max="11788" width="14" style="77" customWidth="1"/>
    <col min="11789" max="11789" width="7.83203125" style="77" customWidth="1"/>
    <col min="11790" max="11790" width="16.83203125" style="77" customWidth="1"/>
    <col min="11791" max="11791" width="13.6640625" style="77" customWidth="1"/>
    <col min="11792" max="11792" width="8.83203125" style="77" customWidth="1"/>
    <col min="11793" max="11793" width="15.5" style="77" customWidth="1"/>
    <col min="11794" max="11794" width="13.83203125" style="77" customWidth="1"/>
    <col min="11795" max="12035" width="9.33203125" style="77"/>
    <col min="12036" max="12036" width="8" style="77" customWidth="1"/>
    <col min="12037" max="12037" width="16.6640625" style="77" customWidth="1"/>
    <col min="12038" max="12038" width="16.5" style="77" customWidth="1"/>
    <col min="12039" max="12039" width="7" style="77" customWidth="1"/>
    <col min="12040" max="12040" width="15.5" style="77" customWidth="1"/>
    <col min="12041" max="12041" width="13.6640625" style="77" customWidth="1"/>
    <col min="12042" max="12042" width="7.83203125" style="77" customWidth="1"/>
    <col min="12043" max="12043" width="15.1640625" style="77" customWidth="1"/>
    <col min="12044" max="12044" width="14" style="77" customWidth="1"/>
    <col min="12045" max="12045" width="7.83203125" style="77" customWidth="1"/>
    <col min="12046" max="12046" width="16.83203125" style="77" customWidth="1"/>
    <col min="12047" max="12047" width="13.6640625" style="77" customWidth="1"/>
    <col min="12048" max="12048" width="8.83203125" style="77" customWidth="1"/>
    <col min="12049" max="12049" width="15.5" style="77" customWidth="1"/>
    <col min="12050" max="12050" width="13.83203125" style="77" customWidth="1"/>
    <col min="12051" max="12291" width="9.33203125" style="77"/>
    <col min="12292" max="12292" width="8" style="77" customWidth="1"/>
    <col min="12293" max="12293" width="16.6640625" style="77" customWidth="1"/>
    <col min="12294" max="12294" width="16.5" style="77" customWidth="1"/>
    <col min="12295" max="12295" width="7" style="77" customWidth="1"/>
    <col min="12296" max="12296" width="15.5" style="77" customWidth="1"/>
    <col min="12297" max="12297" width="13.6640625" style="77" customWidth="1"/>
    <col min="12298" max="12298" width="7.83203125" style="77" customWidth="1"/>
    <col min="12299" max="12299" width="15.1640625" style="77" customWidth="1"/>
    <col min="12300" max="12300" width="14" style="77" customWidth="1"/>
    <col min="12301" max="12301" width="7.83203125" style="77" customWidth="1"/>
    <col min="12302" max="12302" width="16.83203125" style="77" customWidth="1"/>
    <col min="12303" max="12303" width="13.6640625" style="77" customWidth="1"/>
    <col min="12304" max="12304" width="8.83203125" style="77" customWidth="1"/>
    <col min="12305" max="12305" width="15.5" style="77" customWidth="1"/>
    <col min="12306" max="12306" width="13.83203125" style="77" customWidth="1"/>
    <col min="12307" max="12547" width="9.33203125" style="77"/>
    <col min="12548" max="12548" width="8" style="77" customWidth="1"/>
    <col min="12549" max="12549" width="16.6640625" style="77" customWidth="1"/>
    <col min="12550" max="12550" width="16.5" style="77" customWidth="1"/>
    <col min="12551" max="12551" width="7" style="77" customWidth="1"/>
    <col min="12552" max="12552" width="15.5" style="77" customWidth="1"/>
    <col min="12553" max="12553" width="13.6640625" style="77" customWidth="1"/>
    <col min="12554" max="12554" width="7.83203125" style="77" customWidth="1"/>
    <col min="12555" max="12555" width="15.1640625" style="77" customWidth="1"/>
    <col min="12556" max="12556" width="14" style="77" customWidth="1"/>
    <col min="12557" max="12557" width="7.83203125" style="77" customWidth="1"/>
    <col min="12558" max="12558" width="16.83203125" style="77" customWidth="1"/>
    <col min="12559" max="12559" width="13.6640625" style="77" customWidth="1"/>
    <col min="12560" max="12560" width="8.83203125" style="77" customWidth="1"/>
    <col min="12561" max="12561" width="15.5" style="77" customWidth="1"/>
    <col min="12562" max="12562" width="13.83203125" style="77" customWidth="1"/>
    <col min="12563" max="12803" width="9.33203125" style="77"/>
    <col min="12804" max="12804" width="8" style="77" customWidth="1"/>
    <col min="12805" max="12805" width="16.6640625" style="77" customWidth="1"/>
    <col min="12806" max="12806" width="16.5" style="77" customWidth="1"/>
    <col min="12807" max="12807" width="7" style="77" customWidth="1"/>
    <col min="12808" max="12808" width="15.5" style="77" customWidth="1"/>
    <col min="12809" max="12809" width="13.6640625" style="77" customWidth="1"/>
    <col min="12810" max="12810" width="7.83203125" style="77" customWidth="1"/>
    <col min="12811" max="12811" width="15.1640625" style="77" customWidth="1"/>
    <col min="12812" max="12812" width="14" style="77" customWidth="1"/>
    <col min="12813" max="12813" width="7.83203125" style="77" customWidth="1"/>
    <col min="12814" max="12814" width="16.83203125" style="77" customWidth="1"/>
    <col min="12815" max="12815" width="13.6640625" style="77" customWidth="1"/>
    <col min="12816" max="12816" width="8.83203125" style="77" customWidth="1"/>
    <col min="12817" max="12817" width="15.5" style="77" customWidth="1"/>
    <col min="12818" max="12818" width="13.83203125" style="77" customWidth="1"/>
    <col min="12819" max="13059" width="9.33203125" style="77"/>
    <col min="13060" max="13060" width="8" style="77" customWidth="1"/>
    <col min="13061" max="13061" width="16.6640625" style="77" customWidth="1"/>
    <col min="13062" max="13062" width="16.5" style="77" customWidth="1"/>
    <col min="13063" max="13063" width="7" style="77" customWidth="1"/>
    <col min="13064" max="13064" width="15.5" style="77" customWidth="1"/>
    <col min="13065" max="13065" width="13.6640625" style="77" customWidth="1"/>
    <col min="13066" max="13066" width="7.83203125" style="77" customWidth="1"/>
    <col min="13067" max="13067" width="15.1640625" style="77" customWidth="1"/>
    <col min="13068" max="13068" width="14" style="77" customWidth="1"/>
    <col min="13069" max="13069" width="7.83203125" style="77" customWidth="1"/>
    <col min="13070" max="13070" width="16.83203125" style="77" customWidth="1"/>
    <col min="13071" max="13071" width="13.6640625" style="77" customWidth="1"/>
    <col min="13072" max="13072" width="8.83203125" style="77" customWidth="1"/>
    <col min="13073" max="13073" width="15.5" style="77" customWidth="1"/>
    <col min="13074" max="13074" width="13.83203125" style="77" customWidth="1"/>
    <col min="13075" max="13315" width="9.33203125" style="77"/>
    <col min="13316" max="13316" width="8" style="77" customWidth="1"/>
    <col min="13317" max="13317" width="16.6640625" style="77" customWidth="1"/>
    <col min="13318" max="13318" width="16.5" style="77" customWidth="1"/>
    <col min="13319" max="13319" width="7" style="77" customWidth="1"/>
    <col min="13320" max="13320" width="15.5" style="77" customWidth="1"/>
    <col min="13321" max="13321" width="13.6640625" style="77" customWidth="1"/>
    <col min="13322" max="13322" width="7.83203125" style="77" customWidth="1"/>
    <col min="13323" max="13323" width="15.1640625" style="77" customWidth="1"/>
    <col min="13324" max="13324" width="14" style="77" customWidth="1"/>
    <col min="13325" max="13325" width="7.83203125" style="77" customWidth="1"/>
    <col min="13326" max="13326" width="16.83203125" style="77" customWidth="1"/>
    <col min="13327" max="13327" width="13.6640625" style="77" customWidth="1"/>
    <col min="13328" max="13328" width="8.83203125" style="77" customWidth="1"/>
    <col min="13329" max="13329" width="15.5" style="77" customWidth="1"/>
    <col min="13330" max="13330" width="13.83203125" style="77" customWidth="1"/>
    <col min="13331" max="13571" width="9.33203125" style="77"/>
    <col min="13572" max="13572" width="8" style="77" customWidth="1"/>
    <col min="13573" max="13573" width="16.6640625" style="77" customWidth="1"/>
    <col min="13574" max="13574" width="16.5" style="77" customWidth="1"/>
    <col min="13575" max="13575" width="7" style="77" customWidth="1"/>
    <col min="13576" max="13576" width="15.5" style="77" customWidth="1"/>
    <col min="13577" max="13577" width="13.6640625" style="77" customWidth="1"/>
    <col min="13578" max="13578" width="7.83203125" style="77" customWidth="1"/>
    <col min="13579" max="13579" width="15.1640625" style="77" customWidth="1"/>
    <col min="13580" max="13580" width="14" style="77" customWidth="1"/>
    <col min="13581" max="13581" width="7.83203125" style="77" customWidth="1"/>
    <col min="13582" max="13582" width="16.83203125" style="77" customWidth="1"/>
    <col min="13583" max="13583" width="13.6640625" style="77" customWidth="1"/>
    <col min="13584" max="13584" width="8.83203125" style="77" customWidth="1"/>
    <col min="13585" max="13585" width="15.5" style="77" customWidth="1"/>
    <col min="13586" max="13586" width="13.83203125" style="77" customWidth="1"/>
    <col min="13587" max="13827" width="9.33203125" style="77"/>
    <col min="13828" max="13828" width="8" style="77" customWidth="1"/>
    <col min="13829" max="13829" width="16.6640625" style="77" customWidth="1"/>
    <col min="13830" max="13830" width="16.5" style="77" customWidth="1"/>
    <col min="13831" max="13831" width="7" style="77" customWidth="1"/>
    <col min="13832" max="13832" width="15.5" style="77" customWidth="1"/>
    <col min="13833" max="13833" width="13.6640625" style="77" customWidth="1"/>
    <col min="13834" max="13834" width="7.83203125" style="77" customWidth="1"/>
    <col min="13835" max="13835" width="15.1640625" style="77" customWidth="1"/>
    <col min="13836" max="13836" width="14" style="77" customWidth="1"/>
    <col min="13837" max="13837" width="7.83203125" style="77" customWidth="1"/>
    <col min="13838" max="13838" width="16.83203125" style="77" customWidth="1"/>
    <col min="13839" max="13839" width="13.6640625" style="77" customWidth="1"/>
    <col min="13840" max="13840" width="8.83203125" style="77" customWidth="1"/>
    <col min="13841" max="13841" width="15.5" style="77" customWidth="1"/>
    <col min="13842" max="13842" width="13.83203125" style="77" customWidth="1"/>
    <col min="13843" max="14083" width="9.33203125" style="77"/>
    <col min="14084" max="14084" width="8" style="77" customWidth="1"/>
    <col min="14085" max="14085" width="16.6640625" style="77" customWidth="1"/>
    <col min="14086" max="14086" width="16.5" style="77" customWidth="1"/>
    <col min="14087" max="14087" width="7" style="77" customWidth="1"/>
    <col min="14088" max="14088" width="15.5" style="77" customWidth="1"/>
    <col min="14089" max="14089" width="13.6640625" style="77" customWidth="1"/>
    <col min="14090" max="14090" width="7.83203125" style="77" customWidth="1"/>
    <col min="14091" max="14091" width="15.1640625" style="77" customWidth="1"/>
    <col min="14092" max="14092" width="14" style="77" customWidth="1"/>
    <col min="14093" max="14093" width="7.83203125" style="77" customWidth="1"/>
    <col min="14094" max="14094" width="16.83203125" style="77" customWidth="1"/>
    <col min="14095" max="14095" width="13.6640625" style="77" customWidth="1"/>
    <col min="14096" max="14096" width="8.83203125" style="77" customWidth="1"/>
    <col min="14097" max="14097" width="15.5" style="77" customWidth="1"/>
    <col min="14098" max="14098" width="13.83203125" style="77" customWidth="1"/>
    <col min="14099" max="14339" width="9.33203125" style="77"/>
    <col min="14340" max="14340" width="8" style="77" customWidth="1"/>
    <col min="14341" max="14341" width="16.6640625" style="77" customWidth="1"/>
    <col min="14342" max="14342" width="16.5" style="77" customWidth="1"/>
    <col min="14343" max="14343" width="7" style="77" customWidth="1"/>
    <col min="14344" max="14344" width="15.5" style="77" customWidth="1"/>
    <col min="14345" max="14345" width="13.6640625" style="77" customWidth="1"/>
    <col min="14346" max="14346" width="7.83203125" style="77" customWidth="1"/>
    <col min="14347" max="14347" width="15.1640625" style="77" customWidth="1"/>
    <col min="14348" max="14348" width="14" style="77" customWidth="1"/>
    <col min="14349" max="14349" width="7.83203125" style="77" customWidth="1"/>
    <col min="14350" max="14350" width="16.83203125" style="77" customWidth="1"/>
    <col min="14351" max="14351" width="13.6640625" style="77" customWidth="1"/>
    <col min="14352" max="14352" width="8.83203125" style="77" customWidth="1"/>
    <col min="14353" max="14353" width="15.5" style="77" customWidth="1"/>
    <col min="14354" max="14354" width="13.83203125" style="77" customWidth="1"/>
    <col min="14355" max="14595" width="9.33203125" style="77"/>
    <col min="14596" max="14596" width="8" style="77" customWidth="1"/>
    <col min="14597" max="14597" width="16.6640625" style="77" customWidth="1"/>
    <col min="14598" max="14598" width="16.5" style="77" customWidth="1"/>
    <col min="14599" max="14599" width="7" style="77" customWidth="1"/>
    <col min="14600" max="14600" width="15.5" style="77" customWidth="1"/>
    <col min="14601" max="14601" width="13.6640625" style="77" customWidth="1"/>
    <col min="14602" max="14602" width="7.83203125" style="77" customWidth="1"/>
    <col min="14603" max="14603" width="15.1640625" style="77" customWidth="1"/>
    <col min="14604" max="14604" width="14" style="77" customWidth="1"/>
    <col min="14605" max="14605" width="7.83203125" style="77" customWidth="1"/>
    <col min="14606" max="14606" width="16.83203125" style="77" customWidth="1"/>
    <col min="14607" max="14607" width="13.6640625" style="77" customWidth="1"/>
    <col min="14608" max="14608" width="8.83203125" style="77" customWidth="1"/>
    <col min="14609" max="14609" width="15.5" style="77" customWidth="1"/>
    <col min="14610" max="14610" width="13.83203125" style="77" customWidth="1"/>
    <col min="14611" max="14851" width="9.33203125" style="77"/>
    <col min="14852" max="14852" width="8" style="77" customWidth="1"/>
    <col min="14853" max="14853" width="16.6640625" style="77" customWidth="1"/>
    <col min="14854" max="14854" width="16.5" style="77" customWidth="1"/>
    <col min="14855" max="14855" width="7" style="77" customWidth="1"/>
    <col min="14856" max="14856" width="15.5" style="77" customWidth="1"/>
    <col min="14857" max="14857" width="13.6640625" style="77" customWidth="1"/>
    <col min="14858" max="14858" width="7.83203125" style="77" customWidth="1"/>
    <col min="14859" max="14859" width="15.1640625" style="77" customWidth="1"/>
    <col min="14860" max="14860" width="14" style="77" customWidth="1"/>
    <col min="14861" max="14861" width="7.83203125" style="77" customWidth="1"/>
    <col min="14862" max="14862" width="16.83203125" style="77" customWidth="1"/>
    <col min="14863" max="14863" width="13.6640625" style="77" customWidth="1"/>
    <col min="14864" max="14864" width="8.83203125" style="77" customWidth="1"/>
    <col min="14865" max="14865" width="15.5" style="77" customWidth="1"/>
    <col min="14866" max="14866" width="13.83203125" style="77" customWidth="1"/>
    <col min="14867" max="15107" width="9.33203125" style="77"/>
    <col min="15108" max="15108" width="8" style="77" customWidth="1"/>
    <col min="15109" max="15109" width="16.6640625" style="77" customWidth="1"/>
    <col min="15110" max="15110" width="16.5" style="77" customWidth="1"/>
    <col min="15111" max="15111" width="7" style="77" customWidth="1"/>
    <col min="15112" max="15112" width="15.5" style="77" customWidth="1"/>
    <col min="15113" max="15113" width="13.6640625" style="77" customWidth="1"/>
    <col min="15114" max="15114" width="7.83203125" style="77" customWidth="1"/>
    <col min="15115" max="15115" width="15.1640625" style="77" customWidth="1"/>
    <col min="15116" max="15116" width="14" style="77" customWidth="1"/>
    <col min="15117" max="15117" width="7.83203125" style="77" customWidth="1"/>
    <col min="15118" max="15118" width="16.83203125" style="77" customWidth="1"/>
    <col min="15119" max="15119" width="13.6640625" style="77" customWidth="1"/>
    <col min="15120" max="15120" width="8.83203125" style="77" customWidth="1"/>
    <col min="15121" max="15121" width="15.5" style="77" customWidth="1"/>
    <col min="15122" max="15122" width="13.83203125" style="77" customWidth="1"/>
    <col min="15123" max="15363" width="9.33203125" style="77"/>
    <col min="15364" max="15364" width="8" style="77" customWidth="1"/>
    <col min="15365" max="15365" width="16.6640625" style="77" customWidth="1"/>
    <col min="15366" max="15366" width="16.5" style="77" customWidth="1"/>
    <col min="15367" max="15367" width="7" style="77" customWidth="1"/>
    <col min="15368" max="15368" width="15.5" style="77" customWidth="1"/>
    <col min="15369" max="15369" width="13.6640625" style="77" customWidth="1"/>
    <col min="15370" max="15370" width="7.83203125" style="77" customWidth="1"/>
    <col min="15371" max="15371" width="15.1640625" style="77" customWidth="1"/>
    <col min="15372" max="15372" width="14" style="77" customWidth="1"/>
    <col min="15373" max="15373" width="7.83203125" style="77" customWidth="1"/>
    <col min="15374" max="15374" width="16.83203125" style="77" customWidth="1"/>
    <col min="15375" max="15375" width="13.6640625" style="77" customWidth="1"/>
    <col min="15376" max="15376" width="8.83203125" style="77" customWidth="1"/>
    <col min="15377" max="15377" width="15.5" style="77" customWidth="1"/>
    <col min="15378" max="15378" width="13.83203125" style="77" customWidth="1"/>
    <col min="15379" max="15619" width="9.33203125" style="77"/>
    <col min="15620" max="15620" width="8" style="77" customWidth="1"/>
    <col min="15621" max="15621" width="16.6640625" style="77" customWidth="1"/>
    <col min="15622" max="15622" width="16.5" style="77" customWidth="1"/>
    <col min="15623" max="15623" width="7" style="77" customWidth="1"/>
    <col min="15624" max="15624" width="15.5" style="77" customWidth="1"/>
    <col min="15625" max="15625" width="13.6640625" style="77" customWidth="1"/>
    <col min="15626" max="15626" width="7.83203125" style="77" customWidth="1"/>
    <col min="15627" max="15627" width="15.1640625" style="77" customWidth="1"/>
    <col min="15628" max="15628" width="14" style="77" customWidth="1"/>
    <col min="15629" max="15629" width="7.83203125" style="77" customWidth="1"/>
    <col min="15630" max="15630" width="16.83203125" style="77" customWidth="1"/>
    <col min="15631" max="15631" width="13.6640625" style="77" customWidth="1"/>
    <col min="15632" max="15632" width="8.83203125" style="77" customWidth="1"/>
    <col min="15633" max="15633" width="15.5" style="77" customWidth="1"/>
    <col min="15634" max="15634" width="13.83203125" style="77" customWidth="1"/>
    <col min="15635" max="15875" width="9.33203125" style="77"/>
    <col min="15876" max="15876" width="8" style="77" customWidth="1"/>
    <col min="15877" max="15877" width="16.6640625" style="77" customWidth="1"/>
    <col min="15878" max="15878" width="16.5" style="77" customWidth="1"/>
    <col min="15879" max="15879" width="7" style="77" customWidth="1"/>
    <col min="15880" max="15880" width="15.5" style="77" customWidth="1"/>
    <col min="15881" max="15881" width="13.6640625" style="77" customWidth="1"/>
    <col min="15882" max="15882" width="7.83203125" style="77" customWidth="1"/>
    <col min="15883" max="15883" width="15.1640625" style="77" customWidth="1"/>
    <col min="15884" max="15884" width="14" style="77" customWidth="1"/>
    <col min="15885" max="15885" width="7.83203125" style="77" customWidth="1"/>
    <col min="15886" max="15886" width="16.83203125" style="77" customWidth="1"/>
    <col min="15887" max="15887" width="13.6640625" style="77" customWidth="1"/>
    <col min="15888" max="15888" width="8.83203125" style="77" customWidth="1"/>
    <col min="15889" max="15889" width="15.5" style="77" customWidth="1"/>
    <col min="15890" max="15890" width="13.83203125" style="77" customWidth="1"/>
    <col min="15891" max="16131" width="9.33203125" style="77"/>
    <col min="16132" max="16132" width="8" style="77" customWidth="1"/>
    <col min="16133" max="16133" width="16.6640625" style="77" customWidth="1"/>
    <col min="16134" max="16134" width="16.5" style="77" customWidth="1"/>
    <col min="16135" max="16135" width="7" style="77" customWidth="1"/>
    <col min="16136" max="16136" width="15.5" style="77" customWidth="1"/>
    <col min="16137" max="16137" width="13.6640625" style="77" customWidth="1"/>
    <col min="16138" max="16138" width="7.83203125" style="77" customWidth="1"/>
    <col min="16139" max="16139" width="15.1640625" style="77" customWidth="1"/>
    <col min="16140" max="16140" width="14" style="77" customWidth="1"/>
    <col min="16141" max="16141" width="7.83203125" style="77" customWidth="1"/>
    <col min="16142" max="16142" width="16.83203125" style="77" customWidth="1"/>
    <col min="16143" max="16143" width="13.6640625" style="77" customWidth="1"/>
    <col min="16144" max="16144" width="8.83203125" style="77" customWidth="1"/>
    <col min="16145" max="16145" width="15.5" style="77" customWidth="1"/>
    <col min="16146" max="16146" width="13.83203125" style="77" customWidth="1"/>
    <col min="16147" max="16384" width="9.33203125" style="77"/>
  </cols>
  <sheetData>
    <row r="1" spans="2:25" ht="65.25" customHeight="1">
      <c r="B1" s="226" t="s">
        <v>182</v>
      </c>
      <c r="C1" s="226"/>
      <c r="D1" s="226"/>
      <c r="E1" s="226"/>
      <c r="F1" s="226"/>
      <c r="G1" s="226"/>
      <c r="H1" s="226"/>
      <c r="I1" s="226"/>
      <c r="J1" s="226"/>
      <c r="K1" s="76"/>
      <c r="L1" s="76"/>
      <c r="M1" s="76"/>
      <c r="N1" s="227" t="s">
        <v>183</v>
      </c>
      <c r="O1" s="227"/>
      <c r="P1" s="227"/>
      <c r="Q1" s="227"/>
      <c r="R1" s="227"/>
      <c r="S1" s="227"/>
      <c r="T1" s="227"/>
      <c r="U1" s="227"/>
      <c r="V1" s="227"/>
      <c r="W1" s="227"/>
      <c r="X1" s="227"/>
      <c r="Y1" s="227"/>
    </row>
    <row r="2" spans="2:25" ht="24" customHeight="1">
      <c r="B2" s="228" t="s">
        <v>253</v>
      </c>
      <c r="C2" s="228"/>
      <c r="D2" s="228"/>
      <c r="E2" s="228"/>
      <c r="F2" s="228"/>
      <c r="G2" s="228"/>
      <c r="H2" s="228"/>
      <c r="I2" s="228"/>
      <c r="J2" s="228"/>
      <c r="K2" s="228"/>
      <c r="L2" s="228"/>
      <c r="M2" s="228"/>
      <c r="N2" s="228"/>
      <c r="O2" s="228"/>
      <c r="P2" s="228"/>
      <c r="Q2" s="228"/>
      <c r="R2" s="228"/>
      <c r="S2" s="228"/>
      <c r="T2" s="228"/>
      <c r="U2" s="228"/>
      <c r="V2" s="228"/>
      <c r="W2" s="228"/>
      <c r="X2" s="228"/>
      <c r="Y2" s="228"/>
    </row>
    <row r="3" spans="2:25" ht="33" customHeight="1">
      <c r="B3" s="229" t="s">
        <v>254</v>
      </c>
      <c r="C3" s="229"/>
      <c r="D3" s="229"/>
      <c r="E3" s="229"/>
      <c r="F3" s="229"/>
      <c r="G3" s="229"/>
      <c r="H3" s="229"/>
      <c r="I3" s="229"/>
      <c r="J3" s="229"/>
      <c r="K3" s="229"/>
      <c r="L3" s="229"/>
      <c r="M3" s="229"/>
      <c r="N3" s="229"/>
      <c r="O3" s="229"/>
      <c r="P3" s="229"/>
      <c r="Q3" s="229"/>
      <c r="R3" s="229"/>
      <c r="S3" s="229"/>
      <c r="T3" s="229"/>
      <c r="U3" s="229"/>
      <c r="V3" s="229"/>
      <c r="W3" s="229"/>
      <c r="X3" s="229"/>
      <c r="Y3" s="229"/>
    </row>
    <row r="4" spans="2:25" s="78" customFormat="1" ht="21" customHeight="1">
      <c r="B4" s="237" t="s">
        <v>184</v>
      </c>
      <c r="C4" s="238"/>
      <c r="D4" s="238"/>
      <c r="E4" s="238"/>
      <c r="F4" s="238"/>
      <c r="G4" s="238"/>
      <c r="H4" s="238"/>
      <c r="I4" s="238"/>
      <c r="J4" s="238"/>
      <c r="K4" s="238"/>
      <c r="L4" s="238"/>
      <c r="M4" s="239"/>
      <c r="N4" s="230" t="s">
        <v>185</v>
      </c>
      <c r="O4" s="230"/>
      <c r="P4" s="230"/>
      <c r="Q4" s="231"/>
      <c r="R4" s="231"/>
      <c r="S4" s="231"/>
      <c r="T4" s="230"/>
      <c r="U4" s="230"/>
      <c r="V4" s="230"/>
      <c r="W4" s="230"/>
      <c r="X4" s="230"/>
      <c r="Y4" s="230"/>
    </row>
    <row r="5" spans="2:25" s="79" customFormat="1" ht="50.25" customHeight="1">
      <c r="B5" s="91" t="s">
        <v>186</v>
      </c>
      <c r="C5" s="73" t="s">
        <v>187</v>
      </c>
      <c r="D5" s="91" t="s">
        <v>188</v>
      </c>
      <c r="E5" s="92" t="s">
        <v>245</v>
      </c>
      <c r="F5" s="92" t="s">
        <v>246</v>
      </c>
      <c r="G5" s="92" t="s">
        <v>244</v>
      </c>
      <c r="H5" s="91" t="s">
        <v>186</v>
      </c>
      <c r="I5" s="73" t="s">
        <v>187</v>
      </c>
      <c r="J5" s="91" t="s">
        <v>188</v>
      </c>
      <c r="K5" s="92" t="s">
        <v>245</v>
      </c>
      <c r="L5" s="92" t="s">
        <v>246</v>
      </c>
      <c r="M5" s="92" t="s">
        <v>244</v>
      </c>
      <c r="N5" s="91" t="s">
        <v>186</v>
      </c>
      <c r="O5" s="73" t="s">
        <v>187</v>
      </c>
      <c r="P5" s="91" t="s">
        <v>188</v>
      </c>
      <c r="Q5" s="92" t="s">
        <v>245</v>
      </c>
      <c r="R5" s="92" t="s">
        <v>246</v>
      </c>
      <c r="S5" s="92" t="s">
        <v>244</v>
      </c>
      <c r="T5" s="91" t="s">
        <v>186</v>
      </c>
      <c r="U5" s="73" t="s">
        <v>187</v>
      </c>
      <c r="V5" s="91" t="s">
        <v>188</v>
      </c>
      <c r="W5" s="92" t="s">
        <v>245</v>
      </c>
      <c r="X5" s="92" t="s">
        <v>246</v>
      </c>
      <c r="Y5" s="92" t="s">
        <v>244</v>
      </c>
    </row>
    <row r="6" spans="2:25" s="83" customFormat="1" ht="21" customHeight="1">
      <c r="B6" s="80">
        <v>1</v>
      </c>
      <c r="C6" s="81" t="s">
        <v>189</v>
      </c>
      <c r="D6" s="84">
        <v>26</v>
      </c>
      <c r="E6" s="93">
        <f>KTDN21!AJ45</f>
        <v>80</v>
      </c>
      <c r="F6" s="97" t="e">
        <f>#REF!</f>
        <v>#REF!</v>
      </c>
      <c r="G6" s="101" t="e">
        <f>#REF!</f>
        <v>#REF!</v>
      </c>
      <c r="H6" s="80">
        <v>16</v>
      </c>
      <c r="I6" s="88" t="s">
        <v>195</v>
      </c>
      <c r="J6" s="66">
        <v>34</v>
      </c>
      <c r="K6" s="93" t="e">
        <f>#REF!</f>
        <v>#REF!</v>
      </c>
      <c r="L6" s="97" t="e">
        <f>#REF!</f>
        <v>#REF!</v>
      </c>
      <c r="M6" s="101" t="e">
        <f>#REF!</f>
        <v>#REF!</v>
      </c>
      <c r="N6" s="80">
        <v>1</v>
      </c>
      <c r="O6" s="82" t="s">
        <v>191</v>
      </c>
      <c r="P6" s="80">
        <v>21</v>
      </c>
      <c r="Q6" s="94">
        <f>TC21.1!AJ49</f>
        <v>11</v>
      </c>
      <c r="R6" s="98">
        <f>TC21.1!AK49</f>
        <v>0</v>
      </c>
      <c r="S6" s="102">
        <f>TC21.1!AL49</f>
        <v>0</v>
      </c>
      <c r="T6" s="80">
        <v>16</v>
      </c>
      <c r="U6" s="82" t="s">
        <v>210</v>
      </c>
      <c r="V6" s="80">
        <v>32</v>
      </c>
      <c r="W6" s="94">
        <f>BHST21.1!AJ33</f>
        <v>2</v>
      </c>
      <c r="X6" s="98">
        <f>BHST21.1!AK33</f>
        <v>0</v>
      </c>
      <c r="Y6" s="102">
        <f>BHST21.1!AL33</f>
        <v>0</v>
      </c>
    </row>
    <row r="7" spans="2:25" s="83" customFormat="1" ht="21" customHeight="1">
      <c r="B7" s="80">
        <v>2</v>
      </c>
      <c r="C7" s="81" t="s">
        <v>194</v>
      </c>
      <c r="D7" s="84">
        <v>28</v>
      </c>
      <c r="E7" s="93" t="e">
        <f>#REF!</f>
        <v>#REF!</v>
      </c>
      <c r="F7" s="97" t="e">
        <f>#REF!</f>
        <v>#REF!</v>
      </c>
      <c r="G7" s="101" t="e">
        <f>#REF!</f>
        <v>#REF!</v>
      </c>
      <c r="H7" s="80">
        <v>17</v>
      </c>
      <c r="I7" s="88" t="s">
        <v>199</v>
      </c>
      <c r="J7" s="66">
        <v>28</v>
      </c>
      <c r="K7" s="93" t="e">
        <f>#REF!</f>
        <v>#REF!</v>
      </c>
      <c r="L7" s="97" t="e">
        <f>#REF!</f>
        <v>#REF!</v>
      </c>
      <c r="M7" s="101" t="e">
        <f>#REF!</f>
        <v>#REF!</v>
      </c>
      <c r="N7" s="80">
        <v>2</v>
      </c>
      <c r="O7" s="82" t="s">
        <v>196</v>
      </c>
      <c r="P7" s="80">
        <v>24</v>
      </c>
      <c r="Q7" s="94" t="e">
        <f>#REF!</f>
        <v>#REF!</v>
      </c>
      <c r="R7" s="98" t="e">
        <f>#REF!</f>
        <v>#REF!</v>
      </c>
      <c r="S7" s="102" t="e">
        <f>#REF!</f>
        <v>#REF!</v>
      </c>
      <c r="T7" s="80">
        <v>17</v>
      </c>
      <c r="U7" s="82" t="s">
        <v>214</v>
      </c>
      <c r="V7" s="80">
        <v>19</v>
      </c>
      <c r="W7" s="94">
        <f>BHST21.2!AJ33</f>
        <v>17</v>
      </c>
      <c r="X7" s="98">
        <f>BHST21.2!AK33</f>
        <v>0</v>
      </c>
      <c r="Y7" s="102">
        <f>BHST21.2!AL33</f>
        <v>0</v>
      </c>
    </row>
    <row r="8" spans="2:25" s="83" customFormat="1" ht="21" customHeight="1">
      <c r="B8" s="80">
        <v>3</v>
      </c>
      <c r="C8" s="81" t="s">
        <v>198</v>
      </c>
      <c r="D8" s="84">
        <v>29</v>
      </c>
      <c r="E8" s="93" t="e">
        <f>#REF!</f>
        <v>#REF!</v>
      </c>
      <c r="F8" s="97" t="e">
        <f>#REF!</f>
        <v>#REF!</v>
      </c>
      <c r="G8" s="101" t="e">
        <f>#REF!</f>
        <v>#REF!</v>
      </c>
      <c r="H8" s="80">
        <v>18</v>
      </c>
      <c r="I8" s="88" t="s">
        <v>203</v>
      </c>
      <c r="J8" s="66">
        <v>21</v>
      </c>
      <c r="K8" s="93" t="e">
        <f>#REF!</f>
        <v>#REF!</v>
      </c>
      <c r="L8" s="97" t="e">
        <f>#REF!</f>
        <v>#REF!</v>
      </c>
      <c r="M8" s="101" t="e">
        <f>#REF!</f>
        <v>#REF!</v>
      </c>
      <c r="N8" s="80">
        <v>3</v>
      </c>
      <c r="O8" s="82" t="s">
        <v>200</v>
      </c>
      <c r="P8" s="80">
        <v>35</v>
      </c>
      <c r="Q8" s="94">
        <f>TC21.3!AJ30</f>
        <v>11</v>
      </c>
      <c r="R8" s="98">
        <f>TC21.3!AK30</f>
        <v>0</v>
      </c>
      <c r="S8" s="102">
        <f>TC21.3!AL30</f>
        <v>1</v>
      </c>
      <c r="T8" s="80">
        <v>18</v>
      </c>
      <c r="U8" s="82" t="s">
        <v>218</v>
      </c>
      <c r="V8" s="80">
        <v>33</v>
      </c>
      <c r="W8" s="94">
        <f>THUD21.2!AJ41</f>
        <v>46</v>
      </c>
      <c r="X8" s="98">
        <f>THUD21.2!AK41</f>
        <v>0</v>
      </c>
      <c r="Y8" s="102">
        <f>THUD21.2!AL41</f>
        <v>1</v>
      </c>
    </row>
    <row r="9" spans="2:25" s="83" customFormat="1" ht="21" customHeight="1">
      <c r="B9" s="80">
        <v>4</v>
      </c>
      <c r="C9" s="81" t="s">
        <v>202</v>
      </c>
      <c r="D9" s="84">
        <v>28</v>
      </c>
      <c r="E9" s="93" t="e">
        <f>#REF!</f>
        <v>#REF!</v>
      </c>
      <c r="F9" s="97" t="e">
        <f>#REF!</f>
        <v>#REF!</v>
      </c>
      <c r="G9" s="101" t="e">
        <f>#REF!</f>
        <v>#REF!</v>
      </c>
      <c r="H9" s="80">
        <v>19</v>
      </c>
      <c r="I9" s="88" t="s">
        <v>208</v>
      </c>
      <c r="J9" s="66">
        <v>27</v>
      </c>
      <c r="K9" s="93" t="e">
        <f>#REF!</f>
        <v>#REF!</v>
      </c>
      <c r="L9" s="97" t="e">
        <f>#REF!</f>
        <v>#REF!</v>
      </c>
      <c r="M9" s="101" t="e">
        <f>#REF!</f>
        <v>#REF!</v>
      </c>
      <c r="N9" s="80">
        <v>4</v>
      </c>
      <c r="O9" s="82" t="s">
        <v>204</v>
      </c>
      <c r="P9" s="80">
        <v>33</v>
      </c>
      <c r="Q9" s="94">
        <f>CKCT21!AJ43</f>
        <v>20</v>
      </c>
      <c r="R9" s="98">
        <f>CKCT21!AK43</f>
        <v>0</v>
      </c>
      <c r="S9" s="102">
        <f>CKCT21!AL43</f>
        <v>0</v>
      </c>
      <c r="T9" s="80">
        <v>19</v>
      </c>
      <c r="U9" s="82" t="s">
        <v>221</v>
      </c>
      <c r="V9" s="80">
        <v>27</v>
      </c>
      <c r="W9" s="94">
        <f>THUD21.3!AJ44</f>
        <v>75</v>
      </c>
      <c r="X9" s="98">
        <f>THUD21.3!AK44</f>
        <v>0</v>
      </c>
      <c r="Y9" s="102">
        <f>THUD21.3!AL44</f>
        <v>0</v>
      </c>
    </row>
    <row r="10" spans="2:25" s="83" customFormat="1" ht="21" customHeight="1">
      <c r="B10" s="80">
        <v>5</v>
      </c>
      <c r="C10" s="81" t="s">
        <v>207</v>
      </c>
      <c r="D10" s="84">
        <v>25</v>
      </c>
      <c r="E10" s="93" t="e">
        <f>#REF!</f>
        <v>#REF!</v>
      </c>
      <c r="F10" s="97" t="e">
        <f>#REF!</f>
        <v>#REF!</v>
      </c>
      <c r="G10" s="101" t="e">
        <f>#REF!</f>
        <v>#REF!</v>
      </c>
      <c r="H10" s="80">
        <v>20</v>
      </c>
      <c r="I10" s="88" t="s">
        <v>212</v>
      </c>
      <c r="J10" s="90">
        <v>25</v>
      </c>
      <c r="K10" s="93" t="e">
        <f>#REF!</f>
        <v>#REF!</v>
      </c>
      <c r="L10" s="97" t="e">
        <f>#REF!</f>
        <v>#REF!</v>
      </c>
      <c r="M10" s="101" t="e">
        <f>#REF!</f>
        <v>#REF!</v>
      </c>
      <c r="N10" s="80">
        <v>5</v>
      </c>
      <c r="O10" s="82" t="s">
        <v>209</v>
      </c>
      <c r="P10" s="80">
        <v>28</v>
      </c>
      <c r="Q10" s="94">
        <f>CKĐL21.1!AJ41</f>
        <v>16</v>
      </c>
      <c r="R10" s="98">
        <f>CKĐL21.1!AK41</f>
        <v>1</v>
      </c>
      <c r="S10" s="102">
        <f>CKĐL21.1!AL41</f>
        <v>1</v>
      </c>
      <c r="T10" s="80">
        <v>20</v>
      </c>
      <c r="U10" s="82" t="s">
        <v>225</v>
      </c>
      <c r="V10" s="80">
        <v>30</v>
      </c>
      <c r="W10" s="96" t="e">
        <f>#REF!</f>
        <v>#REF!</v>
      </c>
      <c r="X10" s="100" t="e">
        <f>#REF!</f>
        <v>#REF!</v>
      </c>
      <c r="Y10" s="104" t="e">
        <f>#REF!</f>
        <v>#REF!</v>
      </c>
    </row>
    <row r="11" spans="2:25" s="83" customFormat="1" ht="21" customHeight="1">
      <c r="B11" s="80">
        <v>6</v>
      </c>
      <c r="C11" s="81" t="s">
        <v>211</v>
      </c>
      <c r="D11" s="84">
        <v>23</v>
      </c>
      <c r="E11" s="93" t="e">
        <f>#REF!</f>
        <v>#REF!</v>
      </c>
      <c r="F11" s="97" t="e">
        <f>#REF!</f>
        <v>#REF!</v>
      </c>
      <c r="G11" s="101" t="e">
        <f>#REF!</f>
        <v>#REF!</v>
      </c>
      <c r="H11" s="80">
        <v>21</v>
      </c>
      <c r="I11" s="88" t="s">
        <v>216</v>
      </c>
      <c r="J11" s="66">
        <v>27</v>
      </c>
      <c r="K11" s="94" t="e">
        <f>#REF!</f>
        <v>#REF!</v>
      </c>
      <c r="L11" s="98" t="e">
        <f>#REF!</f>
        <v>#REF!</v>
      </c>
      <c r="M11" s="102" t="e">
        <f>#REF!</f>
        <v>#REF!</v>
      </c>
      <c r="N11" s="80">
        <v>6</v>
      </c>
      <c r="O11" s="82" t="s">
        <v>213</v>
      </c>
      <c r="P11" s="80">
        <v>34</v>
      </c>
      <c r="Q11" s="94" t="e">
        <f>#REF!</f>
        <v>#REF!</v>
      </c>
      <c r="R11" s="98" t="e">
        <f>#REF!</f>
        <v>#REF!</v>
      </c>
      <c r="S11" s="102" t="e">
        <f>#REF!</f>
        <v>#REF!</v>
      </c>
      <c r="T11" s="80">
        <v>21</v>
      </c>
      <c r="U11" s="82" t="s">
        <v>229</v>
      </c>
      <c r="V11" s="80">
        <v>26</v>
      </c>
      <c r="W11" s="96">
        <f>CSSĐ21.1!AJ46</f>
        <v>15</v>
      </c>
      <c r="X11" s="100">
        <f>CSSĐ21.1!AK46</f>
        <v>3</v>
      </c>
      <c r="Y11" s="104" t="e">
        <f>CSSĐ21.1!AL46</f>
        <v>#REF!</v>
      </c>
    </row>
    <row r="12" spans="2:25" s="83" customFormat="1" ht="21" customHeight="1">
      <c r="B12" s="80">
        <v>7</v>
      </c>
      <c r="C12" s="81" t="s">
        <v>215</v>
      </c>
      <c r="D12" s="84">
        <v>24</v>
      </c>
      <c r="E12" s="93" t="e">
        <f>#REF!</f>
        <v>#REF!</v>
      </c>
      <c r="F12" s="97" t="e">
        <f>#REF!</f>
        <v>#REF!</v>
      </c>
      <c r="G12" s="101" t="e">
        <f>#REF!</f>
        <v>#REF!</v>
      </c>
      <c r="H12" s="80">
        <v>22</v>
      </c>
      <c r="I12" s="88" t="s">
        <v>223</v>
      </c>
      <c r="J12" s="66">
        <v>17</v>
      </c>
      <c r="K12" s="93" t="e">
        <f>#REF!</f>
        <v>#REF!</v>
      </c>
      <c r="L12" s="97" t="e">
        <f>#REF!</f>
        <v>#REF!</v>
      </c>
      <c r="M12" s="101" t="e">
        <f>#REF!</f>
        <v>#REF!</v>
      </c>
      <c r="N12" s="80">
        <v>7</v>
      </c>
      <c r="O12" s="82" t="s">
        <v>217</v>
      </c>
      <c r="P12" s="80">
        <v>36</v>
      </c>
      <c r="Q12" s="94" t="e">
        <f>#REF!</f>
        <v>#REF!</v>
      </c>
      <c r="R12" s="98" t="e">
        <f>#REF!</f>
        <v>#REF!</v>
      </c>
      <c r="S12" s="102" t="e">
        <f>#REF!</f>
        <v>#REF!</v>
      </c>
      <c r="T12" s="80">
        <v>22</v>
      </c>
      <c r="U12" s="82" t="s">
        <v>233</v>
      </c>
      <c r="V12" s="80">
        <v>24</v>
      </c>
      <c r="W12" s="96" t="e">
        <f>#REF!</f>
        <v>#REF!</v>
      </c>
      <c r="X12" s="100" t="e">
        <f>#REF!</f>
        <v>#REF!</v>
      </c>
      <c r="Y12" s="104" t="e">
        <f>#REF!</f>
        <v>#REF!</v>
      </c>
    </row>
    <row r="13" spans="2:25" s="83" customFormat="1" ht="21" customHeight="1">
      <c r="B13" s="80">
        <v>8</v>
      </c>
      <c r="C13" s="81" t="s">
        <v>219</v>
      </c>
      <c r="D13" s="84">
        <v>22</v>
      </c>
      <c r="E13" s="93" t="e">
        <f>#REF!</f>
        <v>#REF!</v>
      </c>
      <c r="F13" s="97" t="e">
        <f>#REF!</f>
        <v>#REF!</v>
      </c>
      <c r="G13" s="101" t="e">
        <f>#REF!</f>
        <v>#REF!</v>
      </c>
      <c r="H13" s="80">
        <v>23</v>
      </c>
      <c r="I13" s="88" t="s">
        <v>227</v>
      </c>
      <c r="J13" s="66">
        <v>27</v>
      </c>
      <c r="K13" s="93" t="e">
        <f>#REF!</f>
        <v>#REF!</v>
      </c>
      <c r="L13" s="97" t="e">
        <f>#REF!</f>
        <v>#REF!</v>
      </c>
      <c r="M13" s="101" t="e">
        <f>#REF!</f>
        <v>#REF!</v>
      </c>
      <c r="N13" s="80">
        <v>8</v>
      </c>
      <c r="O13" s="82" t="s">
        <v>220</v>
      </c>
      <c r="P13" s="80">
        <v>39</v>
      </c>
      <c r="Q13" s="94">
        <f>ĐCN21.2!AJ41</f>
        <v>28</v>
      </c>
      <c r="R13" s="98">
        <f>ĐCN21.2!AK41</f>
        <v>0</v>
      </c>
      <c r="S13" s="102">
        <f>ĐCN21.2!AL41</f>
        <v>0</v>
      </c>
      <c r="T13" s="80">
        <v>23</v>
      </c>
      <c r="U13" s="82" t="s">
        <v>237</v>
      </c>
      <c r="V13" s="80">
        <v>20</v>
      </c>
      <c r="W13" s="96" t="e">
        <f>#REF!</f>
        <v>#REF!</v>
      </c>
      <c r="X13" s="100" t="e">
        <f>#REF!</f>
        <v>#REF!</v>
      </c>
      <c r="Y13" s="104" t="e">
        <f>#REF!</f>
        <v>#REF!</v>
      </c>
    </row>
    <row r="14" spans="2:25" s="83" customFormat="1" ht="21" customHeight="1">
      <c r="B14" s="80">
        <v>9</v>
      </c>
      <c r="C14" s="81" t="s">
        <v>222</v>
      </c>
      <c r="D14" s="84">
        <v>25</v>
      </c>
      <c r="E14" s="93" t="e">
        <f>#REF!</f>
        <v>#REF!</v>
      </c>
      <c r="F14" s="97" t="e">
        <f>#REF!</f>
        <v>#REF!</v>
      </c>
      <c r="G14" s="101" t="e">
        <f>#REF!</f>
        <v>#REF!</v>
      </c>
      <c r="H14" s="80">
        <v>24</v>
      </c>
      <c r="I14" s="88" t="s">
        <v>231</v>
      </c>
      <c r="J14" s="66">
        <v>22</v>
      </c>
      <c r="K14" s="93" t="e">
        <f>#REF!</f>
        <v>#REF!</v>
      </c>
      <c r="L14" s="97" t="e">
        <f>#REF!</f>
        <v>#REF!</v>
      </c>
      <c r="M14" s="101" t="e">
        <f>#REF!</f>
        <v>#REF!</v>
      </c>
      <c r="N14" s="80">
        <v>9</v>
      </c>
      <c r="O14" s="82" t="s">
        <v>224</v>
      </c>
      <c r="P14" s="80">
        <v>24</v>
      </c>
      <c r="Q14" s="94">
        <f>TKĐH21.1!AJ37</f>
        <v>5</v>
      </c>
      <c r="R14" s="98">
        <f>TKĐH21.1!AK37</f>
        <v>0</v>
      </c>
      <c r="S14" s="102">
        <f>TKĐH21.1!AL37</f>
        <v>0</v>
      </c>
      <c r="T14" s="80">
        <v>24</v>
      </c>
      <c r="U14" s="82" t="s">
        <v>240</v>
      </c>
      <c r="V14" s="80">
        <v>33</v>
      </c>
      <c r="W14" s="96">
        <f>CSSĐ21.2!AJ43</f>
        <v>47</v>
      </c>
      <c r="X14" s="100">
        <f>CSSĐ21.2!AK43</f>
        <v>0</v>
      </c>
      <c r="Y14" s="104">
        <f>CSSĐ21.2!AL43</f>
        <v>0</v>
      </c>
    </row>
    <row r="15" spans="2:25" s="83" customFormat="1" ht="21" customHeight="1">
      <c r="B15" s="80">
        <v>10</v>
      </c>
      <c r="C15" s="81" t="s">
        <v>226</v>
      </c>
      <c r="D15" s="84">
        <v>25</v>
      </c>
      <c r="E15" s="93" t="e">
        <f>#REF!</f>
        <v>#REF!</v>
      </c>
      <c r="F15" s="97" t="e">
        <f>#REF!</f>
        <v>#REF!</v>
      </c>
      <c r="G15" s="101" t="e">
        <f>#REF!</f>
        <v>#REF!</v>
      </c>
      <c r="H15" s="80">
        <v>25</v>
      </c>
      <c r="I15" s="89" t="s">
        <v>235</v>
      </c>
      <c r="J15" s="66">
        <v>10</v>
      </c>
      <c r="K15" s="93" t="e">
        <f>#REF!</f>
        <v>#REF!</v>
      </c>
      <c r="L15" s="97" t="e">
        <f>#REF!</f>
        <v>#REF!</v>
      </c>
      <c r="M15" s="101" t="e">
        <f>#REF!</f>
        <v>#REF!</v>
      </c>
      <c r="N15" s="80">
        <v>10</v>
      </c>
      <c r="O15" s="82" t="s">
        <v>228</v>
      </c>
      <c r="P15" s="80">
        <v>24</v>
      </c>
      <c r="Q15" s="94" t="e">
        <f>#REF!</f>
        <v>#REF!</v>
      </c>
      <c r="R15" s="98" t="e">
        <f>#REF!</f>
        <v>#REF!</v>
      </c>
      <c r="S15" s="102" t="e">
        <f>#REF!</f>
        <v>#REF!</v>
      </c>
      <c r="T15" s="80">
        <v>25</v>
      </c>
      <c r="U15" s="82" t="s">
        <v>243</v>
      </c>
      <c r="V15" s="80">
        <v>33</v>
      </c>
      <c r="W15" s="96">
        <f>CSSĐ21.3!AJ46</f>
        <v>16</v>
      </c>
      <c r="X15" s="100">
        <f>CSSĐ21.3!AK46</f>
        <v>0</v>
      </c>
      <c r="Y15" s="104">
        <f>CSSĐ21.3!AL46</f>
        <v>0</v>
      </c>
    </row>
    <row r="16" spans="2:25" s="83" customFormat="1" ht="21" customHeight="1">
      <c r="B16" s="80">
        <v>11</v>
      </c>
      <c r="C16" s="81" t="s">
        <v>230</v>
      </c>
      <c r="D16" s="84">
        <v>18</v>
      </c>
      <c r="E16" s="93" t="e">
        <f>#REF!</f>
        <v>#REF!</v>
      </c>
      <c r="F16" s="97" t="e">
        <f>#REF!</f>
        <v>#REF!</v>
      </c>
      <c r="G16" s="101" t="e">
        <f>#REF!</f>
        <v>#REF!</v>
      </c>
      <c r="H16" s="80">
        <v>26</v>
      </c>
      <c r="I16" s="88" t="s">
        <v>239</v>
      </c>
      <c r="J16" s="66">
        <v>25</v>
      </c>
      <c r="K16" s="93" t="e">
        <f>#REF!</f>
        <v>#REF!</v>
      </c>
      <c r="L16" s="97" t="e">
        <f>#REF!</f>
        <v>#REF!</v>
      </c>
      <c r="M16" s="101" t="e">
        <f>#REF!</f>
        <v>#REF!</v>
      </c>
      <c r="N16" s="80">
        <v>11</v>
      </c>
      <c r="O16" s="82" t="s">
        <v>232</v>
      </c>
      <c r="P16" s="80">
        <v>26</v>
      </c>
      <c r="Q16" s="94">
        <f>TKĐH21.2!AJ35</f>
        <v>8</v>
      </c>
      <c r="R16" s="98">
        <f>TKĐH21.2!AK35</f>
        <v>0</v>
      </c>
      <c r="S16" s="102">
        <f>TKĐH21.2!AL35</f>
        <v>0</v>
      </c>
      <c r="T16" s="80">
        <v>26</v>
      </c>
      <c r="U16" s="82" t="s">
        <v>193</v>
      </c>
      <c r="V16" s="80">
        <v>36</v>
      </c>
      <c r="W16" s="96">
        <f>TKTT21!AJ39</f>
        <v>27</v>
      </c>
      <c r="X16" s="100">
        <f>TKTT21!AK39</f>
        <v>0</v>
      </c>
      <c r="Y16" s="104">
        <f>TKTT21!AL39</f>
        <v>8</v>
      </c>
    </row>
    <row r="17" spans="2:25" s="83" customFormat="1" ht="21" customHeight="1">
      <c r="B17" s="80">
        <v>12</v>
      </c>
      <c r="C17" s="81" t="s">
        <v>234</v>
      </c>
      <c r="D17" s="84">
        <v>26</v>
      </c>
      <c r="E17" s="93" t="e">
        <f>#REF!</f>
        <v>#REF!</v>
      </c>
      <c r="F17" s="97" t="e">
        <f>#REF!</f>
        <v>#REF!</v>
      </c>
      <c r="G17" s="101" t="e">
        <f>#REF!</f>
        <v>#REF!</v>
      </c>
      <c r="H17" s="243"/>
      <c r="I17" s="244"/>
      <c r="J17" s="244"/>
      <c r="K17" s="244"/>
      <c r="L17" s="244"/>
      <c r="M17" s="245"/>
      <c r="N17" s="80">
        <v>12</v>
      </c>
      <c r="O17" s="82" t="s">
        <v>236</v>
      </c>
      <c r="P17" s="80">
        <v>39</v>
      </c>
      <c r="Q17" s="94">
        <f>TC21.2!AJ29</f>
        <v>17</v>
      </c>
      <c r="R17" s="98">
        <f>TC21.2!AK29</f>
        <v>0</v>
      </c>
      <c r="S17" s="102">
        <f>TC21.2!AL29</f>
        <v>0</v>
      </c>
      <c r="T17" s="80">
        <v>27</v>
      </c>
      <c r="U17" s="82" t="s">
        <v>197</v>
      </c>
      <c r="V17" s="80">
        <v>25</v>
      </c>
      <c r="W17" s="96" t="e">
        <f>#REF!</f>
        <v>#REF!</v>
      </c>
      <c r="X17" s="100" t="e">
        <f>#REF!</f>
        <v>#REF!</v>
      </c>
      <c r="Y17" s="104" t="e">
        <f>#REF!</f>
        <v>#REF!</v>
      </c>
    </row>
    <row r="18" spans="2:25" s="83" customFormat="1" ht="21" customHeight="1">
      <c r="B18" s="80">
        <v>13</v>
      </c>
      <c r="C18" s="81" t="s">
        <v>238</v>
      </c>
      <c r="D18" s="84">
        <v>19</v>
      </c>
      <c r="E18" s="93" t="e">
        <f>#REF!</f>
        <v>#REF!</v>
      </c>
      <c r="F18" s="97" t="e">
        <f>#REF!</f>
        <v>#REF!</v>
      </c>
      <c r="G18" s="101" t="e">
        <f>#REF!</f>
        <v>#REF!</v>
      </c>
      <c r="H18" s="246"/>
      <c r="I18" s="247"/>
      <c r="J18" s="247"/>
      <c r="K18" s="247"/>
      <c r="L18" s="247"/>
      <c r="M18" s="248"/>
      <c r="N18" s="80">
        <v>13</v>
      </c>
      <c r="O18" s="82" t="s">
        <v>242</v>
      </c>
      <c r="P18" s="80">
        <v>36</v>
      </c>
      <c r="Q18" s="94">
        <f>KTDN21!AJ45</f>
        <v>80</v>
      </c>
      <c r="R18" s="98">
        <f>KTDN21!AK45</f>
        <v>1</v>
      </c>
      <c r="S18" s="102">
        <f>KTDN21!AL45</f>
        <v>0</v>
      </c>
      <c r="T18" s="80">
        <v>28</v>
      </c>
      <c r="U18" s="82" t="s">
        <v>201</v>
      </c>
      <c r="V18" s="80">
        <v>29</v>
      </c>
      <c r="W18" s="96">
        <f>TBN21.1!AJ37</f>
        <v>19</v>
      </c>
      <c r="X18" s="100">
        <f>TBN21.1!AK37</f>
        <v>3</v>
      </c>
      <c r="Y18" s="104">
        <f>TBN21.1!AL37</f>
        <v>1</v>
      </c>
    </row>
    <row r="19" spans="2:25" s="83" customFormat="1" ht="21" customHeight="1">
      <c r="B19" s="80">
        <v>14</v>
      </c>
      <c r="C19" s="81" t="s">
        <v>241</v>
      </c>
      <c r="D19" s="84">
        <v>19</v>
      </c>
      <c r="E19" s="93" t="e">
        <f>#REF!</f>
        <v>#REF!</v>
      </c>
      <c r="F19" s="97" t="e">
        <f>#REF!</f>
        <v>#REF!</v>
      </c>
      <c r="G19" s="101" t="e">
        <f>#REF!</f>
        <v>#REF!</v>
      </c>
      <c r="H19" s="246"/>
      <c r="I19" s="247"/>
      <c r="J19" s="247"/>
      <c r="K19" s="247"/>
      <c r="L19" s="247"/>
      <c r="M19" s="248"/>
      <c r="N19" s="80">
        <v>14</v>
      </c>
      <c r="O19" s="82" t="s">
        <v>192</v>
      </c>
      <c r="P19" s="80">
        <v>37</v>
      </c>
      <c r="Q19" s="94">
        <f>LGT21.1!AJ40</f>
        <v>40</v>
      </c>
      <c r="R19" s="98">
        <f>LGT21.1!AK40</f>
        <v>0</v>
      </c>
      <c r="S19" s="102">
        <f>LGT21.1!AL40</f>
        <v>0</v>
      </c>
      <c r="T19" s="80">
        <v>29</v>
      </c>
      <c r="U19" s="82" t="s">
        <v>206</v>
      </c>
      <c r="V19" s="80">
        <v>26</v>
      </c>
      <c r="W19" s="96" t="e">
        <f>#REF!</f>
        <v>#REF!</v>
      </c>
      <c r="X19" s="100" t="e">
        <f>#REF!</f>
        <v>#REF!</v>
      </c>
      <c r="Y19" s="104" t="e">
        <f>#REF!</f>
        <v>#REF!</v>
      </c>
    </row>
    <row r="20" spans="2:25" s="83" customFormat="1" ht="21" customHeight="1">
      <c r="B20" s="80">
        <v>15</v>
      </c>
      <c r="C20" s="88" t="s">
        <v>190</v>
      </c>
      <c r="D20" s="66">
        <v>35</v>
      </c>
      <c r="E20" s="93" t="e">
        <f>#REF!</f>
        <v>#REF!</v>
      </c>
      <c r="F20" s="97" t="e">
        <f>#REF!</f>
        <v>#REF!</v>
      </c>
      <c r="G20" s="101" t="e">
        <f>#REF!</f>
        <v>#REF!</v>
      </c>
      <c r="H20" s="249"/>
      <c r="I20" s="250"/>
      <c r="J20" s="250"/>
      <c r="K20" s="250"/>
      <c r="L20" s="250"/>
      <c r="M20" s="251"/>
      <c r="N20" s="80">
        <v>15</v>
      </c>
      <c r="O20" s="82" t="s">
        <v>205</v>
      </c>
      <c r="P20" s="80">
        <v>23</v>
      </c>
      <c r="Q20" s="95">
        <f>THUD21.1!AJ19</f>
        <v>0</v>
      </c>
      <c r="R20" s="99">
        <f>THUD21.1!AK19</f>
        <v>0</v>
      </c>
      <c r="S20" s="103">
        <f>THUD21.1!AL19</f>
        <v>0</v>
      </c>
      <c r="T20" s="253"/>
      <c r="U20" s="254"/>
      <c r="V20" s="254"/>
      <c r="W20" s="254"/>
      <c r="X20" s="254"/>
      <c r="Y20" s="255"/>
    </row>
    <row r="21" spans="2:25" s="85" customFormat="1" ht="19.5">
      <c r="B21" s="252" t="s">
        <v>247</v>
      </c>
      <c r="C21" s="252"/>
      <c r="D21" s="252"/>
      <c r="E21" s="252"/>
      <c r="F21" s="252"/>
      <c r="G21" s="252"/>
      <c r="H21" s="252" t="s">
        <v>248</v>
      </c>
      <c r="I21" s="252"/>
      <c r="J21" s="252"/>
      <c r="K21" s="252"/>
      <c r="L21" s="252"/>
      <c r="M21" s="252"/>
      <c r="N21" s="252" t="s">
        <v>249</v>
      </c>
      <c r="O21" s="252"/>
      <c r="P21" s="252"/>
      <c r="Q21" s="252"/>
      <c r="R21" s="252"/>
      <c r="S21" s="252"/>
      <c r="T21" s="252" t="s">
        <v>250</v>
      </c>
      <c r="U21" s="252"/>
      <c r="V21" s="252"/>
      <c r="W21" s="252"/>
      <c r="X21" s="252"/>
      <c r="Y21" s="252"/>
    </row>
    <row r="22" spans="2:25" s="105" customFormat="1" ht="23.25">
      <c r="B22" s="220" t="e">
        <f>"Tổng HS vắng không phép "&amp;SUM(E6:E11)+SUM(Q6:Q11)</f>
        <v>#REF!</v>
      </c>
      <c r="C22" s="221"/>
      <c r="D22" s="221"/>
      <c r="E22" s="221"/>
      <c r="F22" s="221"/>
      <c r="G22" s="222"/>
      <c r="H22" s="220" t="e">
        <f>"Tổng HS vắng không phép " &amp;SUM(E12:E19)+SUM(Q12:Q17)</f>
        <v>#REF!</v>
      </c>
      <c r="I22" s="221"/>
      <c r="J22" s="221"/>
      <c r="K22" s="221"/>
      <c r="L22" s="221"/>
      <c r="M22" s="222"/>
      <c r="N22" s="220" t="e">
        <f>"Tổng HS vắng không phép "&amp; SUM(K9:K16)+SUM(Q18:Q20)+SUM(W6:W10)</f>
        <v>#REF!</v>
      </c>
      <c r="O22" s="221"/>
      <c r="P22" s="221"/>
      <c r="Q22" s="221"/>
      <c r="R22" s="221"/>
      <c r="S22" s="222"/>
      <c r="T22" s="256" t="e">
        <f>"Tổng HS vắng không phép "&amp;SUM(K6:K8)+SUM(W11:W19)+E20</f>
        <v>#REF!</v>
      </c>
      <c r="U22" s="256"/>
      <c r="V22" s="256"/>
      <c r="W22" s="256"/>
      <c r="X22" s="256"/>
      <c r="Y22" s="256"/>
    </row>
    <row r="23" spans="2:25" ht="19.5">
      <c r="B23" s="223" t="e">
        <f>"Tổng HS vắng có phép "&amp;SUM(F6:F11)+SUM(R6:R11)</f>
        <v>#REF!</v>
      </c>
      <c r="C23" s="224"/>
      <c r="D23" s="224"/>
      <c r="E23" s="224"/>
      <c r="F23" s="224"/>
      <c r="G23" s="225"/>
      <c r="H23" s="223" t="e">
        <f>"Tổng HS vắng có phép " &amp;SUM(F13:F19)+SUM(R12:R17)</f>
        <v>#REF!</v>
      </c>
      <c r="I23" s="224"/>
      <c r="J23" s="224"/>
      <c r="K23" s="224"/>
      <c r="L23" s="224"/>
      <c r="M23" s="225"/>
      <c r="N23" s="223" t="e">
        <f>"Tổng HS vắng có phép "&amp; SUM(L9:L16)+SUM(R18:R20)+SUM(X6:X10)</f>
        <v>#REF!</v>
      </c>
      <c r="O23" s="224"/>
      <c r="P23" s="224"/>
      <c r="Q23" s="224"/>
      <c r="R23" s="224"/>
      <c r="S23" s="225"/>
      <c r="T23" s="257" t="e">
        <f>"Tổng HS vắng có phép "&amp;SUM(L6:L8)+SUM(X11:X19)+F20</f>
        <v>#REF!</v>
      </c>
      <c r="U23" s="257"/>
      <c r="V23" s="257"/>
      <c r="W23" s="257"/>
      <c r="X23" s="257"/>
      <c r="Y23" s="257"/>
    </row>
    <row r="24" spans="2:25" ht="19.5">
      <c r="B24" s="259" t="e">
        <f>"Tổng HS đi học trễ "&amp;SUM(G6:G11)+SUM(S6:S11)</f>
        <v>#REF!</v>
      </c>
      <c r="C24" s="260"/>
      <c r="D24" s="260"/>
      <c r="E24" s="260"/>
      <c r="F24" s="260"/>
      <c r="G24" s="261"/>
      <c r="H24" s="259" t="e">
        <f>"Tổng HS đi học trễ " &amp;SUM(G12:G19)+SUM(S12:S17)</f>
        <v>#REF!</v>
      </c>
      <c r="I24" s="260"/>
      <c r="J24" s="260"/>
      <c r="K24" s="260"/>
      <c r="L24" s="260"/>
      <c r="M24" s="261"/>
      <c r="N24" s="259" t="e">
        <f>"Tổng HS đi học trễ "&amp; SUM(L9:L16)+SUM(S18:S20)+SUM(Y6:Y10)</f>
        <v>#REF!</v>
      </c>
      <c r="O24" s="260"/>
      <c r="P24" s="260"/>
      <c r="Q24" s="260"/>
      <c r="R24" s="260"/>
      <c r="S24" s="261"/>
      <c r="T24" s="258" t="e">
        <f>"Tổng HS đi học trễ "&amp;SUM(M6:M8)+SUM(X11:Y19)+G20</f>
        <v>#REF!</v>
      </c>
      <c r="U24" s="258"/>
      <c r="V24" s="258"/>
      <c r="W24" s="258"/>
      <c r="X24" s="258"/>
      <c r="Y24" s="258"/>
    </row>
    <row r="25" spans="2:25" ht="25.5" customHeight="1">
      <c r="B25" s="240" t="e">
        <f>"Tổng số buổi học sinh vắng học không phép trong tháng 01: " &amp;SUM(E6:E20)+SUM(K6:K16)+SUM(Q6:Q20)+SUM(W6:W19)</f>
        <v>#REF!</v>
      </c>
      <c r="C25" s="241"/>
      <c r="D25" s="241"/>
      <c r="E25" s="241"/>
      <c r="F25" s="241"/>
      <c r="G25" s="241"/>
      <c r="H25" s="241"/>
      <c r="I25" s="241"/>
      <c r="J25" s="241"/>
      <c r="K25" s="241"/>
      <c r="L25" s="241"/>
      <c r="M25" s="241"/>
      <c r="N25" s="241"/>
      <c r="O25" s="241"/>
      <c r="P25" s="241"/>
      <c r="Q25" s="241"/>
      <c r="R25" s="241"/>
      <c r="S25" s="241"/>
      <c r="T25" s="241"/>
      <c r="U25" s="241"/>
      <c r="V25" s="241"/>
      <c r="W25" s="241"/>
      <c r="X25" s="241"/>
      <c r="Y25" s="242"/>
    </row>
    <row r="26" spans="2:25" ht="20.25">
      <c r="B26" s="235" t="e">
        <f>"Tổng số buổi học sinh vắng học có phép trong tháng 01: " &amp;SUM(F6:F20)+SUM(L6:L16)+SUM(R6:R20)+SUM(X6:X19)</f>
        <v>#REF!</v>
      </c>
      <c r="C26" s="236"/>
      <c r="D26" s="236"/>
      <c r="E26" s="236"/>
      <c r="F26" s="236"/>
      <c r="G26" s="236"/>
      <c r="H26" s="236"/>
      <c r="I26" s="236"/>
      <c r="J26" s="236"/>
      <c r="K26" s="236"/>
      <c r="L26" s="236"/>
      <c r="M26" s="236"/>
      <c r="N26" s="236"/>
      <c r="O26" s="236"/>
      <c r="P26" s="236"/>
      <c r="Q26" s="236"/>
      <c r="R26" s="236"/>
      <c r="S26" s="236"/>
      <c r="T26" s="119"/>
      <c r="U26" s="119"/>
      <c r="V26" s="119"/>
      <c r="W26" s="119"/>
      <c r="X26" s="119"/>
      <c r="Y26" s="120"/>
    </row>
    <row r="27" spans="2:25" ht="20.25">
      <c r="B27" s="232" t="e">
        <f>"Tổng số buổi học sinh đi học trễ trong tháng 01: " &amp;SUM(G6:G20)+SUM(M6:M16)+SUM(S6:S20)+SUM(Y6:Y19)</f>
        <v>#REF!</v>
      </c>
      <c r="C27" s="233"/>
      <c r="D27" s="233"/>
      <c r="E27" s="233"/>
      <c r="F27" s="233"/>
      <c r="G27" s="233"/>
      <c r="H27" s="233"/>
      <c r="I27" s="233"/>
      <c r="J27" s="233"/>
      <c r="K27" s="233"/>
      <c r="L27" s="233"/>
      <c r="M27" s="233"/>
      <c r="N27" s="233"/>
      <c r="O27" s="233"/>
      <c r="P27" s="233"/>
      <c r="Q27" s="233"/>
      <c r="R27" s="233"/>
      <c r="S27" s="233"/>
      <c r="T27" s="233"/>
      <c r="U27" s="233"/>
      <c r="V27" s="233"/>
      <c r="W27" s="233"/>
      <c r="X27" s="233"/>
      <c r="Y27" s="234"/>
    </row>
    <row r="28" spans="2:25">
      <c r="O28" s="77"/>
    </row>
    <row r="30" spans="2:25">
      <c r="C30" s="77"/>
      <c r="D30" s="77"/>
      <c r="E30" s="77"/>
      <c r="F30" s="77"/>
      <c r="G30" s="77"/>
      <c r="H30" s="77"/>
      <c r="O30" s="77"/>
    </row>
  </sheetData>
  <mergeCells count="27">
    <mergeCell ref="B27:Y27"/>
    <mergeCell ref="B26:S26"/>
    <mergeCell ref="B4:M4"/>
    <mergeCell ref="B25:Y25"/>
    <mergeCell ref="H17:M20"/>
    <mergeCell ref="T21:Y21"/>
    <mergeCell ref="T20:Y20"/>
    <mergeCell ref="T22:Y22"/>
    <mergeCell ref="T23:Y23"/>
    <mergeCell ref="T24:Y24"/>
    <mergeCell ref="N24:S24"/>
    <mergeCell ref="H24:M24"/>
    <mergeCell ref="B24:G24"/>
    <mergeCell ref="B21:G21"/>
    <mergeCell ref="H21:M21"/>
    <mergeCell ref="N21:S21"/>
    <mergeCell ref="B1:J1"/>
    <mergeCell ref="N1:Y1"/>
    <mergeCell ref="B2:Y2"/>
    <mergeCell ref="B3:Y3"/>
    <mergeCell ref="N4:Y4"/>
    <mergeCell ref="B22:G22"/>
    <mergeCell ref="H22:M22"/>
    <mergeCell ref="N22:S22"/>
    <mergeCell ref="N23:S23"/>
    <mergeCell ref="H23:M23"/>
    <mergeCell ref="B23:G2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N25"/>
  <sheetViews>
    <sheetView zoomScaleNormal="100" workbookViewId="0">
      <selection activeCell="AJ7" sqref="AJ7:AL7"/>
    </sheetView>
  </sheetViews>
  <sheetFormatPr defaultColWidth="9.33203125" defaultRowHeight="18"/>
  <cols>
    <col min="1" max="1" width="8.6640625" style="14" customWidth="1"/>
    <col min="2" max="2" width="10.5" style="14" customWidth="1"/>
    <col min="3" max="3" width="24.33203125" style="14" customWidth="1"/>
    <col min="4" max="4" width="9.5" style="14" customWidth="1"/>
    <col min="5" max="35" width="4" style="14" customWidth="1"/>
    <col min="36" max="38" width="6.1640625" style="14" customWidth="1"/>
    <col min="39" max="16384" width="9.33203125" style="14"/>
  </cols>
  <sheetData>
    <row r="1" spans="1:38" ht="23.1" customHeight="1">
      <c r="A1" s="293" t="s">
        <v>0</v>
      </c>
      <c r="B1" s="293"/>
      <c r="C1" s="293"/>
      <c r="D1" s="293"/>
      <c r="E1" s="293"/>
      <c r="F1" s="293"/>
      <c r="G1" s="293"/>
      <c r="H1" s="293"/>
      <c r="I1" s="293"/>
      <c r="J1" s="293"/>
      <c r="K1" s="293"/>
      <c r="L1" s="293"/>
      <c r="M1" s="293"/>
      <c r="N1" s="293"/>
      <c r="O1" s="293"/>
      <c r="P1" s="293"/>
      <c r="Q1" s="294" t="s">
        <v>1</v>
      </c>
      <c r="R1" s="294"/>
      <c r="S1" s="294"/>
      <c r="T1" s="294"/>
      <c r="U1" s="294"/>
      <c r="V1" s="294"/>
      <c r="W1" s="294"/>
      <c r="X1" s="294"/>
      <c r="Y1" s="294"/>
      <c r="Z1" s="294"/>
      <c r="AA1" s="294"/>
      <c r="AB1" s="294"/>
      <c r="AC1" s="294"/>
      <c r="AD1" s="294"/>
      <c r="AE1" s="294"/>
      <c r="AF1" s="294"/>
      <c r="AG1" s="294"/>
      <c r="AH1" s="294"/>
      <c r="AI1" s="294"/>
      <c r="AJ1" s="294"/>
      <c r="AK1" s="294"/>
      <c r="AL1" s="294"/>
    </row>
    <row r="2" spans="1:38" ht="23.1" customHeight="1">
      <c r="A2" s="294" t="s">
        <v>131</v>
      </c>
      <c r="B2" s="294"/>
      <c r="C2" s="294"/>
      <c r="D2" s="294"/>
      <c r="E2" s="294"/>
      <c r="F2" s="294"/>
      <c r="G2" s="294"/>
      <c r="H2" s="294"/>
      <c r="I2" s="294"/>
      <c r="J2" s="294"/>
      <c r="K2" s="294"/>
      <c r="L2" s="294"/>
      <c r="M2" s="294"/>
      <c r="N2" s="294"/>
      <c r="O2" s="294"/>
      <c r="P2" s="294"/>
      <c r="Q2" s="294" t="s">
        <v>2</v>
      </c>
      <c r="R2" s="294"/>
      <c r="S2" s="294"/>
      <c r="T2" s="294"/>
      <c r="U2" s="294"/>
      <c r="V2" s="294"/>
      <c r="W2" s="294"/>
      <c r="X2" s="294"/>
      <c r="Y2" s="294"/>
      <c r="Z2" s="294"/>
      <c r="AA2" s="294"/>
      <c r="AB2" s="294"/>
      <c r="AC2" s="294"/>
      <c r="AD2" s="294"/>
      <c r="AE2" s="294"/>
      <c r="AF2" s="294"/>
      <c r="AG2" s="294"/>
      <c r="AH2" s="294"/>
      <c r="AI2" s="294"/>
      <c r="AJ2" s="294"/>
      <c r="AK2" s="294"/>
      <c r="AL2" s="294"/>
    </row>
    <row r="3" spans="1:38" ht="31.5" customHeight="1">
      <c r="A3" s="295" t="s">
        <v>338</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row>
    <row r="4" spans="1:38" ht="31.5" customHeight="1">
      <c r="B4" s="106"/>
      <c r="C4" s="106"/>
      <c r="D4" s="106"/>
      <c r="E4" s="106" t="s">
        <v>171</v>
      </c>
      <c r="F4" s="106" t="s">
        <v>171</v>
      </c>
      <c r="G4" s="106"/>
      <c r="H4" s="106"/>
      <c r="I4" s="296" t="s">
        <v>251</v>
      </c>
      <c r="J4" s="296"/>
      <c r="K4" s="296"/>
      <c r="L4" s="296"/>
      <c r="M4" s="296">
        <v>10</v>
      </c>
      <c r="N4" s="296"/>
      <c r="O4" s="296" t="s">
        <v>252</v>
      </c>
      <c r="P4" s="296"/>
      <c r="Q4" s="296"/>
      <c r="R4" s="296">
        <v>2021</v>
      </c>
      <c r="S4" s="296"/>
      <c r="T4" s="296"/>
      <c r="U4" s="106"/>
      <c r="V4" s="106"/>
      <c r="W4" s="106"/>
      <c r="X4" s="106"/>
      <c r="Y4" s="106"/>
      <c r="Z4" s="106"/>
      <c r="AA4" s="106"/>
      <c r="AB4" s="106"/>
      <c r="AC4" s="106"/>
      <c r="AD4" s="106"/>
      <c r="AE4" s="106"/>
      <c r="AF4" s="106"/>
      <c r="AG4" s="106"/>
      <c r="AH4" s="106"/>
      <c r="AI4" s="106"/>
      <c r="AJ4" s="106"/>
      <c r="AK4" s="106"/>
      <c r="AL4" s="106"/>
    </row>
    <row r="5" spans="1:38" s="15" customFormat="1" ht="21" customHeight="1">
      <c r="A5" s="308" t="s">
        <v>3</v>
      </c>
      <c r="B5" s="308" t="s">
        <v>4</v>
      </c>
      <c r="C5" s="310" t="s">
        <v>5</v>
      </c>
      <c r="D5" s="311"/>
      <c r="E5" s="107">
        <f>DATE(R4,M4,1)</f>
        <v>44470</v>
      </c>
      <c r="F5" s="107">
        <f>E5+1</f>
        <v>44471</v>
      </c>
      <c r="G5" s="107">
        <f t="shared" ref="G5:AI5" si="0">F5+1</f>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06" t="s">
        <v>6</v>
      </c>
      <c r="AK5" s="306" t="s">
        <v>7</v>
      </c>
      <c r="AL5" s="306" t="s">
        <v>8</v>
      </c>
    </row>
    <row r="6" spans="1:38" s="15" customFormat="1" ht="21" customHeight="1">
      <c r="A6" s="309"/>
      <c r="B6" s="309"/>
      <c r="C6" s="312"/>
      <c r="D6" s="313"/>
      <c r="E6" s="108">
        <f>IF(WEEKDAY(E5)=1,"CN",WEEKDAY(E5))</f>
        <v>6</v>
      </c>
      <c r="F6" s="108">
        <f t="shared" ref="F6:AI6" si="1">IF(WEEKDAY(F5)=1,"CN",WEEKDAY(F5))</f>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07"/>
      <c r="AK6" s="307"/>
      <c r="AL6" s="307"/>
    </row>
    <row r="7" spans="1:38" s="15" customFormat="1" ht="21" customHeight="1">
      <c r="A7" s="23">
        <v>1</v>
      </c>
      <c r="B7" s="23"/>
      <c r="C7" s="24" t="s">
        <v>327</v>
      </c>
      <c r="D7" s="25" t="s">
        <v>65</v>
      </c>
      <c r="E7" s="35"/>
      <c r="F7" s="36"/>
      <c r="G7" s="34"/>
      <c r="H7" s="36"/>
      <c r="I7" s="34"/>
      <c r="J7" s="34"/>
      <c r="K7" s="34"/>
      <c r="L7" s="34"/>
      <c r="M7" s="36"/>
      <c r="N7" s="36"/>
      <c r="O7" s="34"/>
      <c r="P7" s="34"/>
      <c r="Q7" s="34"/>
      <c r="R7" s="34"/>
      <c r="S7" s="34"/>
      <c r="T7" s="34"/>
      <c r="U7" s="36"/>
      <c r="V7" s="36"/>
      <c r="W7" s="34"/>
      <c r="X7" s="36"/>
      <c r="Y7" s="34"/>
      <c r="Z7" s="34"/>
      <c r="AA7" s="34"/>
      <c r="AB7" s="36"/>
      <c r="AC7" s="34"/>
      <c r="AD7" s="34"/>
      <c r="AE7" s="34"/>
      <c r="AF7" s="34"/>
      <c r="AG7" s="34"/>
      <c r="AH7" s="34"/>
      <c r="AI7" s="34"/>
      <c r="AJ7" s="11">
        <f>COUNTIF(E7:AI7,"K")+2*COUNTIF(E7:AI7,"2K")+COUNTIF(E7:AI7,"TK")+COUNTIF(E7:AI7,"KT")+COUNTIF(E7:AI7,"PK")+COUNTIF(E7:AI7,"KP")+2*COUNTIF(E7:AI7,"K2")</f>
        <v>0</v>
      </c>
      <c r="AK7" s="111">
        <f>COUNTIF(F7:AJ7,"P")+2*COUNTIF(F7:AJ7,"2P")+COUNTIF(F7:AJ7,"TP")+COUNTIF(F7:AJ7,"PT")+COUNTIF(F7:AJ7,"PK")+COUNTIF(F7:AJ7,"KP")+2*COUNTIF(F7:AJ7,"P2")</f>
        <v>0</v>
      </c>
      <c r="AL7" s="129">
        <f>COUNTIF(E7:AI7,"T")+2*COUNTIF(E7:AI7,"2T")+2*COUNTIF(E7:AI7,"T2")+COUNTIF(E7:AI7,"PT")+COUNTIF(E7:AI7,"TP")+COUNTIF(E7:AI7,"TK")+COUNTIF(E7:AI7,"KT")</f>
        <v>0</v>
      </c>
    </row>
    <row r="8" spans="1:38" s="15" customFormat="1" ht="21" customHeight="1">
      <c r="A8" s="23">
        <v>2</v>
      </c>
      <c r="B8" s="23"/>
      <c r="C8" s="24" t="s">
        <v>145</v>
      </c>
      <c r="D8" s="25" t="s">
        <v>328</v>
      </c>
      <c r="E8" s="35"/>
      <c r="F8" s="36"/>
      <c r="G8" s="34"/>
      <c r="H8" s="36"/>
      <c r="I8" s="34"/>
      <c r="J8" s="34"/>
      <c r="K8" s="34"/>
      <c r="L8" s="34"/>
      <c r="M8" s="36"/>
      <c r="N8" s="36"/>
      <c r="O8" s="34"/>
      <c r="P8" s="34"/>
      <c r="Q8" s="34"/>
      <c r="R8" s="34"/>
      <c r="S8" s="34"/>
      <c r="T8" s="34"/>
      <c r="U8" s="36"/>
      <c r="V8" s="36"/>
      <c r="W8" s="34"/>
      <c r="X8" s="36"/>
      <c r="Y8" s="34"/>
      <c r="Z8" s="34"/>
      <c r="AA8" s="34"/>
      <c r="AB8" s="36"/>
      <c r="AC8" s="34"/>
      <c r="AD8" s="34"/>
      <c r="AE8" s="34"/>
      <c r="AF8" s="34"/>
      <c r="AG8" s="34"/>
      <c r="AH8" s="34"/>
      <c r="AI8" s="34"/>
      <c r="AJ8" s="132"/>
      <c r="AK8" s="152"/>
      <c r="AL8" s="152"/>
    </row>
    <row r="9" spans="1:38" s="15" customFormat="1" ht="21" customHeight="1">
      <c r="A9" s="23">
        <v>3</v>
      </c>
      <c r="B9" s="23"/>
      <c r="C9" s="24" t="s">
        <v>329</v>
      </c>
      <c r="D9" s="25" t="s">
        <v>330</v>
      </c>
      <c r="E9" s="35"/>
      <c r="F9" s="36"/>
      <c r="G9" s="34"/>
      <c r="H9" s="36"/>
      <c r="I9" s="34"/>
      <c r="J9" s="34"/>
      <c r="K9" s="34"/>
      <c r="L9" s="34"/>
      <c r="M9" s="36"/>
      <c r="N9" s="36"/>
      <c r="O9" s="34"/>
      <c r="P9" s="34"/>
      <c r="Q9" s="34"/>
      <c r="R9" s="34"/>
      <c r="S9" s="34"/>
      <c r="T9" s="34"/>
      <c r="U9" s="36"/>
      <c r="V9" s="36"/>
      <c r="W9" s="34"/>
      <c r="X9" s="36"/>
      <c r="Y9" s="34"/>
      <c r="Z9" s="34"/>
      <c r="AA9" s="34"/>
      <c r="AB9" s="36"/>
      <c r="AC9" s="34"/>
      <c r="AD9" s="34"/>
      <c r="AE9" s="34"/>
      <c r="AF9" s="34"/>
      <c r="AG9" s="34"/>
      <c r="AH9" s="34"/>
      <c r="AI9" s="34"/>
      <c r="AJ9" s="132"/>
      <c r="AK9" s="152"/>
      <c r="AL9" s="152"/>
    </row>
    <row r="10" spans="1:38" s="15" customFormat="1" ht="21" customHeight="1">
      <c r="A10" s="23">
        <v>4</v>
      </c>
      <c r="B10" s="23"/>
      <c r="C10" s="24" t="s">
        <v>168</v>
      </c>
      <c r="D10" s="25" t="s">
        <v>137</v>
      </c>
      <c r="E10" s="35"/>
      <c r="F10" s="36"/>
      <c r="G10" s="34"/>
      <c r="H10" s="36"/>
      <c r="I10" s="34"/>
      <c r="J10" s="34"/>
      <c r="K10" s="34"/>
      <c r="L10" s="34"/>
      <c r="M10" s="36"/>
      <c r="N10" s="36"/>
      <c r="O10" s="34"/>
      <c r="P10" s="34"/>
      <c r="Q10" s="34"/>
      <c r="R10" s="34"/>
      <c r="S10" s="34"/>
      <c r="T10" s="34"/>
      <c r="U10" s="36"/>
      <c r="V10" s="36"/>
      <c r="W10" s="34"/>
      <c r="X10" s="36"/>
      <c r="Y10" s="34"/>
      <c r="Z10" s="34"/>
      <c r="AA10" s="34"/>
      <c r="AB10" s="36"/>
      <c r="AC10" s="34"/>
      <c r="AD10" s="34"/>
      <c r="AE10" s="34"/>
      <c r="AF10" s="34"/>
      <c r="AG10" s="34"/>
      <c r="AH10" s="34"/>
      <c r="AI10" s="34"/>
      <c r="AJ10" s="132"/>
      <c r="AK10" s="152"/>
      <c r="AL10" s="152"/>
    </row>
    <row r="11" spans="1:38" s="15" customFormat="1" ht="21" customHeight="1">
      <c r="A11" s="23">
        <v>5</v>
      </c>
      <c r="B11" s="23"/>
      <c r="C11" s="24" t="s">
        <v>331</v>
      </c>
      <c r="D11" s="25" t="s">
        <v>95</v>
      </c>
      <c r="E11" s="35"/>
      <c r="F11" s="36"/>
      <c r="G11" s="34"/>
      <c r="H11" s="36"/>
      <c r="I11" s="34"/>
      <c r="J11" s="34"/>
      <c r="K11" s="34"/>
      <c r="L11" s="34"/>
      <c r="M11" s="36"/>
      <c r="N11" s="36"/>
      <c r="O11" s="34"/>
      <c r="P11" s="34"/>
      <c r="Q11" s="34"/>
      <c r="R11" s="34"/>
      <c r="S11" s="34"/>
      <c r="T11" s="34"/>
      <c r="U11" s="36"/>
      <c r="V11" s="36"/>
      <c r="W11" s="34"/>
      <c r="X11" s="36"/>
      <c r="Y11" s="34"/>
      <c r="Z11" s="34"/>
      <c r="AA11" s="34"/>
      <c r="AB11" s="36"/>
      <c r="AC11" s="34"/>
      <c r="AD11" s="34"/>
      <c r="AE11" s="34"/>
      <c r="AF11" s="34"/>
      <c r="AG11" s="34"/>
      <c r="AH11" s="34"/>
      <c r="AI11" s="34"/>
      <c r="AJ11" s="132"/>
      <c r="AK11" s="152"/>
      <c r="AL11" s="152"/>
    </row>
    <row r="12" spans="1:38" s="15" customFormat="1" ht="21" customHeight="1">
      <c r="A12" s="23">
        <v>6</v>
      </c>
      <c r="B12" s="23"/>
      <c r="C12" s="24" t="s">
        <v>332</v>
      </c>
      <c r="D12" s="25" t="s">
        <v>41</v>
      </c>
      <c r="E12" s="35"/>
      <c r="F12" s="36"/>
      <c r="G12" s="34"/>
      <c r="H12" s="36"/>
      <c r="I12" s="34"/>
      <c r="J12" s="34"/>
      <c r="K12" s="34"/>
      <c r="L12" s="34"/>
      <c r="M12" s="36"/>
      <c r="N12" s="36"/>
      <c r="O12" s="34"/>
      <c r="P12" s="34"/>
      <c r="Q12" s="34"/>
      <c r="R12" s="34"/>
      <c r="S12" s="34"/>
      <c r="T12" s="34"/>
      <c r="U12" s="36"/>
      <c r="V12" s="36"/>
      <c r="W12" s="34"/>
      <c r="X12" s="36"/>
      <c r="Y12" s="34"/>
      <c r="Z12" s="34"/>
      <c r="AA12" s="34"/>
      <c r="AB12" s="36"/>
      <c r="AC12" s="34"/>
      <c r="AD12" s="34"/>
      <c r="AE12" s="34"/>
      <c r="AF12" s="34"/>
      <c r="AG12" s="34"/>
      <c r="AH12" s="34"/>
      <c r="AI12" s="34"/>
      <c r="AJ12" s="132"/>
      <c r="AK12" s="152"/>
      <c r="AL12" s="152"/>
    </row>
    <row r="13" spans="1:38" s="15" customFormat="1" ht="21" customHeight="1">
      <c r="A13" s="23">
        <v>7</v>
      </c>
      <c r="B13" s="23"/>
      <c r="C13" s="24" t="s">
        <v>333</v>
      </c>
      <c r="D13" s="25" t="s">
        <v>133</v>
      </c>
      <c r="E13" s="35"/>
      <c r="F13" s="36"/>
      <c r="G13" s="34"/>
      <c r="H13" s="36"/>
      <c r="I13" s="34"/>
      <c r="J13" s="34"/>
      <c r="K13" s="34"/>
      <c r="L13" s="34"/>
      <c r="M13" s="36"/>
      <c r="N13" s="36"/>
      <c r="O13" s="34"/>
      <c r="P13" s="34"/>
      <c r="Q13" s="34"/>
      <c r="R13" s="34"/>
      <c r="S13" s="34"/>
      <c r="T13" s="34"/>
      <c r="U13" s="36"/>
      <c r="V13" s="36"/>
      <c r="W13" s="34"/>
      <c r="X13" s="36"/>
      <c r="Y13" s="34"/>
      <c r="Z13" s="34"/>
      <c r="AA13" s="34"/>
      <c r="AB13" s="36"/>
      <c r="AC13" s="34"/>
      <c r="AD13" s="34"/>
      <c r="AE13" s="34"/>
      <c r="AF13" s="34"/>
      <c r="AG13" s="34"/>
      <c r="AH13" s="34"/>
      <c r="AI13" s="34"/>
      <c r="AJ13" s="132"/>
      <c r="AK13" s="152"/>
      <c r="AL13" s="152"/>
    </row>
    <row r="14" spans="1:38" s="15" customFormat="1" ht="21" customHeight="1">
      <c r="A14" s="23">
        <v>8</v>
      </c>
      <c r="B14" s="23"/>
      <c r="C14" s="24" t="s">
        <v>334</v>
      </c>
      <c r="D14" s="25" t="s">
        <v>177</v>
      </c>
      <c r="E14" s="35"/>
      <c r="F14" s="36"/>
      <c r="G14" s="34"/>
      <c r="H14" s="36"/>
      <c r="I14" s="34"/>
      <c r="J14" s="34"/>
      <c r="K14" s="34"/>
      <c r="L14" s="34"/>
      <c r="M14" s="36"/>
      <c r="N14" s="36"/>
      <c r="O14" s="34"/>
      <c r="P14" s="34"/>
      <c r="Q14" s="34"/>
      <c r="R14" s="34"/>
      <c r="S14" s="34"/>
      <c r="T14" s="34"/>
      <c r="U14" s="36"/>
      <c r="V14" s="36"/>
      <c r="W14" s="34"/>
      <c r="X14" s="36"/>
      <c r="Y14" s="34"/>
      <c r="Z14" s="34"/>
      <c r="AA14" s="34"/>
      <c r="AB14" s="36"/>
      <c r="AC14" s="34"/>
      <c r="AD14" s="34"/>
      <c r="AE14" s="34"/>
      <c r="AF14" s="34"/>
      <c r="AG14" s="34"/>
      <c r="AH14" s="34"/>
      <c r="AI14" s="34"/>
      <c r="AJ14" s="132"/>
      <c r="AK14" s="152"/>
      <c r="AL14" s="152"/>
    </row>
    <row r="15" spans="1:38" s="15" customFormat="1" ht="21" customHeight="1">
      <c r="A15" s="23">
        <v>9</v>
      </c>
      <c r="B15" s="23"/>
      <c r="C15" s="24" t="s">
        <v>335</v>
      </c>
      <c r="D15" s="25" t="s">
        <v>9</v>
      </c>
      <c r="E15" s="35"/>
      <c r="F15" s="36"/>
      <c r="G15" s="34"/>
      <c r="H15" s="36"/>
      <c r="I15" s="34"/>
      <c r="J15" s="34"/>
      <c r="K15" s="34"/>
      <c r="L15" s="34"/>
      <c r="M15" s="36"/>
      <c r="N15" s="36"/>
      <c r="O15" s="34"/>
      <c r="P15" s="34"/>
      <c r="Q15" s="34"/>
      <c r="R15" s="34"/>
      <c r="S15" s="34"/>
      <c r="T15" s="34"/>
      <c r="U15" s="36"/>
      <c r="V15" s="36"/>
      <c r="W15" s="34"/>
      <c r="X15" s="36"/>
      <c r="Y15" s="34"/>
      <c r="Z15" s="34"/>
      <c r="AA15" s="34"/>
      <c r="AB15" s="36"/>
      <c r="AC15" s="34"/>
      <c r="AD15" s="34"/>
      <c r="AE15" s="34"/>
      <c r="AF15" s="34"/>
      <c r="AG15" s="34"/>
      <c r="AH15" s="34"/>
      <c r="AI15" s="34"/>
      <c r="AJ15" s="132"/>
      <c r="AK15" s="152"/>
      <c r="AL15" s="152"/>
    </row>
    <row r="16" spans="1:38" s="15" customFormat="1" ht="21" customHeight="1">
      <c r="A16" s="23">
        <v>10</v>
      </c>
      <c r="B16" s="23"/>
      <c r="C16" s="24" t="s">
        <v>335</v>
      </c>
      <c r="D16" s="25" t="s">
        <v>89</v>
      </c>
      <c r="E16" s="35"/>
      <c r="F16" s="36"/>
      <c r="G16" s="34"/>
      <c r="H16" s="36"/>
      <c r="I16" s="34"/>
      <c r="J16" s="34"/>
      <c r="K16" s="34"/>
      <c r="L16" s="34"/>
      <c r="M16" s="36"/>
      <c r="N16" s="36"/>
      <c r="O16" s="34"/>
      <c r="P16" s="34"/>
      <c r="Q16" s="34"/>
      <c r="R16" s="34"/>
      <c r="S16" s="34"/>
      <c r="T16" s="34"/>
      <c r="U16" s="36"/>
      <c r="V16" s="36"/>
      <c r="W16" s="34"/>
      <c r="X16" s="36"/>
      <c r="Y16" s="34"/>
      <c r="Z16" s="34"/>
      <c r="AA16" s="34"/>
      <c r="AB16" s="36"/>
      <c r="AC16" s="34"/>
      <c r="AD16" s="34"/>
      <c r="AE16" s="34"/>
      <c r="AF16" s="34"/>
      <c r="AG16" s="34"/>
      <c r="AH16" s="34"/>
      <c r="AI16" s="34"/>
      <c r="AJ16" s="132"/>
      <c r="AK16" s="152"/>
      <c r="AL16" s="152"/>
    </row>
    <row r="17" spans="1:40" s="15" customFormat="1" ht="21" customHeight="1">
      <c r="A17" s="23">
        <v>11</v>
      </c>
      <c r="B17" s="23"/>
      <c r="C17" s="24" t="s">
        <v>29</v>
      </c>
      <c r="D17" s="25" t="s">
        <v>336</v>
      </c>
      <c r="E17" s="35"/>
      <c r="F17" s="36"/>
      <c r="G17" s="34"/>
      <c r="H17" s="36"/>
      <c r="I17" s="34"/>
      <c r="J17" s="34"/>
      <c r="K17" s="34"/>
      <c r="L17" s="34"/>
      <c r="M17" s="36"/>
      <c r="N17" s="36"/>
      <c r="O17" s="34"/>
      <c r="P17" s="34"/>
      <c r="Q17" s="34"/>
      <c r="R17" s="34"/>
      <c r="S17" s="34"/>
      <c r="T17" s="34"/>
      <c r="U17" s="36"/>
      <c r="V17" s="36"/>
      <c r="W17" s="34"/>
      <c r="X17" s="36"/>
      <c r="Y17" s="34"/>
      <c r="Z17" s="34"/>
      <c r="AA17" s="34"/>
      <c r="AB17" s="36"/>
      <c r="AC17" s="34"/>
      <c r="AD17" s="34"/>
      <c r="AE17" s="34"/>
      <c r="AF17" s="34"/>
      <c r="AG17" s="34"/>
      <c r="AH17" s="34"/>
      <c r="AI17" s="34"/>
      <c r="AJ17" s="132"/>
      <c r="AK17" s="152"/>
      <c r="AL17" s="152"/>
    </row>
    <row r="18" spans="1:40" s="15" customFormat="1" ht="21" customHeight="1">
      <c r="A18" s="23">
        <v>12</v>
      </c>
      <c r="B18" s="23"/>
      <c r="C18" s="24" t="s">
        <v>337</v>
      </c>
      <c r="D18" s="25" t="s">
        <v>149</v>
      </c>
      <c r="E18" s="35"/>
      <c r="F18" s="36"/>
      <c r="G18" s="34"/>
      <c r="H18" s="36"/>
      <c r="I18" s="34"/>
      <c r="J18" s="34"/>
      <c r="K18" s="34"/>
      <c r="L18" s="34"/>
      <c r="M18" s="36"/>
      <c r="N18" s="36"/>
      <c r="O18" s="34"/>
      <c r="P18" s="34"/>
      <c r="Q18" s="34"/>
      <c r="R18" s="34"/>
      <c r="S18" s="34"/>
      <c r="T18" s="34"/>
      <c r="U18" s="36"/>
      <c r="V18" s="36"/>
      <c r="W18" s="34"/>
      <c r="X18" s="36"/>
      <c r="Y18" s="34"/>
      <c r="Z18" s="34"/>
      <c r="AA18" s="34"/>
      <c r="AB18" s="36"/>
      <c r="AC18" s="34"/>
      <c r="AD18" s="34"/>
      <c r="AE18" s="34"/>
      <c r="AF18" s="34"/>
      <c r="AG18" s="34"/>
      <c r="AH18" s="34"/>
      <c r="AI18" s="34"/>
      <c r="AJ18" s="132"/>
      <c r="AK18" s="152"/>
      <c r="AL18" s="152"/>
    </row>
    <row r="19" spans="1:40" s="74" customFormat="1" ht="21" customHeight="1">
      <c r="A19" s="317" t="s">
        <v>10</v>
      </c>
      <c r="B19" s="317"/>
      <c r="C19" s="317"/>
      <c r="D19" s="317"/>
      <c r="E19" s="317"/>
      <c r="F19" s="317"/>
      <c r="G19" s="317"/>
      <c r="H19" s="317"/>
      <c r="I19" s="317"/>
      <c r="J19" s="317"/>
      <c r="K19" s="317"/>
      <c r="L19" s="317"/>
      <c r="M19" s="317"/>
      <c r="N19" s="317"/>
      <c r="O19" s="317"/>
      <c r="P19" s="317"/>
      <c r="Q19" s="317"/>
      <c r="R19" s="317"/>
      <c r="S19" s="317"/>
      <c r="T19" s="317"/>
      <c r="U19" s="317"/>
      <c r="V19" s="317"/>
      <c r="W19" s="317"/>
      <c r="X19" s="317"/>
      <c r="Y19" s="317"/>
      <c r="Z19" s="317"/>
      <c r="AA19" s="317"/>
      <c r="AB19" s="317"/>
      <c r="AC19" s="317"/>
      <c r="AD19" s="317"/>
      <c r="AE19" s="317"/>
      <c r="AF19" s="317"/>
      <c r="AG19" s="317"/>
      <c r="AH19" s="317"/>
      <c r="AI19" s="317"/>
      <c r="AJ19" s="117">
        <f>SUM(AJ7:AJ18)</f>
        <v>0</v>
      </c>
      <c r="AK19" s="117">
        <f>SUM(AK7:AK18)</f>
        <v>0</v>
      </c>
      <c r="AL19" s="117">
        <f>SUM(AL7:AL18)</f>
        <v>0</v>
      </c>
    </row>
    <row r="20" spans="1:40" s="15" customFormat="1" ht="21" customHeight="1">
      <c r="A20" s="290" t="s">
        <v>255</v>
      </c>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2"/>
      <c r="AM20" s="114"/>
      <c r="AN20" s="114"/>
    </row>
    <row r="21" spans="1:40">
      <c r="C21" s="13"/>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row>
    <row r="22" spans="1:40">
      <c r="C22" s="289"/>
      <c r="D22" s="28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row>
    <row r="23" spans="1:40">
      <c r="C23" s="289"/>
      <c r="D23" s="289"/>
      <c r="E23" s="289"/>
      <c r="F23" s="289"/>
      <c r="G23" s="28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row>
    <row r="24" spans="1:40">
      <c r="C24" s="289"/>
      <c r="D24" s="289"/>
      <c r="E24" s="28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row>
    <row r="25" spans="1:40">
      <c r="C25" s="289"/>
      <c r="D25" s="28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row>
  </sheetData>
  <mergeCells count="21">
    <mergeCell ref="A20:AL20"/>
    <mergeCell ref="C24:E24"/>
    <mergeCell ref="C25:D25"/>
    <mergeCell ref="C23:G23"/>
    <mergeCell ref="C22:D22"/>
    <mergeCell ref="A19:AI19"/>
    <mergeCell ref="I4:L4"/>
    <mergeCell ref="M4:N4"/>
    <mergeCell ref="O4:Q4"/>
    <mergeCell ref="R4:T4"/>
    <mergeCell ref="A5:A6"/>
    <mergeCell ref="B5:B6"/>
    <mergeCell ref="C5:D6"/>
    <mergeCell ref="AJ5:AJ6"/>
    <mergeCell ref="AK5:AK6"/>
    <mergeCell ref="AL5:AL6"/>
    <mergeCell ref="A1:P1"/>
    <mergeCell ref="Q1:AL1"/>
    <mergeCell ref="A2:P2"/>
    <mergeCell ref="Q2:AL2"/>
    <mergeCell ref="A3:AL3"/>
  </mergeCells>
  <conditionalFormatting sqref="E6:AI18">
    <cfRule type="expression" dxfId="110" priority="1">
      <formula>IF(E$6="CN",1,0)</formula>
    </cfRule>
    <cfRule type="expression" dxfId="109" priority="2">
      <formula>IF(E$5="CN",1,0)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4" id="{7786338D-F9A9-4B4A-A868-5D6024C26867}">
            <xm:f>IF(BHST21.1!E$6="CN",1,0)</xm:f>
            <x14:dxf>
              <fill>
                <patternFill>
                  <bgColor theme="8" tint="0.59996337778862885"/>
                </patternFill>
              </fill>
            </x14:dxf>
          </x14:cfRule>
          <xm:sqref>E6:AI6</xm:sqref>
        </x14:conditionalFormatting>
        <x14:conditionalFormatting xmlns:xm="http://schemas.microsoft.com/office/excel/2006/main">
          <x14:cfRule type="expression" priority="3" id="{E5F8A344-5B50-475D-973E-64699F9DD37D}">
            <xm:f>IF(BHST21.1!E$6="CN",1,0)</xm:f>
            <x14:dxf>
              <fill>
                <patternFill>
                  <bgColor theme="8" tint="0.79998168889431442"/>
                </patternFill>
              </fill>
            </x14:dxf>
          </x14:cfRule>
          <xm:sqref>E6:AI6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L95"/>
  <sheetViews>
    <sheetView topLeftCell="A4" zoomScaleNormal="100" workbookViewId="0">
      <selection activeCell="W13" sqref="W13"/>
    </sheetView>
  </sheetViews>
  <sheetFormatPr defaultRowHeight="18"/>
  <cols>
    <col min="1" max="1" width="7.6640625" style="14" customWidth="1"/>
    <col min="2" max="2" width="17.33203125" style="14" customWidth="1"/>
    <col min="3" max="3" width="27.1640625" style="14" bestFit="1" customWidth="1"/>
    <col min="4" max="4" width="11.1640625" style="14" bestFit="1" customWidth="1"/>
    <col min="5" max="35" width="4" style="14" customWidth="1"/>
    <col min="36" max="38" width="6" style="14" customWidth="1"/>
    <col min="39" max="16384" width="9.33203125" style="14"/>
  </cols>
  <sheetData>
    <row r="1" spans="1:38" ht="23.1" customHeight="1">
      <c r="A1" s="293" t="s">
        <v>0</v>
      </c>
      <c r="B1" s="293"/>
      <c r="C1" s="293"/>
      <c r="D1" s="293"/>
      <c r="E1" s="293"/>
      <c r="F1" s="293"/>
      <c r="G1" s="293"/>
      <c r="H1" s="293"/>
      <c r="I1" s="293"/>
      <c r="J1" s="293"/>
      <c r="K1" s="293"/>
      <c r="L1" s="293"/>
      <c r="M1" s="293"/>
      <c r="N1" s="293"/>
      <c r="O1" s="293"/>
      <c r="P1" s="293"/>
      <c r="Q1" s="294" t="s">
        <v>1</v>
      </c>
      <c r="R1" s="294"/>
      <c r="S1" s="294"/>
      <c r="T1" s="294"/>
      <c r="U1" s="294"/>
      <c r="V1" s="294"/>
      <c r="W1" s="294"/>
      <c r="X1" s="294"/>
      <c r="Y1" s="294"/>
      <c r="Z1" s="294"/>
      <c r="AA1" s="294"/>
      <c r="AB1" s="294"/>
      <c r="AC1" s="294"/>
      <c r="AD1" s="294"/>
      <c r="AE1" s="294"/>
      <c r="AF1" s="294"/>
      <c r="AG1" s="294"/>
      <c r="AH1" s="294"/>
      <c r="AI1" s="294"/>
      <c r="AJ1" s="294"/>
      <c r="AK1" s="294"/>
      <c r="AL1" s="294"/>
    </row>
    <row r="2" spans="1:38" ht="23.1" customHeight="1">
      <c r="A2" s="294" t="s">
        <v>131</v>
      </c>
      <c r="B2" s="294"/>
      <c r="C2" s="294"/>
      <c r="D2" s="294"/>
      <c r="E2" s="294"/>
      <c r="F2" s="294"/>
      <c r="G2" s="294"/>
      <c r="H2" s="294"/>
      <c r="I2" s="294"/>
      <c r="J2" s="294"/>
      <c r="K2" s="294"/>
      <c r="L2" s="294"/>
      <c r="M2" s="294"/>
      <c r="N2" s="294"/>
      <c r="O2" s="294"/>
      <c r="P2" s="294"/>
      <c r="Q2" s="294" t="s">
        <v>2</v>
      </c>
      <c r="R2" s="294"/>
      <c r="S2" s="294"/>
      <c r="T2" s="294"/>
      <c r="U2" s="294"/>
      <c r="V2" s="294"/>
      <c r="W2" s="294"/>
      <c r="X2" s="294"/>
      <c r="Y2" s="294"/>
      <c r="Z2" s="294"/>
      <c r="AA2" s="294"/>
      <c r="AB2" s="294"/>
      <c r="AC2" s="294"/>
      <c r="AD2" s="294"/>
      <c r="AE2" s="294"/>
      <c r="AF2" s="294"/>
      <c r="AG2" s="294"/>
      <c r="AH2" s="294"/>
      <c r="AI2" s="294"/>
      <c r="AJ2" s="294"/>
      <c r="AK2" s="294"/>
      <c r="AL2" s="294"/>
    </row>
    <row r="3" spans="1:38" ht="31.5" customHeight="1">
      <c r="A3" s="295" t="s">
        <v>339</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row>
    <row r="4" spans="1:38" ht="31.5" customHeight="1">
      <c r="B4" s="106"/>
      <c r="C4" s="106"/>
      <c r="D4" s="106"/>
      <c r="E4" s="106" t="s">
        <v>171</v>
      </c>
      <c r="F4" s="106" t="s">
        <v>171</v>
      </c>
      <c r="G4" s="106"/>
      <c r="H4" s="106"/>
      <c r="I4" s="296" t="s">
        <v>251</v>
      </c>
      <c r="J4" s="296"/>
      <c r="K4" s="296"/>
      <c r="L4" s="296"/>
      <c r="M4" s="296">
        <v>10</v>
      </c>
      <c r="N4" s="296"/>
      <c r="O4" s="296" t="s">
        <v>252</v>
      </c>
      <c r="P4" s="296"/>
      <c r="Q4" s="296"/>
      <c r="R4" s="296">
        <v>2021</v>
      </c>
      <c r="S4" s="296"/>
      <c r="T4" s="296"/>
      <c r="U4" s="106"/>
      <c r="V4" s="106"/>
      <c r="W4" s="106"/>
      <c r="X4" s="106"/>
      <c r="Y4" s="106"/>
      <c r="Z4" s="106"/>
      <c r="AA4" s="106"/>
      <c r="AB4" s="106"/>
      <c r="AC4" s="106"/>
      <c r="AD4" s="106"/>
      <c r="AE4" s="106"/>
      <c r="AF4" s="106"/>
      <c r="AG4" s="106"/>
      <c r="AH4" s="106"/>
      <c r="AI4" s="106"/>
      <c r="AJ4" s="106"/>
      <c r="AK4" s="106"/>
      <c r="AL4" s="106"/>
    </row>
    <row r="5" spans="1:38" s="15" customFormat="1" ht="21" customHeight="1">
      <c r="A5" s="308" t="s">
        <v>3</v>
      </c>
      <c r="B5" s="308" t="s">
        <v>4</v>
      </c>
      <c r="C5" s="310" t="s">
        <v>5</v>
      </c>
      <c r="D5" s="311"/>
      <c r="E5" s="107">
        <f>DATE(R4,M4,1)</f>
        <v>44470</v>
      </c>
      <c r="F5" s="107">
        <f t="shared" ref="F5:AI5" si="0">E5+1</f>
        <v>44471</v>
      </c>
      <c r="G5" s="107">
        <f t="shared" si="0"/>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06" t="s">
        <v>6</v>
      </c>
      <c r="AK5" s="306" t="s">
        <v>7</v>
      </c>
      <c r="AL5" s="306" t="s">
        <v>8</v>
      </c>
    </row>
    <row r="6" spans="1:38" s="15" customFormat="1" ht="21" customHeight="1">
      <c r="A6" s="309"/>
      <c r="B6" s="309"/>
      <c r="C6" s="312"/>
      <c r="D6" s="313"/>
      <c r="E6" s="108">
        <f t="shared" ref="E6:AI6" si="1">IF(WEEKDAY(E5)=1,"CN",WEEKDAY(E5))</f>
        <v>6</v>
      </c>
      <c r="F6" s="108">
        <f t="shared" si="1"/>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07"/>
      <c r="AK6" s="307"/>
      <c r="AL6" s="307"/>
    </row>
    <row r="7" spans="1:38" s="15" customFormat="1" ht="21" customHeight="1">
      <c r="A7" s="139">
        <v>1</v>
      </c>
      <c r="B7" s="139"/>
      <c r="C7" s="27" t="s">
        <v>340</v>
      </c>
      <c r="D7" s="110" t="s">
        <v>27</v>
      </c>
      <c r="E7" s="47"/>
      <c r="F7" s="47"/>
      <c r="G7" s="47"/>
      <c r="H7" s="47"/>
      <c r="I7" s="47"/>
      <c r="J7" s="48"/>
      <c r="K7" s="47"/>
      <c r="L7" s="47"/>
      <c r="M7" s="47"/>
      <c r="N7" s="47"/>
      <c r="O7" s="33"/>
      <c r="P7" s="33"/>
      <c r="Q7" s="47"/>
      <c r="R7" s="47"/>
      <c r="S7" s="47"/>
      <c r="T7" s="47"/>
      <c r="U7" s="47"/>
      <c r="V7" s="47"/>
      <c r="W7" s="47"/>
      <c r="X7" s="47"/>
      <c r="Y7" s="47"/>
      <c r="Z7" s="47"/>
      <c r="AA7" s="47"/>
      <c r="AB7" s="47"/>
      <c r="AC7" s="47"/>
      <c r="AD7" s="47"/>
      <c r="AE7" s="47"/>
      <c r="AF7" s="47"/>
      <c r="AG7" s="47"/>
      <c r="AH7" s="47"/>
      <c r="AI7" s="47"/>
      <c r="AJ7" s="11">
        <f t="shared" ref="AJ7:AJ40" si="2">COUNTIF(E7:AI7,"K")+2*COUNTIF(E7:AI7,"2K")+COUNTIF(E7:AI7,"TK")+COUNTIF(E7:AI7,"KT")+COUNTIF(E7:AI7,"PK")+COUNTIF(E7:AI7,"KP")+2*COUNTIF(E7:AI7,"K2")</f>
        <v>0</v>
      </c>
      <c r="AK7" s="202">
        <f t="shared" ref="AK7:AK40" si="3">COUNTIF(F7:AJ7,"P")+2*COUNTIF(F7:AJ7,"2P")+COUNTIF(F7:AJ7,"TP")+COUNTIF(F7:AJ7,"PT")+COUNTIF(F7:AJ7,"PK")+COUNTIF(F7:AJ7,"KP")+2*COUNTIF(F7:AJ7,"P2")</f>
        <v>0</v>
      </c>
      <c r="AL7" s="202">
        <f t="shared" ref="AL7:AL40" si="4">COUNTIF(E7:AI7,"T")+2*COUNTIF(E7:AI7,"2T")+2*COUNTIF(E7:AI7,"T2")+COUNTIF(E7:AI7,"PT")+COUNTIF(E7:AI7,"TP")+COUNTIF(E7:AI7,"TK")+COUNTIF(E7:AI7,"KT")</f>
        <v>0</v>
      </c>
    </row>
    <row r="8" spans="1:38" s="15" customFormat="1" ht="21" customHeight="1">
      <c r="A8" s="139">
        <v>2</v>
      </c>
      <c r="B8" s="139"/>
      <c r="C8" s="27" t="s">
        <v>341</v>
      </c>
      <c r="D8" s="110" t="s">
        <v>27</v>
      </c>
      <c r="E8" s="47"/>
      <c r="F8" s="47"/>
      <c r="G8" s="47"/>
      <c r="H8" s="47"/>
      <c r="I8" s="47"/>
      <c r="J8" s="48"/>
      <c r="K8" s="47"/>
      <c r="L8" s="47"/>
      <c r="M8" s="47"/>
      <c r="N8" s="47"/>
      <c r="O8" s="33" t="s">
        <v>6</v>
      </c>
      <c r="P8" s="33" t="s">
        <v>6</v>
      </c>
      <c r="Q8" s="47"/>
      <c r="R8" s="47" t="s">
        <v>6</v>
      </c>
      <c r="S8" s="47" t="s">
        <v>6</v>
      </c>
      <c r="T8" s="47"/>
      <c r="U8" s="47"/>
      <c r="V8" s="47"/>
      <c r="W8" s="47"/>
      <c r="X8" s="47"/>
      <c r="Y8" s="47"/>
      <c r="Z8" s="47"/>
      <c r="AA8" s="47"/>
      <c r="AB8" s="47"/>
      <c r="AC8" s="47"/>
      <c r="AD8" s="47"/>
      <c r="AE8" s="47"/>
      <c r="AF8" s="47"/>
      <c r="AG8" s="47"/>
      <c r="AH8" s="47"/>
      <c r="AI8" s="47"/>
      <c r="AJ8" s="11">
        <f t="shared" si="2"/>
        <v>4</v>
      </c>
      <c r="AK8" s="202">
        <f t="shared" si="3"/>
        <v>0</v>
      </c>
      <c r="AL8" s="202">
        <f t="shared" si="4"/>
        <v>0</v>
      </c>
    </row>
    <row r="9" spans="1:38" s="15" customFormat="1" ht="21" customHeight="1">
      <c r="A9" s="139">
        <v>3</v>
      </c>
      <c r="B9" s="139"/>
      <c r="C9" s="27" t="s">
        <v>342</v>
      </c>
      <c r="D9" s="110" t="s">
        <v>49</v>
      </c>
      <c r="E9" s="47"/>
      <c r="F9" s="47"/>
      <c r="G9" s="47"/>
      <c r="H9" s="47"/>
      <c r="I9" s="47"/>
      <c r="J9" s="48"/>
      <c r="K9" s="47"/>
      <c r="L9" s="47"/>
      <c r="M9" s="47"/>
      <c r="N9" s="47"/>
      <c r="O9" s="33" t="s">
        <v>6</v>
      </c>
      <c r="P9" s="33" t="s">
        <v>6</v>
      </c>
      <c r="Q9" s="47"/>
      <c r="R9" s="47" t="s">
        <v>6</v>
      </c>
      <c r="S9" s="47" t="s">
        <v>6</v>
      </c>
      <c r="T9" s="47" t="s">
        <v>6</v>
      </c>
      <c r="U9" s="47"/>
      <c r="V9" s="47"/>
      <c r="W9" s="47"/>
      <c r="X9" s="47"/>
      <c r="Y9" s="47"/>
      <c r="Z9" s="47"/>
      <c r="AA9" s="47"/>
      <c r="AB9" s="47"/>
      <c r="AC9" s="47"/>
      <c r="AD9" s="47"/>
      <c r="AE9" s="47"/>
      <c r="AF9" s="47"/>
      <c r="AG9" s="47"/>
      <c r="AH9" s="47"/>
      <c r="AI9" s="47"/>
      <c r="AJ9" s="11">
        <f t="shared" si="2"/>
        <v>5</v>
      </c>
      <c r="AK9" s="202">
        <f t="shared" si="3"/>
        <v>0</v>
      </c>
      <c r="AL9" s="202">
        <f t="shared" si="4"/>
        <v>0</v>
      </c>
    </row>
    <row r="10" spans="1:38" s="15" customFormat="1" ht="21" customHeight="1">
      <c r="A10" s="139">
        <v>4</v>
      </c>
      <c r="B10" s="139"/>
      <c r="C10" s="27" t="s">
        <v>343</v>
      </c>
      <c r="D10" s="110" t="s">
        <v>28</v>
      </c>
      <c r="E10" s="47"/>
      <c r="F10" s="47"/>
      <c r="G10" s="47"/>
      <c r="H10" s="47"/>
      <c r="I10" s="47"/>
      <c r="J10" s="48"/>
      <c r="K10" s="47"/>
      <c r="L10" s="47"/>
      <c r="M10" s="47"/>
      <c r="N10" s="47"/>
      <c r="O10" s="33"/>
      <c r="P10" s="33"/>
      <c r="Q10" s="47"/>
      <c r="R10" s="47"/>
      <c r="S10" s="47"/>
      <c r="T10" s="47" t="s">
        <v>6</v>
      </c>
      <c r="U10" s="47"/>
      <c r="V10" s="47"/>
      <c r="W10" s="47"/>
      <c r="X10" s="47"/>
      <c r="Y10" s="47"/>
      <c r="Z10" s="47"/>
      <c r="AA10" s="47"/>
      <c r="AB10" s="47"/>
      <c r="AC10" s="47"/>
      <c r="AD10" s="47"/>
      <c r="AE10" s="47"/>
      <c r="AF10" s="47"/>
      <c r="AG10" s="47"/>
      <c r="AH10" s="47"/>
      <c r="AI10" s="47"/>
      <c r="AJ10" s="11">
        <f t="shared" si="2"/>
        <v>1</v>
      </c>
      <c r="AK10" s="202">
        <f t="shared" si="3"/>
        <v>0</v>
      </c>
      <c r="AL10" s="202">
        <f t="shared" si="4"/>
        <v>0</v>
      </c>
    </row>
    <row r="11" spans="1:38" s="15" customFormat="1" ht="21" customHeight="1">
      <c r="A11" s="139">
        <v>5</v>
      </c>
      <c r="B11" s="139"/>
      <c r="C11" s="27" t="s">
        <v>345</v>
      </c>
      <c r="D11" s="110" t="s">
        <v>346</v>
      </c>
      <c r="E11" s="47"/>
      <c r="F11" s="47"/>
      <c r="G11" s="47"/>
      <c r="H11" s="47"/>
      <c r="I11" s="47"/>
      <c r="J11" s="48"/>
      <c r="K11" s="47"/>
      <c r="L11" s="47"/>
      <c r="M11" s="47"/>
      <c r="N11" s="47"/>
      <c r="O11" s="33"/>
      <c r="P11" s="33"/>
      <c r="Q11" s="47"/>
      <c r="R11" s="47"/>
      <c r="S11" s="47"/>
      <c r="T11" s="47"/>
      <c r="U11" s="47"/>
      <c r="V11" s="47"/>
      <c r="W11" s="47"/>
      <c r="X11" s="47"/>
      <c r="Y11" s="47"/>
      <c r="Z11" s="47"/>
      <c r="AA11" s="47"/>
      <c r="AB11" s="47"/>
      <c r="AC11" s="47"/>
      <c r="AD11" s="47"/>
      <c r="AE11" s="47"/>
      <c r="AF11" s="47"/>
      <c r="AG11" s="47"/>
      <c r="AH11" s="47"/>
      <c r="AI11" s="47"/>
      <c r="AJ11" s="11">
        <f t="shared" si="2"/>
        <v>0</v>
      </c>
      <c r="AK11" s="202">
        <f t="shared" si="3"/>
        <v>0</v>
      </c>
      <c r="AL11" s="202">
        <f t="shared" si="4"/>
        <v>0</v>
      </c>
    </row>
    <row r="12" spans="1:38" s="15" customFormat="1" ht="21" customHeight="1">
      <c r="A12" s="139">
        <v>6</v>
      </c>
      <c r="B12" s="139"/>
      <c r="C12" s="27" t="s">
        <v>347</v>
      </c>
      <c r="D12" s="110" t="s">
        <v>167</v>
      </c>
      <c r="E12" s="47"/>
      <c r="F12" s="47"/>
      <c r="G12" s="47"/>
      <c r="H12" s="47"/>
      <c r="I12" s="47"/>
      <c r="J12" s="48"/>
      <c r="K12" s="47"/>
      <c r="L12" s="47"/>
      <c r="M12" s="47"/>
      <c r="N12" s="47"/>
      <c r="O12" s="33"/>
      <c r="P12" s="33" t="s">
        <v>6</v>
      </c>
      <c r="Q12" s="47"/>
      <c r="R12" s="47" t="s">
        <v>6</v>
      </c>
      <c r="S12" s="47" t="s">
        <v>6</v>
      </c>
      <c r="T12" s="47"/>
      <c r="U12" s="47"/>
      <c r="V12" s="47"/>
      <c r="W12" s="47"/>
      <c r="X12" s="47"/>
      <c r="Y12" s="47"/>
      <c r="Z12" s="47"/>
      <c r="AA12" s="47"/>
      <c r="AB12" s="47"/>
      <c r="AC12" s="47"/>
      <c r="AD12" s="47"/>
      <c r="AE12" s="47"/>
      <c r="AF12" s="47"/>
      <c r="AG12" s="47"/>
      <c r="AH12" s="47"/>
      <c r="AI12" s="47"/>
      <c r="AJ12" s="11">
        <f t="shared" si="2"/>
        <v>3</v>
      </c>
      <c r="AK12" s="202">
        <f t="shared" si="3"/>
        <v>0</v>
      </c>
      <c r="AL12" s="202">
        <f t="shared" si="4"/>
        <v>0</v>
      </c>
    </row>
    <row r="13" spans="1:38" s="15" customFormat="1" ht="21" customHeight="1">
      <c r="A13" s="139">
        <v>7</v>
      </c>
      <c r="B13" s="139"/>
      <c r="C13" s="27" t="s">
        <v>348</v>
      </c>
      <c r="D13" s="110" t="s">
        <v>349</v>
      </c>
      <c r="E13" s="47"/>
      <c r="F13" s="47"/>
      <c r="G13" s="47"/>
      <c r="H13" s="47"/>
      <c r="I13" s="47"/>
      <c r="J13" s="48"/>
      <c r="K13" s="47"/>
      <c r="L13" s="47"/>
      <c r="M13" s="47"/>
      <c r="N13" s="47"/>
      <c r="O13" s="33"/>
      <c r="P13" s="33"/>
      <c r="Q13" s="47"/>
      <c r="R13" s="47"/>
      <c r="S13" s="47"/>
      <c r="T13" s="47"/>
      <c r="U13" s="47"/>
      <c r="V13" s="47"/>
      <c r="W13" s="47"/>
      <c r="X13" s="47"/>
      <c r="Y13" s="47"/>
      <c r="Z13" s="47"/>
      <c r="AA13" s="47"/>
      <c r="AB13" s="47"/>
      <c r="AC13" s="47"/>
      <c r="AD13" s="47"/>
      <c r="AE13" s="47"/>
      <c r="AF13" s="47"/>
      <c r="AG13" s="47"/>
      <c r="AH13" s="47"/>
      <c r="AI13" s="47"/>
      <c r="AJ13" s="11">
        <f t="shared" si="2"/>
        <v>0</v>
      </c>
      <c r="AK13" s="202">
        <f t="shared" si="3"/>
        <v>0</v>
      </c>
      <c r="AL13" s="202">
        <f t="shared" si="4"/>
        <v>0</v>
      </c>
    </row>
    <row r="14" spans="1:38" s="15" customFormat="1" ht="21" customHeight="1">
      <c r="A14" s="139">
        <v>8</v>
      </c>
      <c r="B14" s="139"/>
      <c r="C14" s="27" t="s">
        <v>350</v>
      </c>
      <c r="D14" s="110" t="s">
        <v>30</v>
      </c>
      <c r="E14" s="47"/>
      <c r="F14" s="47"/>
      <c r="G14" s="47"/>
      <c r="H14" s="47"/>
      <c r="I14" s="47"/>
      <c r="J14" s="48"/>
      <c r="K14" s="47"/>
      <c r="L14" s="47"/>
      <c r="M14" s="47"/>
      <c r="N14" s="47"/>
      <c r="O14" s="33" t="s">
        <v>6</v>
      </c>
      <c r="P14" s="33" t="s">
        <v>6</v>
      </c>
      <c r="Q14" s="47"/>
      <c r="R14" s="47" t="s">
        <v>6</v>
      </c>
      <c r="S14" s="47" t="s">
        <v>6</v>
      </c>
      <c r="T14" s="47" t="s">
        <v>6</v>
      </c>
      <c r="U14" s="47"/>
      <c r="V14" s="47"/>
      <c r="W14" s="47"/>
      <c r="X14" s="47"/>
      <c r="Y14" s="47"/>
      <c r="Z14" s="47"/>
      <c r="AA14" s="47"/>
      <c r="AB14" s="47"/>
      <c r="AC14" s="47"/>
      <c r="AD14" s="47"/>
      <c r="AE14" s="47"/>
      <c r="AF14" s="47"/>
      <c r="AG14" s="47"/>
      <c r="AH14" s="47"/>
      <c r="AI14" s="47"/>
      <c r="AJ14" s="11">
        <f t="shared" si="2"/>
        <v>5</v>
      </c>
      <c r="AK14" s="202">
        <f t="shared" si="3"/>
        <v>0</v>
      </c>
      <c r="AL14" s="202">
        <f t="shared" si="4"/>
        <v>0</v>
      </c>
    </row>
    <row r="15" spans="1:38" s="15" customFormat="1" ht="21" customHeight="1">
      <c r="A15" s="139">
        <v>9</v>
      </c>
      <c r="B15" s="139"/>
      <c r="C15" s="27" t="s">
        <v>29</v>
      </c>
      <c r="D15" s="110" t="s">
        <v>30</v>
      </c>
      <c r="E15" s="47"/>
      <c r="F15" s="47"/>
      <c r="G15" s="47"/>
      <c r="H15" s="47"/>
      <c r="I15" s="47"/>
      <c r="J15" s="48"/>
      <c r="K15" s="47"/>
      <c r="L15" s="47"/>
      <c r="M15" s="47"/>
      <c r="N15" s="47"/>
      <c r="O15" s="33"/>
      <c r="P15" s="33"/>
      <c r="Q15" s="47"/>
      <c r="R15" s="47"/>
      <c r="S15" s="47"/>
      <c r="T15" s="47"/>
      <c r="U15" s="47"/>
      <c r="V15" s="47"/>
      <c r="W15" s="47"/>
      <c r="X15" s="47"/>
      <c r="Y15" s="47"/>
      <c r="Z15" s="47"/>
      <c r="AA15" s="47"/>
      <c r="AB15" s="47"/>
      <c r="AC15" s="47"/>
      <c r="AD15" s="47"/>
      <c r="AE15" s="47"/>
      <c r="AF15" s="47"/>
      <c r="AG15" s="47"/>
      <c r="AH15" s="47"/>
      <c r="AI15" s="47"/>
      <c r="AJ15" s="11">
        <f t="shared" si="2"/>
        <v>0</v>
      </c>
      <c r="AK15" s="202">
        <f t="shared" si="3"/>
        <v>0</v>
      </c>
      <c r="AL15" s="202">
        <f t="shared" si="4"/>
        <v>0</v>
      </c>
    </row>
    <row r="16" spans="1:38" s="15" customFormat="1" ht="21" customHeight="1">
      <c r="A16" s="139">
        <v>10</v>
      </c>
      <c r="B16" s="139"/>
      <c r="C16" s="27" t="s">
        <v>351</v>
      </c>
      <c r="D16" s="110" t="s">
        <v>94</v>
      </c>
      <c r="E16" s="47"/>
      <c r="F16" s="47"/>
      <c r="G16" s="47"/>
      <c r="H16" s="47"/>
      <c r="I16" s="47"/>
      <c r="J16" s="48"/>
      <c r="K16" s="47"/>
      <c r="L16" s="47"/>
      <c r="M16" s="47"/>
      <c r="N16" s="47"/>
      <c r="O16" s="33"/>
      <c r="P16" s="33"/>
      <c r="Q16" s="47"/>
      <c r="R16" s="47"/>
      <c r="S16" s="47"/>
      <c r="T16" s="47" t="s">
        <v>6</v>
      </c>
      <c r="U16" s="47"/>
      <c r="V16" s="47"/>
      <c r="W16" s="47"/>
      <c r="X16" s="47"/>
      <c r="Y16" s="47"/>
      <c r="Z16" s="47"/>
      <c r="AA16" s="47"/>
      <c r="AB16" s="47"/>
      <c r="AC16" s="47"/>
      <c r="AD16" s="47"/>
      <c r="AE16" s="47"/>
      <c r="AF16" s="47"/>
      <c r="AG16" s="47"/>
      <c r="AH16" s="47"/>
      <c r="AI16" s="47"/>
      <c r="AJ16" s="11">
        <f t="shared" si="2"/>
        <v>1</v>
      </c>
      <c r="AK16" s="202">
        <f t="shared" si="3"/>
        <v>0</v>
      </c>
      <c r="AL16" s="202">
        <f t="shared" si="4"/>
        <v>0</v>
      </c>
    </row>
    <row r="17" spans="1:38" s="15" customFormat="1" ht="21" customHeight="1">
      <c r="A17" s="139">
        <v>11</v>
      </c>
      <c r="B17" s="139"/>
      <c r="C17" s="27" t="s">
        <v>90</v>
      </c>
      <c r="D17" s="110" t="s">
        <v>88</v>
      </c>
      <c r="E17" s="47"/>
      <c r="F17" s="47"/>
      <c r="G17" s="47"/>
      <c r="H17" s="47"/>
      <c r="I17" s="47"/>
      <c r="J17" s="48"/>
      <c r="K17" s="47"/>
      <c r="L17" s="47"/>
      <c r="M17" s="47"/>
      <c r="N17" s="47"/>
      <c r="O17" s="33"/>
      <c r="P17" s="33"/>
      <c r="Q17" s="47"/>
      <c r="R17" s="47"/>
      <c r="S17" s="47"/>
      <c r="T17" s="47"/>
      <c r="U17" s="47"/>
      <c r="V17" s="47"/>
      <c r="W17" s="47"/>
      <c r="X17" s="47"/>
      <c r="Y17" s="47"/>
      <c r="Z17" s="47"/>
      <c r="AA17" s="47"/>
      <c r="AB17" s="47"/>
      <c r="AC17" s="47"/>
      <c r="AD17" s="47"/>
      <c r="AE17" s="47"/>
      <c r="AF17" s="47"/>
      <c r="AG17" s="47"/>
      <c r="AH17" s="47"/>
      <c r="AI17" s="47"/>
      <c r="AJ17" s="11">
        <f t="shared" si="2"/>
        <v>0</v>
      </c>
      <c r="AK17" s="202">
        <f t="shared" si="3"/>
        <v>0</v>
      </c>
      <c r="AL17" s="202">
        <f t="shared" si="4"/>
        <v>0</v>
      </c>
    </row>
    <row r="18" spans="1:38" s="15" customFormat="1" ht="21" customHeight="1">
      <c r="A18" s="139">
        <v>12</v>
      </c>
      <c r="B18" s="139"/>
      <c r="C18" s="27" t="s">
        <v>352</v>
      </c>
      <c r="D18" s="110" t="s">
        <v>88</v>
      </c>
      <c r="E18" s="47"/>
      <c r="F18" s="47"/>
      <c r="G18" s="47"/>
      <c r="H18" s="47"/>
      <c r="I18" s="47"/>
      <c r="J18" s="48"/>
      <c r="K18" s="47"/>
      <c r="L18" s="47"/>
      <c r="M18" s="47"/>
      <c r="N18" s="47"/>
      <c r="O18" s="33"/>
      <c r="P18" s="33"/>
      <c r="Q18" s="47"/>
      <c r="R18" s="47"/>
      <c r="S18" s="47"/>
      <c r="T18" s="47"/>
      <c r="U18" s="47"/>
      <c r="V18" s="47"/>
      <c r="W18" s="47"/>
      <c r="X18" s="47"/>
      <c r="Y18" s="47"/>
      <c r="Z18" s="47"/>
      <c r="AA18" s="47"/>
      <c r="AB18" s="47"/>
      <c r="AC18" s="47"/>
      <c r="AD18" s="47"/>
      <c r="AE18" s="47"/>
      <c r="AF18" s="47"/>
      <c r="AG18" s="47"/>
      <c r="AH18" s="47"/>
      <c r="AI18" s="47"/>
      <c r="AJ18" s="11">
        <f t="shared" si="2"/>
        <v>0</v>
      </c>
      <c r="AK18" s="202">
        <f t="shared" si="3"/>
        <v>0</v>
      </c>
      <c r="AL18" s="202">
        <f t="shared" si="4"/>
        <v>0</v>
      </c>
    </row>
    <row r="19" spans="1:38" s="15" customFormat="1" ht="21" customHeight="1">
      <c r="A19" s="139">
        <v>13</v>
      </c>
      <c r="B19" s="139"/>
      <c r="C19" s="27" t="s">
        <v>353</v>
      </c>
      <c r="D19" s="110" t="s">
        <v>57</v>
      </c>
      <c r="E19" s="47"/>
      <c r="F19" s="47"/>
      <c r="G19" s="47"/>
      <c r="H19" s="47"/>
      <c r="I19" s="47"/>
      <c r="J19" s="48"/>
      <c r="K19" s="47"/>
      <c r="L19" s="47"/>
      <c r="M19" s="47"/>
      <c r="N19" s="47"/>
      <c r="O19" s="33"/>
      <c r="P19" s="33"/>
      <c r="Q19" s="47"/>
      <c r="R19" s="47"/>
      <c r="S19" s="47"/>
      <c r="T19" s="47"/>
      <c r="U19" s="47"/>
      <c r="V19" s="47"/>
      <c r="W19" s="47"/>
      <c r="X19" s="47"/>
      <c r="Y19" s="47"/>
      <c r="Z19" s="47"/>
      <c r="AA19" s="47"/>
      <c r="AB19" s="47"/>
      <c r="AC19" s="47"/>
      <c r="AD19" s="47"/>
      <c r="AE19" s="47"/>
      <c r="AF19" s="47"/>
      <c r="AG19" s="47"/>
      <c r="AH19" s="47"/>
      <c r="AI19" s="47"/>
      <c r="AJ19" s="11">
        <f t="shared" si="2"/>
        <v>0</v>
      </c>
      <c r="AK19" s="202">
        <f t="shared" si="3"/>
        <v>0</v>
      </c>
      <c r="AL19" s="202">
        <f t="shared" si="4"/>
        <v>0</v>
      </c>
    </row>
    <row r="20" spans="1:38" s="15" customFormat="1" ht="21" customHeight="1">
      <c r="A20" s="139">
        <v>14</v>
      </c>
      <c r="B20" s="139"/>
      <c r="C20" s="27" t="s">
        <v>354</v>
      </c>
      <c r="D20" s="110" t="s">
        <v>41</v>
      </c>
      <c r="E20" s="47"/>
      <c r="F20" s="47"/>
      <c r="G20" s="47"/>
      <c r="H20" s="47"/>
      <c r="I20" s="47"/>
      <c r="J20" s="48"/>
      <c r="K20" s="47"/>
      <c r="L20" s="47"/>
      <c r="M20" s="47"/>
      <c r="N20" s="47"/>
      <c r="O20" s="33"/>
      <c r="P20" s="33"/>
      <c r="Q20" s="47"/>
      <c r="R20" s="47" t="s">
        <v>6</v>
      </c>
      <c r="S20" s="47" t="s">
        <v>6</v>
      </c>
      <c r="T20" s="47" t="s">
        <v>6</v>
      </c>
      <c r="U20" s="47"/>
      <c r="V20" s="47"/>
      <c r="W20" s="47"/>
      <c r="X20" s="47"/>
      <c r="Y20" s="47"/>
      <c r="Z20" s="47"/>
      <c r="AA20" s="47"/>
      <c r="AB20" s="47"/>
      <c r="AC20" s="47"/>
      <c r="AD20" s="47"/>
      <c r="AE20" s="47"/>
      <c r="AF20" s="47"/>
      <c r="AG20" s="47"/>
      <c r="AH20" s="47"/>
      <c r="AI20" s="47"/>
      <c r="AJ20" s="11">
        <f t="shared" si="2"/>
        <v>3</v>
      </c>
      <c r="AK20" s="202">
        <f t="shared" si="3"/>
        <v>0</v>
      </c>
      <c r="AL20" s="202">
        <f t="shared" si="4"/>
        <v>0</v>
      </c>
    </row>
    <row r="21" spans="1:38" s="15" customFormat="1" ht="21" customHeight="1">
      <c r="A21" s="139">
        <v>15</v>
      </c>
      <c r="B21" s="139"/>
      <c r="C21" s="27" t="s">
        <v>355</v>
      </c>
      <c r="D21" s="110" t="s">
        <v>59</v>
      </c>
      <c r="E21" s="47"/>
      <c r="F21" s="47"/>
      <c r="G21" s="47"/>
      <c r="H21" s="47"/>
      <c r="I21" s="47"/>
      <c r="J21" s="48"/>
      <c r="K21" s="47"/>
      <c r="L21" s="47"/>
      <c r="M21" s="47"/>
      <c r="N21" s="47"/>
      <c r="O21" s="33"/>
      <c r="P21" s="33" t="s">
        <v>6</v>
      </c>
      <c r="Q21" s="47"/>
      <c r="R21" s="47"/>
      <c r="S21" s="47" t="s">
        <v>6</v>
      </c>
      <c r="T21" s="47" t="s">
        <v>6</v>
      </c>
      <c r="U21" s="47"/>
      <c r="V21" s="47"/>
      <c r="W21" s="47"/>
      <c r="X21" s="47"/>
      <c r="Y21" s="47"/>
      <c r="Z21" s="47"/>
      <c r="AA21" s="47"/>
      <c r="AB21" s="47"/>
      <c r="AC21" s="47"/>
      <c r="AD21" s="47"/>
      <c r="AE21" s="47"/>
      <c r="AF21" s="47"/>
      <c r="AG21" s="47"/>
      <c r="AH21" s="47"/>
      <c r="AI21" s="47"/>
      <c r="AJ21" s="11">
        <f t="shared" si="2"/>
        <v>3</v>
      </c>
      <c r="AK21" s="202">
        <f t="shared" si="3"/>
        <v>0</v>
      </c>
      <c r="AL21" s="202">
        <f t="shared" si="4"/>
        <v>0</v>
      </c>
    </row>
    <row r="22" spans="1:38" s="15" customFormat="1" ht="21" customHeight="1">
      <c r="A22" s="139">
        <v>16</v>
      </c>
      <c r="B22" s="139"/>
      <c r="C22" s="27" t="s">
        <v>356</v>
      </c>
      <c r="D22" s="110" t="s">
        <v>32</v>
      </c>
      <c r="E22" s="47"/>
      <c r="F22" s="47"/>
      <c r="G22" s="47"/>
      <c r="H22" s="47"/>
      <c r="I22" s="47"/>
      <c r="J22" s="48"/>
      <c r="K22" s="47"/>
      <c r="L22" s="47"/>
      <c r="M22" s="47"/>
      <c r="N22" s="47"/>
      <c r="O22" s="33" t="s">
        <v>6</v>
      </c>
      <c r="P22" s="33"/>
      <c r="Q22" s="47"/>
      <c r="R22" s="47"/>
      <c r="S22" s="47"/>
      <c r="T22" s="47" t="s">
        <v>8</v>
      </c>
      <c r="U22" s="47"/>
      <c r="V22" s="47"/>
      <c r="W22" s="47"/>
      <c r="X22" s="47"/>
      <c r="Y22" s="47"/>
      <c r="Z22" s="47"/>
      <c r="AA22" s="47"/>
      <c r="AB22" s="47"/>
      <c r="AC22" s="47"/>
      <c r="AD22" s="47"/>
      <c r="AE22" s="47"/>
      <c r="AF22" s="47"/>
      <c r="AG22" s="47"/>
      <c r="AH22" s="47"/>
      <c r="AI22" s="47"/>
      <c r="AJ22" s="11">
        <f t="shared" si="2"/>
        <v>1</v>
      </c>
      <c r="AK22" s="202">
        <f t="shared" si="3"/>
        <v>0</v>
      </c>
      <c r="AL22" s="202">
        <f t="shared" si="4"/>
        <v>1</v>
      </c>
    </row>
    <row r="23" spans="1:38" s="15" customFormat="1" ht="21" customHeight="1">
      <c r="A23" s="214">
        <v>17</v>
      </c>
      <c r="B23" s="214"/>
      <c r="C23" s="215" t="s">
        <v>357</v>
      </c>
      <c r="D23" s="216" t="s">
        <v>32</v>
      </c>
      <c r="E23" s="217"/>
      <c r="F23" s="217"/>
      <c r="G23" s="217"/>
      <c r="H23" s="217"/>
      <c r="I23" s="217"/>
      <c r="J23" s="218"/>
      <c r="K23" s="217"/>
      <c r="L23" s="217"/>
      <c r="M23" s="217"/>
      <c r="N23" s="217"/>
      <c r="O23" s="217" t="s">
        <v>6</v>
      </c>
      <c r="P23" s="217"/>
      <c r="Q23" s="217"/>
      <c r="R23" s="217"/>
      <c r="S23" s="217" t="s">
        <v>6</v>
      </c>
      <c r="T23" s="217" t="s">
        <v>6</v>
      </c>
      <c r="U23" s="217"/>
      <c r="V23" s="217"/>
      <c r="W23" s="217"/>
      <c r="X23" s="217"/>
      <c r="Y23" s="217"/>
      <c r="Z23" s="217"/>
      <c r="AA23" s="217"/>
      <c r="AB23" s="217"/>
      <c r="AC23" s="217"/>
      <c r="AD23" s="217"/>
      <c r="AE23" s="217"/>
      <c r="AF23" s="217"/>
      <c r="AG23" s="217"/>
      <c r="AH23" s="217"/>
      <c r="AI23" s="217"/>
      <c r="AJ23" s="11">
        <f t="shared" si="2"/>
        <v>3</v>
      </c>
      <c r="AK23" s="202">
        <f t="shared" si="3"/>
        <v>0</v>
      </c>
      <c r="AL23" s="202">
        <f t="shared" si="4"/>
        <v>0</v>
      </c>
    </row>
    <row r="24" spans="1:38" s="15" customFormat="1" ht="21" customHeight="1">
      <c r="A24" s="139">
        <v>18</v>
      </c>
      <c r="B24" s="139"/>
      <c r="C24" s="27" t="s">
        <v>370</v>
      </c>
      <c r="D24" s="110" t="s">
        <v>26</v>
      </c>
      <c r="E24" s="47"/>
      <c r="F24" s="47"/>
      <c r="G24" s="47"/>
      <c r="H24" s="47"/>
      <c r="I24" s="47"/>
      <c r="J24" s="48"/>
      <c r="K24" s="47"/>
      <c r="L24" s="47"/>
      <c r="M24" s="47"/>
      <c r="N24" s="47"/>
      <c r="O24" s="33" t="s">
        <v>6</v>
      </c>
      <c r="P24" s="33"/>
      <c r="Q24" s="47"/>
      <c r="R24" s="47"/>
      <c r="S24" s="47" t="s">
        <v>6</v>
      </c>
      <c r="T24" s="47"/>
      <c r="U24" s="47"/>
      <c r="V24" s="47"/>
      <c r="W24" s="47"/>
      <c r="X24" s="47"/>
      <c r="Y24" s="47"/>
      <c r="Z24" s="47"/>
      <c r="AA24" s="47"/>
      <c r="AB24" s="47"/>
      <c r="AC24" s="47"/>
      <c r="AD24" s="47"/>
      <c r="AE24" s="47"/>
      <c r="AF24" s="47"/>
      <c r="AG24" s="47"/>
      <c r="AH24" s="47"/>
      <c r="AI24" s="47"/>
      <c r="AJ24" s="11">
        <f t="shared" si="2"/>
        <v>2</v>
      </c>
      <c r="AK24" s="202">
        <f t="shared" si="3"/>
        <v>0</v>
      </c>
      <c r="AL24" s="202">
        <f t="shared" si="4"/>
        <v>0</v>
      </c>
    </row>
    <row r="25" spans="1:38" s="15" customFormat="1" ht="21" customHeight="1">
      <c r="A25" s="139">
        <v>19</v>
      </c>
      <c r="B25" s="139"/>
      <c r="C25" s="27" t="s">
        <v>358</v>
      </c>
      <c r="D25" s="110" t="s">
        <v>100</v>
      </c>
      <c r="E25" s="47"/>
      <c r="F25" s="47"/>
      <c r="G25" s="47"/>
      <c r="H25" s="47"/>
      <c r="I25" s="47"/>
      <c r="J25" s="48"/>
      <c r="K25" s="47"/>
      <c r="L25" s="47"/>
      <c r="M25" s="47"/>
      <c r="N25" s="47"/>
      <c r="O25" s="33"/>
      <c r="P25" s="33"/>
      <c r="Q25" s="47"/>
      <c r="R25" s="47"/>
      <c r="S25" s="47" t="s">
        <v>6</v>
      </c>
      <c r="T25" s="47"/>
      <c r="U25" s="47"/>
      <c r="V25" s="47"/>
      <c r="W25" s="47"/>
      <c r="X25" s="47"/>
      <c r="Y25" s="47"/>
      <c r="Z25" s="47"/>
      <c r="AA25" s="47"/>
      <c r="AB25" s="47"/>
      <c r="AC25" s="47"/>
      <c r="AD25" s="47"/>
      <c r="AE25" s="47"/>
      <c r="AF25" s="47"/>
      <c r="AG25" s="47"/>
      <c r="AH25" s="47"/>
      <c r="AI25" s="47"/>
      <c r="AJ25" s="11">
        <f t="shared" si="2"/>
        <v>1</v>
      </c>
      <c r="AK25" s="202">
        <f t="shared" si="3"/>
        <v>0</v>
      </c>
      <c r="AL25" s="202">
        <f t="shared" si="4"/>
        <v>0</v>
      </c>
    </row>
    <row r="26" spans="1:38" s="15" customFormat="1" ht="21" customHeight="1">
      <c r="A26" s="139">
        <v>20</v>
      </c>
      <c r="B26" s="139"/>
      <c r="C26" s="27" t="s">
        <v>359</v>
      </c>
      <c r="D26" s="110" t="s">
        <v>96</v>
      </c>
      <c r="E26" s="47"/>
      <c r="F26" s="47"/>
      <c r="G26" s="47"/>
      <c r="H26" s="47"/>
      <c r="I26" s="47"/>
      <c r="J26" s="48"/>
      <c r="K26" s="47"/>
      <c r="L26" s="47"/>
      <c r="M26" s="47"/>
      <c r="N26" s="47"/>
      <c r="O26" s="33"/>
      <c r="P26" s="33"/>
      <c r="Q26" s="47"/>
      <c r="R26" s="47"/>
      <c r="S26" s="47"/>
      <c r="T26" s="47"/>
      <c r="U26" s="47"/>
      <c r="V26" s="47"/>
      <c r="W26" s="47"/>
      <c r="X26" s="47"/>
      <c r="Y26" s="47"/>
      <c r="Z26" s="47"/>
      <c r="AA26" s="47"/>
      <c r="AB26" s="47"/>
      <c r="AC26" s="47"/>
      <c r="AD26" s="47"/>
      <c r="AE26" s="47"/>
      <c r="AF26" s="47"/>
      <c r="AG26" s="47"/>
      <c r="AH26" s="47"/>
      <c r="AI26" s="47"/>
      <c r="AJ26" s="11">
        <f t="shared" si="2"/>
        <v>0</v>
      </c>
      <c r="AK26" s="202">
        <f t="shared" si="3"/>
        <v>0</v>
      </c>
      <c r="AL26" s="202">
        <f t="shared" si="4"/>
        <v>0</v>
      </c>
    </row>
    <row r="27" spans="1:38" s="15" customFormat="1" ht="21" customHeight="1">
      <c r="A27" s="139">
        <v>21</v>
      </c>
      <c r="B27" s="139"/>
      <c r="C27" s="27" t="s">
        <v>360</v>
      </c>
      <c r="D27" s="110" t="s">
        <v>361</v>
      </c>
      <c r="E27" s="47"/>
      <c r="F27" s="47"/>
      <c r="G27" s="47"/>
      <c r="H27" s="47"/>
      <c r="I27" s="47"/>
      <c r="J27" s="48"/>
      <c r="K27" s="47"/>
      <c r="L27" s="47"/>
      <c r="M27" s="47"/>
      <c r="N27" s="47"/>
      <c r="O27" s="33" t="s">
        <v>6</v>
      </c>
      <c r="P27" s="33" t="s">
        <v>6</v>
      </c>
      <c r="Q27" s="47"/>
      <c r="R27" s="47" t="s">
        <v>6</v>
      </c>
      <c r="S27" s="47" t="s">
        <v>6</v>
      </c>
      <c r="T27" s="47" t="s">
        <v>6</v>
      </c>
      <c r="U27" s="47"/>
      <c r="V27" s="47"/>
      <c r="W27" s="47"/>
      <c r="X27" s="47"/>
      <c r="Y27" s="47"/>
      <c r="Z27" s="47"/>
      <c r="AA27" s="47"/>
      <c r="AB27" s="47"/>
      <c r="AC27" s="47"/>
      <c r="AD27" s="47"/>
      <c r="AE27" s="47"/>
      <c r="AF27" s="47"/>
      <c r="AG27" s="47"/>
      <c r="AH27" s="47"/>
      <c r="AI27" s="47"/>
      <c r="AJ27" s="11">
        <f t="shared" si="2"/>
        <v>5</v>
      </c>
      <c r="AK27" s="202">
        <f t="shared" si="3"/>
        <v>0</v>
      </c>
      <c r="AL27" s="202">
        <f t="shared" si="4"/>
        <v>0</v>
      </c>
    </row>
    <row r="28" spans="1:38" s="15" customFormat="1" ht="21" customHeight="1">
      <c r="A28" s="139">
        <v>22</v>
      </c>
      <c r="B28" s="139"/>
      <c r="C28" s="27" t="s">
        <v>362</v>
      </c>
      <c r="D28" s="110" t="s">
        <v>162</v>
      </c>
      <c r="E28" s="47"/>
      <c r="F28" s="47"/>
      <c r="G28" s="47"/>
      <c r="H28" s="47"/>
      <c r="I28" s="47"/>
      <c r="J28" s="48"/>
      <c r="K28" s="47"/>
      <c r="L28" s="47"/>
      <c r="M28" s="47"/>
      <c r="N28" s="47"/>
      <c r="O28" s="33"/>
      <c r="P28" s="33"/>
      <c r="Q28" s="47"/>
      <c r="R28" s="47"/>
      <c r="S28" s="47"/>
      <c r="T28" s="47"/>
      <c r="U28" s="47"/>
      <c r="V28" s="47"/>
      <c r="W28" s="47"/>
      <c r="X28" s="47"/>
      <c r="Y28" s="47"/>
      <c r="Z28" s="47"/>
      <c r="AA28" s="47"/>
      <c r="AB28" s="47"/>
      <c r="AC28" s="47"/>
      <c r="AD28" s="47"/>
      <c r="AE28" s="47"/>
      <c r="AF28" s="47"/>
      <c r="AG28" s="47"/>
      <c r="AH28" s="47"/>
      <c r="AI28" s="47"/>
      <c r="AJ28" s="11">
        <f t="shared" si="2"/>
        <v>0</v>
      </c>
      <c r="AK28" s="202">
        <f t="shared" si="3"/>
        <v>0</v>
      </c>
      <c r="AL28" s="202">
        <f t="shared" si="4"/>
        <v>0</v>
      </c>
    </row>
    <row r="29" spans="1:38" s="15" customFormat="1" ht="21" customHeight="1">
      <c r="A29" s="139">
        <v>23</v>
      </c>
      <c r="B29" s="139"/>
      <c r="C29" s="27" t="s">
        <v>363</v>
      </c>
      <c r="D29" s="110" t="s">
        <v>155</v>
      </c>
      <c r="E29" s="47"/>
      <c r="F29" s="47"/>
      <c r="G29" s="47"/>
      <c r="H29" s="47"/>
      <c r="I29" s="47"/>
      <c r="J29" s="48"/>
      <c r="K29" s="47"/>
      <c r="L29" s="47"/>
      <c r="M29" s="47"/>
      <c r="N29" s="47"/>
      <c r="O29" s="33"/>
      <c r="P29" s="33"/>
      <c r="Q29" s="47"/>
      <c r="R29" s="47"/>
      <c r="S29" s="47"/>
      <c r="T29" s="47"/>
      <c r="U29" s="47"/>
      <c r="V29" s="47"/>
      <c r="W29" s="47"/>
      <c r="X29" s="47"/>
      <c r="Y29" s="47"/>
      <c r="Z29" s="47"/>
      <c r="AA29" s="47"/>
      <c r="AB29" s="47"/>
      <c r="AC29" s="47"/>
      <c r="AD29" s="47"/>
      <c r="AE29" s="47"/>
      <c r="AF29" s="47"/>
      <c r="AG29" s="47"/>
      <c r="AH29" s="47"/>
      <c r="AI29" s="47"/>
      <c r="AJ29" s="11">
        <f t="shared" si="2"/>
        <v>0</v>
      </c>
      <c r="AK29" s="202">
        <f t="shared" si="3"/>
        <v>0</v>
      </c>
      <c r="AL29" s="202">
        <f t="shared" si="4"/>
        <v>0</v>
      </c>
    </row>
    <row r="30" spans="1:38" s="15" customFormat="1" ht="21" customHeight="1">
      <c r="A30" s="139">
        <v>24</v>
      </c>
      <c r="B30" s="139"/>
      <c r="C30" s="27" t="s">
        <v>372</v>
      </c>
      <c r="D30" s="110" t="s">
        <v>108</v>
      </c>
      <c r="E30" s="47"/>
      <c r="F30" s="47"/>
      <c r="G30" s="47"/>
      <c r="H30" s="47"/>
      <c r="I30" s="47"/>
      <c r="J30" s="48"/>
      <c r="K30" s="47"/>
      <c r="L30" s="47"/>
      <c r="M30" s="47"/>
      <c r="N30" s="47"/>
      <c r="O30" s="33"/>
      <c r="P30" s="33"/>
      <c r="Q30" s="47"/>
      <c r="R30" s="47"/>
      <c r="S30" s="47"/>
      <c r="T30" s="47" t="s">
        <v>6</v>
      </c>
      <c r="U30" s="47"/>
      <c r="V30" s="47"/>
      <c r="W30" s="47"/>
      <c r="X30" s="47"/>
      <c r="Y30" s="47"/>
      <c r="Z30" s="47"/>
      <c r="AA30" s="47"/>
      <c r="AB30" s="47"/>
      <c r="AC30" s="47"/>
      <c r="AD30" s="47"/>
      <c r="AE30" s="47"/>
      <c r="AF30" s="47"/>
      <c r="AG30" s="47"/>
      <c r="AH30" s="47"/>
      <c r="AI30" s="47"/>
      <c r="AJ30" s="11">
        <f t="shared" si="2"/>
        <v>1</v>
      </c>
      <c r="AK30" s="202">
        <f t="shared" si="3"/>
        <v>0</v>
      </c>
      <c r="AL30" s="202">
        <f t="shared" si="4"/>
        <v>0</v>
      </c>
    </row>
    <row r="31" spans="1:38" s="15" customFormat="1" ht="18.75">
      <c r="A31" s="139">
        <v>25</v>
      </c>
      <c r="B31" s="139"/>
      <c r="C31" s="27" t="s">
        <v>364</v>
      </c>
      <c r="D31" s="110" t="s">
        <v>62</v>
      </c>
      <c r="E31" s="47"/>
      <c r="F31" s="47"/>
      <c r="G31" s="47"/>
      <c r="H31" s="47"/>
      <c r="I31" s="47"/>
      <c r="J31" s="48"/>
      <c r="K31" s="47"/>
      <c r="L31" s="47"/>
      <c r="M31" s="47"/>
      <c r="N31" s="47"/>
      <c r="O31" s="33" t="s">
        <v>6</v>
      </c>
      <c r="P31" s="33" t="s">
        <v>6</v>
      </c>
      <c r="Q31" s="47"/>
      <c r="R31" s="47" t="s">
        <v>6</v>
      </c>
      <c r="S31" s="47" t="s">
        <v>6</v>
      </c>
      <c r="T31" s="47" t="s">
        <v>6</v>
      </c>
      <c r="U31" s="47"/>
      <c r="V31" s="47"/>
      <c r="W31" s="47"/>
      <c r="X31" s="47"/>
      <c r="Y31" s="47"/>
      <c r="Z31" s="47"/>
      <c r="AA31" s="47"/>
      <c r="AB31" s="47"/>
      <c r="AC31" s="47"/>
      <c r="AD31" s="47"/>
      <c r="AE31" s="47"/>
      <c r="AF31" s="47"/>
      <c r="AG31" s="47"/>
      <c r="AH31" s="47"/>
      <c r="AI31" s="47"/>
      <c r="AJ31" s="11">
        <f t="shared" si="2"/>
        <v>5</v>
      </c>
      <c r="AK31" s="202">
        <f t="shared" si="3"/>
        <v>0</v>
      </c>
      <c r="AL31" s="202">
        <f t="shared" si="4"/>
        <v>0</v>
      </c>
    </row>
    <row r="32" spans="1:38" s="15" customFormat="1" ht="21" customHeight="1">
      <c r="A32" s="139">
        <v>26</v>
      </c>
      <c r="B32" s="139"/>
      <c r="C32" s="27" t="s">
        <v>365</v>
      </c>
      <c r="D32" s="110" t="s">
        <v>34</v>
      </c>
      <c r="E32" s="47"/>
      <c r="F32" s="47"/>
      <c r="G32" s="47"/>
      <c r="H32" s="47"/>
      <c r="I32" s="47"/>
      <c r="J32" s="48"/>
      <c r="K32" s="47"/>
      <c r="L32" s="47"/>
      <c r="M32" s="47"/>
      <c r="N32" s="47"/>
      <c r="O32" s="33" t="s">
        <v>6</v>
      </c>
      <c r="P32" s="33" t="s">
        <v>6</v>
      </c>
      <c r="Q32" s="47"/>
      <c r="R32" s="47"/>
      <c r="S32" s="47"/>
      <c r="T32" s="47"/>
      <c r="U32" s="47"/>
      <c r="V32" s="47"/>
      <c r="W32" s="47"/>
      <c r="X32" s="47"/>
      <c r="Y32" s="47"/>
      <c r="Z32" s="47"/>
      <c r="AA32" s="47"/>
      <c r="AB32" s="47"/>
      <c r="AC32" s="47"/>
      <c r="AD32" s="47"/>
      <c r="AE32" s="47"/>
      <c r="AF32" s="47"/>
      <c r="AG32" s="47"/>
      <c r="AH32" s="47"/>
      <c r="AI32" s="47"/>
      <c r="AJ32" s="11">
        <f t="shared" si="2"/>
        <v>2</v>
      </c>
      <c r="AK32" s="202">
        <f t="shared" si="3"/>
        <v>0</v>
      </c>
      <c r="AL32" s="202">
        <f t="shared" si="4"/>
        <v>0</v>
      </c>
    </row>
    <row r="33" spans="1:38" s="15" customFormat="1" ht="21" customHeight="1">
      <c r="A33" s="139">
        <v>27</v>
      </c>
      <c r="B33" s="139"/>
      <c r="C33" s="27" t="s">
        <v>366</v>
      </c>
      <c r="D33" s="110" t="s">
        <v>367</v>
      </c>
      <c r="E33" s="47"/>
      <c r="F33" s="47"/>
      <c r="G33" s="47"/>
      <c r="H33" s="47"/>
      <c r="I33" s="47"/>
      <c r="J33" s="48"/>
      <c r="K33" s="47"/>
      <c r="L33" s="47"/>
      <c r="M33" s="47"/>
      <c r="N33" s="47"/>
      <c r="O33" s="33"/>
      <c r="P33" s="33"/>
      <c r="Q33" s="47"/>
      <c r="R33" s="47"/>
      <c r="S33" s="47"/>
      <c r="T33" s="47"/>
      <c r="U33" s="47"/>
      <c r="V33" s="47"/>
      <c r="W33" s="47"/>
      <c r="X33" s="47"/>
      <c r="Y33" s="47"/>
      <c r="Z33" s="47"/>
      <c r="AA33" s="47"/>
      <c r="AB33" s="47"/>
      <c r="AC33" s="47"/>
      <c r="AD33" s="47"/>
      <c r="AE33" s="47"/>
      <c r="AF33" s="47"/>
      <c r="AG33" s="47"/>
      <c r="AH33" s="47"/>
      <c r="AI33" s="47"/>
      <c r="AJ33" s="11">
        <f t="shared" si="2"/>
        <v>0</v>
      </c>
      <c r="AK33" s="202">
        <f t="shared" si="3"/>
        <v>0</v>
      </c>
      <c r="AL33" s="202">
        <f t="shared" si="4"/>
        <v>0</v>
      </c>
    </row>
    <row r="34" spans="1:38" s="15" customFormat="1" ht="21" customHeight="1">
      <c r="A34" s="139">
        <v>28</v>
      </c>
      <c r="B34" s="139"/>
      <c r="C34" s="27" t="s">
        <v>368</v>
      </c>
      <c r="D34" s="110" t="s">
        <v>78</v>
      </c>
      <c r="E34" s="47"/>
      <c r="F34" s="47"/>
      <c r="G34" s="47"/>
      <c r="H34" s="47"/>
      <c r="I34" s="47"/>
      <c r="J34" s="48"/>
      <c r="K34" s="47"/>
      <c r="L34" s="47"/>
      <c r="M34" s="47"/>
      <c r="N34" s="47"/>
      <c r="O34" s="33"/>
      <c r="P34" s="33"/>
      <c r="Q34" s="47"/>
      <c r="R34" s="47"/>
      <c r="S34" s="47" t="s">
        <v>6</v>
      </c>
      <c r="T34" s="47"/>
      <c r="U34" s="47"/>
      <c r="V34" s="47"/>
      <c r="W34" s="47"/>
      <c r="X34" s="47"/>
      <c r="Y34" s="47"/>
      <c r="Z34" s="47"/>
      <c r="AA34" s="47"/>
      <c r="AB34" s="47"/>
      <c r="AC34" s="47"/>
      <c r="AD34" s="47"/>
      <c r="AE34" s="47"/>
      <c r="AF34" s="47"/>
      <c r="AG34" s="47"/>
      <c r="AH34" s="47"/>
      <c r="AI34" s="47"/>
      <c r="AJ34" s="11">
        <f t="shared" si="2"/>
        <v>1</v>
      </c>
      <c r="AK34" s="202">
        <f t="shared" si="3"/>
        <v>0</v>
      </c>
      <c r="AL34" s="202">
        <f t="shared" si="4"/>
        <v>0</v>
      </c>
    </row>
    <row r="35" spans="1:38" s="15" customFormat="1" ht="21" customHeight="1">
      <c r="A35" s="139">
        <v>29</v>
      </c>
      <c r="B35" s="139"/>
      <c r="C35" s="27" t="s">
        <v>371</v>
      </c>
      <c r="D35" s="110" t="s">
        <v>67</v>
      </c>
      <c r="E35" s="47"/>
      <c r="F35" s="47"/>
      <c r="G35" s="47"/>
      <c r="H35" s="47"/>
      <c r="I35" s="47"/>
      <c r="J35" s="48"/>
      <c r="K35" s="47"/>
      <c r="L35" s="47"/>
      <c r="M35" s="47"/>
      <c r="N35" s="47"/>
      <c r="O35" s="33"/>
      <c r="P35" s="33"/>
      <c r="Q35" s="47"/>
      <c r="R35" s="47"/>
      <c r="S35" s="47"/>
      <c r="T35" s="47"/>
      <c r="U35" s="47"/>
      <c r="V35" s="47"/>
      <c r="W35" s="47"/>
      <c r="X35" s="47"/>
      <c r="Y35" s="47"/>
      <c r="Z35" s="47"/>
      <c r="AA35" s="47"/>
      <c r="AB35" s="47"/>
      <c r="AC35" s="47"/>
      <c r="AD35" s="47"/>
      <c r="AE35" s="47"/>
      <c r="AF35" s="47"/>
      <c r="AG35" s="47"/>
      <c r="AH35" s="47"/>
      <c r="AI35" s="47"/>
      <c r="AJ35" s="11">
        <f t="shared" si="2"/>
        <v>0</v>
      </c>
      <c r="AK35" s="202">
        <f t="shared" si="3"/>
        <v>0</v>
      </c>
      <c r="AL35" s="202">
        <f t="shared" si="4"/>
        <v>0</v>
      </c>
    </row>
    <row r="36" spans="1:38" s="15" customFormat="1" ht="21" customHeight="1">
      <c r="A36" s="139">
        <v>30</v>
      </c>
      <c r="B36" s="139"/>
      <c r="C36" s="27" t="s">
        <v>13</v>
      </c>
      <c r="D36" s="110" t="s">
        <v>58</v>
      </c>
      <c r="E36" s="47"/>
      <c r="F36" s="47"/>
      <c r="G36" s="47"/>
      <c r="H36" s="47"/>
      <c r="I36" s="47"/>
      <c r="J36" s="48"/>
      <c r="K36" s="47"/>
      <c r="L36" s="47"/>
      <c r="M36" s="47"/>
      <c r="N36" s="47"/>
      <c r="O36" s="33"/>
      <c r="P36" s="33"/>
      <c r="Q36" s="47"/>
      <c r="R36" s="47"/>
      <c r="S36" s="47"/>
      <c r="T36" s="47"/>
      <c r="U36" s="47"/>
      <c r="V36" s="47"/>
      <c r="W36" s="47"/>
      <c r="X36" s="47"/>
      <c r="Y36" s="47"/>
      <c r="Z36" s="47"/>
      <c r="AA36" s="47"/>
      <c r="AB36" s="47"/>
      <c r="AC36" s="47"/>
      <c r="AD36" s="47"/>
      <c r="AE36" s="47"/>
      <c r="AF36" s="47"/>
      <c r="AG36" s="47"/>
      <c r="AH36" s="47"/>
      <c r="AI36" s="47"/>
      <c r="AJ36" s="11">
        <f t="shared" si="2"/>
        <v>0</v>
      </c>
      <c r="AK36" s="202">
        <f t="shared" si="3"/>
        <v>0</v>
      </c>
      <c r="AL36" s="202">
        <f t="shared" si="4"/>
        <v>0</v>
      </c>
    </row>
    <row r="37" spans="1:38" s="15" customFormat="1" ht="21" customHeight="1">
      <c r="A37" s="139">
        <v>31</v>
      </c>
      <c r="B37" s="139"/>
      <c r="C37" s="27" t="s">
        <v>369</v>
      </c>
      <c r="D37" s="110" t="s">
        <v>58</v>
      </c>
      <c r="E37" s="47"/>
      <c r="F37" s="47"/>
      <c r="G37" s="47"/>
      <c r="H37" s="47"/>
      <c r="I37" s="47"/>
      <c r="J37" s="48"/>
      <c r="K37" s="47"/>
      <c r="L37" s="47"/>
      <c r="M37" s="47"/>
      <c r="N37" s="47"/>
      <c r="O37" s="33"/>
      <c r="P37" s="33"/>
      <c r="Q37" s="47"/>
      <c r="R37" s="47"/>
      <c r="S37" s="47"/>
      <c r="T37" s="47"/>
      <c r="U37" s="47"/>
      <c r="V37" s="47"/>
      <c r="W37" s="47"/>
      <c r="X37" s="47"/>
      <c r="Y37" s="47"/>
      <c r="Z37" s="47"/>
      <c r="AA37" s="47"/>
      <c r="AB37" s="47"/>
      <c r="AC37" s="47"/>
      <c r="AD37" s="47"/>
      <c r="AE37" s="47"/>
      <c r="AF37" s="47"/>
      <c r="AG37" s="47"/>
      <c r="AH37" s="47"/>
      <c r="AI37" s="47"/>
      <c r="AJ37" s="11">
        <f t="shared" si="2"/>
        <v>0</v>
      </c>
      <c r="AK37" s="202">
        <f t="shared" si="3"/>
        <v>0</v>
      </c>
      <c r="AL37" s="202">
        <f t="shared" si="4"/>
        <v>0</v>
      </c>
    </row>
    <row r="38" spans="1:38" s="15" customFormat="1" ht="21" customHeight="1">
      <c r="A38" s="139">
        <v>32</v>
      </c>
      <c r="B38" s="139"/>
      <c r="C38" s="27"/>
      <c r="D38" s="110"/>
      <c r="E38" s="47"/>
      <c r="F38" s="47"/>
      <c r="G38" s="47"/>
      <c r="H38" s="47"/>
      <c r="I38" s="47"/>
      <c r="J38" s="48"/>
      <c r="K38" s="47"/>
      <c r="L38" s="47"/>
      <c r="M38" s="47"/>
      <c r="N38" s="47"/>
      <c r="O38" s="33"/>
      <c r="P38" s="33"/>
      <c r="Q38" s="47"/>
      <c r="R38" s="47"/>
      <c r="S38" s="47"/>
      <c r="T38" s="47"/>
      <c r="U38" s="47"/>
      <c r="V38" s="47"/>
      <c r="W38" s="47"/>
      <c r="X38" s="47"/>
      <c r="Y38" s="47"/>
      <c r="Z38" s="47"/>
      <c r="AA38" s="47"/>
      <c r="AB38" s="47"/>
      <c r="AC38" s="47"/>
      <c r="AD38" s="47"/>
      <c r="AE38" s="47"/>
      <c r="AF38" s="47"/>
      <c r="AG38" s="47"/>
      <c r="AH38" s="47"/>
      <c r="AI38" s="47"/>
      <c r="AJ38" s="11">
        <f t="shared" si="2"/>
        <v>0</v>
      </c>
      <c r="AK38" s="202">
        <f t="shared" si="3"/>
        <v>0</v>
      </c>
      <c r="AL38" s="202">
        <f t="shared" si="4"/>
        <v>0</v>
      </c>
    </row>
    <row r="39" spans="1:38" s="15" customFormat="1" ht="21" customHeight="1">
      <c r="A39" s="139">
        <v>33</v>
      </c>
      <c r="B39" s="139"/>
      <c r="C39" s="27"/>
      <c r="D39" s="110"/>
      <c r="E39" s="47"/>
      <c r="F39" s="47"/>
      <c r="G39" s="47"/>
      <c r="H39" s="47"/>
      <c r="I39" s="47"/>
      <c r="J39" s="48"/>
      <c r="K39" s="47"/>
      <c r="L39" s="47"/>
      <c r="M39" s="47"/>
      <c r="N39" s="47"/>
      <c r="O39" s="33"/>
      <c r="P39" s="33"/>
      <c r="Q39" s="47"/>
      <c r="R39" s="47"/>
      <c r="S39" s="47"/>
      <c r="T39" s="47"/>
      <c r="U39" s="47"/>
      <c r="V39" s="47"/>
      <c r="W39" s="47"/>
      <c r="X39" s="47"/>
      <c r="Y39" s="47"/>
      <c r="Z39" s="47"/>
      <c r="AA39" s="47"/>
      <c r="AB39" s="47"/>
      <c r="AC39" s="47"/>
      <c r="AD39" s="47"/>
      <c r="AE39" s="47"/>
      <c r="AF39" s="47"/>
      <c r="AG39" s="47"/>
      <c r="AH39" s="47"/>
      <c r="AI39" s="47"/>
      <c r="AJ39" s="11">
        <f t="shared" si="2"/>
        <v>0</v>
      </c>
      <c r="AK39" s="202">
        <f t="shared" si="3"/>
        <v>0</v>
      </c>
      <c r="AL39" s="202">
        <f t="shared" si="4"/>
        <v>0</v>
      </c>
    </row>
    <row r="40" spans="1:38" s="15" customFormat="1" ht="21" customHeight="1">
      <c r="A40" s="139">
        <v>34</v>
      </c>
      <c r="B40" s="139"/>
      <c r="C40" s="27"/>
      <c r="D40" s="110"/>
      <c r="E40" s="47"/>
      <c r="F40" s="47"/>
      <c r="G40" s="47"/>
      <c r="H40" s="47"/>
      <c r="I40" s="47"/>
      <c r="J40" s="48"/>
      <c r="K40" s="47"/>
      <c r="L40" s="47"/>
      <c r="M40" s="47"/>
      <c r="N40" s="47"/>
      <c r="O40" s="33"/>
      <c r="P40" s="33"/>
      <c r="Q40" s="47"/>
      <c r="R40" s="47"/>
      <c r="S40" s="47"/>
      <c r="T40" s="47"/>
      <c r="U40" s="47"/>
      <c r="V40" s="47"/>
      <c r="W40" s="47"/>
      <c r="X40" s="47"/>
      <c r="Y40" s="47"/>
      <c r="Z40" s="47"/>
      <c r="AA40" s="47"/>
      <c r="AB40" s="47"/>
      <c r="AC40" s="47"/>
      <c r="AD40" s="47"/>
      <c r="AE40" s="47"/>
      <c r="AF40" s="47"/>
      <c r="AG40" s="47"/>
      <c r="AH40" s="47"/>
      <c r="AI40" s="47"/>
      <c r="AJ40" s="11">
        <f t="shared" si="2"/>
        <v>0</v>
      </c>
      <c r="AK40" s="202">
        <f t="shared" si="3"/>
        <v>0</v>
      </c>
      <c r="AL40" s="202">
        <f t="shared" si="4"/>
        <v>0</v>
      </c>
    </row>
    <row r="41" spans="1:38" ht="20.25">
      <c r="A41" s="316" t="s">
        <v>10</v>
      </c>
      <c r="B41" s="316"/>
      <c r="C41" s="316"/>
      <c r="D41" s="316"/>
      <c r="E41" s="316"/>
      <c r="F41" s="316"/>
      <c r="G41" s="316"/>
      <c r="H41" s="316"/>
      <c r="I41" s="316"/>
      <c r="J41" s="316"/>
      <c r="K41" s="316"/>
      <c r="L41" s="316"/>
      <c r="M41" s="316"/>
      <c r="N41" s="316"/>
      <c r="O41" s="316"/>
      <c r="P41" s="316"/>
      <c r="Q41" s="316"/>
      <c r="R41" s="316"/>
      <c r="S41" s="316"/>
      <c r="T41" s="316"/>
      <c r="U41" s="316"/>
      <c r="V41" s="316"/>
      <c r="W41" s="316"/>
      <c r="X41" s="316"/>
      <c r="Y41" s="316"/>
      <c r="Z41" s="316"/>
      <c r="AA41" s="316"/>
      <c r="AB41" s="316"/>
      <c r="AC41" s="316"/>
      <c r="AD41" s="316"/>
      <c r="AE41" s="316"/>
      <c r="AF41" s="316"/>
      <c r="AG41" s="316"/>
      <c r="AH41" s="316"/>
      <c r="AI41" s="316"/>
      <c r="AJ41" s="8">
        <f>SUM(AJ7:AJ40)</f>
        <v>46</v>
      </c>
      <c r="AK41" s="8">
        <f>SUM(AK7:AK40)</f>
        <v>0</v>
      </c>
      <c r="AL41" s="8">
        <f>SUM(AL7:AL40)</f>
        <v>1</v>
      </c>
    </row>
    <row r="42" spans="1:38">
      <c r="A42" s="290" t="s">
        <v>255</v>
      </c>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291"/>
      <c r="AL42" s="292"/>
    </row>
    <row r="90" spans="3:38">
      <c r="C90" s="22"/>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row>
    <row r="91" spans="3:38">
      <c r="C91" s="22"/>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row>
    <row r="92" spans="3:38">
      <c r="C92" s="289"/>
      <c r="D92" s="28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row>
    <row r="93" spans="3:38">
      <c r="C93" s="289"/>
      <c r="D93" s="289"/>
      <c r="E93" s="289"/>
      <c r="F93" s="289"/>
      <c r="G93" s="28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row>
    <row r="94" spans="3:38">
      <c r="C94" s="289"/>
      <c r="D94" s="289"/>
      <c r="E94" s="28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row>
    <row r="95" spans="3:38">
      <c r="C95" s="289"/>
      <c r="D95" s="289"/>
      <c r="H95" s="19"/>
      <c r="I95" s="19"/>
      <c r="J95" s="19"/>
      <c r="K95" s="19"/>
      <c r="L95" s="19"/>
      <c r="M95" s="19"/>
      <c r="N95" s="19"/>
      <c r="O95" s="19"/>
      <c r="P95" s="19"/>
      <c r="Q95" s="19"/>
      <c r="R95" s="19"/>
      <c r="S95" s="19"/>
      <c r="T95" s="19"/>
      <c r="U95" s="19"/>
      <c r="V95" s="19"/>
      <c r="X95" s="19"/>
      <c r="Y95" s="19"/>
      <c r="Z95" s="19"/>
      <c r="AA95" s="19"/>
      <c r="AB95" s="19"/>
      <c r="AC95" s="19"/>
      <c r="AD95" s="19"/>
      <c r="AE95" s="19"/>
      <c r="AF95" s="19"/>
      <c r="AG95" s="19"/>
      <c r="AH95" s="19"/>
      <c r="AI95" s="19"/>
      <c r="AJ95" s="19"/>
      <c r="AK95" s="19"/>
      <c r="AL95" s="19"/>
    </row>
  </sheetData>
  <mergeCells count="21">
    <mergeCell ref="C94:E94"/>
    <mergeCell ref="C95:D95"/>
    <mergeCell ref="C93:G93"/>
    <mergeCell ref="C92:D92"/>
    <mergeCell ref="A41:AI41"/>
    <mergeCell ref="A42:AL42"/>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40">
    <cfRule type="expression" dxfId="106" priority="4">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6" id="{2B87E2F6-5D4F-4D43-9A67-9028D98F4DB3}">
            <xm:f>IF(BHST21.1!E$6="CN",1,0)</xm:f>
            <x14:dxf>
              <fill>
                <patternFill>
                  <bgColor theme="8" tint="0.59996337778862885"/>
                </patternFill>
              </fill>
            </x14:dxf>
          </x14:cfRule>
          <xm:sqref>E6:AI6</xm:sqref>
        </x14:conditionalFormatting>
        <x14:conditionalFormatting xmlns:xm="http://schemas.microsoft.com/office/excel/2006/main">
          <x14:cfRule type="expression" priority="5" id="{2BE24F66-8A1A-45E6-95E2-B3B93EF3BC2B}">
            <xm:f>IF(BHST21.1!E$6="CN",1,0)</xm:f>
            <x14:dxf>
              <fill>
                <patternFill>
                  <bgColor theme="8" tint="0.79998168889431442"/>
                </patternFill>
              </fill>
            </x14:dxf>
          </x14:cfRule>
          <xm:sqref>E6:AI6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L49"/>
  <sheetViews>
    <sheetView zoomScaleNormal="100" workbookViewId="0">
      <selection activeCell="X13" sqref="X13"/>
    </sheetView>
  </sheetViews>
  <sheetFormatPr defaultRowHeight="15.75"/>
  <cols>
    <col min="1" max="1" width="7.6640625" customWidth="1"/>
    <col min="2" max="2" width="10.83203125" customWidth="1"/>
    <col min="3" max="3" width="26.1640625" bestFit="1" customWidth="1"/>
    <col min="4" max="4" width="11" bestFit="1" customWidth="1"/>
    <col min="5" max="35" width="4" customWidth="1"/>
    <col min="36" max="38" width="5.33203125" customWidth="1"/>
  </cols>
  <sheetData>
    <row r="1" spans="1:38" s="14" customFormat="1" ht="23.1" customHeight="1">
      <c r="A1" s="293" t="s">
        <v>0</v>
      </c>
      <c r="B1" s="293"/>
      <c r="C1" s="293"/>
      <c r="D1" s="293"/>
      <c r="E1" s="293"/>
      <c r="F1" s="293"/>
      <c r="G1" s="293"/>
      <c r="H1" s="293"/>
      <c r="I1" s="293"/>
      <c r="J1" s="293"/>
      <c r="K1" s="293"/>
      <c r="L1" s="293"/>
      <c r="M1" s="293"/>
      <c r="N1" s="293"/>
      <c r="O1" s="293"/>
      <c r="P1" s="293"/>
      <c r="Q1" s="294" t="s">
        <v>1</v>
      </c>
      <c r="R1" s="294"/>
      <c r="S1" s="294"/>
      <c r="T1" s="294"/>
      <c r="U1" s="294"/>
      <c r="V1" s="294"/>
      <c r="W1" s="294"/>
      <c r="X1" s="294"/>
      <c r="Y1" s="294"/>
      <c r="Z1" s="294"/>
      <c r="AA1" s="294"/>
      <c r="AB1" s="294"/>
      <c r="AC1" s="294"/>
      <c r="AD1" s="294"/>
      <c r="AE1" s="294"/>
      <c r="AF1" s="294"/>
      <c r="AG1" s="294"/>
      <c r="AH1" s="294"/>
      <c r="AI1" s="294"/>
      <c r="AJ1" s="294"/>
      <c r="AK1" s="294"/>
      <c r="AL1" s="294"/>
    </row>
    <row r="2" spans="1:38" s="14" customFormat="1" ht="23.1" customHeight="1">
      <c r="A2" s="294" t="s">
        <v>131</v>
      </c>
      <c r="B2" s="294"/>
      <c r="C2" s="294"/>
      <c r="D2" s="294"/>
      <c r="E2" s="294"/>
      <c r="F2" s="294"/>
      <c r="G2" s="294"/>
      <c r="H2" s="294"/>
      <c r="I2" s="294"/>
      <c r="J2" s="294"/>
      <c r="K2" s="294"/>
      <c r="L2" s="294"/>
      <c r="M2" s="294"/>
      <c r="N2" s="294"/>
      <c r="O2" s="294"/>
      <c r="P2" s="294"/>
      <c r="Q2" s="294" t="s">
        <v>2</v>
      </c>
      <c r="R2" s="294"/>
      <c r="S2" s="294"/>
      <c r="T2" s="294"/>
      <c r="U2" s="294"/>
      <c r="V2" s="294"/>
      <c r="W2" s="294"/>
      <c r="X2" s="294"/>
      <c r="Y2" s="294"/>
      <c r="Z2" s="294"/>
      <c r="AA2" s="294"/>
      <c r="AB2" s="294"/>
      <c r="AC2" s="294"/>
      <c r="AD2" s="294"/>
      <c r="AE2" s="294"/>
      <c r="AF2" s="294"/>
      <c r="AG2" s="294"/>
      <c r="AH2" s="294"/>
      <c r="AI2" s="294"/>
      <c r="AJ2" s="294"/>
      <c r="AK2" s="294"/>
      <c r="AL2" s="294"/>
    </row>
    <row r="3" spans="1:38" s="14" customFormat="1" ht="31.5" customHeight="1">
      <c r="A3" s="295" t="s">
        <v>373</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row>
    <row r="4" spans="1:38" s="14" customFormat="1" ht="31.5" customHeight="1">
      <c r="B4" s="106"/>
      <c r="C4" s="106"/>
      <c r="D4" s="106"/>
      <c r="E4" s="106" t="s">
        <v>171</v>
      </c>
      <c r="F4" s="106" t="s">
        <v>171</v>
      </c>
      <c r="G4" s="106"/>
      <c r="H4" s="106"/>
      <c r="I4" s="296" t="s">
        <v>251</v>
      </c>
      <c r="J4" s="296"/>
      <c r="K4" s="296"/>
      <c r="L4" s="296"/>
      <c r="M4" s="296">
        <v>10</v>
      </c>
      <c r="N4" s="296"/>
      <c r="O4" s="296" t="s">
        <v>252</v>
      </c>
      <c r="P4" s="296"/>
      <c r="Q4" s="296"/>
      <c r="R4" s="296">
        <v>2021</v>
      </c>
      <c r="S4" s="296"/>
      <c r="T4" s="296"/>
      <c r="U4" s="106"/>
      <c r="V4" s="106"/>
      <c r="W4" s="106"/>
      <c r="X4" s="106"/>
      <c r="Y4" s="106"/>
      <c r="Z4" s="106"/>
      <c r="AA4" s="106"/>
      <c r="AB4" s="106"/>
      <c r="AC4" s="106"/>
      <c r="AD4" s="106"/>
      <c r="AE4" s="106"/>
      <c r="AF4" s="106"/>
      <c r="AG4" s="106"/>
      <c r="AH4" s="106"/>
      <c r="AI4" s="106"/>
      <c r="AJ4" s="106"/>
      <c r="AK4" s="106"/>
      <c r="AL4" s="106"/>
    </row>
    <row r="5" spans="1:38" s="15" customFormat="1" ht="21" customHeight="1">
      <c r="A5" s="308" t="s">
        <v>3</v>
      </c>
      <c r="B5" s="308" t="s">
        <v>4</v>
      </c>
      <c r="C5" s="310" t="s">
        <v>5</v>
      </c>
      <c r="D5" s="311"/>
      <c r="E5" s="107">
        <f>DATE(R4,M4,1)</f>
        <v>44470</v>
      </c>
      <c r="F5" s="107">
        <f t="shared" ref="F5:AI5" si="0">E5+1</f>
        <v>44471</v>
      </c>
      <c r="G5" s="107">
        <f t="shared" si="0"/>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06" t="s">
        <v>6</v>
      </c>
      <c r="AK5" s="306" t="s">
        <v>7</v>
      </c>
      <c r="AL5" s="306" t="s">
        <v>8</v>
      </c>
    </row>
    <row r="6" spans="1:38" s="15" customFormat="1" ht="21" customHeight="1">
      <c r="A6" s="309"/>
      <c r="B6" s="309"/>
      <c r="C6" s="312"/>
      <c r="D6" s="313"/>
      <c r="E6" s="108">
        <f t="shared" ref="E6:AI6" si="1">IF(WEEKDAY(E5)=1,"CN",WEEKDAY(E5))</f>
        <v>6</v>
      </c>
      <c r="F6" s="108">
        <f t="shared" si="1"/>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07"/>
      <c r="AK6" s="307"/>
      <c r="AL6" s="307"/>
    </row>
    <row r="7" spans="1:38" s="1" customFormat="1" ht="21" customHeight="1">
      <c r="A7" s="66"/>
      <c r="B7" s="66"/>
      <c r="C7" s="109" t="s">
        <v>374</v>
      </c>
      <c r="D7" s="110" t="s">
        <v>375</v>
      </c>
      <c r="E7" s="47"/>
      <c r="F7" s="47"/>
      <c r="G7" s="47"/>
      <c r="H7" s="47"/>
      <c r="I7" s="47"/>
      <c r="J7" s="48"/>
      <c r="K7" s="47"/>
      <c r="L7" s="47"/>
      <c r="M7" s="47"/>
      <c r="N7" s="47"/>
      <c r="O7" s="47"/>
      <c r="P7" s="47"/>
      <c r="Q7" s="47"/>
      <c r="R7" s="47"/>
      <c r="S7" s="47"/>
      <c r="T7" s="47"/>
      <c r="U7" s="47"/>
      <c r="V7" s="47"/>
      <c r="W7" s="47"/>
      <c r="X7" s="47"/>
      <c r="Y7" s="47"/>
      <c r="Z7" s="47"/>
      <c r="AA7" s="47"/>
      <c r="AB7" s="47"/>
      <c r="AC7" s="47"/>
      <c r="AD7" s="47"/>
      <c r="AE7" s="47"/>
      <c r="AF7" s="47"/>
      <c r="AG7" s="47"/>
      <c r="AH7" s="47"/>
      <c r="AI7" s="47"/>
      <c r="AJ7" s="11">
        <f t="shared" ref="AJ7:AJ43" si="2">COUNTIF(E7:AI7,"K")+2*COUNTIF(E7:AI7,"2K")+COUNTIF(E7:AI7,"TK")+COUNTIF(E7:AI7,"KT")+COUNTIF(E7:AI7,"PK")+COUNTIF(E7:AI7,"KP")+2*COUNTIF(E7:AI7,"K2")</f>
        <v>0</v>
      </c>
      <c r="AK7" s="202">
        <f t="shared" ref="AK7:AK43" si="3">COUNTIF(F7:AJ7,"P")+2*COUNTIF(F7:AJ7,"2P")+COUNTIF(F7:AJ7,"TP")+COUNTIF(F7:AJ7,"PT")+COUNTIF(F7:AJ7,"PK")+COUNTIF(F7:AJ7,"KP")+2*COUNTIF(F7:AJ7,"P2")</f>
        <v>0</v>
      </c>
      <c r="AL7" s="202">
        <f t="shared" ref="AL7:AL43" si="4">COUNTIF(E7:AI7,"T")+2*COUNTIF(E7:AI7,"2T")+2*COUNTIF(E7:AI7,"T2")+COUNTIF(E7:AI7,"PT")+COUNTIF(E7:AI7,"TP")+COUNTIF(E7:AI7,"TK")+COUNTIF(E7:AI7,"KT")</f>
        <v>0</v>
      </c>
    </row>
    <row r="8" spans="1:38" s="1" customFormat="1" ht="37.5">
      <c r="A8" s="66"/>
      <c r="B8" s="66"/>
      <c r="C8" s="109" t="s">
        <v>344</v>
      </c>
      <c r="D8" s="110" t="s">
        <v>28</v>
      </c>
      <c r="E8" s="47"/>
      <c r="F8" s="47"/>
      <c r="G8" s="47"/>
      <c r="H8" s="47"/>
      <c r="I8" s="47"/>
      <c r="J8" s="48"/>
      <c r="K8" s="47"/>
      <c r="L8" s="47"/>
      <c r="M8" s="47"/>
      <c r="N8" s="47"/>
      <c r="O8" s="47"/>
      <c r="P8" s="47"/>
      <c r="Q8" s="47"/>
      <c r="R8" s="47"/>
      <c r="S8" s="47"/>
      <c r="T8" s="47"/>
      <c r="U8" s="47"/>
      <c r="V8" s="47"/>
      <c r="W8" s="47"/>
      <c r="X8" s="47"/>
      <c r="Y8" s="47"/>
      <c r="Z8" s="47"/>
      <c r="AA8" s="47"/>
      <c r="AB8" s="47"/>
      <c r="AC8" s="47"/>
      <c r="AD8" s="47"/>
      <c r="AE8" s="47"/>
      <c r="AF8" s="47"/>
      <c r="AG8" s="47"/>
      <c r="AH8" s="47"/>
      <c r="AI8" s="47"/>
      <c r="AJ8" s="11">
        <f t="shared" si="2"/>
        <v>0</v>
      </c>
      <c r="AK8" s="202">
        <f t="shared" si="3"/>
        <v>0</v>
      </c>
      <c r="AL8" s="202">
        <f t="shared" si="4"/>
        <v>0</v>
      </c>
    </row>
    <row r="9" spans="1:38" s="1" customFormat="1" ht="21" customHeight="1">
      <c r="A9" s="66"/>
      <c r="B9" s="66"/>
      <c r="C9" s="109" t="s">
        <v>376</v>
      </c>
      <c r="D9" s="110" t="s">
        <v>66</v>
      </c>
      <c r="E9" s="47"/>
      <c r="F9" s="47"/>
      <c r="G9" s="47"/>
      <c r="H9" s="47"/>
      <c r="I9" s="47"/>
      <c r="J9" s="48"/>
      <c r="K9" s="47"/>
      <c r="L9" s="47"/>
      <c r="M9" s="47"/>
      <c r="N9" s="47"/>
      <c r="O9" s="47"/>
      <c r="P9" s="47"/>
      <c r="Q9" s="47"/>
      <c r="R9" s="47"/>
      <c r="S9" s="47"/>
      <c r="T9" s="47"/>
      <c r="U9" s="47"/>
      <c r="V9" s="47"/>
      <c r="W9" s="47"/>
      <c r="X9" s="47"/>
      <c r="Y9" s="47"/>
      <c r="Z9" s="47"/>
      <c r="AA9" s="47"/>
      <c r="AB9" s="47"/>
      <c r="AC9" s="47"/>
      <c r="AD9" s="47"/>
      <c r="AE9" s="47"/>
      <c r="AF9" s="47"/>
      <c r="AG9" s="47"/>
      <c r="AH9" s="47"/>
      <c r="AI9" s="47"/>
      <c r="AJ9" s="11">
        <f t="shared" si="2"/>
        <v>0</v>
      </c>
      <c r="AK9" s="202">
        <f t="shared" si="3"/>
        <v>0</v>
      </c>
      <c r="AL9" s="202">
        <f t="shared" si="4"/>
        <v>0</v>
      </c>
    </row>
    <row r="10" spans="1:38" s="1" customFormat="1" ht="21" customHeight="1">
      <c r="A10" s="66"/>
      <c r="B10" s="66"/>
      <c r="C10" s="109" t="s">
        <v>399</v>
      </c>
      <c r="D10" s="110" t="s">
        <v>140</v>
      </c>
      <c r="E10" s="47"/>
      <c r="F10" s="47"/>
      <c r="G10" s="47"/>
      <c r="H10" s="47"/>
      <c r="I10" s="47"/>
      <c r="J10" s="48"/>
      <c r="K10" s="47"/>
      <c r="L10" s="47"/>
      <c r="M10" s="47"/>
      <c r="N10" s="47"/>
      <c r="O10" s="47" t="s">
        <v>6</v>
      </c>
      <c r="P10" s="47" t="s">
        <v>793</v>
      </c>
      <c r="Q10" s="46" t="s">
        <v>6</v>
      </c>
      <c r="R10" s="47" t="s">
        <v>6</v>
      </c>
      <c r="S10" s="47" t="s">
        <v>6</v>
      </c>
      <c r="T10" s="47"/>
      <c r="U10" s="47"/>
      <c r="V10" s="47"/>
      <c r="W10" s="47"/>
      <c r="X10" s="47"/>
      <c r="Y10" s="47"/>
      <c r="Z10" s="47"/>
      <c r="AA10" s="47"/>
      <c r="AB10" s="47"/>
      <c r="AC10" s="47"/>
      <c r="AD10" s="47"/>
      <c r="AE10" s="47"/>
      <c r="AF10" s="47"/>
      <c r="AG10" s="47"/>
      <c r="AH10" s="47"/>
      <c r="AI10" s="47"/>
      <c r="AJ10" s="11">
        <f t="shared" si="2"/>
        <v>6</v>
      </c>
      <c r="AK10" s="202">
        <f t="shared" si="3"/>
        <v>0</v>
      </c>
      <c r="AL10" s="202">
        <f t="shared" si="4"/>
        <v>0</v>
      </c>
    </row>
    <row r="11" spans="1:38" s="1" customFormat="1" ht="21" customHeight="1">
      <c r="A11" s="66"/>
      <c r="B11" s="66"/>
      <c r="C11" s="109" t="s">
        <v>353</v>
      </c>
      <c r="D11" s="110" t="s">
        <v>57</v>
      </c>
      <c r="E11" s="47"/>
      <c r="F11" s="47"/>
      <c r="G11" s="47"/>
      <c r="H11" s="47"/>
      <c r="I11" s="47"/>
      <c r="J11" s="48"/>
      <c r="K11" s="47"/>
      <c r="L11" s="47"/>
      <c r="M11" s="47"/>
      <c r="N11" s="47"/>
      <c r="O11" s="47" t="s">
        <v>6</v>
      </c>
      <c r="P11" s="47" t="s">
        <v>793</v>
      </c>
      <c r="Q11" s="46" t="s">
        <v>6</v>
      </c>
      <c r="R11" s="47" t="s">
        <v>6</v>
      </c>
      <c r="S11" s="47" t="s">
        <v>6</v>
      </c>
      <c r="T11" s="47"/>
      <c r="U11" s="47"/>
      <c r="V11" s="47"/>
      <c r="W11" s="47"/>
      <c r="X11" s="47"/>
      <c r="Y11" s="47"/>
      <c r="Z11" s="47"/>
      <c r="AA11" s="47"/>
      <c r="AB11" s="47"/>
      <c r="AC11" s="47"/>
      <c r="AD11" s="47"/>
      <c r="AE11" s="47"/>
      <c r="AF11" s="47"/>
      <c r="AG11" s="47"/>
      <c r="AH11" s="47"/>
      <c r="AI11" s="47"/>
      <c r="AJ11" s="11">
        <f t="shared" si="2"/>
        <v>6</v>
      </c>
      <c r="AK11" s="202">
        <f t="shared" si="3"/>
        <v>0</v>
      </c>
      <c r="AL11" s="202">
        <f t="shared" si="4"/>
        <v>0</v>
      </c>
    </row>
    <row r="12" spans="1:38" s="1" customFormat="1" ht="21" customHeight="1">
      <c r="A12" s="66"/>
      <c r="B12" s="66"/>
      <c r="C12" s="109" t="s">
        <v>377</v>
      </c>
      <c r="D12" s="110" t="s">
        <v>23</v>
      </c>
      <c r="E12" s="47"/>
      <c r="F12" s="47"/>
      <c r="G12" s="47"/>
      <c r="H12" s="47"/>
      <c r="I12" s="47"/>
      <c r="J12" s="48"/>
      <c r="K12" s="47"/>
      <c r="L12" s="47"/>
      <c r="M12" s="47"/>
      <c r="N12" s="47"/>
      <c r="O12" s="47" t="s">
        <v>6</v>
      </c>
      <c r="P12" s="47" t="s">
        <v>793</v>
      </c>
      <c r="Q12" s="46" t="s">
        <v>6</v>
      </c>
      <c r="R12" s="47" t="s">
        <v>6</v>
      </c>
      <c r="S12" s="47" t="s">
        <v>6</v>
      </c>
      <c r="T12" s="47"/>
      <c r="U12" s="47"/>
      <c r="V12" s="47"/>
      <c r="W12" s="47"/>
      <c r="X12" s="47"/>
      <c r="Y12" s="47"/>
      <c r="Z12" s="47"/>
      <c r="AA12" s="47"/>
      <c r="AB12" s="47"/>
      <c r="AC12" s="47"/>
      <c r="AD12" s="47"/>
      <c r="AE12" s="47"/>
      <c r="AF12" s="47"/>
      <c r="AG12" s="47"/>
      <c r="AH12" s="47"/>
      <c r="AI12" s="47"/>
      <c r="AJ12" s="11">
        <f t="shared" si="2"/>
        <v>6</v>
      </c>
      <c r="AK12" s="202">
        <f t="shared" si="3"/>
        <v>0</v>
      </c>
      <c r="AL12" s="202">
        <f t="shared" si="4"/>
        <v>0</v>
      </c>
    </row>
    <row r="13" spans="1:38" s="1" customFormat="1" ht="21" customHeight="1">
      <c r="A13" s="66"/>
      <c r="B13" s="66"/>
      <c r="C13" s="109" t="s">
        <v>378</v>
      </c>
      <c r="D13" s="110" t="s">
        <v>32</v>
      </c>
      <c r="E13" s="47"/>
      <c r="F13" s="47"/>
      <c r="G13" s="47"/>
      <c r="H13" s="47"/>
      <c r="I13" s="47"/>
      <c r="J13" s="48"/>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11">
        <f t="shared" si="2"/>
        <v>0</v>
      </c>
      <c r="AK13" s="202">
        <f t="shared" si="3"/>
        <v>0</v>
      </c>
      <c r="AL13" s="202">
        <f t="shared" si="4"/>
        <v>0</v>
      </c>
    </row>
    <row r="14" spans="1:38" s="1" customFormat="1" ht="21" customHeight="1">
      <c r="A14" s="66"/>
      <c r="B14" s="66"/>
      <c r="C14" s="109" t="s">
        <v>379</v>
      </c>
      <c r="D14" s="110" t="s">
        <v>50</v>
      </c>
      <c r="E14" s="47"/>
      <c r="F14" s="47"/>
      <c r="G14" s="47"/>
      <c r="H14" s="47"/>
      <c r="I14" s="47"/>
      <c r="J14" s="48"/>
      <c r="K14" s="47"/>
      <c r="L14" s="47"/>
      <c r="M14" s="47"/>
      <c r="N14" s="47"/>
      <c r="O14" s="47"/>
      <c r="P14" s="47" t="s">
        <v>6</v>
      </c>
      <c r="Q14" s="47"/>
      <c r="R14" s="47"/>
      <c r="S14" s="47"/>
      <c r="T14" s="47"/>
      <c r="U14" s="47"/>
      <c r="V14" s="47"/>
      <c r="W14" s="47"/>
      <c r="X14" s="47"/>
      <c r="Y14" s="47"/>
      <c r="Z14" s="47"/>
      <c r="AA14" s="47"/>
      <c r="AB14" s="47"/>
      <c r="AC14" s="47"/>
      <c r="AD14" s="47"/>
      <c r="AE14" s="47"/>
      <c r="AF14" s="47"/>
      <c r="AG14" s="47"/>
      <c r="AH14" s="47"/>
      <c r="AI14" s="47"/>
      <c r="AJ14" s="11">
        <f t="shared" si="2"/>
        <v>1</v>
      </c>
      <c r="AK14" s="202">
        <f t="shared" si="3"/>
        <v>0</v>
      </c>
      <c r="AL14" s="202">
        <f t="shared" si="4"/>
        <v>0</v>
      </c>
    </row>
    <row r="15" spans="1:38" s="1" customFormat="1" ht="21" customHeight="1">
      <c r="A15" s="66"/>
      <c r="B15" s="66"/>
      <c r="C15" s="109" t="s">
        <v>380</v>
      </c>
      <c r="D15" s="110" t="s">
        <v>50</v>
      </c>
      <c r="E15" s="47"/>
      <c r="F15" s="47"/>
      <c r="G15" s="47"/>
      <c r="H15" s="47"/>
      <c r="I15" s="47"/>
      <c r="J15" s="48"/>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11">
        <f t="shared" si="2"/>
        <v>0</v>
      </c>
      <c r="AK15" s="202">
        <f t="shared" si="3"/>
        <v>0</v>
      </c>
      <c r="AL15" s="202">
        <f t="shared" si="4"/>
        <v>0</v>
      </c>
    </row>
    <row r="16" spans="1:38" s="1" customFormat="1" ht="21" customHeight="1">
      <c r="A16" s="66"/>
      <c r="B16" s="66"/>
      <c r="C16" s="109" t="s">
        <v>381</v>
      </c>
      <c r="D16" s="110" t="s">
        <v>361</v>
      </c>
      <c r="E16" s="47"/>
      <c r="F16" s="47"/>
      <c r="G16" s="47"/>
      <c r="H16" s="47"/>
      <c r="I16" s="47"/>
      <c r="J16" s="48"/>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11">
        <f t="shared" si="2"/>
        <v>0</v>
      </c>
      <c r="AK16" s="202">
        <f t="shared" si="3"/>
        <v>0</v>
      </c>
      <c r="AL16" s="202">
        <f t="shared" si="4"/>
        <v>0</v>
      </c>
    </row>
    <row r="17" spans="1:38" s="1" customFormat="1" ht="21" customHeight="1">
      <c r="A17" s="66"/>
      <c r="B17" s="66"/>
      <c r="C17" s="109" t="s">
        <v>382</v>
      </c>
      <c r="D17" s="110" t="s">
        <v>75</v>
      </c>
      <c r="E17" s="47"/>
      <c r="F17" s="47"/>
      <c r="G17" s="47"/>
      <c r="H17" s="47"/>
      <c r="I17" s="47"/>
      <c r="J17" s="48"/>
      <c r="K17" s="47"/>
      <c r="L17" s="47"/>
      <c r="M17" s="47"/>
      <c r="N17" s="47"/>
      <c r="O17" s="47" t="s">
        <v>6</v>
      </c>
      <c r="P17" s="47" t="s">
        <v>793</v>
      </c>
      <c r="Q17" s="46" t="s">
        <v>6</v>
      </c>
      <c r="R17" s="47" t="s">
        <v>6</v>
      </c>
      <c r="S17" s="47" t="s">
        <v>6</v>
      </c>
      <c r="T17" s="47"/>
      <c r="U17" s="47"/>
      <c r="V17" s="47"/>
      <c r="W17" s="47"/>
      <c r="X17" s="47"/>
      <c r="Y17" s="47"/>
      <c r="Z17" s="47"/>
      <c r="AA17" s="47"/>
      <c r="AB17" s="47"/>
      <c r="AC17" s="47"/>
      <c r="AD17" s="47"/>
      <c r="AE17" s="47"/>
      <c r="AF17" s="47"/>
      <c r="AG17" s="47"/>
      <c r="AH17" s="47"/>
      <c r="AI17" s="47"/>
      <c r="AJ17" s="11">
        <f t="shared" si="2"/>
        <v>6</v>
      </c>
      <c r="AK17" s="202">
        <f t="shared" si="3"/>
        <v>0</v>
      </c>
      <c r="AL17" s="202">
        <f t="shared" si="4"/>
        <v>0</v>
      </c>
    </row>
    <row r="18" spans="1:38" s="1" customFormat="1" ht="21" customHeight="1">
      <c r="A18" s="66"/>
      <c r="B18" s="66"/>
      <c r="C18" s="109" t="s">
        <v>383</v>
      </c>
      <c r="D18" s="110" t="s">
        <v>166</v>
      </c>
      <c r="E18" s="47"/>
      <c r="F18" s="47"/>
      <c r="G18" s="47"/>
      <c r="H18" s="47"/>
      <c r="I18" s="47"/>
      <c r="J18" s="48"/>
      <c r="K18" s="47"/>
      <c r="L18" s="47"/>
      <c r="M18" s="47"/>
      <c r="N18" s="47"/>
      <c r="O18" s="47"/>
      <c r="P18" s="47"/>
      <c r="Q18" s="46"/>
      <c r="R18" s="47"/>
      <c r="S18" s="47"/>
      <c r="T18" s="47"/>
      <c r="U18" s="47"/>
      <c r="V18" s="47"/>
      <c r="W18" s="47"/>
      <c r="X18" s="47"/>
      <c r="Y18" s="47"/>
      <c r="Z18" s="47"/>
      <c r="AA18" s="47"/>
      <c r="AB18" s="47"/>
      <c r="AC18" s="47"/>
      <c r="AD18" s="47"/>
      <c r="AE18" s="47"/>
      <c r="AF18" s="47"/>
      <c r="AG18" s="47"/>
      <c r="AH18" s="47"/>
      <c r="AI18" s="47"/>
      <c r="AJ18" s="11">
        <f t="shared" si="2"/>
        <v>0</v>
      </c>
      <c r="AK18" s="202">
        <f t="shared" si="3"/>
        <v>0</v>
      </c>
      <c r="AL18" s="202">
        <f t="shared" si="4"/>
        <v>0</v>
      </c>
    </row>
    <row r="19" spans="1:38" s="1" customFormat="1" ht="21" customHeight="1">
      <c r="A19" s="66"/>
      <c r="B19" s="66"/>
      <c r="C19" s="109" t="s">
        <v>384</v>
      </c>
      <c r="D19" s="110" t="s">
        <v>25</v>
      </c>
      <c r="E19" s="47"/>
      <c r="F19" s="47"/>
      <c r="G19" s="47"/>
      <c r="H19" s="47"/>
      <c r="I19" s="47"/>
      <c r="J19" s="48"/>
      <c r="K19" s="47"/>
      <c r="L19" s="47"/>
      <c r="M19" s="47"/>
      <c r="N19" s="47"/>
      <c r="O19" s="47" t="s">
        <v>6</v>
      </c>
      <c r="P19" s="47" t="s">
        <v>793</v>
      </c>
      <c r="Q19" s="46" t="s">
        <v>6</v>
      </c>
      <c r="R19" s="47" t="s">
        <v>6</v>
      </c>
      <c r="S19" s="47" t="s">
        <v>6</v>
      </c>
      <c r="T19" s="47"/>
      <c r="U19" s="47"/>
      <c r="V19" s="47"/>
      <c r="W19" s="47"/>
      <c r="X19" s="47"/>
      <c r="Y19" s="47"/>
      <c r="Z19" s="47"/>
      <c r="AA19" s="47"/>
      <c r="AB19" s="47"/>
      <c r="AC19" s="47"/>
      <c r="AD19" s="47"/>
      <c r="AE19" s="47"/>
      <c r="AF19" s="47"/>
      <c r="AG19" s="47"/>
      <c r="AH19" s="47"/>
      <c r="AI19" s="47"/>
      <c r="AJ19" s="11">
        <f t="shared" si="2"/>
        <v>6</v>
      </c>
      <c r="AK19" s="202">
        <f t="shared" si="3"/>
        <v>0</v>
      </c>
      <c r="AL19" s="202">
        <f t="shared" si="4"/>
        <v>0</v>
      </c>
    </row>
    <row r="20" spans="1:38" s="1" customFormat="1" ht="21" customHeight="1">
      <c r="A20" s="66"/>
      <c r="B20" s="66"/>
      <c r="C20" s="109" t="s">
        <v>385</v>
      </c>
      <c r="D20" s="110" t="s">
        <v>42</v>
      </c>
      <c r="E20" s="47"/>
      <c r="F20" s="47"/>
      <c r="G20" s="47"/>
      <c r="H20" s="47"/>
      <c r="I20" s="47"/>
      <c r="J20" s="48"/>
      <c r="K20" s="47"/>
      <c r="L20" s="47"/>
      <c r="M20" s="47"/>
      <c r="N20" s="47"/>
      <c r="O20" s="47" t="s">
        <v>6</v>
      </c>
      <c r="P20" s="47" t="s">
        <v>793</v>
      </c>
      <c r="Q20" s="46" t="s">
        <v>6</v>
      </c>
      <c r="R20" s="47" t="s">
        <v>6</v>
      </c>
      <c r="S20" s="47" t="s">
        <v>6</v>
      </c>
      <c r="T20" s="47"/>
      <c r="U20" s="47"/>
      <c r="V20" s="47"/>
      <c r="W20" s="47"/>
      <c r="X20" s="47"/>
      <c r="Y20" s="47"/>
      <c r="Z20" s="47"/>
      <c r="AA20" s="47"/>
      <c r="AB20" s="47"/>
      <c r="AC20" s="47"/>
      <c r="AD20" s="47"/>
      <c r="AE20" s="47"/>
      <c r="AF20" s="47"/>
      <c r="AG20" s="47"/>
      <c r="AH20" s="47"/>
      <c r="AI20" s="47"/>
      <c r="AJ20" s="11">
        <f t="shared" si="2"/>
        <v>6</v>
      </c>
      <c r="AK20" s="202">
        <f t="shared" si="3"/>
        <v>0</v>
      </c>
      <c r="AL20" s="202">
        <f t="shared" si="4"/>
        <v>0</v>
      </c>
    </row>
    <row r="21" spans="1:38" s="1" customFormat="1" ht="21" customHeight="1">
      <c r="A21" s="66"/>
      <c r="B21" s="66"/>
      <c r="C21" s="109" t="s">
        <v>386</v>
      </c>
      <c r="D21" s="110" t="s">
        <v>33</v>
      </c>
      <c r="E21" s="47"/>
      <c r="F21" s="47"/>
      <c r="G21" s="47"/>
      <c r="H21" s="47"/>
      <c r="I21" s="47"/>
      <c r="J21" s="48"/>
      <c r="K21" s="47"/>
      <c r="L21" s="47"/>
      <c r="M21" s="47"/>
      <c r="N21" s="47"/>
      <c r="O21" s="47" t="s">
        <v>6</v>
      </c>
      <c r="P21" s="47" t="s">
        <v>793</v>
      </c>
      <c r="Q21" s="46" t="s">
        <v>6</v>
      </c>
      <c r="R21" s="47" t="s">
        <v>6</v>
      </c>
      <c r="S21" s="47" t="s">
        <v>6</v>
      </c>
      <c r="T21" s="47"/>
      <c r="U21" s="47"/>
      <c r="V21" s="47"/>
      <c r="W21" s="47"/>
      <c r="X21" s="47"/>
      <c r="Y21" s="47"/>
      <c r="Z21" s="47"/>
      <c r="AA21" s="47"/>
      <c r="AB21" s="47"/>
      <c r="AC21" s="47"/>
      <c r="AD21" s="47"/>
      <c r="AE21" s="47"/>
      <c r="AF21" s="47"/>
      <c r="AG21" s="47"/>
      <c r="AH21" s="47"/>
      <c r="AI21" s="47"/>
      <c r="AJ21" s="11">
        <f t="shared" si="2"/>
        <v>6</v>
      </c>
      <c r="AK21" s="202">
        <f t="shared" si="3"/>
        <v>0</v>
      </c>
      <c r="AL21" s="202">
        <f t="shared" si="4"/>
        <v>0</v>
      </c>
    </row>
    <row r="22" spans="1:38" s="1" customFormat="1" ht="21" customHeight="1">
      <c r="A22" s="66"/>
      <c r="B22" s="66"/>
      <c r="C22" s="109" t="s">
        <v>401</v>
      </c>
      <c r="D22" s="110" t="s">
        <v>44</v>
      </c>
      <c r="E22" s="47"/>
      <c r="F22" s="47"/>
      <c r="G22" s="47"/>
      <c r="H22" s="47"/>
      <c r="I22" s="47"/>
      <c r="J22" s="48"/>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11">
        <f t="shared" si="2"/>
        <v>0</v>
      </c>
      <c r="AK22" s="202">
        <f t="shared" si="3"/>
        <v>0</v>
      </c>
      <c r="AL22" s="202">
        <f t="shared" si="4"/>
        <v>0</v>
      </c>
    </row>
    <row r="23" spans="1:38" s="1" customFormat="1" ht="21" customHeight="1">
      <c r="A23" s="66"/>
      <c r="B23" s="66"/>
      <c r="C23" s="109" t="s">
        <v>387</v>
      </c>
      <c r="D23" s="110" t="s">
        <v>108</v>
      </c>
      <c r="E23" s="47"/>
      <c r="F23" s="47"/>
      <c r="G23" s="47"/>
      <c r="H23" s="47"/>
      <c r="I23" s="47"/>
      <c r="J23" s="48"/>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11">
        <f t="shared" si="2"/>
        <v>0</v>
      </c>
      <c r="AK23" s="202">
        <f t="shared" si="3"/>
        <v>0</v>
      </c>
      <c r="AL23" s="202">
        <f t="shared" si="4"/>
        <v>0</v>
      </c>
    </row>
    <row r="24" spans="1:38" s="1" customFormat="1" ht="21" customHeight="1">
      <c r="A24" s="66"/>
      <c r="B24" s="66"/>
      <c r="C24" s="109" t="s">
        <v>388</v>
      </c>
      <c r="D24" s="110" t="s">
        <v>61</v>
      </c>
      <c r="E24" s="47"/>
      <c r="F24" s="47"/>
      <c r="G24" s="47"/>
      <c r="H24" s="47"/>
      <c r="I24" s="47"/>
      <c r="J24" s="48"/>
      <c r="K24" s="47"/>
      <c r="L24" s="47"/>
      <c r="M24" s="47"/>
      <c r="N24" s="47"/>
      <c r="O24" s="47"/>
      <c r="P24" s="47" t="s">
        <v>6</v>
      </c>
      <c r="Q24" s="47" t="s">
        <v>6</v>
      </c>
      <c r="R24" s="47"/>
      <c r="S24" s="47"/>
      <c r="T24" s="47"/>
      <c r="U24" s="47"/>
      <c r="V24" s="47"/>
      <c r="W24" s="47"/>
      <c r="X24" s="47"/>
      <c r="Y24" s="47"/>
      <c r="Z24" s="47"/>
      <c r="AA24" s="47"/>
      <c r="AB24" s="47"/>
      <c r="AC24" s="47"/>
      <c r="AD24" s="47"/>
      <c r="AE24" s="47"/>
      <c r="AF24" s="47"/>
      <c r="AG24" s="47"/>
      <c r="AH24" s="47"/>
      <c r="AI24" s="47"/>
      <c r="AJ24" s="11">
        <f t="shared" si="2"/>
        <v>2</v>
      </c>
      <c r="AK24" s="202">
        <f t="shared" si="3"/>
        <v>0</v>
      </c>
      <c r="AL24" s="202">
        <f t="shared" si="4"/>
        <v>0</v>
      </c>
    </row>
    <row r="25" spans="1:38" s="1" customFormat="1" ht="21" customHeight="1">
      <c r="A25" s="66"/>
      <c r="B25" s="66"/>
      <c r="C25" s="109" t="s">
        <v>389</v>
      </c>
      <c r="D25" s="110" t="s">
        <v>61</v>
      </c>
      <c r="E25" s="47"/>
      <c r="F25" s="47"/>
      <c r="G25" s="47"/>
      <c r="H25" s="47"/>
      <c r="I25" s="47"/>
      <c r="J25" s="48"/>
      <c r="K25" s="47"/>
      <c r="L25" s="47"/>
      <c r="M25" s="47"/>
      <c r="N25" s="47"/>
      <c r="O25" s="47" t="s">
        <v>6</v>
      </c>
      <c r="P25" s="47" t="s">
        <v>6</v>
      </c>
      <c r="Q25" s="47"/>
      <c r="R25" s="47"/>
      <c r="S25" s="47"/>
      <c r="T25" s="47"/>
      <c r="U25" s="47"/>
      <c r="V25" s="47"/>
      <c r="W25" s="47"/>
      <c r="X25" s="47"/>
      <c r="Y25" s="47"/>
      <c r="Z25" s="47"/>
      <c r="AA25" s="47"/>
      <c r="AB25" s="47"/>
      <c r="AC25" s="47"/>
      <c r="AD25" s="47"/>
      <c r="AE25" s="47"/>
      <c r="AF25" s="47"/>
      <c r="AG25" s="47"/>
      <c r="AH25" s="47"/>
      <c r="AI25" s="47"/>
      <c r="AJ25" s="11">
        <f t="shared" si="2"/>
        <v>2</v>
      </c>
      <c r="AK25" s="202">
        <f t="shared" si="3"/>
        <v>0</v>
      </c>
      <c r="AL25" s="202">
        <f t="shared" si="4"/>
        <v>0</v>
      </c>
    </row>
    <row r="26" spans="1:38" s="1" customFormat="1" ht="21" customHeight="1">
      <c r="A26" s="66"/>
      <c r="B26" s="66"/>
      <c r="C26" s="109" t="s">
        <v>176</v>
      </c>
      <c r="D26" s="110" t="s">
        <v>103</v>
      </c>
      <c r="E26" s="47"/>
      <c r="F26" s="47"/>
      <c r="G26" s="47"/>
      <c r="H26" s="47"/>
      <c r="I26" s="47"/>
      <c r="J26" s="48"/>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11">
        <f t="shared" si="2"/>
        <v>0</v>
      </c>
      <c r="AK26" s="202">
        <f t="shared" si="3"/>
        <v>0</v>
      </c>
      <c r="AL26" s="202">
        <f t="shared" si="4"/>
        <v>0</v>
      </c>
    </row>
    <row r="27" spans="1:38" s="1" customFormat="1" ht="21" customHeight="1">
      <c r="A27" s="66"/>
      <c r="B27" s="66"/>
      <c r="C27" s="109" t="s">
        <v>272</v>
      </c>
      <c r="D27" s="110" t="s">
        <v>46</v>
      </c>
      <c r="E27" s="47"/>
      <c r="F27" s="47"/>
      <c r="G27" s="47"/>
      <c r="H27" s="47"/>
      <c r="I27" s="47"/>
      <c r="J27" s="48"/>
      <c r="K27" s="47"/>
      <c r="L27" s="47"/>
      <c r="M27" s="47"/>
      <c r="N27" s="47"/>
      <c r="O27" s="47" t="s">
        <v>6</v>
      </c>
      <c r="P27" s="47" t="s">
        <v>793</v>
      </c>
      <c r="Q27" s="47" t="s">
        <v>6</v>
      </c>
      <c r="R27" s="47" t="s">
        <v>6</v>
      </c>
      <c r="S27" s="47" t="s">
        <v>6</v>
      </c>
      <c r="T27" s="47"/>
      <c r="U27" s="47"/>
      <c r="V27" s="47"/>
      <c r="W27" s="47"/>
      <c r="X27" s="47"/>
      <c r="Y27" s="47"/>
      <c r="Z27" s="47"/>
      <c r="AA27" s="47"/>
      <c r="AB27" s="47"/>
      <c r="AC27" s="47"/>
      <c r="AD27" s="47"/>
      <c r="AE27" s="47"/>
      <c r="AF27" s="47"/>
      <c r="AG27" s="47"/>
      <c r="AH27" s="47"/>
      <c r="AI27" s="47"/>
      <c r="AJ27" s="11">
        <f t="shared" si="2"/>
        <v>6</v>
      </c>
      <c r="AK27" s="202">
        <f t="shared" si="3"/>
        <v>0</v>
      </c>
      <c r="AL27" s="202">
        <f t="shared" si="4"/>
        <v>0</v>
      </c>
    </row>
    <row r="28" spans="1:38" s="1" customFormat="1" ht="21" customHeight="1">
      <c r="A28" s="66"/>
      <c r="B28" s="66"/>
      <c r="C28" s="109" t="s">
        <v>269</v>
      </c>
      <c r="D28" s="110" t="s">
        <v>86</v>
      </c>
      <c r="E28" s="47"/>
      <c r="F28" s="47"/>
      <c r="G28" s="47"/>
      <c r="H28" s="47"/>
      <c r="I28" s="47"/>
      <c r="J28" s="48"/>
      <c r="K28" s="47"/>
      <c r="L28" s="47"/>
      <c r="M28" s="47"/>
      <c r="N28" s="47"/>
      <c r="O28" s="47" t="s">
        <v>6</v>
      </c>
      <c r="P28" s="47" t="s">
        <v>793</v>
      </c>
      <c r="Q28" s="47" t="s">
        <v>6</v>
      </c>
      <c r="R28" s="47" t="s">
        <v>6</v>
      </c>
      <c r="S28" s="47" t="s">
        <v>6</v>
      </c>
      <c r="T28" s="47"/>
      <c r="U28" s="47"/>
      <c r="V28" s="47"/>
      <c r="W28" s="47"/>
      <c r="X28" s="47"/>
      <c r="Y28" s="47"/>
      <c r="Z28" s="47"/>
      <c r="AA28" s="47"/>
      <c r="AB28" s="47"/>
      <c r="AC28" s="47"/>
      <c r="AD28" s="47"/>
      <c r="AE28" s="47"/>
      <c r="AF28" s="47"/>
      <c r="AG28" s="47"/>
      <c r="AH28" s="47"/>
      <c r="AI28" s="47"/>
      <c r="AJ28" s="11">
        <f t="shared" si="2"/>
        <v>6</v>
      </c>
      <c r="AK28" s="202">
        <f t="shared" si="3"/>
        <v>0</v>
      </c>
      <c r="AL28" s="202">
        <f t="shared" si="4"/>
        <v>0</v>
      </c>
    </row>
    <row r="29" spans="1:38" s="1" customFormat="1" ht="21" customHeight="1">
      <c r="A29" s="66"/>
      <c r="B29" s="66"/>
      <c r="C29" s="109" t="s">
        <v>264</v>
      </c>
      <c r="D29" s="110" t="s">
        <v>18</v>
      </c>
      <c r="E29" s="47"/>
      <c r="F29" s="47"/>
      <c r="G29" s="47"/>
      <c r="H29" s="47"/>
      <c r="I29" s="47"/>
      <c r="J29" s="48"/>
      <c r="K29" s="47"/>
      <c r="L29" s="47"/>
      <c r="M29" s="47"/>
      <c r="N29" s="47"/>
      <c r="O29" s="47" t="s">
        <v>6</v>
      </c>
      <c r="P29" s="47" t="s">
        <v>6</v>
      </c>
      <c r="Q29" s="47" t="s">
        <v>6</v>
      </c>
      <c r="R29" s="47" t="s">
        <v>6</v>
      </c>
      <c r="S29" s="47" t="s">
        <v>6</v>
      </c>
      <c r="T29" s="47"/>
      <c r="U29" s="47"/>
      <c r="V29" s="47"/>
      <c r="W29" s="47"/>
      <c r="X29" s="47"/>
      <c r="Y29" s="47"/>
      <c r="Z29" s="47"/>
      <c r="AA29" s="47"/>
      <c r="AB29" s="47"/>
      <c r="AC29" s="47"/>
      <c r="AD29" s="47"/>
      <c r="AE29" s="47"/>
      <c r="AF29" s="47"/>
      <c r="AG29" s="47"/>
      <c r="AH29" s="47"/>
      <c r="AI29" s="47"/>
      <c r="AJ29" s="11">
        <f t="shared" si="2"/>
        <v>5</v>
      </c>
      <c r="AK29" s="202">
        <f t="shared" si="3"/>
        <v>0</v>
      </c>
      <c r="AL29" s="202">
        <f t="shared" si="4"/>
        <v>0</v>
      </c>
    </row>
    <row r="30" spans="1:38" s="1" customFormat="1" ht="21" customHeight="1">
      <c r="A30" s="66"/>
      <c r="B30" s="66"/>
      <c r="C30" s="109" t="s">
        <v>400</v>
      </c>
      <c r="D30" s="110" t="s">
        <v>129</v>
      </c>
      <c r="E30" s="47"/>
      <c r="F30" s="47"/>
      <c r="G30" s="47"/>
      <c r="H30" s="47"/>
      <c r="I30" s="47"/>
      <c r="J30" s="48"/>
      <c r="K30" s="47"/>
      <c r="L30" s="47"/>
      <c r="M30" s="47"/>
      <c r="N30" s="47"/>
      <c r="O30" s="47" t="s">
        <v>6</v>
      </c>
      <c r="P30" s="47" t="s">
        <v>793</v>
      </c>
      <c r="Q30" s="47" t="s">
        <v>6</v>
      </c>
      <c r="R30" s="47"/>
      <c r="S30" s="47"/>
      <c r="T30" s="47"/>
      <c r="U30" s="47"/>
      <c r="V30" s="47"/>
      <c r="W30" s="47"/>
      <c r="X30" s="47"/>
      <c r="Y30" s="47"/>
      <c r="Z30" s="47"/>
      <c r="AA30" s="47"/>
      <c r="AB30" s="47"/>
      <c r="AC30" s="47"/>
      <c r="AD30" s="47"/>
      <c r="AE30" s="47"/>
      <c r="AF30" s="47"/>
      <c r="AG30" s="47"/>
      <c r="AH30" s="47"/>
      <c r="AI30" s="47"/>
      <c r="AJ30" s="11">
        <f t="shared" si="2"/>
        <v>4</v>
      </c>
      <c r="AK30" s="202">
        <f t="shared" si="3"/>
        <v>0</v>
      </c>
      <c r="AL30" s="202">
        <f t="shared" si="4"/>
        <v>0</v>
      </c>
    </row>
    <row r="31" spans="1:38" s="1" customFormat="1" ht="21" customHeight="1">
      <c r="A31" s="66"/>
      <c r="B31" s="66"/>
      <c r="C31" s="109" t="s">
        <v>390</v>
      </c>
      <c r="D31" s="110" t="s">
        <v>79</v>
      </c>
      <c r="E31" s="47"/>
      <c r="F31" s="47"/>
      <c r="G31" s="47"/>
      <c r="H31" s="47"/>
      <c r="I31" s="47"/>
      <c r="J31" s="48"/>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11">
        <f t="shared" si="2"/>
        <v>0</v>
      </c>
      <c r="AK31" s="202">
        <f t="shared" si="3"/>
        <v>0</v>
      </c>
      <c r="AL31" s="202">
        <f t="shared" si="4"/>
        <v>0</v>
      </c>
    </row>
    <row r="32" spans="1:38" s="1" customFormat="1" ht="21" customHeight="1">
      <c r="A32" s="66"/>
      <c r="B32" s="66"/>
      <c r="C32" s="109" t="s">
        <v>271</v>
      </c>
      <c r="D32" s="110" t="s">
        <v>37</v>
      </c>
      <c r="E32" s="47"/>
      <c r="F32" s="47"/>
      <c r="G32" s="47"/>
      <c r="H32" s="47"/>
      <c r="I32" s="47"/>
      <c r="J32" s="48"/>
      <c r="K32" s="47"/>
      <c r="L32" s="47"/>
      <c r="M32" s="47"/>
      <c r="N32" s="47"/>
      <c r="O32" s="47"/>
      <c r="P32" s="47"/>
      <c r="Q32" s="47"/>
      <c r="R32" s="47" t="s">
        <v>6</v>
      </c>
      <c r="S32" s="47" t="s">
        <v>6</v>
      </c>
      <c r="T32" s="47"/>
      <c r="U32" s="47"/>
      <c r="V32" s="47"/>
      <c r="W32" s="47"/>
      <c r="X32" s="47"/>
      <c r="Y32" s="47"/>
      <c r="Z32" s="47"/>
      <c r="AA32" s="47"/>
      <c r="AB32" s="47"/>
      <c r="AC32" s="47"/>
      <c r="AD32" s="47"/>
      <c r="AE32" s="47"/>
      <c r="AF32" s="47"/>
      <c r="AG32" s="47"/>
      <c r="AH32" s="47"/>
      <c r="AI32" s="47"/>
      <c r="AJ32" s="11">
        <f t="shared" si="2"/>
        <v>2</v>
      </c>
      <c r="AK32" s="202">
        <f t="shared" si="3"/>
        <v>0</v>
      </c>
      <c r="AL32" s="202">
        <f t="shared" si="4"/>
        <v>0</v>
      </c>
    </row>
    <row r="33" spans="1:38" s="1" customFormat="1" ht="21" customHeight="1">
      <c r="A33" s="66"/>
      <c r="B33" s="66"/>
      <c r="C33" s="109" t="s">
        <v>391</v>
      </c>
      <c r="D33" s="110" t="s">
        <v>67</v>
      </c>
      <c r="E33" s="47"/>
      <c r="F33" s="47"/>
      <c r="G33" s="47"/>
      <c r="H33" s="47"/>
      <c r="I33" s="47"/>
      <c r="J33" s="48"/>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11">
        <f t="shared" si="2"/>
        <v>0</v>
      </c>
      <c r="AK33" s="202">
        <f t="shared" si="3"/>
        <v>0</v>
      </c>
      <c r="AL33" s="202">
        <f t="shared" si="4"/>
        <v>0</v>
      </c>
    </row>
    <row r="34" spans="1:38" s="1" customFormat="1" ht="21" customHeight="1">
      <c r="A34" s="66"/>
      <c r="B34" s="66"/>
      <c r="C34" s="109" t="s">
        <v>392</v>
      </c>
      <c r="D34" s="110" t="s">
        <v>14</v>
      </c>
      <c r="E34" s="47"/>
      <c r="F34" s="47"/>
      <c r="G34" s="47"/>
      <c r="H34" s="47"/>
      <c r="I34" s="47"/>
      <c r="J34" s="48"/>
      <c r="K34" s="47"/>
      <c r="L34" s="47"/>
      <c r="M34" s="47"/>
      <c r="N34" s="47"/>
      <c r="O34" s="47" t="s">
        <v>6</v>
      </c>
      <c r="P34" s="47"/>
      <c r="Q34" s="47"/>
      <c r="R34" s="47"/>
      <c r="S34" s="47"/>
      <c r="T34" s="47"/>
      <c r="U34" s="47"/>
      <c r="V34" s="47"/>
      <c r="W34" s="47"/>
      <c r="X34" s="47"/>
      <c r="Y34" s="47"/>
      <c r="Z34" s="47"/>
      <c r="AA34" s="47"/>
      <c r="AB34" s="47"/>
      <c r="AC34" s="47"/>
      <c r="AD34" s="47"/>
      <c r="AE34" s="47"/>
      <c r="AF34" s="47"/>
      <c r="AG34" s="47"/>
      <c r="AH34" s="47"/>
      <c r="AI34" s="47"/>
      <c r="AJ34" s="11">
        <f t="shared" si="2"/>
        <v>1</v>
      </c>
      <c r="AK34" s="202">
        <f t="shared" si="3"/>
        <v>0</v>
      </c>
      <c r="AL34" s="202">
        <f t="shared" si="4"/>
        <v>0</v>
      </c>
    </row>
    <row r="35" spans="1:38" s="1" customFormat="1" ht="21" customHeight="1">
      <c r="A35" s="66"/>
      <c r="B35" s="66"/>
      <c r="C35" s="109" t="s">
        <v>393</v>
      </c>
      <c r="D35" s="110" t="s">
        <v>170</v>
      </c>
      <c r="E35" s="47"/>
      <c r="F35" s="47"/>
      <c r="G35" s="47"/>
      <c r="H35" s="47"/>
      <c r="I35" s="47"/>
      <c r="J35" s="48"/>
      <c r="K35" s="47"/>
      <c r="L35" s="47"/>
      <c r="M35" s="47"/>
      <c r="N35" s="47"/>
      <c r="O35" s="47" t="s">
        <v>6</v>
      </c>
      <c r="P35" s="47" t="s">
        <v>793</v>
      </c>
      <c r="Q35" s="47" t="s">
        <v>6</v>
      </c>
      <c r="R35" s="47"/>
      <c r="S35" s="47"/>
      <c r="T35" s="47"/>
      <c r="U35" s="47"/>
      <c r="V35" s="47"/>
      <c r="W35" s="47"/>
      <c r="X35" s="47"/>
      <c r="Y35" s="47"/>
      <c r="Z35" s="47"/>
      <c r="AA35" s="47"/>
      <c r="AB35" s="47"/>
      <c r="AC35" s="47"/>
      <c r="AD35" s="47"/>
      <c r="AE35" s="47"/>
      <c r="AF35" s="47"/>
      <c r="AG35" s="47"/>
      <c r="AH35" s="47"/>
      <c r="AI35" s="47"/>
      <c r="AJ35" s="11">
        <f t="shared" si="2"/>
        <v>4</v>
      </c>
      <c r="AK35" s="202">
        <f t="shared" si="3"/>
        <v>0</v>
      </c>
      <c r="AL35" s="202">
        <f t="shared" si="4"/>
        <v>0</v>
      </c>
    </row>
    <row r="36" spans="1:38" s="1" customFormat="1" ht="21" customHeight="1">
      <c r="A36" s="66"/>
      <c r="B36" s="66"/>
      <c r="C36" s="109" t="s">
        <v>394</v>
      </c>
      <c r="D36" s="110" t="s">
        <v>64</v>
      </c>
      <c r="E36" s="47"/>
      <c r="F36" s="47"/>
      <c r="G36" s="47"/>
      <c r="H36" s="47"/>
      <c r="I36" s="47"/>
      <c r="J36" s="48"/>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11">
        <f t="shared" si="2"/>
        <v>0</v>
      </c>
      <c r="AK36" s="202">
        <f t="shared" si="3"/>
        <v>0</v>
      </c>
      <c r="AL36" s="202">
        <f t="shared" si="4"/>
        <v>0</v>
      </c>
    </row>
    <row r="37" spans="1:38" s="1" customFormat="1" ht="21" customHeight="1">
      <c r="A37" s="66"/>
      <c r="B37" s="66"/>
      <c r="C37" s="109" t="s">
        <v>395</v>
      </c>
      <c r="D37" s="110" t="s">
        <v>55</v>
      </c>
      <c r="E37" s="47"/>
      <c r="F37" s="47"/>
      <c r="G37" s="47"/>
      <c r="H37" s="47"/>
      <c r="I37" s="47"/>
      <c r="J37" s="48"/>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11">
        <f t="shared" si="2"/>
        <v>0</v>
      </c>
      <c r="AK37" s="202">
        <f t="shared" si="3"/>
        <v>0</v>
      </c>
      <c r="AL37" s="202">
        <f t="shared" si="4"/>
        <v>0</v>
      </c>
    </row>
    <row r="38" spans="1:38" s="1" customFormat="1" ht="21" customHeight="1">
      <c r="A38" s="66"/>
      <c r="B38" s="66"/>
      <c r="C38" s="109" t="s">
        <v>396</v>
      </c>
      <c r="D38" s="110" t="s">
        <v>83</v>
      </c>
      <c r="E38" s="47"/>
      <c r="F38" s="47"/>
      <c r="G38" s="47"/>
      <c r="H38" s="47"/>
      <c r="I38" s="47"/>
      <c r="J38" s="48"/>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11">
        <f t="shared" si="2"/>
        <v>0</v>
      </c>
      <c r="AK38" s="202">
        <f t="shared" si="3"/>
        <v>0</v>
      </c>
      <c r="AL38" s="202">
        <f t="shared" si="4"/>
        <v>0</v>
      </c>
    </row>
    <row r="39" spans="1:38" s="1" customFormat="1" ht="21" customHeight="1">
      <c r="A39" s="66"/>
      <c r="B39" s="66"/>
      <c r="C39" s="109" t="s">
        <v>397</v>
      </c>
      <c r="D39" s="110" t="s">
        <v>149</v>
      </c>
      <c r="E39" s="47"/>
      <c r="F39" s="47"/>
      <c r="G39" s="47"/>
      <c r="H39" s="47"/>
      <c r="I39" s="47"/>
      <c r="J39" s="48"/>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11">
        <f t="shared" si="2"/>
        <v>0</v>
      </c>
      <c r="AK39" s="202">
        <f t="shared" si="3"/>
        <v>0</v>
      </c>
      <c r="AL39" s="202">
        <f t="shared" si="4"/>
        <v>0</v>
      </c>
    </row>
    <row r="40" spans="1:38" s="1" customFormat="1" ht="21" customHeight="1">
      <c r="A40" s="66"/>
      <c r="B40" s="66"/>
      <c r="C40" s="109" t="s">
        <v>398</v>
      </c>
      <c r="D40" s="110" t="s">
        <v>72</v>
      </c>
      <c r="E40" s="47"/>
      <c r="F40" s="47"/>
      <c r="G40" s="47"/>
      <c r="H40" s="47"/>
      <c r="I40" s="47"/>
      <c r="J40" s="48"/>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11">
        <f t="shared" si="2"/>
        <v>0</v>
      </c>
      <c r="AK40" s="202">
        <f t="shared" si="3"/>
        <v>0</v>
      </c>
      <c r="AL40" s="202">
        <f t="shared" si="4"/>
        <v>0</v>
      </c>
    </row>
    <row r="41" spans="1:38" s="1" customFormat="1" ht="21" customHeight="1">
      <c r="A41" s="66"/>
      <c r="B41" s="66"/>
      <c r="C41" s="109"/>
      <c r="D41" s="110"/>
      <c r="E41" s="47"/>
      <c r="F41" s="47"/>
      <c r="G41" s="47"/>
      <c r="H41" s="47"/>
      <c r="I41" s="47"/>
      <c r="J41" s="48"/>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11">
        <f t="shared" si="2"/>
        <v>0</v>
      </c>
      <c r="AK41" s="202">
        <f t="shared" si="3"/>
        <v>0</v>
      </c>
      <c r="AL41" s="202">
        <f t="shared" si="4"/>
        <v>0</v>
      </c>
    </row>
    <row r="42" spans="1:38" s="1" customFormat="1" ht="21" customHeight="1">
      <c r="A42" s="66"/>
      <c r="B42" s="66"/>
      <c r="C42" s="109"/>
      <c r="D42" s="110"/>
      <c r="E42" s="47"/>
      <c r="F42" s="47"/>
      <c r="G42" s="47"/>
      <c r="H42" s="47"/>
      <c r="I42" s="47"/>
      <c r="J42" s="48"/>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11">
        <f t="shared" si="2"/>
        <v>0</v>
      </c>
      <c r="AK42" s="202">
        <f t="shared" si="3"/>
        <v>0</v>
      </c>
      <c r="AL42" s="202">
        <f t="shared" si="4"/>
        <v>0</v>
      </c>
    </row>
    <row r="43" spans="1:38" s="1" customFormat="1" ht="21" customHeight="1">
      <c r="A43" s="66"/>
      <c r="B43" s="66"/>
      <c r="C43" s="109"/>
      <c r="D43" s="110"/>
      <c r="E43" s="47"/>
      <c r="F43" s="47"/>
      <c r="G43" s="47"/>
      <c r="H43" s="47"/>
      <c r="I43" s="47"/>
      <c r="J43" s="48"/>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11">
        <f t="shared" si="2"/>
        <v>0</v>
      </c>
      <c r="AK43" s="202">
        <f t="shared" si="3"/>
        <v>0</v>
      </c>
      <c r="AL43" s="202">
        <f t="shared" si="4"/>
        <v>0</v>
      </c>
    </row>
    <row r="44" spans="1:38" ht="20.25">
      <c r="A44" s="316" t="s">
        <v>10</v>
      </c>
      <c r="B44" s="316"/>
      <c r="C44" s="316"/>
      <c r="D44" s="316"/>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49">
        <f>SUM(AJ7:AJ43)</f>
        <v>75</v>
      </c>
      <c r="AK44" s="49">
        <f>SUM(AK7:AK43)</f>
        <v>0</v>
      </c>
      <c r="AL44" s="49">
        <f>SUM(AL7:AL43)</f>
        <v>0</v>
      </c>
    </row>
    <row r="45" spans="1:38">
      <c r="A45" s="290" t="s">
        <v>255</v>
      </c>
      <c r="B45" s="291"/>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2"/>
    </row>
    <row r="46" spans="1:38" ht="19.5">
      <c r="C46" s="289"/>
      <c r="D46" s="289"/>
      <c r="E46" s="9"/>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row>
    <row r="47" spans="1:38" ht="19.5">
      <c r="C47" s="289"/>
      <c r="D47" s="289"/>
      <c r="E47" s="289"/>
      <c r="F47" s="289"/>
      <c r="G47" s="289"/>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row>
    <row r="48" spans="1:38" ht="19.5">
      <c r="C48" s="289"/>
      <c r="D48" s="289"/>
      <c r="E48" s="289"/>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row>
    <row r="49" spans="3:38" ht="19.5">
      <c r="C49" s="289"/>
      <c r="D49" s="289"/>
      <c r="E49" s="9"/>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row>
  </sheetData>
  <mergeCells count="21">
    <mergeCell ref="C49:D49"/>
    <mergeCell ref="C47:G47"/>
    <mergeCell ref="C46:D46"/>
    <mergeCell ref="C48:E48"/>
    <mergeCell ref="A44:AI44"/>
    <mergeCell ref="A45:AL45"/>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9 E13:AI16 E22:AI23 E17:N21 R17:AI21 E26:AI26 E24:N25 R24:AI25 E31:AI33 E27:N30 R27:AI30 E36:AI43 E34:N35 R34:AI35 E10:N12 R10:AI12">
    <cfRule type="expression" dxfId="103" priority="17">
      <formula>IF(E$6="CN",1,0)</formula>
    </cfRule>
  </conditionalFormatting>
  <conditionalFormatting sqref="Q11:Q12">
    <cfRule type="expression" dxfId="102" priority="12">
      <formula>IF(Q$6="CN",1,0)</formula>
    </cfRule>
  </conditionalFormatting>
  <conditionalFormatting sqref="O11:P12">
    <cfRule type="expression" dxfId="101" priority="11">
      <formula>IF(O$6="CN",1,0)</formula>
    </cfRule>
  </conditionalFormatting>
  <conditionalFormatting sqref="Q17:Q21">
    <cfRule type="expression" dxfId="100" priority="10">
      <formula>IF(Q$6="CN",1,0)</formula>
    </cfRule>
  </conditionalFormatting>
  <conditionalFormatting sqref="O17:P21">
    <cfRule type="expression" dxfId="99" priority="9">
      <formula>IF(O$6="CN",1,0)</formula>
    </cfRule>
  </conditionalFormatting>
  <conditionalFormatting sqref="Q24:Q25">
    <cfRule type="expression" dxfId="98" priority="8">
      <formula>IF(Q$6="CN",1,0)</formula>
    </cfRule>
  </conditionalFormatting>
  <conditionalFormatting sqref="O24:P25">
    <cfRule type="expression" dxfId="97" priority="7">
      <formula>IF(O$6="CN",1,0)</formula>
    </cfRule>
  </conditionalFormatting>
  <conditionalFormatting sqref="Q27:Q30">
    <cfRule type="expression" dxfId="96" priority="6">
      <formula>IF(Q$6="CN",1,0)</formula>
    </cfRule>
  </conditionalFormatting>
  <conditionalFormatting sqref="O27:P30">
    <cfRule type="expression" dxfId="95" priority="5">
      <formula>IF(O$6="CN",1,0)</formula>
    </cfRule>
  </conditionalFormatting>
  <conditionalFormatting sqref="Q34:Q35">
    <cfRule type="expression" dxfId="94" priority="4">
      <formula>IF(Q$6="CN",1,0)</formula>
    </cfRule>
  </conditionalFormatting>
  <conditionalFormatting sqref="O34:P35">
    <cfRule type="expression" dxfId="93" priority="3">
      <formula>IF(O$6="CN",1,0)</formula>
    </cfRule>
  </conditionalFormatting>
  <conditionalFormatting sqref="Q10">
    <cfRule type="expression" dxfId="92" priority="2">
      <formula>IF(Q$6="CN",1,0)</formula>
    </cfRule>
  </conditionalFormatting>
  <conditionalFormatting sqref="O10:P10">
    <cfRule type="expression" dxfId="91" priority="1">
      <formula>IF(O$6="CN",1,0)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9" id="{D65E66F3-6903-4218-AA32-73AE00DAC55F}">
            <xm:f>IF(BHST21.1!E$6="CN",1,0)</xm:f>
            <x14:dxf>
              <fill>
                <patternFill>
                  <bgColor theme="8" tint="0.59996337778862885"/>
                </patternFill>
              </fill>
            </x14:dxf>
          </x14:cfRule>
          <xm:sqref>E6:AI6</xm:sqref>
        </x14:conditionalFormatting>
        <x14:conditionalFormatting xmlns:xm="http://schemas.microsoft.com/office/excel/2006/main">
          <x14:cfRule type="expression" priority="18" id="{4A515116-9731-40EB-BDAA-BC118D885457}">
            <xm:f>IF(BHST21.1!E$6="CN",1,0)</xm:f>
            <x14:dxf>
              <fill>
                <patternFill>
                  <bgColor theme="8" tint="0.79998168889431442"/>
                </patternFill>
              </fill>
            </x14:dxf>
          </x14:cfRule>
          <xm:sqref>E6:AI6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L39"/>
  <sheetViews>
    <sheetView topLeftCell="A18" zoomScale="90" zoomScaleNormal="90" workbookViewId="0">
      <selection activeCell="A38" sqref="A38:AL38"/>
    </sheetView>
  </sheetViews>
  <sheetFormatPr defaultColWidth="9.33203125" defaultRowHeight="18"/>
  <cols>
    <col min="1" max="1" width="7.5" style="14" customWidth="1"/>
    <col min="2" max="2" width="11.1640625" style="14" customWidth="1"/>
    <col min="3" max="3" width="26.33203125" style="14" customWidth="1"/>
    <col min="4" max="4" width="11" style="14" bestFit="1" customWidth="1"/>
    <col min="5" max="35" width="4" style="14" customWidth="1"/>
    <col min="36" max="38" width="7.6640625" style="14" customWidth="1"/>
    <col min="39" max="16384" width="9.33203125" style="14"/>
  </cols>
  <sheetData>
    <row r="1" spans="1:38">
      <c r="A1" s="293" t="s">
        <v>0</v>
      </c>
      <c r="B1" s="293"/>
      <c r="C1" s="293"/>
      <c r="D1" s="293"/>
      <c r="E1" s="293"/>
      <c r="F1" s="293"/>
      <c r="G1" s="293"/>
      <c r="H1" s="293"/>
      <c r="I1" s="293"/>
      <c r="J1" s="293"/>
      <c r="K1" s="293"/>
      <c r="L1" s="293"/>
      <c r="M1" s="293"/>
      <c r="N1" s="293"/>
      <c r="O1" s="293"/>
      <c r="P1" s="293"/>
      <c r="Q1" s="294" t="s">
        <v>1</v>
      </c>
      <c r="R1" s="294"/>
      <c r="S1" s="294"/>
      <c r="T1" s="294"/>
      <c r="U1" s="294"/>
      <c r="V1" s="294"/>
      <c r="W1" s="294"/>
      <c r="X1" s="294"/>
      <c r="Y1" s="294"/>
      <c r="Z1" s="294"/>
      <c r="AA1" s="294"/>
      <c r="AB1" s="294"/>
      <c r="AC1" s="294"/>
      <c r="AD1" s="294"/>
      <c r="AE1" s="294"/>
      <c r="AF1" s="294"/>
      <c r="AG1" s="294"/>
      <c r="AH1" s="294"/>
      <c r="AI1" s="294"/>
      <c r="AJ1" s="294"/>
      <c r="AK1" s="294"/>
      <c r="AL1" s="294"/>
    </row>
    <row r="2" spans="1:38">
      <c r="A2" s="294" t="s">
        <v>131</v>
      </c>
      <c r="B2" s="294"/>
      <c r="C2" s="294"/>
      <c r="D2" s="294"/>
      <c r="E2" s="294"/>
      <c r="F2" s="294"/>
      <c r="G2" s="294"/>
      <c r="H2" s="294"/>
      <c r="I2" s="294"/>
      <c r="J2" s="294"/>
      <c r="K2" s="294"/>
      <c r="L2" s="294"/>
      <c r="M2" s="294"/>
      <c r="N2" s="294"/>
      <c r="O2" s="294"/>
      <c r="P2" s="294"/>
      <c r="Q2" s="294" t="s">
        <v>2</v>
      </c>
      <c r="R2" s="294"/>
      <c r="S2" s="294"/>
      <c r="T2" s="294"/>
      <c r="U2" s="294"/>
      <c r="V2" s="294"/>
      <c r="W2" s="294"/>
      <c r="X2" s="294"/>
      <c r="Y2" s="294"/>
      <c r="Z2" s="294"/>
      <c r="AA2" s="294"/>
      <c r="AB2" s="294"/>
      <c r="AC2" s="294"/>
      <c r="AD2" s="294"/>
      <c r="AE2" s="294"/>
      <c r="AF2" s="294"/>
      <c r="AG2" s="294"/>
      <c r="AH2" s="294"/>
      <c r="AI2" s="294"/>
      <c r="AJ2" s="294"/>
      <c r="AK2" s="294"/>
      <c r="AL2" s="294"/>
    </row>
    <row r="3" spans="1:38" ht="22.5">
      <c r="A3" s="295" t="s">
        <v>402</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row>
    <row r="4" spans="1:38" ht="31.5" customHeight="1">
      <c r="B4" s="106"/>
      <c r="C4" s="106"/>
      <c r="D4" s="106"/>
      <c r="E4" s="106" t="s">
        <v>171</v>
      </c>
      <c r="F4" s="106" t="s">
        <v>171</v>
      </c>
      <c r="G4" s="106"/>
      <c r="H4" s="106"/>
      <c r="I4" s="296" t="s">
        <v>251</v>
      </c>
      <c r="J4" s="296"/>
      <c r="K4" s="296"/>
      <c r="L4" s="296"/>
      <c r="M4" s="296">
        <v>10</v>
      </c>
      <c r="N4" s="296"/>
      <c r="O4" s="296" t="s">
        <v>252</v>
      </c>
      <c r="P4" s="296"/>
      <c r="Q4" s="296"/>
      <c r="R4" s="296">
        <v>2021</v>
      </c>
      <c r="S4" s="296"/>
      <c r="T4" s="296"/>
      <c r="U4" s="106"/>
      <c r="V4" s="106"/>
      <c r="W4" s="106"/>
      <c r="X4" s="106"/>
      <c r="Y4" s="106"/>
      <c r="Z4" s="106"/>
      <c r="AA4" s="106"/>
      <c r="AB4" s="106"/>
      <c r="AC4" s="106"/>
      <c r="AD4" s="106"/>
      <c r="AE4" s="106"/>
      <c r="AF4" s="106"/>
      <c r="AG4" s="106"/>
      <c r="AH4" s="106"/>
      <c r="AI4" s="106"/>
      <c r="AJ4" s="106"/>
      <c r="AK4" s="106"/>
      <c r="AL4" s="106"/>
    </row>
    <row r="5" spans="1:38" s="15" customFormat="1" ht="21" customHeight="1">
      <c r="A5" s="308" t="s">
        <v>3</v>
      </c>
      <c r="B5" s="308" t="s">
        <v>4</v>
      </c>
      <c r="C5" s="310" t="s">
        <v>5</v>
      </c>
      <c r="D5" s="311"/>
      <c r="E5" s="107">
        <f>DATE(R4,M4,1)</f>
        <v>44470</v>
      </c>
      <c r="F5" s="107">
        <f>E5+1</f>
        <v>44471</v>
      </c>
      <c r="G5" s="107">
        <f t="shared" ref="G5:AI5" si="0">F5+1</f>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06" t="s">
        <v>6</v>
      </c>
      <c r="AK5" s="306" t="s">
        <v>7</v>
      </c>
      <c r="AL5" s="306" t="s">
        <v>8</v>
      </c>
    </row>
    <row r="6" spans="1:38" s="15" customFormat="1" ht="21" customHeight="1">
      <c r="A6" s="309"/>
      <c r="B6" s="309"/>
      <c r="C6" s="312"/>
      <c r="D6" s="313"/>
      <c r="E6" s="108">
        <f>IF(WEEKDAY(E5)=1,"CN",WEEKDAY(E5))</f>
        <v>6</v>
      </c>
      <c r="F6" s="108">
        <f t="shared" ref="F6:AI6" si="1">IF(WEEKDAY(F5)=1,"CN",WEEKDAY(F5))</f>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07"/>
      <c r="AK6" s="307"/>
      <c r="AL6" s="307"/>
    </row>
    <row r="7" spans="1:38" s="55" customFormat="1" ht="18.75">
      <c r="A7" s="23">
        <v>1</v>
      </c>
      <c r="B7" s="139"/>
      <c r="C7" s="27" t="s">
        <v>404</v>
      </c>
      <c r="D7" s="28" t="s">
        <v>27</v>
      </c>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1">
        <f t="shared" ref="AJ7:AJ36" si="2">COUNTIF(E7:AI7,"K")+2*COUNTIF(E7:AI7,"2K")+COUNTIF(E7:AI7,"TK")+COUNTIF(E7:AI7,"KT")+COUNTIF(E7:AI7,"PK")+COUNTIF(E7:AI7,"KP")+2*COUNTIF(E7:AI7,"K2")</f>
        <v>0</v>
      </c>
      <c r="AK7" s="202">
        <f t="shared" ref="AK7:AK36" si="3">COUNTIF(F7:AJ7,"P")+2*COUNTIF(F7:AJ7,"2P")+COUNTIF(F7:AJ7,"TP")+COUNTIF(F7:AJ7,"PT")+COUNTIF(F7:AJ7,"PK")+COUNTIF(F7:AJ7,"KP")+2*COUNTIF(F7:AJ7,"P2")</f>
        <v>0</v>
      </c>
      <c r="AL7" s="202">
        <f t="shared" ref="AL7:AL36" si="4">COUNTIF(E7:AI7,"T")+2*COUNTIF(E7:AI7,"2T")+2*COUNTIF(E7:AI7,"T2")+COUNTIF(E7:AI7,"PT")+COUNTIF(E7:AI7,"TP")+COUNTIF(E7:AI7,"TK")+COUNTIF(E7:AI7,"KT")</f>
        <v>0</v>
      </c>
    </row>
    <row r="8" spans="1:38" s="55" customFormat="1" ht="18.75">
      <c r="A8" s="23">
        <v>2</v>
      </c>
      <c r="B8" s="139"/>
      <c r="C8" s="27" t="s">
        <v>405</v>
      </c>
      <c r="D8" s="28" t="s">
        <v>38</v>
      </c>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1">
        <f t="shared" si="2"/>
        <v>0</v>
      </c>
      <c r="AK8" s="202">
        <f t="shared" si="3"/>
        <v>0</v>
      </c>
      <c r="AL8" s="202">
        <f t="shared" si="4"/>
        <v>0</v>
      </c>
    </row>
    <row r="9" spans="1:38" s="55" customFormat="1" ht="18.75">
      <c r="A9" s="23">
        <v>3</v>
      </c>
      <c r="B9" s="139"/>
      <c r="C9" s="27" t="s">
        <v>406</v>
      </c>
      <c r="D9" s="28" t="s">
        <v>49</v>
      </c>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1">
        <f t="shared" si="2"/>
        <v>0</v>
      </c>
      <c r="AK9" s="202">
        <f t="shared" si="3"/>
        <v>0</v>
      </c>
      <c r="AL9" s="202">
        <f t="shared" si="4"/>
        <v>0</v>
      </c>
    </row>
    <row r="10" spans="1:38" s="55" customFormat="1" ht="18.75">
      <c r="A10" s="23">
        <v>4</v>
      </c>
      <c r="B10" s="139"/>
      <c r="C10" s="27" t="s">
        <v>407</v>
      </c>
      <c r="D10" s="28" t="s">
        <v>408</v>
      </c>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1">
        <f t="shared" si="2"/>
        <v>0</v>
      </c>
      <c r="AK10" s="202">
        <f t="shared" si="3"/>
        <v>0</v>
      </c>
      <c r="AL10" s="202">
        <f t="shared" si="4"/>
        <v>0</v>
      </c>
    </row>
    <row r="11" spans="1:38" s="55" customFormat="1" ht="18.75">
      <c r="A11" s="23">
        <v>5</v>
      </c>
      <c r="B11" s="139"/>
      <c r="C11" s="27" t="s">
        <v>409</v>
      </c>
      <c r="D11" s="28" t="s">
        <v>28</v>
      </c>
      <c r="E11" s="134"/>
      <c r="F11" s="134"/>
      <c r="G11" s="134"/>
      <c r="H11" s="134"/>
      <c r="I11" s="134"/>
      <c r="J11" s="134"/>
      <c r="K11" s="134"/>
      <c r="L11" s="134"/>
      <c r="M11" s="134"/>
      <c r="N11" s="134"/>
      <c r="O11" s="134"/>
      <c r="P11" s="134"/>
      <c r="Q11" s="134" t="s">
        <v>6</v>
      </c>
      <c r="R11" s="134"/>
      <c r="S11" s="134"/>
      <c r="T11" s="134"/>
      <c r="U11" s="134"/>
      <c r="V11" s="134"/>
      <c r="W11" s="134"/>
      <c r="X11" s="134"/>
      <c r="Y11" s="134"/>
      <c r="Z11" s="134"/>
      <c r="AA11" s="134"/>
      <c r="AB11" s="134"/>
      <c r="AC11" s="134"/>
      <c r="AD11" s="134"/>
      <c r="AE11" s="134"/>
      <c r="AF11" s="134"/>
      <c r="AG11" s="134"/>
      <c r="AH11" s="134"/>
      <c r="AI11" s="134"/>
      <c r="AJ11" s="11">
        <f t="shared" si="2"/>
        <v>1</v>
      </c>
      <c r="AK11" s="202">
        <f t="shared" si="3"/>
        <v>0</v>
      </c>
      <c r="AL11" s="202">
        <f t="shared" si="4"/>
        <v>0</v>
      </c>
    </row>
    <row r="12" spans="1:38" s="55" customFormat="1" ht="18.75">
      <c r="A12" s="23">
        <v>6</v>
      </c>
      <c r="B12" s="139"/>
      <c r="C12" s="27" t="s">
        <v>427</v>
      </c>
      <c r="D12" s="28" t="s">
        <v>428</v>
      </c>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1">
        <f t="shared" si="2"/>
        <v>0</v>
      </c>
      <c r="AK12" s="202">
        <f t="shared" si="3"/>
        <v>0</v>
      </c>
      <c r="AL12" s="202">
        <f t="shared" si="4"/>
        <v>0</v>
      </c>
    </row>
    <row r="13" spans="1:38" s="55" customFormat="1" ht="18.75">
      <c r="A13" s="23">
        <v>7</v>
      </c>
      <c r="B13" s="139"/>
      <c r="C13" s="27" t="s">
        <v>410</v>
      </c>
      <c r="D13" s="28" t="s">
        <v>137</v>
      </c>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1">
        <f t="shared" si="2"/>
        <v>0</v>
      </c>
      <c r="AK13" s="202">
        <f t="shared" si="3"/>
        <v>0</v>
      </c>
      <c r="AL13" s="202">
        <f t="shared" si="4"/>
        <v>0</v>
      </c>
    </row>
    <row r="14" spans="1:38" s="55" customFormat="1" ht="18.75">
      <c r="A14" s="23">
        <v>8</v>
      </c>
      <c r="B14" s="139"/>
      <c r="C14" s="27" t="s">
        <v>411</v>
      </c>
      <c r="D14" s="28" t="s">
        <v>137</v>
      </c>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1">
        <f t="shared" si="2"/>
        <v>0</v>
      </c>
      <c r="AK14" s="202">
        <f t="shared" si="3"/>
        <v>0</v>
      </c>
      <c r="AL14" s="202">
        <f t="shared" si="4"/>
        <v>0</v>
      </c>
    </row>
    <row r="15" spans="1:38" s="55" customFormat="1" ht="37.5">
      <c r="A15" s="23">
        <v>9</v>
      </c>
      <c r="B15" s="139"/>
      <c r="C15" s="27" t="s">
        <v>412</v>
      </c>
      <c r="D15" s="28" t="s">
        <v>30</v>
      </c>
      <c r="E15" s="134"/>
      <c r="F15" s="134"/>
      <c r="G15" s="134"/>
      <c r="H15" s="134"/>
      <c r="I15" s="134"/>
      <c r="J15" s="134"/>
      <c r="K15" s="134"/>
      <c r="L15" s="134"/>
      <c r="M15" s="134"/>
      <c r="N15" s="134"/>
      <c r="O15" s="134" t="s">
        <v>6</v>
      </c>
      <c r="P15" s="134"/>
      <c r="Q15" s="134" t="s">
        <v>6</v>
      </c>
      <c r="R15" s="134"/>
      <c r="S15" s="134"/>
      <c r="T15" s="134"/>
      <c r="U15" s="134"/>
      <c r="V15" s="134"/>
      <c r="W15" s="134"/>
      <c r="X15" s="134"/>
      <c r="Y15" s="134"/>
      <c r="Z15" s="134"/>
      <c r="AA15" s="134"/>
      <c r="AB15" s="134"/>
      <c r="AC15" s="134"/>
      <c r="AD15" s="134"/>
      <c r="AE15" s="134"/>
      <c r="AF15" s="134"/>
      <c r="AG15" s="134"/>
      <c r="AH15" s="134"/>
      <c r="AI15" s="134"/>
      <c r="AJ15" s="11">
        <f t="shared" si="2"/>
        <v>2</v>
      </c>
      <c r="AK15" s="202">
        <f t="shared" si="3"/>
        <v>0</v>
      </c>
      <c r="AL15" s="202">
        <f t="shared" si="4"/>
        <v>0</v>
      </c>
    </row>
    <row r="16" spans="1:38" s="55" customFormat="1" ht="18.75">
      <c r="A16" s="23">
        <v>10</v>
      </c>
      <c r="B16" s="139"/>
      <c r="C16" s="27" t="s">
        <v>413</v>
      </c>
      <c r="D16" s="28" t="s">
        <v>414</v>
      </c>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1">
        <f t="shared" si="2"/>
        <v>0</v>
      </c>
      <c r="AK16" s="202">
        <f t="shared" si="3"/>
        <v>0</v>
      </c>
      <c r="AL16" s="202">
        <f t="shared" si="4"/>
        <v>0</v>
      </c>
    </row>
    <row r="17" spans="1:38" s="55" customFormat="1" ht="18.75">
      <c r="A17" s="23">
        <v>11</v>
      </c>
      <c r="B17" s="139"/>
      <c r="C17" s="27" t="s">
        <v>415</v>
      </c>
      <c r="D17" s="28" t="s">
        <v>57</v>
      </c>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1">
        <f t="shared" si="2"/>
        <v>0</v>
      </c>
      <c r="AK17" s="202">
        <f t="shared" si="3"/>
        <v>0</v>
      </c>
      <c r="AL17" s="202">
        <f t="shared" si="4"/>
        <v>0</v>
      </c>
    </row>
    <row r="18" spans="1:38" s="55" customFormat="1" ht="18.75">
      <c r="A18" s="23">
        <v>12</v>
      </c>
      <c r="B18" s="139"/>
      <c r="C18" s="27" t="s">
        <v>163</v>
      </c>
      <c r="D18" s="28" t="s">
        <v>165</v>
      </c>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1">
        <f t="shared" si="2"/>
        <v>0</v>
      </c>
      <c r="AK18" s="202">
        <f t="shared" si="3"/>
        <v>0</v>
      </c>
      <c r="AL18" s="202">
        <f t="shared" si="4"/>
        <v>0</v>
      </c>
    </row>
    <row r="19" spans="1:38" s="55" customFormat="1" ht="18.75">
      <c r="A19" s="23">
        <v>13</v>
      </c>
      <c r="B19" s="139"/>
      <c r="C19" s="27" t="s">
        <v>426</v>
      </c>
      <c r="D19" s="28" t="s">
        <v>11</v>
      </c>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1">
        <f t="shared" si="2"/>
        <v>0</v>
      </c>
      <c r="AK19" s="202">
        <f t="shared" si="3"/>
        <v>0</v>
      </c>
      <c r="AL19" s="202">
        <f t="shared" si="4"/>
        <v>0</v>
      </c>
    </row>
    <row r="20" spans="1:38" s="55" customFormat="1" ht="18.75">
      <c r="A20" s="23">
        <v>14</v>
      </c>
      <c r="B20" s="139"/>
      <c r="C20" s="27" t="s">
        <v>92</v>
      </c>
      <c r="D20" s="28" t="s">
        <v>12</v>
      </c>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1">
        <f t="shared" si="2"/>
        <v>0</v>
      </c>
      <c r="AK20" s="202">
        <f t="shared" si="3"/>
        <v>0</v>
      </c>
      <c r="AL20" s="202">
        <f t="shared" si="4"/>
        <v>0</v>
      </c>
    </row>
    <row r="21" spans="1:38" s="55" customFormat="1" ht="18.75">
      <c r="A21" s="23">
        <v>15</v>
      </c>
      <c r="B21" s="139"/>
      <c r="C21" s="27" t="s">
        <v>416</v>
      </c>
      <c r="D21" s="28" t="s">
        <v>75</v>
      </c>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1">
        <f t="shared" si="2"/>
        <v>0</v>
      </c>
      <c r="AK21" s="202">
        <f t="shared" si="3"/>
        <v>0</v>
      </c>
      <c r="AL21" s="202">
        <f t="shared" si="4"/>
        <v>0</v>
      </c>
    </row>
    <row r="22" spans="1:38" s="55" customFormat="1" ht="18.75">
      <c r="A22" s="23">
        <v>16</v>
      </c>
      <c r="B22" s="139"/>
      <c r="C22" s="27" t="s">
        <v>417</v>
      </c>
      <c r="D22" s="28" t="s">
        <v>68</v>
      </c>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1">
        <f t="shared" si="2"/>
        <v>0</v>
      </c>
      <c r="AK22" s="202">
        <f t="shared" si="3"/>
        <v>0</v>
      </c>
      <c r="AL22" s="202">
        <f t="shared" si="4"/>
        <v>0</v>
      </c>
    </row>
    <row r="23" spans="1:38" s="55" customFormat="1" ht="18.75">
      <c r="A23" s="23">
        <v>17</v>
      </c>
      <c r="B23" s="139"/>
      <c r="C23" s="27" t="s">
        <v>172</v>
      </c>
      <c r="D23" s="28" t="s">
        <v>160</v>
      </c>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1">
        <f t="shared" si="2"/>
        <v>0</v>
      </c>
      <c r="AK23" s="202">
        <f t="shared" si="3"/>
        <v>0</v>
      </c>
      <c r="AL23" s="202">
        <f t="shared" si="4"/>
        <v>0</v>
      </c>
    </row>
    <row r="24" spans="1:38" s="55" customFormat="1" ht="18.75">
      <c r="A24" s="23">
        <v>18</v>
      </c>
      <c r="B24" s="139"/>
      <c r="C24" s="27" t="s">
        <v>418</v>
      </c>
      <c r="D24" s="28" t="s">
        <v>82</v>
      </c>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1">
        <f t="shared" si="2"/>
        <v>0</v>
      </c>
      <c r="AK24" s="202">
        <f t="shared" si="3"/>
        <v>0</v>
      </c>
      <c r="AL24" s="202">
        <f t="shared" si="4"/>
        <v>0</v>
      </c>
    </row>
    <row r="25" spans="1:38" s="55" customFormat="1" ht="18.75">
      <c r="A25" s="23">
        <v>19</v>
      </c>
      <c r="B25" s="139"/>
      <c r="C25" s="27" t="s">
        <v>93</v>
      </c>
      <c r="D25" s="28" t="s">
        <v>108</v>
      </c>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1">
        <f t="shared" si="2"/>
        <v>0</v>
      </c>
      <c r="AK25" s="202">
        <f t="shared" si="3"/>
        <v>0</v>
      </c>
      <c r="AL25" s="202">
        <f t="shared" si="4"/>
        <v>0</v>
      </c>
    </row>
    <row r="26" spans="1:38" s="55" customFormat="1" ht="18.75">
      <c r="A26" s="23">
        <v>20</v>
      </c>
      <c r="B26" s="139"/>
      <c r="C26" s="27" t="s">
        <v>419</v>
      </c>
      <c r="D26" s="28" t="s">
        <v>103</v>
      </c>
      <c r="E26" s="134"/>
      <c r="F26" s="134"/>
      <c r="G26" s="134"/>
      <c r="H26" s="134"/>
      <c r="I26" s="134"/>
      <c r="J26" s="134"/>
      <c r="K26" s="134"/>
      <c r="L26" s="134"/>
      <c r="M26" s="134"/>
      <c r="N26" s="134"/>
      <c r="O26" s="134" t="s">
        <v>6</v>
      </c>
      <c r="P26" s="134"/>
      <c r="Q26" s="134" t="s">
        <v>6</v>
      </c>
      <c r="R26" s="134"/>
      <c r="S26" s="134"/>
      <c r="T26" s="134"/>
      <c r="U26" s="134"/>
      <c r="V26" s="134"/>
      <c r="W26" s="134"/>
      <c r="X26" s="134"/>
      <c r="Y26" s="134"/>
      <c r="Z26" s="134"/>
      <c r="AA26" s="134"/>
      <c r="AB26" s="134"/>
      <c r="AC26" s="134"/>
      <c r="AD26" s="134"/>
      <c r="AE26" s="134"/>
      <c r="AF26" s="134"/>
      <c r="AG26" s="134"/>
      <c r="AH26" s="134"/>
      <c r="AI26" s="134"/>
      <c r="AJ26" s="11">
        <f t="shared" si="2"/>
        <v>2</v>
      </c>
      <c r="AK26" s="202">
        <f t="shared" si="3"/>
        <v>0</v>
      </c>
      <c r="AL26" s="202">
        <f t="shared" si="4"/>
        <v>0</v>
      </c>
    </row>
    <row r="27" spans="1:38" s="55" customFormat="1" ht="18.75">
      <c r="A27" s="23">
        <v>21</v>
      </c>
      <c r="B27" s="139"/>
      <c r="C27" s="27" t="s">
        <v>420</v>
      </c>
      <c r="D27" s="28" t="s">
        <v>51</v>
      </c>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1">
        <f t="shared" si="2"/>
        <v>0</v>
      </c>
      <c r="AK27" s="202">
        <f t="shared" si="3"/>
        <v>0</v>
      </c>
      <c r="AL27" s="202">
        <f t="shared" si="4"/>
        <v>0</v>
      </c>
    </row>
    <row r="28" spans="1:38" s="55" customFormat="1" ht="18.75">
      <c r="A28" s="23">
        <v>22</v>
      </c>
      <c r="B28" s="139"/>
      <c r="C28" s="27" t="s">
        <v>421</v>
      </c>
      <c r="D28" s="28" t="s">
        <v>9</v>
      </c>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1">
        <f t="shared" si="2"/>
        <v>0</v>
      </c>
      <c r="AK28" s="202">
        <f t="shared" si="3"/>
        <v>0</v>
      </c>
      <c r="AL28" s="202">
        <f t="shared" si="4"/>
        <v>0</v>
      </c>
    </row>
    <row r="29" spans="1:38" s="55" customFormat="1" ht="37.5">
      <c r="A29" s="23">
        <v>23</v>
      </c>
      <c r="B29" s="139"/>
      <c r="C29" s="27" t="s">
        <v>422</v>
      </c>
      <c r="D29" s="28" t="s">
        <v>36</v>
      </c>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1">
        <f t="shared" si="2"/>
        <v>0</v>
      </c>
      <c r="AK29" s="202">
        <f t="shared" si="3"/>
        <v>0</v>
      </c>
      <c r="AL29" s="202">
        <f t="shared" si="4"/>
        <v>0</v>
      </c>
    </row>
    <row r="30" spans="1:38" s="55" customFormat="1" ht="18.75">
      <c r="A30" s="23">
        <v>24</v>
      </c>
      <c r="B30" s="139"/>
      <c r="C30" s="27" t="s">
        <v>429</v>
      </c>
      <c r="D30" s="28" t="s">
        <v>117</v>
      </c>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1">
        <f t="shared" si="2"/>
        <v>0</v>
      </c>
      <c r="AK30" s="202">
        <f t="shared" si="3"/>
        <v>0</v>
      </c>
      <c r="AL30" s="202">
        <f t="shared" si="4"/>
        <v>0</v>
      </c>
    </row>
    <row r="31" spans="1:38" s="55" customFormat="1" ht="18.75">
      <c r="A31" s="23">
        <v>25</v>
      </c>
      <c r="B31" s="139"/>
      <c r="C31" s="27" t="s">
        <v>423</v>
      </c>
      <c r="D31" s="28" t="s">
        <v>136</v>
      </c>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1">
        <f t="shared" si="2"/>
        <v>0</v>
      </c>
      <c r="AK31" s="202">
        <f t="shared" si="3"/>
        <v>0</v>
      </c>
      <c r="AL31" s="202">
        <f t="shared" si="4"/>
        <v>0</v>
      </c>
    </row>
    <row r="32" spans="1:38" s="55" customFormat="1" ht="18.75">
      <c r="A32" s="23">
        <v>26</v>
      </c>
      <c r="B32" s="139"/>
      <c r="C32" s="27" t="s">
        <v>264</v>
      </c>
      <c r="D32" s="28" t="s">
        <v>424</v>
      </c>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1">
        <f t="shared" si="2"/>
        <v>0</v>
      </c>
      <c r="AK32" s="202">
        <f t="shared" si="3"/>
        <v>0</v>
      </c>
      <c r="AL32" s="202">
        <f t="shared" si="4"/>
        <v>0</v>
      </c>
    </row>
    <row r="33" spans="1:38" s="55" customFormat="1" ht="18.75">
      <c r="A33" s="23">
        <v>27</v>
      </c>
      <c r="B33" s="139"/>
      <c r="C33" s="27" t="s">
        <v>425</v>
      </c>
      <c r="D33" s="28" t="s">
        <v>149</v>
      </c>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1">
        <f t="shared" si="2"/>
        <v>0</v>
      </c>
      <c r="AK33" s="202">
        <f t="shared" si="3"/>
        <v>0</v>
      </c>
      <c r="AL33" s="202">
        <f t="shared" si="4"/>
        <v>0</v>
      </c>
    </row>
    <row r="34" spans="1:38" s="55" customFormat="1" ht="18.75">
      <c r="A34" s="23">
        <v>28</v>
      </c>
      <c r="B34" s="139"/>
      <c r="C34" s="27"/>
      <c r="D34" s="28"/>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1">
        <f t="shared" si="2"/>
        <v>0</v>
      </c>
      <c r="AK34" s="202">
        <f t="shared" si="3"/>
        <v>0</v>
      </c>
      <c r="AL34" s="202">
        <f t="shared" si="4"/>
        <v>0</v>
      </c>
    </row>
    <row r="35" spans="1:38" s="55" customFormat="1" ht="18.75">
      <c r="A35" s="23">
        <v>29</v>
      </c>
      <c r="B35" s="139"/>
      <c r="C35" s="27"/>
      <c r="D35" s="28"/>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1">
        <f t="shared" si="2"/>
        <v>0</v>
      </c>
      <c r="AK35" s="202">
        <f t="shared" si="3"/>
        <v>0</v>
      </c>
      <c r="AL35" s="202">
        <f t="shared" si="4"/>
        <v>0</v>
      </c>
    </row>
    <row r="36" spans="1:38" s="55" customFormat="1" ht="18.75">
      <c r="A36" s="23">
        <v>30</v>
      </c>
      <c r="B36" s="139"/>
      <c r="C36" s="27"/>
      <c r="D36" s="28"/>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1">
        <f t="shared" si="2"/>
        <v>0</v>
      </c>
      <c r="AK36" s="202">
        <f t="shared" si="3"/>
        <v>0</v>
      </c>
      <c r="AL36" s="202">
        <f t="shared" si="4"/>
        <v>0</v>
      </c>
    </row>
    <row r="37" spans="1:38">
      <c r="A37" s="305" t="s">
        <v>10</v>
      </c>
      <c r="B37" s="305"/>
      <c r="C37" s="305"/>
      <c r="D37" s="305"/>
      <c r="E37" s="305"/>
      <c r="F37" s="305"/>
      <c r="G37" s="305"/>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5"/>
      <c r="AJ37" s="202">
        <f>SUM(AJ7:AJ36)</f>
        <v>5</v>
      </c>
      <c r="AK37" s="202">
        <f t="shared" ref="AK37" si="5">COUNTIF(D37:AH37,"T")+2*COUNTIF(D37:AH37,"2T")+2*COUNTIF(D37:AH37,"T2")+COUNTIF(D37:AH37,"PT")+COUNTIF(D37:AH37,"TP")+COUNTIF(D37:AH37,"TK")+COUNTIF(D37:AH37,"KT")</f>
        <v>0</v>
      </c>
      <c r="AL37" s="129">
        <f t="shared" ref="AL37" si="6">COUNTIF(E37:AI37,"T")+2*COUNTIF(E37:AI37,"2T")+2*COUNTIF(E37:AI37,"T2")+COUNTIF(E37:AI37,"PT")+COUNTIF(E37:AI37,"TP")+COUNTIF(E37:AI37,"TK")+COUNTIF(E37:AI37,"KT")</f>
        <v>0</v>
      </c>
    </row>
    <row r="38" spans="1:38">
      <c r="A38" s="290" t="s">
        <v>255</v>
      </c>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291"/>
      <c r="AL38" s="292"/>
    </row>
    <row r="39" spans="1:38">
      <c r="C39" s="289"/>
      <c r="D39" s="28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row>
  </sheetData>
  <mergeCells count="18">
    <mergeCell ref="I4:L4"/>
    <mergeCell ref="M4:N4"/>
    <mergeCell ref="O4:Q4"/>
    <mergeCell ref="R4:T4"/>
    <mergeCell ref="AL5:AL6"/>
    <mergeCell ref="AJ5:AJ6"/>
    <mergeCell ref="AK5:AK6"/>
    <mergeCell ref="A1:P1"/>
    <mergeCell ref="Q1:AL1"/>
    <mergeCell ref="A2:P2"/>
    <mergeCell ref="Q2:AL2"/>
    <mergeCell ref="A3:AL3"/>
    <mergeCell ref="C39:D39"/>
    <mergeCell ref="A37:AI37"/>
    <mergeCell ref="A5:A6"/>
    <mergeCell ref="A38:AL38"/>
    <mergeCell ref="B5:B6"/>
    <mergeCell ref="C5:D6"/>
  </mergeCells>
  <conditionalFormatting sqref="E6:AI36">
    <cfRule type="expression" dxfId="88" priority="3">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5" id="{CA994975-0BC0-4FFB-B7BF-6CE23730FF09}">
            <xm:f>IF(BHST21.1!E$6="CN",1,0)</xm:f>
            <x14:dxf>
              <fill>
                <patternFill>
                  <bgColor theme="8" tint="0.59996337778862885"/>
                </patternFill>
              </fill>
            </x14:dxf>
          </x14:cfRule>
          <xm:sqref>E6:AI36</xm:sqref>
        </x14:conditionalFormatting>
        <x14:conditionalFormatting xmlns:xm="http://schemas.microsoft.com/office/excel/2006/main">
          <x14:cfRule type="expression" priority="4" id="{50141330-3E97-4856-BD97-86359F5349D2}">
            <xm:f>IF(BHST21.1!E$6="CN",1,0)</xm:f>
            <x14:dxf>
              <fill>
                <patternFill>
                  <bgColor theme="8" tint="0.79998168889431442"/>
                </patternFill>
              </fill>
            </x14:dxf>
          </x14:cfRule>
          <xm:sqref>E6:AI36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1"/>
  <sheetViews>
    <sheetView topLeftCell="A22" workbookViewId="0">
      <selection activeCell="U16" sqref="U16"/>
    </sheetView>
  </sheetViews>
  <sheetFormatPr defaultColWidth="9.33203125" defaultRowHeight="15.75"/>
  <cols>
    <col min="1" max="1" width="6.6640625" style="62" customWidth="1"/>
    <col min="2" max="2" width="16.6640625" style="62" bestFit="1" customWidth="1"/>
    <col min="3" max="3" width="26.83203125" style="62" customWidth="1"/>
    <col min="4" max="4" width="10" style="62" customWidth="1"/>
    <col min="5" max="35" width="4" style="62" customWidth="1"/>
    <col min="36" max="38" width="6.6640625" style="62" customWidth="1"/>
    <col min="39" max="16384" width="9.33203125" style="62"/>
  </cols>
  <sheetData>
    <row r="1" spans="1:38">
      <c r="A1" s="293" t="s">
        <v>0</v>
      </c>
      <c r="B1" s="293"/>
      <c r="C1" s="293"/>
      <c r="D1" s="293"/>
      <c r="E1" s="293"/>
      <c r="F1" s="293"/>
      <c r="G1" s="293"/>
      <c r="H1" s="293"/>
      <c r="I1" s="293"/>
      <c r="J1" s="293"/>
      <c r="K1" s="293"/>
      <c r="L1" s="293"/>
      <c r="M1" s="293"/>
      <c r="N1" s="293"/>
      <c r="O1" s="293"/>
      <c r="P1" s="293"/>
      <c r="Q1" s="294" t="s">
        <v>1</v>
      </c>
      <c r="R1" s="294"/>
      <c r="S1" s="294"/>
      <c r="T1" s="294"/>
      <c r="U1" s="294"/>
      <c r="V1" s="294"/>
      <c r="W1" s="294"/>
      <c r="X1" s="294"/>
      <c r="Y1" s="294"/>
      <c r="Z1" s="294"/>
      <c r="AA1" s="294"/>
      <c r="AB1" s="294"/>
      <c r="AC1" s="294"/>
      <c r="AD1" s="294"/>
      <c r="AE1" s="294"/>
      <c r="AF1" s="294"/>
      <c r="AG1" s="294"/>
      <c r="AH1" s="294"/>
      <c r="AI1" s="294"/>
      <c r="AJ1" s="294"/>
      <c r="AK1" s="294"/>
      <c r="AL1" s="294"/>
    </row>
    <row r="2" spans="1:38">
      <c r="A2" s="294" t="s">
        <v>131</v>
      </c>
      <c r="B2" s="294"/>
      <c r="C2" s="294"/>
      <c r="D2" s="294"/>
      <c r="E2" s="294"/>
      <c r="F2" s="294"/>
      <c r="G2" s="294"/>
      <c r="H2" s="294"/>
      <c r="I2" s="294"/>
      <c r="J2" s="294"/>
      <c r="K2" s="294"/>
      <c r="L2" s="294"/>
      <c r="M2" s="294"/>
      <c r="N2" s="294"/>
      <c r="O2" s="294"/>
      <c r="P2" s="294"/>
      <c r="Q2" s="294" t="s">
        <v>2</v>
      </c>
      <c r="R2" s="294"/>
      <c r="S2" s="294"/>
      <c r="T2" s="294"/>
      <c r="U2" s="294"/>
      <c r="V2" s="294"/>
      <c r="W2" s="294"/>
      <c r="X2" s="294"/>
      <c r="Y2" s="294"/>
      <c r="Z2" s="294"/>
      <c r="AA2" s="294"/>
      <c r="AB2" s="294"/>
      <c r="AC2" s="294"/>
      <c r="AD2" s="294"/>
      <c r="AE2" s="294"/>
      <c r="AF2" s="294"/>
      <c r="AG2" s="294"/>
      <c r="AH2" s="294"/>
      <c r="AI2" s="294"/>
      <c r="AJ2" s="294"/>
      <c r="AK2" s="294"/>
      <c r="AL2" s="294"/>
    </row>
    <row r="3" spans="1:38" ht="32.25" customHeight="1">
      <c r="A3" s="295" t="s">
        <v>403</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row>
    <row r="4" spans="1:38" s="14" customFormat="1" ht="31.5" customHeight="1">
      <c r="B4" s="106"/>
      <c r="C4" s="106"/>
      <c r="D4" s="106"/>
      <c r="E4" s="106" t="s">
        <v>171</v>
      </c>
      <c r="F4" s="106" t="s">
        <v>171</v>
      </c>
      <c r="G4" s="106"/>
      <c r="H4" s="106"/>
      <c r="I4" s="296" t="s">
        <v>251</v>
      </c>
      <c r="J4" s="296"/>
      <c r="K4" s="296"/>
      <c r="L4" s="296"/>
      <c r="M4" s="296">
        <v>10</v>
      </c>
      <c r="N4" s="296"/>
      <c r="O4" s="296" t="s">
        <v>252</v>
      </c>
      <c r="P4" s="296"/>
      <c r="Q4" s="296"/>
      <c r="R4" s="296">
        <v>2021</v>
      </c>
      <c r="S4" s="296"/>
      <c r="T4" s="296"/>
      <c r="U4" s="106"/>
      <c r="V4" s="106"/>
      <c r="W4" s="106"/>
      <c r="X4" s="106"/>
      <c r="Y4" s="106"/>
      <c r="Z4" s="106"/>
      <c r="AA4" s="106"/>
      <c r="AB4" s="106"/>
      <c r="AC4" s="106"/>
      <c r="AD4" s="106"/>
      <c r="AE4" s="106"/>
      <c r="AF4" s="106"/>
      <c r="AG4" s="106"/>
      <c r="AH4" s="106"/>
      <c r="AI4" s="106"/>
      <c r="AJ4" s="106"/>
      <c r="AK4" s="106"/>
      <c r="AL4" s="106"/>
    </row>
    <row r="5" spans="1:38" s="15" customFormat="1" ht="21" customHeight="1">
      <c r="A5" s="308" t="s">
        <v>3</v>
      </c>
      <c r="B5" s="308" t="s">
        <v>4</v>
      </c>
      <c r="C5" s="310" t="s">
        <v>5</v>
      </c>
      <c r="D5" s="311"/>
      <c r="E5" s="107">
        <f>DATE(R4,M4,1)</f>
        <v>44470</v>
      </c>
      <c r="F5" s="107">
        <f>E5+1</f>
        <v>44471</v>
      </c>
      <c r="G5" s="107">
        <f t="shared" ref="G5:AI5" si="0">F5+1</f>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06" t="s">
        <v>6</v>
      </c>
      <c r="AK5" s="306" t="s">
        <v>7</v>
      </c>
      <c r="AL5" s="306" t="s">
        <v>8</v>
      </c>
    </row>
    <row r="6" spans="1:38" s="15" customFormat="1" ht="21" customHeight="1">
      <c r="A6" s="309"/>
      <c r="B6" s="309"/>
      <c r="C6" s="312"/>
      <c r="D6" s="313"/>
      <c r="E6" s="108">
        <f>IF(WEEKDAY(E5)=1,"CN",WEEKDAY(E5))</f>
        <v>6</v>
      </c>
      <c r="F6" s="108">
        <f t="shared" ref="F6:AI6" si="1">IF(WEEKDAY(F5)=1,"CN",WEEKDAY(F5))</f>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07"/>
      <c r="AK6" s="307"/>
      <c r="AL6" s="307"/>
    </row>
    <row r="7" spans="1:38" s="63" customFormat="1" ht="21" customHeight="1">
      <c r="A7" s="30">
        <v>1</v>
      </c>
      <c r="B7" s="30"/>
      <c r="C7" s="31" t="s">
        <v>451</v>
      </c>
      <c r="D7" s="32" t="s">
        <v>95</v>
      </c>
      <c r="E7" s="41"/>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11">
        <f t="shared" ref="AJ7:AJ34" si="2">COUNTIF(E7:AI7,"K")+2*COUNTIF(E7:AI7,"2K")+COUNTIF(E7:AI7,"TK")+COUNTIF(E7:AI7,"KT")+COUNTIF(E7:AI7,"PK")+COUNTIF(E7:AI7,"KP")+2*COUNTIF(E7:AI7,"K2")</f>
        <v>0</v>
      </c>
      <c r="AK7" s="202">
        <f t="shared" ref="AK7:AK34" si="3">COUNTIF(F7:AJ7,"P")+2*COUNTIF(F7:AJ7,"2P")+COUNTIF(F7:AJ7,"TP")+COUNTIF(F7:AJ7,"PT")+COUNTIF(F7:AJ7,"PK")+COUNTIF(F7:AJ7,"KP")+2*COUNTIF(F7:AJ7,"P2")</f>
        <v>0</v>
      </c>
      <c r="AL7" s="202">
        <f t="shared" ref="AL7:AL34" si="4">COUNTIF(E7:AI7,"T")+2*COUNTIF(E7:AI7,"2T")+2*COUNTIF(E7:AI7,"T2")+COUNTIF(E7:AI7,"PT")+COUNTIF(E7:AI7,"TP")+COUNTIF(E7:AI7,"TK")+COUNTIF(E7:AI7,"KT")</f>
        <v>0</v>
      </c>
    </row>
    <row r="8" spans="1:38" s="63" customFormat="1" ht="21" customHeight="1">
      <c r="A8" s="30">
        <v>2</v>
      </c>
      <c r="B8" s="30"/>
      <c r="C8" s="31" t="s">
        <v>430</v>
      </c>
      <c r="D8" s="32" t="s">
        <v>151</v>
      </c>
      <c r="E8" s="41"/>
      <c r="F8" s="47"/>
      <c r="G8" s="47"/>
      <c r="H8" s="47"/>
      <c r="I8" s="47"/>
      <c r="J8" s="47"/>
      <c r="K8" s="47"/>
      <c r="L8" s="47"/>
      <c r="M8" s="47"/>
      <c r="N8" s="47"/>
      <c r="O8" s="47"/>
      <c r="P8" s="47"/>
      <c r="Q8" s="47" t="s">
        <v>6</v>
      </c>
      <c r="R8" s="47"/>
      <c r="S8" s="47"/>
      <c r="T8" s="47"/>
      <c r="U8" s="47"/>
      <c r="V8" s="47"/>
      <c r="W8" s="47"/>
      <c r="X8" s="47"/>
      <c r="Y8" s="47"/>
      <c r="Z8" s="47"/>
      <c r="AA8" s="47"/>
      <c r="AB8" s="47"/>
      <c r="AC8" s="47"/>
      <c r="AD8" s="47"/>
      <c r="AE8" s="47"/>
      <c r="AF8" s="47"/>
      <c r="AG8" s="47"/>
      <c r="AH8" s="47"/>
      <c r="AI8" s="47"/>
      <c r="AJ8" s="11">
        <f t="shared" si="2"/>
        <v>1</v>
      </c>
      <c r="AK8" s="202">
        <f t="shared" si="3"/>
        <v>0</v>
      </c>
      <c r="AL8" s="202">
        <f t="shared" si="4"/>
        <v>0</v>
      </c>
    </row>
    <row r="9" spans="1:38" s="63" customFormat="1" ht="21" customHeight="1">
      <c r="A9" s="30">
        <v>3</v>
      </c>
      <c r="B9" s="30"/>
      <c r="C9" s="31" t="s">
        <v>431</v>
      </c>
      <c r="D9" s="32" t="s">
        <v>32</v>
      </c>
      <c r="E9" s="41"/>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11">
        <f t="shared" si="2"/>
        <v>0</v>
      </c>
      <c r="AK9" s="202">
        <f t="shared" si="3"/>
        <v>0</v>
      </c>
      <c r="AL9" s="202">
        <f t="shared" si="4"/>
        <v>0</v>
      </c>
    </row>
    <row r="10" spans="1:38" s="63" customFormat="1" ht="21" customHeight="1">
      <c r="A10" s="30">
        <v>4</v>
      </c>
      <c r="B10" s="30"/>
      <c r="C10" s="31" t="s">
        <v>265</v>
      </c>
      <c r="D10" s="32" t="s">
        <v>32</v>
      </c>
      <c r="E10" s="41"/>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11">
        <f t="shared" si="2"/>
        <v>0</v>
      </c>
      <c r="AK10" s="202">
        <f t="shared" si="3"/>
        <v>0</v>
      </c>
      <c r="AL10" s="202">
        <f t="shared" si="4"/>
        <v>0</v>
      </c>
    </row>
    <row r="11" spans="1:38" s="63" customFormat="1" ht="21" customHeight="1">
      <c r="A11" s="30">
        <v>5</v>
      </c>
      <c r="B11" s="30"/>
      <c r="C11" s="31" t="s">
        <v>432</v>
      </c>
      <c r="D11" s="32" t="s">
        <v>169</v>
      </c>
      <c r="E11" s="41"/>
      <c r="F11" s="47"/>
      <c r="G11" s="47"/>
      <c r="H11" s="47"/>
      <c r="I11" s="47"/>
      <c r="J11" s="47"/>
      <c r="K11" s="47"/>
      <c r="L11" s="47"/>
      <c r="M11" s="47"/>
      <c r="N11" s="47"/>
      <c r="O11" s="47"/>
      <c r="P11" s="47"/>
      <c r="Q11" s="47" t="s">
        <v>6</v>
      </c>
      <c r="R11" s="47"/>
      <c r="S11" s="47"/>
      <c r="T11" s="47"/>
      <c r="U11" s="47"/>
      <c r="V11" s="47"/>
      <c r="W11" s="47"/>
      <c r="X11" s="47"/>
      <c r="Y11" s="47"/>
      <c r="Z11" s="47"/>
      <c r="AA11" s="47"/>
      <c r="AB11" s="47"/>
      <c r="AC11" s="47"/>
      <c r="AD11" s="47"/>
      <c r="AE11" s="47"/>
      <c r="AF11" s="47"/>
      <c r="AG11" s="47"/>
      <c r="AH11" s="47"/>
      <c r="AI11" s="47"/>
      <c r="AJ11" s="11">
        <f t="shared" si="2"/>
        <v>1</v>
      </c>
      <c r="AK11" s="202">
        <f t="shared" si="3"/>
        <v>0</v>
      </c>
      <c r="AL11" s="202">
        <f t="shared" si="4"/>
        <v>0</v>
      </c>
    </row>
    <row r="12" spans="1:38" s="63" customFormat="1" ht="21" customHeight="1">
      <c r="A12" s="30">
        <v>6</v>
      </c>
      <c r="B12" s="30"/>
      <c r="C12" s="31" t="s">
        <v>433</v>
      </c>
      <c r="D12" s="32" t="s">
        <v>68</v>
      </c>
      <c r="E12" s="41"/>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11">
        <f t="shared" si="2"/>
        <v>0</v>
      </c>
      <c r="AK12" s="202">
        <f t="shared" si="3"/>
        <v>0</v>
      </c>
      <c r="AL12" s="202">
        <f t="shared" si="4"/>
        <v>0</v>
      </c>
    </row>
    <row r="13" spans="1:38" s="63" customFormat="1" ht="21" customHeight="1">
      <c r="A13" s="30">
        <v>7</v>
      </c>
      <c r="B13" s="30"/>
      <c r="C13" s="31" t="s">
        <v>434</v>
      </c>
      <c r="D13" s="32" t="s">
        <v>33</v>
      </c>
      <c r="E13" s="41"/>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11">
        <f t="shared" si="2"/>
        <v>0</v>
      </c>
      <c r="AK13" s="202">
        <f t="shared" si="3"/>
        <v>0</v>
      </c>
      <c r="AL13" s="202">
        <f t="shared" si="4"/>
        <v>0</v>
      </c>
    </row>
    <row r="14" spans="1:38" s="63" customFormat="1" ht="21" customHeight="1">
      <c r="A14" s="30">
        <v>8</v>
      </c>
      <c r="B14" s="30"/>
      <c r="C14" s="31" t="s">
        <v>390</v>
      </c>
      <c r="D14" s="32" t="s">
        <v>84</v>
      </c>
      <c r="E14" s="41"/>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11">
        <f t="shared" si="2"/>
        <v>0</v>
      </c>
      <c r="AK14" s="202">
        <f t="shared" si="3"/>
        <v>0</v>
      </c>
      <c r="AL14" s="202">
        <f t="shared" si="4"/>
        <v>0</v>
      </c>
    </row>
    <row r="15" spans="1:38" s="63" customFormat="1" ht="21" customHeight="1">
      <c r="A15" s="30">
        <v>9</v>
      </c>
      <c r="B15" s="30"/>
      <c r="C15" s="31" t="s">
        <v>435</v>
      </c>
      <c r="D15" s="32" t="s">
        <v>436</v>
      </c>
      <c r="E15" s="41"/>
      <c r="F15" s="47"/>
      <c r="G15" s="47"/>
      <c r="H15" s="47"/>
      <c r="I15" s="47"/>
      <c r="J15" s="47"/>
      <c r="K15" s="47"/>
      <c r="L15" s="47"/>
      <c r="M15" s="47"/>
      <c r="N15" s="47"/>
      <c r="O15" s="47"/>
      <c r="P15" s="47"/>
      <c r="Q15" s="47" t="s">
        <v>6</v>
      </c>
      <c r="R15" s="47"/>
      <c r="S15" s="47"/>
      <c r="T15" s="47"/>
      <c r="U15" s="47"/>
      <c r="V15" s="47"/>
      <c r="W15" s="47"/>
      <c r="X15" s="47"/>
      <c r="Y15" s="47"/>
      <c r="Z15" s="47"/>
      <c r="AA15" s="47"/>
      <c r="AB15" s="47"/>
      <c r="AC15" s="47"/>
      <c r="AD15" s="47"/>
      <c r="AE15" s="47"/>
      <c r="AF15" s="47"/>
      <c r="AG15" s="47"/>
      <c r="AH15" s="47"/>
      <c r="AI15" s="47"/>
      <c r="AJ15" s="11">
        <f t="shared" si="2"/>
        <v>1</v>
      </c>
      <c r="AK15" s="202">
        <f t="shared" si="3"/>
        <v>0</v>
      </c>
      <c r="AL15" s="202">
        <f t="shared" si="4"/>
        <v>0</v>
      </c>
    </row>
    <row r="16" spans="1:38" s="63" customFormat="1" ht="21" customHeight="1">
      <c r="A16" s="30">
        <v>10</v>
      </c>
      <c r="B16" s="30"/>
      <c r="C16" s="31" t="s">
        <v>437</v>
      </c>
      <c r="D16" s="32" t="s">
        <v>44</v>
      </c>
      <c r="E16" s="41"/>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11">
        <f t="shared" si="2"/>
        <v>0</v>
      </c>
      <c r="AK16" s="202">
        <f t="shared" si="3"/>
        <v>0</v>
      </c>
      <c r="AL16" s="202">
        <f t="shared" si="4"/>
        <v>0</v>
      </c>
    </row>
    <row r="17" spans="1:38" s="63" customFormat="1" ht="21" customHeight="1">
      <c r="A17" s="30">
        <v>11</v>
      </c>
      <c r="B17" s="30"/>
      <c r="C17" s="31" t="s">
        <v>438</v>
      </c>
      <c r="D17" s="32" t="s">
        <v>61</v>
      </c>
      <c r="E17" s="41"/>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11">
        <f t="shared" si="2"/>
        <v>0</v>
      </c>
      <c r="AK17" s="202">
        <f t="shared" si="3"/>
        <v>0</v>
      </c>
      <c r="AL17" s="202">
        <f t="shared" si="4"/>
        <v>0</v>
      </c>
    </row>
    <row r="18" spans="1:38" s="63" customFormat="1" ht="21" customHeight="1">
      <c r="A18" s="30">
        <v>12</v>
      </c>
      <c r="B18" s="30"/>
      <c r="C18" s="31" t="s">
        <v>265</v>
      </c>
      <c r="D18" s="32" t="s">
        <v>62</v>
      </c>
      <c r="E18" s="41"/>
      <c r="F18" s="47"/>
      <c r="G18" s="47"/>
      <c r="H18" s="47"/>
      <c r="I18" s="47"/>
      <c r="J18" s="47"/>
      <c r="K18" s="47"/>
      <c r="L18" s="47"/>
      <c r="M18" s="47"/>
      <c r="N18" s="47"/>
      <c r="O18" s="47"/>
      <c r="P18" s="47"/>
      <c r="Q18" s="47" t="s">
        <v>6</v>
      </c>
      <c r="R18" s="47"/>
      <c r="S18" s="47"/>
      <c r="T18" s="47"/>
      <c r="U18" s="47"/>
      <c r="V18" s="47"/>
      <c r="W18" s="47"/>
      <c r="X18" s="47"/>
      <c r="Y18" s="47"/>
      <c r="Z18" s="47"/>
      <c r="AA18" s="47"/>
      <c r="AB18" s="47"/>
      <c r="AC18" s="47"/>
      <c r="AD18" s="47"/>
      <c r="AE18" s="47"/>
      <c r="AF18" s="47"/>
      <c r="AG18" s="47"/>
      <c r="AH18" s="47"/>
      <c r="AI18" s="47"/>
      <c r="AJ18" s="11">
        <f t="shared" si="2"/>
        <v>1</v>
      </c>
      <c r="AK18" s="202">
        <f t="shared" si="3"/>
        <v>0</v>
      </c>
      <c r="AL18" s="202">
        <f t="shared" si="4"/>
        <v>0</v>
      </c>
    </row>
    <row r="19" spans="1:38" s="63" customFormat="1" ht="21" customHeight="1">
      <c r="A19" s="30">
        <v>13</v>
      </c>
      <c r="B19" s="30"/>
      <c r="C19" s="31" t="s">
        <v>439</v>
      </c>
      <c r="D19" s="32" t="s">
        <v>34</v>
      </c>
      <c r="E19" s="41"/>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11">
        <f t="shared" si="2"/>
        <v>0</v>
      </c>
      <c r="AK19" s="202">
        <f t="shared" si="3"/>
        <v>0</v>
      </c>
      <c r="AL19" s="202">
        <f t="shared" si="4"/>
        <v>0</v>
      </c>
    </row>
    <row r="20" spans="1:38" s="63" customFormat="1" ht="21" customHeight="1">
      <c r="A20" s="30">
        <v>14</v>
      </c>
      <c r="B20" s="30"/>
      <c r="C20" s="31" t="s">
        <v>300</v>
      </c>
      <c r="D20" s="32" t="s">
        <v>78</v>
      </c>
      <c r="E20" s="41"/>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11">
        <f t="shared" si="2"/>
        <v>0</v>
      </c>
      <c r="AK20" s="202">
        <f t="shared" si="3"/>
        <v>0</v>
      </c>
      <c r="AL20" s="202">
        <f t="shared" si="4"/>
        <v>0</v>
      </c>
    </row>
    <row r="21" spans="1:38" s="63" customFormat="1" ht="21" customHeight="1">
      <c r="A21" s="30">
        <v>15</v>
      </c>
      <c r="B21" s="30"/>
      <c r="C21" s="31" t="s">
        <v>440</v>
      </c>
      <c r="D21" s="32" t="s">
        <v>9</v>
      </c>
      <c r="E21" s="41"/>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11">
        <f t="shared" si="2"/>
        <v>0</v>
      </c>
      <c r="AK21" s="202">
        <f t="shared" si="3"/>
        <v>0</v>
      </c>
      <c r="AL21" s="202">
        <f t="shared" si="4"/>
        <v>0</v>
      </c>
    </row>
    <row r="22" spans="1:38" s="63" customFormat="1" ht="21" customHeight="1">
      <c r="A22" s="30">
        <v>16</v>
      </c>
      <c r="B22" s="30"/>
      <c r="C22" s="31" t="s">
        <v>441</v>
      </c>
      <c r="D22" s="32" t="s">
        <v>36</v>
      </c>
      <c r="E22" s="41"/>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11">
        <f t="shared" si="2"/>
        <v>0</v>
      </c>
      <c r="AK22" s="202">
        <f t="shared" si="3"/>
        <v>0</v>
      </c>
      <c r="AL22" s="202">
        <f t="shared" si="4"/>
        <v>0</v>
      </c>
    </row>
    <row r="23" spans="1:38" s="63" customFormat="1" ht="21" customHeight="1">
      <c r="A23" s="30">
        <v>17</v>
      </c>
      <c r="B23" s="30"/>
      <c r="C23" s="31" t="s">
        <v>442</v>
      </c>
      <c r="D23" s="32" t="s">
        <v>18</v>
      </c>
      <c r="E23" s="41"/>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11">
        <f t="shared" si="2"/>
        <v>0</v>
      </c>
      <c r="AK23" s="202">
        <f t="shared" si="3"/>
        <v>0</v>
      </c>
      <c r="AL23" s="202">
        <f t="shared" si="4"/>
        <v>0</v>
      </c>
    </row>
    <row r="24" spans="1:38" s="63" customFormat="1" ht="21" customHeight="1">
      <c r="A24" s="30">
        <v>18</v>
      </c>
      <c r="B24" s="30"/>
      <c r="C24" s="31" t="s">
        <v>443</v>
      </c>
      <c r="D24" s="32" t="s">
        <v>97</v>
      </c>
      <c r="E24" s="41"/>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11">
        <f t="shared" si="2"/>
        <v>0</v>
      </c>
      <c r="AK24" s="202">
        <f t="shared" si="3"/>
        <v>0</v>
      </c>
      <c r="AL24" s="202">
        <f t="shared" si="4"/>
        <v>0</v>
      </c>
    </row>
    <row r="25" spans="1:38" s="63" customFormat="1" ht="21" customHeight="1">
      <c r="A25" s="30">
        <v>19</v>
      </c>
      <c r="B25" s="30"/>
      <c r="C25" s="31" t="s">
        <v>444</v>
      </c>
      <c r="D25" s="32" t="s">
        <v>97</v>
      </c>
      <c r="E25" s="41"/>
      <c r="F25" s="47"/>
      <c r="G25" s="47"/>
      <c r="H25" s="47"/>
      <c r="I25" s="47"/>
      <c r="J25" s="47"/>
      <c r="K25" s="47"/>
      <c r="L25" s="47"/>
      <c r="M25" s="47"/>
      <c r="N25" s="47"/>
      <c r="O25" s="47"/>
      <c r="P25" s="47"/>
      <c r="Q25" s="47" t="s">
        <v>6</v>
      </c>
      <c r="R25" s="47"/>
      <c r="S25" s="47"/>
      <c r="T25" s="47"/>
      <c r="U25" s="47"/>
      <c r="V25" s="47"/>
      <c r="W25" s="47"/>
      <c r="X25" s="47"/>
      <c r="Y25" s="47"/>
      <c r="Z25" s="47"/>
      <c r="AA25" s="47"/>
      <c r="AB25" s="47"/>
      <c r="AC25" s="47"/>
      <c r="AD25" s="47"/>
      <c r="AE25" s="47"/>
      <c r="AF25" s="47"/>
      <c r="AG25" s="47"/>
      <c r="AH25" s="47"/>
      <c r="AI25" s="47"/>
      <c r="AJ25" s="11">
        <f t="shared" si="2"/>
        <v>1</v>
      </c>
      <c r="AK25" s="202">
        <f t="shared" si="3"/>
        <v>0</v>
      </c>
      <c r="AL25" s="202">
        <f t="shared" si="4"/>
        <v>0</v>
      </c>
    </row>
    <row r="26" spans="1:38" s="63" customFormat="1" ht="21" customHeight="1">
      <c r="A26" s="30">
        <v>20</v>
      </c>
      <c r="B26" s="30"/>
      <c r="C26" s="31" t="s">
        <v>445</v>
      </c>
      <c r="D26" s="32" t="s">
        <v>97</v>
      </c>
      <c r="E26" s="41"/>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11">
        <f t="shared" si="2"/>
        <v>0</v>
      </c>
      <c r="AK26" s="202">
        <f t="shared" si="3"/>
        <v>0</v>
      </c>
      <c r="AL26" s="202">
        <f t="shared" si="4"/>
        <v>0</v>
      </c>
    </row>
    <row r="27" spans="1:38" s="63" customFormat="1" ht="21" customHeight="1">
      <c r="A27" s="30">
        <v>21</v>
      </c>
      <c r="B27" s="30"/>
      <c r="C27" s="31" t="s">
        <v>446</v>
      </c>
      <c r="D27" s="32" t="s">
        <v>37</v>
      </c>
      <c r="E27" s="41"/>
      <c r="F27" s="47"/>
      <c r="G27" s="47"/>
      <c r="H27" s="47"/>
      <c r="I27" s="47"/>
      <c r="J27" s="47"/>
      <c r="K27" s="47"/>
      <c r="L27" s="47"/>
      <c r="M27" s="47"/>
      <c r="N27" s="47"/>
      <c r="O27" s="47"/>
      <c r="P27" s="47"/>
      <c r="Q27" s="47" t="s">
        <v>6</v>
      </c>
      <c r="R27" s="47"/>
      <c r="S27" s="47"/>
      <c r="T27" s="47"/>
      <c r="U27" s="47"/>
      <c r="V27" s="47"/>
      <c r="W27" s="47"/>
      <c r="X27" s="47"/>
      <c r="Y27" s="47"/>
      <c r="Z27" s="47"/>
      <c r="AA27" s="47"/>
      <c r="AB27" s="47"/>
      <c r="AC27" s="47"/>
      <c r="AD27" s="47"/>
      <c r="AE27" s="47"/>
      <c r="AF27" s="47"/>
      <c r="AG27" s="47"/>
      <c r="AH27" s="47"/>
      <c r="AI27" s="47"/>
      <c r="AJ27" s="11">
        <f t="shared" si="2"/>
        <v>1</v>
      </c>
      <c r="AK27" s="202">
        <f t="shared" si="3"/>
        <v>0</v>
      </c>
      <c r="AL27" s="202">
        <f t="shared" si="4"/>
        <v>0</v>
      </c>
    </row>
    <row r="28" spans="1:38" s="63" customFormat="1" ht="21" customHeight="1">
      <c r="A28" s="30">
        <v>22</v>
      </c>
      <c r="B28" s="30"/>
      <c r="C28" s="31" t="s">
        <v>450</v>
      </c>
      <c r="D28" s="32" t="s">
        <v>134</v>
      </c>
      <c r="E28" s="41"/>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11">
        <f t="shared" si="2"/>
        <v>0</v>
      </c>
      <c r="AK28" s="202">
        <f t="shared" si="3"/>
        <v>0</v>
      </c>
      <c r="AL28" s="202">
        <f t="shared" si="4"/>
        <v>0</v>
      </c>
    </row>
    <row r="29" spans="1:38" s="63" customFormat="1" ht="21" customHeight="1">
      <c r="A29" s="30">
        <v>23</v>
      </c>
      <c r="B29" s="30"/>
      <c r="C29" s="31" t="s">
        <v>447</v>
      </c>
      <c r="D29" s="32" t="s">
        <v>136</v>
      </c>
      <c r="E29" s="41"/>
      <c r="F29" s="47"/>
      <c r="G29" s="47"/>
      <c r="H29" s="47"/>
      <c r="I29" s="47"/>
      <c r="J29" s="47"/>
      <c r="K29" s="47"/>
      <c r="L29" s="47"/>
      <c r="M29" s="47"/>
      <c r="N29" s="47"/>
      <c r="O29" s="47"/>
      <c r="P29" s="47"/>
      <c r="Q29" s="47" t="s">
        <v>6</v>
      </c>
      <c r="R29" s="47"/>
      <c r="S29" s="47"/>
      <c r="T29" s="47"/>
      <c r="U29" s="47"/>
      <c r="V29" s="47"/>
      <c r="W29" s="47"/>
      <c r="X29" s="47"/>
      <c r="Y29" s="47"/>
      <c r="Z29" s="47"/>
      <c r="AA29" s="47"/>
      <c r="AB29" s="47"/>
      <c r="AC29" s="47"/>
      <c r="AD29" s="47"/>
      <c r="AE29" s="47"/>
      <c r="AF29" s="47"/>
      <c r="AG29" s="47"/>
      <c r="AH29" s="47"/>
      <c r="AI29" s="47"/>
      <c r="AJ29" s="11">
        <f t="shared" si="2"/>
        <v>1</v>
      </c>
      <c r="AK29" s="202">
        <f t="shared" si="3"/>
        <v>0</v>
      </c>
      <c r="AL29" s="202">
        <f t="shared" si="4"/>
        <v>0</v>
      </c>
    </row>
    <row r="30" spans="1:38" s="63" customFormat="1" ht="21" customHeight="1">
      <c r="A30" s="30">
        <v>24</v>
      </c>
      <c r="B30" s="30"/>
      <c r="C30" s="31" t="s">
        <v>885</v>
      </c>
      <c r="D30" s="32" t="s">
        <v>110</v>
      </c>
      <c r="E30" s="41"/>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11">
        <f t="shared" si="2"/>
        <v>0</v>
      </c>
      <c r="AK30" s="202">
        <f t="shared" si="3"/>
        <v>0</v>
      </c>
      <c r="AL30" s="202">
        <f t="shared" si="4"/>
        <v>0</v>
      </c>
    </row>
    <row r="31" spans="1:38" s="63" customFormat="1" ht="21" customHeight="1">
      <c r="A31" s="30">
        <v>25</v>
      </c>
      <c r="B31" s="30"/>
      <c r="C31" s="31" t="s">
        <v>448</v>
      </c>
      <c r="D31" s="32" t="s">
        <v>85</v>
      </c>
      <c r="E31" s="41"/>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11">
        <f t="shared" si="2"/>
        <v>0</v>
      </c>
      <c r="AK31" s="202">
        <f t="shared" si="3"/>
        <v>0</v>
      </c>
      <c r="AL31" s="202">
        <f t="shared" si="4"/>
        <v>0</v>
      </c>
    </row>
    <row r="32" spans="1:38" s="63" customFormat="1" ht="21" customHeight="1">
      <c r="A32" s="30">
        <v>26</v>
      </c>
      <c r="B32" s="30"/>
      <c r="C32" s="31" t="s">
        <v>449</v>
      </c>
      <c r="D32" s="32" t="s">
        <v>149</v>
      </c>
      <c r="E32" s="41"/>
      <c r="F32" s="47"/>
      <c r="G32" s="47"/>
      <c r="H32" s="47"/>
      <c r="I32" s="47"/>
      <c r="J32" s="47"/>
      <c r="K32" s="47"/>
      <c r="L32" s="47"/>
      <c r="M32" s="47"/>
      <c r="N32" s="47"/>
      <c r="O32" s="47"/>
      <c r="P32" s="47"/>
      <c r="Q32" s="47" t="s">
        <v>6</v>
      </c>
      <c r="R32" s="47"/>
      <c r="S32" s="47"/>
      <c r="T32" s="47"/>
      <c r="U32" s="47"/>
      <c r="V32" s="47"/>
      <c r="W32" s="47"/>
      <c r="X32" s="47"/>
      <c r="Y32" s="47"/>
      <c r="Z32" s="47"/>
      <c r="AA32" s="47"/>
      <c r="AB32" s="47"/>
      <c r="AC32" s="47"/>
      <c r="AD32" s="47"/>
      <c r="AE32" s="47"/>
      <c r="AF32" s="47"/>
      <c r="AG32" s="47"/>
      <c r="AH32" s="47"/>
      <c r="AI32" s="47"/>
      <c r="AJ32" s="11">
        <f t="shared" si="2"/>
        <v>1</v>
      </c>
      <c r="AK32" s="202">
        <f t="shared" si="3"/>
        <v>0</v>
      </c>
      <c r="AL32" s="202">
        <f t="shared" si="4"/>
        <v>0</v>
      </c>
    </row>
    <row r="33" spans="1:41" s="63" customFormat="1" ht="21" customHeight="1">
      <c r="A33" s="30">
        <v>27</v>
      </c>
      <c r="B33" s="30"/>
      <c r="C33" s="31"/>
      <c r="D33" s="32"/>
      <c r="E33" s="41"/>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11">
        <f t="shared" si="2"/>
        <v>0</v>
      </c>
      <c r="AK33" s="202">
        <f t="shared" si="3"/>
        <v>0</v>
      </c>
      <c r="AL33" s="202">
        <f t="shared" si="4"/>
        <v>0</v>
      </c>
    </row>
    <row r="34" spans="1:41" s="63" customFormat="1" ht="21" customHeight="1">
      <c r="A34" s="30">
        <v>28</v>
      </c>
      <c r="B34" s="30"/>
      <c r="C34" s="31"/>
      <c r="D34" s="32"/>
      <c r="E34" s="41"/>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11">
        <f t="shared" si="2"/>
        <v>0</v>
      </c>
      <c r="AK34" s="202">
        <f t="shared" si="3"/>
        <v>0</v>
      </c>
      <c r="AL34" s="202">
        <f t="shared" si="4"/>
        <v>0</v>
      </c>
    </row>
    <row r="35" spans="1:41" s="63" customFormat="1" ht="21" customHeight="1">
      <c r="A35" s="305" t="s">
        <v>10</v>
      </c>
      <c r="B35" s="305"/>
      <c r="C35" s="305"/>
      <c r="D35" s="305"/>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11">
        <f>SUM(AJ7:AJ34)</f>
        <v>8</v>
      </c>
      <c r="AK35" s="11">
        <f>SUM(AK7:AK34)</f>
        <v>0</v>
      </c>
      <c r="AL35" s="11">
        <f>SUM(AL7:AL34)</f>
        <v>0</v>
      </c>
      <c r="AM35" s="62"/>
      <c r="AN35" s="62"/>
      <c r="AO35" s="62"/>
    </row>
    <row r="36" spans="1:41" s="15" customFormat="1" ht="21" customHeight="1">
      <c r="A36" s="290" t="s">
        <v>255</v>
      </c>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2"/>
      <c r="AM36" s="114"/>
      <c r="AN36" s="114"/>
    </row>
    <row r="37" spans="1:41">
      <c r="C37" s="54"/>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row>
    <row r="38" spans="1:41">
      <c r="C38" s="289"/>
      <c r="D38" s="28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row>
    <row r="39" spans="1:41">
      <c r="C39" s="289"/>
      <c r="D39" s="289"/>
      <c r="E39" s="289"/>
      <c r="F39" s="289"/>
      <c r="G39" s="28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row>
    <row r="40" spans="1:41">
      <c r="C40" s="289"/>
      <c r="D40" s="289"/>
      <c r="E40" s="28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row>
    <row r="41" spans="1:41">
      <c r="C41" s="289"/>
      <c r="D41" s="28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row>
  </sheetData>
  <mergeCells count="21">
    <mergeCell ref="C38:D38"/>
    <mergeCell ref="R4:T4"/>
    <mergeCell ref="A36:AL36"/>
    <mergeCell ref="C40:E40"/>
    <mergeCell ref="C41:D41"/>
    <mergeCell ref="C39:G39"/>
    <mergeCell ref="AJ5:AJ6"/>
    <mergeCell ref="A35:AI35"/>
    <mergeCell ref="AK5:AK6"/>
    <mergeCell ref="AL5:AL6"/>
    <mergeCell ref="A5:A6"/>
    <mergeCell ref="B5:B6"/>
    <mergeCell ref="C5:D6"/>
    <mergeCell ref="Q1:AL1"/>
    <mergeCell ref="A2:P2"/>
    <mergeCell ref="Q2:AL2"/>
    <mergeCell ref="A3:AL3"/>
    <mergeCell ref="I4:L4"/>
    <mergeCell ref="M4:N4"/>
    <mergeCell ref="O4:Q4"/>
    <mergeCell ref="A1:P1"/>
  </mergeCells>
  <conditionalFormatting sqref="E6:AI34">
    <cfRule type="expression" dxfId="85" priority="1">
      <formula>IF(E$6="CN",1,0)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9B27B0A6-20E1-4EB9-B970-75D9F4147DFC}">
            <xm:f>IF(BHST21.1!E$6="CN",1,0)</xm:f>
            <x14:dxf>
              <fill>
                <patternFill>
                  <bgColor theme="8" tint="0.59996337778862885"/>
                </patternFill>
              </fill>
            </x14:dxf>
          </x14:cfRule>
          <xm:sqref>E6:AI6</xm:sqref>
        </x14:conditionalFormatting>
        <x14:conditionalFormatting xmlns:xm="http://schemas.microsoft.com/office/excel/2006/main">
          <x14:cfRule type="expression" priority="2" id="{A6021986-6395-4093-ACB0-C8F30CDB358B}">
            <xm:f>IF(BHST21.1!E$6="CN",1,0)</xm:f>
            <x14:dxf>
              <fill>
                <patternFill>
                  <bgColor theme="8" tint="0.79998168889431442"/>
                </patternFill>
              </fill>
            </x14:dxf>
          </x14:cfRule>
          <xm:sqref>E6:AI6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topLeftCell="A16" zoomScaleNormal="100" workbookViewId="0">
      <selection activeCell="A29" sqref="A29:XFD29"/>
    </sheetView>
  </sheetViews>
  <sheetFormatPr defaultColWidth="9.33203125" defaultRowHeight="18"/>
  <cols>
    <col min="1" max="1" width="7.1640625" style="171" customWidth="1"/>
    <col min="2" max="2" width="12.6640625" style="171" customWidth="1"/>
    <col min="3" max="3" width="21.83203125" style="171" customWidth="1"/>
    <col min="4" max="4" width="10.5" style="171" customWidth="1"/>
    <col min="5" max="35" width="4" style="171" customWidth="1"/>
    <col min="36" max="38" width="5.6640625" style="171" customWidth="1"/>
    <col min="39" max="16384" width="9.33203125" style="171"/>
  </cols>
  <sheetData>
    <row r="1" spans="1:38">
      <c r="A1" s="318" t="s">
        <v>0</v>
      </c>
      <c r="B1" s="318"/>
      <c r="C1" s="318"/>
      <c r="D1" s="318"/>
      <c r="E1" s="318"/>
      <c r="F1" s="318"/>
      <c r="G1" s="318"/>
      <c r="H1" s="318"/>
      <c r="I1" s="318"/>
      <c r="J1" s="318"/>
      <c r="K1" s="318"/>
      <c r="L1" s="318"/>
      <c r="M1" s="318"/>
      <c r="N1" s="318"/>
      <c r="O1" s="318"/>
      <c r="P1" s="318"/>
      <c r="Q1" s="319" t="s">
        <v>1</v>
      </c>
      <c r="R1" s="319"/>
      <c r="S1" s="319"/>
      <c r="T1" s="319"/>
      <c r="U1" s="319"/>
      <c r="V1" s="319"/>
      <c r="W1" s="319"/>
      <c r="X1" s="319"/>
      <c r="Y1" s="319"/>
      <c r="Z1" s="319"/>
      <c r="AA1" s="319"/>
      <c r="AB1" s="319"/>
      <c r="AC1" s="319"/>
      <c r="AD1" s="319"/>
      <c r="AE1" s="319"/>
      <c r="AF1" s="319"/>
      <c r="AG1" s="319"/>
      <c r="AH1" s="319"/>
      <c r="AI1" s="319"/>
      <c r="AJ1" s="319"/>
      <c r="AK1" s="319"/>
      <c r="AL1" s="319"/>
    </row>
    <row r="2" spans="1:38">
      <c r="A2" s="319" t="s">
        <v>131</v>
      </c>
      <c r="B2" s="319"/>
      <c r="C2" s="319"/>
      <c r="D2" s="319"/>
      <c r="E2" s="319"/>
      <c r="F2" s="319"/>
      <c r="G2" s="319"/>
      <c r="H2" s="319"/>
      <c r="I2" s="319"/>
      <c r="J2" s="319"/>
      <c r="K2" s="319"/>
      <c r="L2" s="319"/>
      <c r="M2" s="319"/>
      <c r="N2" s="319"/>
      <c r="O2" s="319"/>
      <c r="P2" s="319"/>
      <c r="Q2" s="319" t="s">
        <v>2</v>
      </c>
      <c r="R2" s="319"/>
      <c r="S2" s="319"/>
      <c r="T2" s="319"/>
      <c r="U2" s="319"/>
      <c r="V2" s="319"/>
      <c r="W2" s="319"/>
      <c r="X2" s="319"/>
      <c r="Y2" s="319"/>
      <c r="Z2" s="319"/>
      <c r="AA2" s="319"/>
      <c r="AB2" s="319"/>
      <c r="AC2" s="319"/>
      <c r="AD2" s="319"/>
      <c r="AE2" s="319"/>
      <c r="AF2" s="319"/>
      <c r="AG2" s="319"/>
      <c r="AH2" s="319"/>
      <c r="AI2" s="319"/>
      <c r="AJ2" s="319"/>
      <c r="AK2" s="319"/>
      <c r="AL2" s="319"/>
    </row>
    <row r="3" spans="1:38" ht="30.75" customHeight="1">
      <c r="A3" s="320" t="s">
        <v>787</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row>
    <row r="4" spans="1:38" ht="31.5" customHeight="1">
      <c r="B4" s="172"/>
      <c r="C4" s="172"/>
      <c r="D4" s="172"/>
      <c r="E4" s="172" t="s">
        <v>171</v>
      </c>
      <c r="F4" s="172" t="s">
        <v>171</v>
      </c>
      <c r="G4" s="172"/>
      <c r="H4" s="172"/>
      <c r="I4" s="321" t="s">
        <v>251</v>
      </c>
      <c r="J4" s="321"/>
      <c r="K4" s="321"/>
      <c r="L4" s="321"/>
      <c r="M4" s="321">
        <v>10</v>
      </c>
      <c r="N4" s="321"/>
      <c r="O4" s="321" t="s">
        <v>252</v>
      </c>
      <c r="P4" s="321"/>
      <c r="Q4" s="321"/>
      <c r="R4" s="321">
        <v>2021</v>
      </c>
      <c r="S4" s="321"/>
      <c r="T4" s="321"/>
      <c r="U4" s="172"/>
      <c r="V4" s="172"/>
      <c r="W4" s="172"/>
      <c r="X4" s="172"/>
      <c r="Y4" s="172"/>
      <c r="Z4" s="172"/>
      <c r="AA4" s="172"/>
      <c r="AB4" s="172"/>
      <c r="AC4" s="172"/>
      <c r="AD4" s="172"/>
      <c r="AE4" s="172"/>
      <c r="AF4" s="172"/>
      <c r="AG4" s="172"/>
      <c r="AH4" s="172"/>
      <c r="AI4" s="172"/>
      <c r="AJ4" s="172"/>
      <c r="AK4" s="172"/>
      <c r="AL4" s="172"/>
    </row>
    <row r="5" spans="1:38" s="174" customFormat="1" ht="21" customHeight="1">
      <c r="A5" s="328" t="s">
        <v>3</v>
      </c>
      <c r="B5" s="328" t="s">
        <v>4</v>
      </c>
      <c r="C5" s="330" t="s">
        <v>5</v>
      </c>
      <c r="D5" s="331"/>
      <c r="E5" s="173">
        <f>DATE(R4,M4,1)</f>
        <v>44470</v>
      </c>
      <c r="F5" s="173">
        <f t="shared" ref="F5:AI5" si="0">E5+1</f>
        <v>44471</v>
      </c>
      <c r="G5" s="173">
        <f t="shared" si="0"/>
        <v>44472</v>
      </c>
      <c r="H5" s="173">
        <f t="shared" si="0"/>
        <v>44473</v>
      </c>
      <c r="I5" s="173">
        <f t="shared" si="0"/>
        <v>44474</v>
      </c>
      <c r="J5" s="173">
        <f t="shared" si="0"/>
        <v>44475</v>
      </c>
      <c r="K5" s="173">
        <f t="shared" si="0"/>
        <v>44476</v>
      </c>
      <c r="L5" s="173">
        <f t="shared" si="0"/>
        <v>44477</v>
      </c>
      <c r="M5" s="173">
        <f t="shared" si="0"/>
        <v>44478</v>
      </c>
      <c r="N5" s="173">
        <f t="shared" si="0"/>
        <v>44479</v>
      </c>
      <c r="O5" s="173">
        <f t="shared" si="0"/>
        <v>44480</v>
      </c>
      <c r="P5" s="173">
        <f t="shared" si="0"/>
        <v>44481</v>
      </c>
      <c r="Q5" s="173">
        <f t="shared" si="0"/>
        <v>44482</v>
      </c>
      <c r="R5" s="173">
        <f t="shared" si="0"/>
        <v>44483</v>
      </c>
      <c r="S5" s="173">
        <f t="shared" si="0"/>
        <v>44484</v>
      </c>
      <c r="T5" s="173">
        <f t="shared" si="0"/>
        <v>44485</v>
      </c>
      <c r="U5" s="173">
        <f t="shared" si="0"/>
        <v>44486</v>
      </c>
      <c r="V5" s="173">
        <f t="shared" si="0"/>
        <v>44487</v>
      </c>
      <c r="W5" s="173">
        <f t="shared" si="0"/>
        <v>44488</v>
      </c>
      <c r="X5" s="173">
        <f t="shared" si="0"/>
        <v>44489</v>
      </c>
      <c r="Y5" s="173">
        <f t="shared" si="0"/>
        <v>44490</v>
      </c>
      <c r="Z5" s="173">
        <f t="shared" si="0"/>
        <v>44491</v>
      </c>
      <c r="AA5" s="173">
        <f t="shared" si="0"/>
        <v>44492</v>
      </c>
      <c r="AB5" s="173">
        <f t="shared" si="0"/>
        <v>44493</v>
      </c>
      <c r="AC5" s="173">
        <f t="shared" si="0"/>
        <v>44494</v>
      </c>
      <c r="AD5" s="173">
        <f t="shared" si="0"/>
        <v>44495</v>
      </c>
      <c r="AE5" s="173">
        <f t="shared" si="0"/>
        <v>44496</v>
      </c>
      <c r="AF5" s="173">
        <f t="shared" si="0"/>
        <v>44497</v>
      </c>
      <c r="AG5" s="173">
        <f t="shared" si="0"/>
        <v>44498</v>
      </c>
      <c r="AH5" s="173">
        <f t="shared" si="0"/>
        <v>44499</v>
      </c>
      <c r="AI5" s="173">
        <f t="shared" si="0"/>
        <v>44500</v>
      </c>
      <c r="AJ5" s="326" t="s">
        <v>6</v>
      </c>
      <c r="AK5" s="326" t="s">
        <v>7</v>
      </c>
      <c r="AL5" s="326" t="s">
        <v>8</v>
      </c>
    </row>
    <row r="6" spans="1:38" s="174" customFormat="1" ht="21" customHeight="1">
      <c r="A6" s="329"/>
      <c r="B6" s="329"/>
      <c r="C6" s="332"/>
      <c r="D6" s="333"/>
      <c r="E6" s="175">
        <f t="shared" ref="E6:AI6" si="1">IF(WEEKDAY(E5)=1,"CN",WEEKDAY(E5))</f>
        <v>6</v>
      </c>
      <c r="F6" s="175">
        <f t="shared" si="1"/>
        <v>7</v>
      </c>
      <c r="G6" s="175" t="str">
        <f t="shared" si="1"/>
        <v>CN</v>
      </c>
      <c r="H6" s="175">
        <f t="shared" si="1"/>
        <v>2</v>
      </c>
      <c r="I6" s="175">
        <f t="shared" si="1"/>
        <v>3</v>
      </c>
      <c r="J6" s="175">
        <f t="shared" si="1"/>
        <v>4</v>
      </c>
      <c r="K6" s="175">
        <f t="shared" si="1"/>
        <v>5</v>
      </c>
      <c r="L6" s="175">
        <f t="shared" si="1"/>
        <v>6</v>
      </c>
      <c r="M6" s="175">
        <f t="shared" si="1"/>
        <v>7</v>
      </c>
      <c r="N6" s="175" t="str">
        <f t="shared" si="1"/>
        <v>CN</v>
      </c>
      <c r="O6" s="175">
        <f t="shared" si="1"/>
        <v>2</v>
      </c>
      <c r="P6" s="175">
        <f t="shared" si="1"/>
        <v>3</v>
      </c>
      <c r="Q6" s="175">
        <f t="shared" si="1"/>
        <v>4</v>
      </c>
      <c r="R6" s="175">
        <f t="shared" si="1"/>
        <v>5</v>
      </c>
      <c r="S6" s="175">
        <f t="shared" si="1"/>
        <v>6</v>
      </c>
      <c r="T6" s="175">
        <f t="shared" si="1"/>
        <v>7</v>
      </c>
      <c r="U6" s="175" t="str">
        <f t="shared" si="1"/>
        <v>CN</v>
      </c>
      <c r="V6" s="175">
        <f t="shared" si="1"/>
        <v>2</v>
      </c>
      <c r="W6" s="175">
        <f t="shared" si="1"/>
        <v>3</v>
      </c>
      <c r="X6" s="175">
        <f t="shared" si="1"/>
        <v>4</v>
      </c>
      <c r="Y6" s="175">
        <f t="shared" si="1"/>
        <v>5</v>
      </c>
      <c r="Z6" s="175">
        <f t="shared" si="1"/>
        <v>6</v>
      </c>
      <c r="AA6" s="175">
        <f t="shared" si="1"/>
        <v>7</v>
      </c>
      <c r="AB6" s="175" t="str">
        <f t="shared" si="1"/>
        <v>CN</v>
      </c>
      <c r="AC6" s="175">
        <f t="shared" si="1"/>
        <v>2</v>
      </c>
      <c r="AD6" s="175">
        <f t="shared" si="1"/>
        <v>3</v>
      </c>
      <c r="AE6" s="175">
        <f t="shared" si="1"/>
        <v>4</v>
      </c>
      <c r="AF6" s="175">
        <f t="shared" si="1"/>
        <v>5</v>
      </c>
      <c r="AG6" s="175">
        <f t="shared" si="1"/>
        <v>6</v>
      </c>
      <c r="AH6" s="175">
        <f t="shared" si="1"/>
        <v>7</v>
      </c>
      <c r="AI6" s="175" t="str">
        <f t="shared" si="1"/>
        <v>CN</v>
      </c>
      <c r="AJ6" s="327"/>
      <c r="AK6" s="327"/>
      <c r="AL6" s="327"/>
    </row>
    <row r="7" spans="1:38" s="174" customFormat="1">
      <c r="A7" s="176">
        <v>1</v>
      </c>
      <c r="B7" s="176"/>
      <c r="C7" s="177" t="s">
        <v>466</v>
      </c>
      <c r="D7" s="178" t="s">
        <v>27</v>
      </c>
      <c r="E7" s="145"/>
      <c r="F7" s="143"/>
      <c r="G7" s="143"/>
      <c r="H7" s="143"/>
      <c r="I7" s="192"/>
      <c r="J7" s="143"/>
      <c r="K7" s="143"/>
      <c r="L7" s="143"/>
      <c r="M7" s="143"/>
      <c r="N7" s="143"/>
      <c r="O7" s="143"/>
      <c r="P7" s="143"/>
      <c r="Q7" s="192"/>
      <c r="R7" s="143"/>
      <c r="S7" s="143"/>
      <c r="T7" s="143"/>
      <c r="U7" s="143"/>
      <c r="V7" s="192"/>
      <c r="W7" s="143"/>
      <c r="X7" s="143"/>
      <c r="Y7" s="143"/>
      <c r="Z7" s="143"/>
      <c r="AA7" s="143"/>
      <c r="AB7" s="143"/>
      <c r="AC7" s="143"/>
      <c r="AD7" s="143"/>
      <c r="AE7" s="143"/>
      <c r="AF7" s="143"/>
      <c r="AG7" s="143"/>
      <c r="AH7" s="143"/>
      <c r="AI7" s="143"/>
      <c r="AJ7" s="190">
        <f t="shared" ref="AJ7:AJ28" si="2">COUNTIF(E7:AI7,"K")+2*COUNTIF(E7:AI7,"2K")+COUNTIF(E7:AI7,"TK")+COUNTIF(E7:AI7,"KT")+COUNTIF(E7:AI7,"PK")+COUNTIF(E7:AI7,"KP")+2*COUNTIF(E7:AI7,"K2")</f>
        <v>0</v>
      </c>
      <c r="AK7" s="191">
        <f t="shared" ref="AK7:AK28" si="3">COUNTIF(F7:AJ7,"P")+2*COUNTIF(F7:AJ7,"2P")+COUNTIF(F7:AJ7,"TP")+COUNTIF(F7:AJ7,"PT")+COUNTIF(F7:AJ7,"PK")+COUNTIF(F7:AJ7,"KP")+2*COUNTIF(F7:AJ7,"P2")</f>
        <v>0</v>
      </c>
      <c r="AL7" s="191">
        <f t="shared" ref="AL7:AL28" si="4">COUNTIF(E7:AI7,"T")+2*COUNTIF(E7:AI7,"2T")+2*COUNTIF(E7:AI7,"T2")+COUNTIF(E7:AI7,"PT")+COUNTIF(E7:AI7,"TP")+COUNTIF(E7:AI7,"TK")+COUNTIF(E7:AI7,"KT")</f>
        <v>0</v>
      </c>
    </row>
    <row r="8" spans="1:38" s="174" customFormat="1">
      <c r="A8" s="176">
        <v>2</v>
      </c>
      <c r="B8" s="176"/>
      <c r="C8" s="177" t="s">
        <v>467</v>
      </c>
      <c r="D8" s="178" t="s">
        <v>468</v>
      </c>
      <c r="E8" s="145"/>
      <c r="F8" s="143"/>
      <c r="G8" s="143"/>
      <c r="H8" s="143"/>
      <c r="I8" s="192"/>
      <c r="J8" s="143"/>
      <c r="K8" s="143"/>
      <c r="L8" s="143"/>
      <c r="M8" s="143"/>
      <c r="N8" s="143"/>
      <c r="O8" s="143"/>
      <c r="P8" s="143"/>
      <c r="Q8" s="192"/>
      <c r="R8" s="143"/>
      <c r="S8" s="143"/>
      <c r="T8" s="143"/>
      <c r="U8" s="143"/>
      <c r="V8" s="192"/>
      <c r="W8" s="143"/>
      <c r="X8" s="143"/>
      <c r="Y8" s="143"/>
      <c r="Z8" s="143"/>
      <c r="AA8" s="143"/>
      <c r="AB8" s="143"/>
      <c r="AC8" s="143"/>
      <c r="AD8" s="143"/>
      <c r="AE8" s="143"/>
      <c r="AF8" s="143"/>
      <c r="AG8" s="143"/>
      <c r="AH8" s="143"/>
      <c r="AI8" s="143"/>
      <c r="AJ8" s="190">
        <f t="shared" si="2"/>
        <v>0</v>
      </c>
      <c r="AK8" s="191">
        <f t="shared" si="3"/>
        <v>0</v>
      </c>
      <c r="AL8" s="191">
        <f t="shared" si="4"/>
        <v>0</v>
      </c>
    </row>
    <row r="9" spans="1:38" s="174" customFormat="1">
      <c r="A9" s="176">
        <v>3</v>
      </c>
      <c r="B9" s="176"/>
      <c r="C9" s="177" t="s">
        <v>45</v>
      </c>
      <c r="D9" s="178" t="s">
        <v>469</v>
      </c>
      <c r="E9" s="145"/>
      <c r="F9" s="143"/>
      <c r="G9" s="143"/>
      <c r="H9" s="143"/>
      <c r="I9" s="192"/>
      <c r="J9" s="143"/>
      <c r="K9" s="143"/>
      <c r="L9" s="143"/>
      <c r="M9" s="143"/>
      <c r="N9" s="143"/>
      <c r="O9" s="143"/>
      <c r="P9" s="143"/>
      <c r="Q9" s="192"/>
      <c r="R9" s="143"/>
      <c r="S9" s="143"/>
      <c r="T9" s="143"/>
      <c r="U9" s="143"/>
      <c r="V9" s="192"/>
      <c r="W9" s="143"/>
      <c r="X9" s="143"/>
      <c r="Y9" s="143"/>
      <c r="Z9" s="143"/>
      <c r="AA9" s="143"/>
      <c r="AB9" s="143"/>
      <c r="AC9" s="143"/>
      <c r="AD9" s="143"/>
      <c r="AE9" s="143"/>
      <c r="AF9" s="143"/>
      <c r="AG9" s="143"/>
      <c r="AH9" s="143"/>
      <c r="AI9" s="143"/>
      <c r="AJ9" s="190">
        <f t="shared" si="2"/>
        <v>0</v>
      </c>
      <c r="AK9" s="191">
        <f t="shared" si="3"/>
        <v>0</v>
      </c>
      <c r="AL9" s="191">
        <f t="shared" si="4"/>
        <v>0</v>
      </c>
    </row>
    <row r="10" spans="1:38" s="174" customFormat="1" ht="21" customHeight="1">
      <c r="A10" s="176">
        <v>4</v>
      </c>
      <c r="B10" s="176"/>
      <c r="C10" s="177" t="s">
        <v>77</v>
      </c>
      <c r="D10" s="178" t="s">
        <v>140</v>
      </c>
      <c r="E10" s="145"/>
      <c r="F10" s="143"/>
      <c r="G10" s="143"/>
      <c r="H10" s="143"/>
      <c r="I10" s="143"/>
      <c r="J10" s="143"/>
      <c r="K10" s="143"/>
      <c r="L10" s="143"/>
      <c r="M10" s="143"/>
      <c r="N10" s="143"/>
      <c r="O10" s="143"/>
      <c r="P10" s="143"/>
      <c r="Q10" s="143"/>
      <c r="R10" s="143"/>
      <c r="S10" s="143"/>
      <c r="T10" s="143"/>
      <c r="U10" s="143"/>
      <c r="V10" s="192"/>
      <c r="W10" s="192"/>
      <c r="X10" s="143"/>
      <c r="Y10" s="143"/>
      <c r="Z10" s="143"/>
      <c r="AA10" s="143"/>
      <c r="AB10" s="143"/>
      <c r="AC10" s="192"/>
      <c r="AD10" s="143"/>
      <c r="AE10" s="143"/>
      <c r="AF10" s="143"/>
      <c r="AG10" s="143"/>
      <c r="AH10" s="143"/>
      <c r="AI10" s="143"/>
      <c r="AJ10" s="190">
        <f t="shared" si="2"/>
        <v>0</v>
      </c>
      <c r="AK10" s="191">
        <f t="shared" si="3"/>
        <v>0</v>
      </c>
      <c r="AL10" s="191">
        <f t="shared" si="4"/>
        <v>0</v>
      </c>
    </row>
    <row r="11" spans="1:38" s="174" customFormat="1" ht="33">
      <c r="A11" s="176">
        <v>5</v>
      </c>
      <c r="B11" s="176"/>
      <c r="C11" s="177" t="s">
        <v>470</v>
      </c>
      <c r="D11" s="178" t="s">
        <v>21</v>
      </c>
      <c r="E11" s="145"/>
      <c r="F11" s="143"/>
      <c r="G11" s="143"/>
      <c r="H11" s="143"/>
      <c r="I11" s="143"/>
      <c r="J11" s="143"/>
      <c r="K11" s="143"/>
      <c r="L11" s="143"/>
      <c r="M11" s="143"/>
      <c r="N11" s="143"/>
      <c r="O11" s="143"/>
      <c r="P11" s="143"/>
      <c r="Q11" s="192"/>
      <c r="R11" s="143"/>
      <c r="S11" s="143"/>
      <c r="T11" s="143"/>
      <c r="U11" s="143"/>
      <c r="V11" s="192"/>
      <c r="W11" s="143"/>
      <c r="X11" s="143"/>
      <c r="Y11" s="143"/>
      <c r="Z11" s="143"/>
      <c r="AA11" s="143"/>
      <c r="AB11" s="143"/>
      <c r="AC11" s="143"/>
      <c r="AD11" s="143"/>
      <c r="AE11" s="143"/>
      <c r="AF11" s="143"/>
      <c r="AG11" s="143"/>
      <c r="AH11" s="143"/>
      <c r="AI11" s="143"/>
      <c r="AJ11" s="190">
        <f t="shared" si="2"/>
        <v>0</v>
      </c>
      <c r="AK11" s="191">
        <f t="shared" si="3"/>
        <v>0</v>
      </c>
      <c r="AL11" s="191">
        <f t="shared" si="4"/>
        <v>0</v>
      </c>
    </row>
    <row r="12" spans="1:38" s="174" customFormat="1">
      <c r="A12" s="176">
        <v>6</v>
      </c>
      <c r="B12" s="176"/>
      <c r="C12" s="177" t="s">
        <v>158</v>
      </c>
      <c r="D12" s="178" t="s">
        <v>471</v>
      </c>
      <c r="E12" s="145"/>
      <c r="F12" s="143"/>
      <c r="G12" s="143"/>
      <c r="H12" s="143"/>
      <c r="I12" s="192"/>
      <c r="J12" s="143"/>
      <c r="K12" s="143"/>
      <c r="L12" s="143"/>
      <c r="M12" s="143"/>
      <c r="N12" s="143"/>
      <c r="O12" s="143"/>
      <c r="P12" s="143"/>
      <c r="Q12" s="192"/>
      <c r="R12" s="143"/>
      <c r="S12" s="143"/>
      <c r="T12" s="143"/>
      <c r="U12" s="143"/>
      <c r="V12" s="192"/>
      <c r="W12" s="143"/>
      <c r="X12" s="143"/>
      <c r="Y12" s="143"/>
      <c r="Z12" s="143"/>
      <c r="AA12" s="143"/>
      <c r="AB12" s="143"/>
      <c r="AC12" s="143"/>
      <c r="AD12" s="143"/>
      <c r="AE12" s="143"/>
      <c r="AF12" s="143"/>
      <c r="AG12" s="143"/>
      <c r="AH12" s="143"/>
      <c r="AI12" s="143"/>
      <c r="AJ12" s="190">
        <f t="shared" si="2"/>
        <v>0</v>
      </c>
      <c r="AK12" s="191">
        <f t="shared" si="3"/>
        <v>0</v>
      </c>
      <c r="AL12" s="191">
        <f t="shared" si="4"/>
        <v>0</v>
      </c>
    </row>
    <row r="13" spans="1:38" s="174" customFormat="1">
      <c r="A13" s="176">
        <v>7</v>
      </c>
      <c r="B13" s="176"/>
      <c r="C13" s="177" t="s">
        <v>472</v>
      </c>
      <c r="D13" s="178" t="s">
        <v>59</v>
      </c>
      <c r="E13" s="143"/>
      <c r="F13" s="143"/>
      <c r="G13" s="143"/>
      <c r="H13" s="143"/>
      <c r="I13" s="192"/>
      <c r="J13" s="143"/>
      <c r="K13" s="143"/>
      <c r="L13" s="143"/>
      <c r="M13" s="143"/>
      <c r="N13" s="143"/>
      <c r="O13" s="143"/>
      <c r="P13" s="143"/>
      <c r="Q13" s="192"/>
      <c r="R13" s="143"/>
      <c r="S13" s="143"/>
      <c r="T13" s="143"/>
      <c r="U13" s="143"/>
      <c r="V13" s="192"/>
      <c r="W13" s="143"/>
      <c r="X13" s="143"/>
      <c r="Y13" s="143"/>
      <c r="Z13" s="143"/>
      <c r="AA13" s="143"/>
      <c r="AB13" s="143"/>
      <c r="AC13" s="143"/>
      <c r="AD13" s="143"/>
      <c r="AE13" s="143"/>
      <c r="AF13" s="143"/>
      <c r="AG13" s="143"/>
      <c r="AH13" s="143"/>
      <c r="AI13" s="143"/>
      <c r="AJ13" s="190">
        <f t="shared" si="2"/>
        <v>0</v>
      </c>
      <c r="AK13" s="191">
        <f t="shared" si="3"/>
        <v>0</v>
      </c>
      <c r="AL13" s="191">
        <f t="shared" si="4"/>
        <v>0</v>
      </c>
    </row>
    <row r="14" spans="1:38" s="174" customFormat="1">
      <c r="A14" s="176">
        <v>8</v>
      </c>
      <c r="B14" s="176"/>
      <c r="C14" s="177" t="s">
        <v>484</v>
      </c>
      <c r="D14" s="178" t="s">
        <v>165</v>
      </c>
      <c r="E14" s="143"/>
      <c r="F14" s="143"/>
      <c r="G14" s="143"/>
      <c r="H14" s="143"/>
      <c r="I14" s="192"/>
      <c r="J14" s="143"/>
      <c r="K14" s="143"/>
      <c r="L14" s="143"/>
      <c r="M14" s="143"/>
      <c r="N14" s="143"/>
      <c r="O14" s="143"/>
      <c r="P14" s="143"/>
      <c r="Q14" s="192"/>
      <c r="R14" s="143"/>
      <c r="S14" s="143"/>
      <c r="T14" s="143"/>
      <c r="U14" s="143"/>
      <c r="V14" s="192"/>
      <c r="W14" s="143"/>
      <c r="X14" s="143"/>
      <c r="Y14" s="143"/>
      <c r="Z14" s="143"/>
      <c r="AA14" s="143"/>
      <c r="AB14" s="143"/>
      <c r="AC14" s="143"/>
      <c r="AD14" s="143"/>
      <c r="AE14" s="143"/>
      <c r="AF14" s="143"/>
      <c r="AG14" s="143"/>
      <c r="AH14" s="143"/>
      <c r="AI14" s="143"/>
      <c r="AJ14" s="190">
        <f t="shared" si="2"/>
        <v>0</v>
      </c>
      <c r="AK14" s="191">
        <f t="shared" si="3"/>
        <v>0</v>
      </c>
      <c r="AL14" s="191">
        <f t="shared" si="4"/>
        <v>0</v>
      </c>
    </row>
    <row r="15" spans="1:38" s="174" customFormat="1" ht="33">
      <c r="A15" s="176">
        <v>9</v>
      </c>
      <c r="B15" s="176"/>
      <c r="C15" s="177" t="s">
        <v>473</v>
      </c>
      <c r="D15" s="178" t="s">
        <v>11</v>
      </c>
      <c r="E15" s="143"/>
      <c r="F15" s="143"/>
      <c r="G15" s="143"/>
      <c r="H15" s="143"/>
      <c r="I15" s="192"/>
      <c r="J15" s="143"/>
      <c r="K15" s="143"/>
      <c r="L15" s="143"/>
      <c r="M15" s="143"/>
      <c r="N15" s="143"/>
      <c r="O15" s="143"/>
      <c r="P15" s="143"/>
      <c r="Q15" s="192"/>
      <c r="R15" s="143"/>
      <c r="S15" s="143"/>
      <c r="T15" s="143"/>
      <c r="U15" s="143"/>
      <c r="V15" s="192"/>
      <c r="W15" s="143"/>
      <c r="X15" s="143"/>
      <c r="Y15" s="143"/>
      <c r="Z15" s="143"/>
      <c r="AA15" s="143"/>
      <c r="AB15" s="143"/>
      <c r="AC15" s="143"/>
      <c r="AD15" s="143"/>
      <c r="AE15" s="143"/>
      <c r="AF15" s="143"/>
      <c r="AG15" s="143"/>
      <c r="AH15" s="143"/>
      <c r="AI15" s="143"/>
      <c r="AJ15" s="190">
        <f t="shared" si="2"/>
        <v>0</v>
      </c>
      <c r="AK15" s="191">
        <f t="shared" si="3"/>
        <v>0</v>
      </c>
      <c r="AL15" s="191">
        <f t="shared" si="4"/>
        <v>0</v>
      </c>
    </row>
    <row r="16" spans="1:38" s="174" customFormat="1">
      <c r="A16" s="176">
        <v>10</v>
      </c>
      <c r="B16" s="176"/>
      <c r="C16" s="177" t="s">
        <v>474</v>
      </c>
      <c r="D16" s="178" t="s">
        <v>11</v>
      </c>
      <c r="E16" s="143"/>
      <c r="F16" s="143"/>
      <c r="G16" s="143"/>
      <c r="H16" s="143"/>
      <c r="I16" s="192"/>
      <c r="J16" s="143"/>
      <c r="K16" s="143"/>
      <c r="L16" s="143"/>
      <c r="M16" s="143"/>
      <c r="N16" s="143"/>
      <c r="O16" s="143"/>
      <c r="P16" s="143"/>
      <c r="Q16" s="192"/>
      <c r="R16" s="143"/>
      <c r="S16" s="143"/>
      <c r="T16" s="143"/>
      <c r="U16" s="143"/>
      <c r="V16" s="192"/>
      <c r="W16" s="143"/>
      <c r="X16" s="143"/>
      <c r="Y16" s="143"/>
      <c r="Z16" s="143"/>
      <c r="AA16" s="143"/>
      <c r="AB16" s="143"/>
      <c r="AC16" s="143"/>
      <c r="AD16" s="143"/>
      <c r="AE16" s="143"/>
      <c r="AF16" s="143"/>
      <c r="AG16" s="143"/>
      <c r="AH16" s="143"/>
      <c r="AI16" s="143"/>
      <c r="AJ16" s="190">
        <f t="shared" si="2"/>
        <v>0</v>
      </c>
      <c r="AK16" s="191">
        <f t="shared" si="3"/>
        <v>0</v>
      </c>
      <c r="AL16" s="191">
        <f t="shared" si="4"/>
        <v>0</v>
      </c>
    </row>
    <row r="17" spans="1:41" s="174" customFormat="1">
      <c r="A17" s="176">
        <v>11</v>
      </c>
      <c r="B17" s="176"/>
      <c r="C17" s="177" t="s">
        <v>475</v>
      </c>
      <c r="D17" s="178" t="s">
        <v>476</v>
      </c>
      <c r="E17" s="143"/>
      <c r="F17" s="143"/>
      <c r="G17" s="143"/>
      <c r="H17" s="143"/>
      <c r="I17" s="192"/>
      <c r="J17" s="143"/>
      <c r="K17" s="143"/>
      <c r="L17" s="143"/>
      <c r="M17" s="143"/>
      <c r="N17" s="143"/>
      <c r="O17" s="143"/>
      <c r="P17" s="143"/>
      <c r="Q17" s="192"/>
      <c r="R17" s="143"/>
      <c r="S17" s="143"/>
      <c r="T17" s="143"/>
      <c r="U17" s="143"/>
      <c r="V17" s="192"/>
      <c r="W17" s="143"/>
      <c r="X17" s="143"/>
      <c r="Y17" s="143"/>
      <c r="Z17" s="143"/>
      <c r="AA17" s="143"/>
      <c r="AB17" s="143"/>
      <c r="AC17" s="143"/>
      <c r="AD17" s="143"/>
      <c r="AE17" s="143"/>
      <c r="AF17" s="143"/>
      <c r="AG17" s="143"/>
      <c r="AH17" s="143"/>
      <c r="AI17" s="143"/>
      <c r="AJ17" s="190">
        <f t="shared" si="2"/>
        <v>0</v>
      </c>
      <c r="AK17" s="191">
        <f t="shared" si="3"/>
        <v>0</v>
      </c>
      <c r="AL17" s="191">
        <f t="shared" si="4"/>
        <v>0</v>
      </c>
    </row>
    <row r="18" spans="1:41" s="174" customFormat="1">
      <c r="A18" s="176">
        <v>12</v>
      </c>
      <c r="B18" s="176"/>
      <c r="C18" s="177" t="s">
        <v>477</v>
      </c>
      <c r="D18" s="178" t="s">
        <v>478</v>
      </c>
      <c r="E18" s="143"/>
      <c r="F18" s="143"/>
      <c r="G18" s="143"/>
      <c r="H18" s="143"/>
      <c r="I18" s="192"/>
      <c r="J18" s="143"/>
      <c r="K18" s="143"/>
      <c r="L18" s="143"/>
      <c r="M18" s="143"/>
      <c r="N18" s="143"/>
      <c r="O18" s="143"/>
      <c r="P18" s="143"/>
      <c r="Q18" s="192"/>
      <c r="R18" s="143"/>
      <c r="S18" s="143"/>
      <c r="T18" s="143"/>
      <c r="U18" s="143"/>
      <c r="V18" s="192"/>
      <c r="W18" s="143"/>
      <c r="X18" s="143"/>
      <c r="Y18" s="143"/>
      <c r="Z18" s="143"/>
      <c r="AA18" s="143"/>
      <c r="AB18" s="143"/>
      <c r="AC18" s="143"/>
      <c r="AD18" s="143"/>
      <c r="AE18" s="143"/>
      <c r="AF18" s="143"/>
      <c r="AG18" s="143"/>
      <c r="AH18" s="143"/>
      <c r="AI18" s="143"/>
      <c r="AJ18" s="190">
        <f t="shared" si="2"/>
        <v>0</v>
      </c>
      <c r="AK18" s="191">
        <f t="shared" si="3"/>
        <v>0</v>
      </c>
      <c r="AL18" s="191">
        <f t="shared" si="4"/>
        <v>0</v>
      </c>
    </row>
    <row r="19" spans="1:41" s="174" customFormat="1">
      <c r="A19" s="176">
        <v>13</v>
      </c>
      <c r="B19" s="176"/>
      <c r="C19" s="177" t="s">
        <v>13</v>
      </c>
      <c r="D19" s="178" t="s">
        <v>61</v>
      </c>
      <c r="E19" s="143"/>
      <c r="F19" s="143"/>
      <c r="G19" s="143"/>
      <c r="H19" s="143"/>
      <c r="I19" s="192"/>
      <c r="J19" s="143"/>
      <c r="K19" s="143"/>
      <c r="L19" s="143"/>
      <c r="M19" s="143"/>
      <c r="N19" s="143"/>
      <c r="O19" s="143"/>
      <c r="P19" s="143"/>
      <c r="Q19" s="192"/>
      <c r="R19" s="143"/>
      <c r="S19" s="143"/>
      <c r="T19" s="143"/>
      <c r="U19" s="143"/>
      <c r="V19" s="192"/>
      <c r="W19" s="143"/>
      <c r="X19" s="143"/>
      <c r="Y19" s="143"/>
      <c r="Z19" s="143"/>
      <c r="AA19" s="143"/>
      <c r="AB19" s="143"/>
      <c r="AC19" s="143"/>
      <c r="AD19" s="143"/>
      <c r="AE19" s="143"/>
      <c r="AF19" s="143"/>
      <c r="AG19" s="143"/>
      <c r="AH19" s="143"/>
      <c r="AI19" s="143"/>
      <c r="AJ19" s="190">
        <f t="shared" si="2"/>
        <v>0</v>
      </c>
      <c r="AK19" s="191">
        <f t="shared" si="3"/>
        <v>0</v>
      </c>
      <c r="AL19" s="191">
        <f t="shared" si="4"/>
        <v>0</v>
      </c>
    </row>
    <row r="20" spans="1:41" s="174" customFormat="1">
      <c r="A20" s="176">
        <v>14</v>
      </c>
      <c r="B20" s="176"/>
      <c r="C20" s="177" t="s">
        <v>479</v>
      </c>
      <c r="D20" s="178" t="s">
        <v>136</v>
      </c>
      <c r="E20" s="143"/>
      <c r="F20" s="195"/>
      <c r="G20" s="195"/>
      <c r="H20" s="195"/>
      <c r="I20" s="192"/>
      <c r="J20" s="195"/>
      <c r="K20" s="195"/>
      <c r="L20" s="195"/>
      <c r="M20" s="195"/>
      <c r="N20" s="195"/>
      <c r="O20" s="195"/>
      <c r="P20" s="195"/>
      <c r="Q20" s="192"/>
      <c r="R20" s="195"/>
      <c r="S20" s="195"/>
      <c r="T20" s="195"/>
      <c r="U20" s="195"/>
      <c r="V20" s="192"/>
      <c r="W20" s="195"/>
      <c r="X20" s="195"/>
      <c r="Y20" s="195"/>
      <c r="Z20" s="195"/>
      <c r="AA20" s="195"/>
      <c r="AB20" s="195"/>
      <c r="AC20" s="195"/>
      <c r="AD20" s="195"/>
      <c r="AE20" s="195"/>
      <c r="AF20" s="195"/>
      <c r="AG20" s="195"/>
      <c r="AH20" s="195"/>
      <c r="AI20" s="195"/>
      <c r="AJ20" s="190">
        <f t="shared" si="2"/>
        <v>0</v>
      </c>
      <c r="AK20" s="191">
        <f t="shared" si="3"/>
        <v>0</v>
      </c>
      <c r="AL20" s="191">
        <f t="shared" si="4"/>
        <v>0</v>
      </c>
    </row>
    <row r="21" spans="1:41" s="174" customFormat="1">
      <c r="A21" s="176">
        <v>15</v>
      </c>
      <c r="B21" s="176"/>
      <c r="C21" s="177" t="s">
        <v>480</v>
      </c>
      <c r="D21" s="178" t="s">
        <v>64</v>
      </c>
      <c r="E21" s="143"/>
      <c r="F21" s="143"/>
      <c r="G21" s="143"/>
      <c r="H21" s="143"/>
      <c r="I21" s="192"/>
      <c r="J21" s="143"/>
      <c r="K21" s="143"/>
      <c r="L21" s="143"/>
      <c r="M21" s="143"/>
      <c r="N21" s="143"/>
      <c r="O21" s="143"/>
      <c r="P21" s="143"/>
      <c r="Q21" s="192"/>
      <c r="R21" s="143"/>
      <c r="S21" s="143"/>
      <c r="T21" s="143"/>
      <c r="U21" s="143"/>
      <c r="V21" s="192"/>
      <c r="W21" s="143"/>
      <c r="X21" s="143"/>
      <c r="Y21" s="143"/>
      <c r="Z21" s="143"/>
      <c r="AA21" s="143"/>
      <c r="AB21" s="143"/>
      <c r="AC21" s="143"/>
      <c r="AD21" s="143"/>
      <c r="AE21" s="143"/>
      <c r="AF21" s="143"/>
      <c r="AG21" s="143"/>
      <c r="AH21" s="143"/>
      <c r="AI21" s="143"/>
      <c r="AJ21" s="190">
        <f t="shared" si="2"/>
        <v>0</v>
      </c>
      <c r="AK21" s="191">
        <f t="shared" si="3"/>
        <v>0</v>
      </c>
      <c r="AL21" s="191">
        <f t="shared" si="4"/>
        <v>0</v>
      </c>
    </row>
    <row r="22" spans="1:41" s="174" customFormat="1">
      <c r="A22" s="176">
        <v>16</v>
      </c>
      <c r="B22" s="176"/>
      <c r="C22" s="177" t="s">
        <v>141</v>
      </c>
      <c r="D22" s="178" t="s">
        <v>58</v>
      </c>
      <c r="E22" s="143"/>
      <c r="F22" s="143"/>
      <c r="G22" s="143"/>
      <c r="H22" s="143"/>
      <c r="I22" s="192"/>
      <c r="J22" s="143"/>
      <c r="K22" s="143"/>
      <c r="M22" s="143"/>
      <c r="N22" s="143"/>
      <c r="O22" s="143"/>
      <c r="P22" s="143"/>
      <c r="Q22" s="192"/>
      <c r="R22" s="143"/>
      <c r="S22" s="143"/>
      <c r="T22" s="143"/>
      <c r="U22" s="143"/>
      <c r="V22" s="192"/>
      <c r="W22" s="143"/>
      <c r="X22" s="143"/>
      <c r="Y22" s="143"/>
      <c r="Z22" s="143"/>
      <c r="AA22" s="143"/>
      <c r="AB22" s="143"/>
      <c r="AC22" s="143"/>
      <c r="AD22" s="143"/>
      <c r="AE22" s="143"/>
      <c r="AF22" s="143"/>
      <c r="AG22" s="143"/>
      <c r="AH22" s="143"/>
      <c r="AI22" s="143"/>
      <c r="AJ22" s="190">
        <f t="shared" si="2"/>
        <v>0</v>
      </c>
      <c r="AK22" s="191">
        <f t="shared" si="3"/>
        <v>0</v>
      </c>
      <c r="AL22" s="191">
        <f t="shared" si="4"/>
        <v>0</v>
      </c>
    </row>
    <row r="23" spans="1:41" s="194" customFormat="1">
      <c r="A23" s="176">
        <v>17</v>
      </c>
      <c r="B23" s="176"/>
      <c r="C23" s="177" t="s">
        <v>481</v>
      </c>
      <c r="D23" s="178" t="s">
        <v>47</v>
      </c>
      <c r="E23" s="143"/>
      <c r="F23" s="143"/>
      <c r="G23" s="143"/>
      <c r="H23" s="143"/>
      <c r="I23" s="192"/>
      <c r="J23" s="143"/>
      <c r="K23" s="143"/>
      <c r="L23" s="143"/>
      <c r="M23" s="143"/>
      <c r="N23" s="143"/>
      <c r="O23" s="143"/>
      <c r="P23" s="143"/>
      <c r="Q23" s="192"/>
      <c r="R23" s="143"/>
      <c r="S23" s="143"/>
      <c r="T23" s="143"/>
      <c r="U23" s="143"/>
      <c r="V23" s="192"/>
      <c r="W23" s="143"/>
      <c r="X23" s="143"/>
      <c r="Y23" s="143"/>
      <c r="Z23" s="143"/>
      <c r="AA23" s="143"/>
      <c r="AB23" s="143"/>
      <c r="AC23" s="143"/>
      <c r="AD23" s="143"/>
      <c r="AE23" s="143"/>
      <c r="AF23" s="143"/>
      <c r="AG23" s="143"/>
      <c r="AH23" s="143"/>
      <c r="AI23" s="143"/>
      <c r="AJ23" s="190">
        <f t="shared" si="2"/>
        <v>0</v>
      </c>
      <c r="AK23" s="191">
        <f t="shared" si="3"/>
        <v>0</v>
      </c>
      <c r="AL23" s="191">
        <f t="shared" si="4"/>
        <v>0</v>
      </c>
    </row>
    <row r="24" spans="1:41" s="193" customFormat="1" ht="33">
      <c r="A24" s="176">
        <v>18</v>
      </c>
      <c r="B24" s="176"/>
      <c r="C24" s="177" t="s">
        <v>81</v>
      </c>
      <c r="D24" s="178" t="s">
        <v>47</v>
      </c>
      <c r="E24" s="143"/>
      <c r="F24" s="143"/>
      <c r="G24" s="143"/>
      <c r="H24" s="143"/>
      <c r="I24" s="192"/>
      <c r="J24" s="143"/>
      <c r="K24" s="143"/>
      <c r="L24" s="143"/>
      <c r="M24" s="143"/>
      <c r="N24" s="143"/>
      <c r="O24" s="143"/>
      <c r="P24" s="143"/>
      <c r="Q24" s="192"/>
      <c r="R24" s="143"/>
      <c r="S24" s="143"/>
      <c r="T24" s="143"/>
      <c r="U24" s="143"/>
      <c r="V24" s="192"/>
      <c r="W24" s="143"/>
      <c r="X24" s="143"/>
      <c r="Y24" s="143"/>
      <c r="Z24" s="143"/>
      <c r="AA24" s="143"/>
      <c r="AB24" s="143"/>
      <c r="AC24" s="143"/>
      <c r="AD24" s="143"/>
      <c r="AE24" s="143"/>
      <c r="AF24" s="143"/>
      <c r="AG24" s="143"/>
      <c r="AH24" s="143"/>
      <c r="AI24" s="143"/>
      <c r="AJ24" s="190">
        <f t="shared" si="2"/>
        <v>0</v>
      </c>
      <c r="AK24" s="191">
        <f t="shared" si="3"/>
        <v>0</v>
      </c>
      <c r="AL24" s="191">
        <f t="shared" si="4"/>
        <v>0</v>
      </c>
    </row>
    <row r="25" spans="1:41" s="193" customFormat="1">
      <c r="A25" s="176">
        <v>19</v>
      </c>
      <c r="B25" s="176"/>
      <c r="C25" s="177" t="s">
        <v>482</v>
      </c>
      <c r="D25" s="178" t="s">
        <v>92</v>
      </c>
      <c r="E25" s="143"/>
      <c r="F25" s="143"/>
      <c r="G25" s="143"/>
      <c r="H25" s="143"/>
      <c r="I25" s="192"/>
      <c r="J25" s="143"/>
      <c r="K25" s="143"/>
      <c r="L25" s="143"/>
      <c r="M25" s="143"/>
      <c r="N25" s="143"/>
      <c r="O25" s="143"/>
      <c r="P25" s="143"/>
      <c r="Q25" s="192"/>
      <c r="R25" s="143"/>
      <c r="S25" s="143"/>
      <c r="T25" s="143"/>
      <c r="U25" s="143"/>
      <c r="V25" s="192"/>
      <c r="W25" s="143"/>
      <c r="X25" s="143"/>
      <c r="Y25" s="143"/>
      <c r="Z25" s="143"/>
      <c r="AA25" s="143"/>
      <c r="AB25" s="143"/>
      <c r="AC25" s="143"/>
      <c r="AD25" s="143"/>
      <c r="AE25" s="143"/>
      <c r="AF25" s="143"/>
      <c r="AG25" s="143"/>
      <c r="AH25" s="143"/>
      <c r="AI25" s="143"/>
      <c r="AJ25" s="190">
        <f t="shared" si="2"/>
        <v>0</v>
      </c>
      <c r="AK25" s="191">
        <f t="shared" si="3"/>
        <v>0</v>
      </c>
      <c r="AL25" s="191">
        <f t="shared" si="4"/>
        <v>0</v>
      </c>
    </row>
    <row r="26" spans="1:41" s="193" customFormat="1">
      <c r="A26" s="176">
        <v>20</v>
      </c>
      <c r="B26" s="176"/>
      <c r="C26" s="177" t="s">
        <v>483</v>
      </c>
      <c r="D26" s="178" t="s">
        <v>48</v>
      </c>
      <c r="E26" s="143"/>
      <c r="F26" s="143"/>
      <c r="G26" s="143"/>
      <c r="H26" s="143"/>
      <c r="I26" s="192"/>
      <c r="J26" s="143"/>
      <c r="K26" s="143"/>
      <c r="L26" s="143"/>
      <c r="M26" s="143"/>
      <c r="N26" s="143"/>
      <c r="O26" s="143"/>
      <c r="P26" s="143"/>
      <c r="Q26" s="192"/>
      <c r="R26" s="143"/>
      <c r="S26" s="143"/>
      <c r="T26" s="143"/>
      <c r="U26" s="143"/>
      <c r="V26" s="192"/>
      <c r="W26" s="143"/>
      <c r="X26" s="143"/>
      <c r="Y26" s="143"/>
      <c r="Z26" s="143"/>
      <c r="AA26" s="143"/>
      <c r="AB26" s="143"/>
      <c r="AC26" s="143"/>
      <c r="AD26" s="143"/>
      <c r="AE26" s="143"/>
      <c r="AF26" s="143"/>
      <c r="AG26" s="143"/>
      <c r="AH26" s="143"/>
      <c r="AI26" s="143"/>
      <c r="AJ26" s="190">
        <f t="shared" si="2"/>
        <v>0</v>
      </c>
      <c r="AK26" s="191">
        <f t="shared" si="3"/>
        <v>0</v>
      </c>
      <c r="AL26" s="191">
        <f t="shared" si="4"/>
        <v>0</v>
      </c>
    </row>
    <row r="27" spans="1:41" s="193" customFormat="1">
      <c r="A27" s="176">
        <v>21</v>
      </c>
      <c r="B27" s="176"/>
      <c r="C27" s="177" t="s">
        <v>13</v>
      </c>
      <c r="D27" s="178" t="s">
        <v>48</v>
      </c>
      <c r="E27" s="143"/>
      <c r="F27" s="143"/>
      <c r="G27" s="143"/>
      <c r="H27" s="143"/>
      <c r="I27" s="192"/>
      <c r="J27" s="143"/>
      <c r="K27" s="143"/>
      <c r="L27" s="143"/>
      <c r="M27" s="143"/>
      <c r="N27" s="143"/>
      <c r="O27" s="143"/>
      <c r="P27" s="143"/>
      <c r="Q27" s="192"/>
      <c r="R27" s="143"/>
      <c r="S27" s="143"/>
      <c r="T27" s="143"/>
      <c r="U27" s="143"/>
      <c r="V27" s="192"/>
      <c r="W27" s="143"/>
      <c r="X27" s="143"/>
      <c r="Y27" s="143"/>
      <c r="Z27" s="143"/>
      <c r="AA27" s="143"/>
      <c r="AB27" s="143"/>
      <c r="AC27" s="143"/>
      <c r="AD27" s="143"/>
      <c r="AE27" s="143"/>
      <c r="AF27" s="143"/>
      <c r="AG27" s="143"/>
      <c r="AH27" s="143"/>
      <c r="AI27" s="143"/>
      <c r="AJ27" s="190">
        <f t="shared" si="2"/>
        <v>0</v>
      </c>
      <c r="AK27" s="191">
        <f t="shared" si="3"/>
        <v>0</v>
      </c>
      <c r="AL27" s="191">
        <f t="shared" si="4"/>
        <v>0</v>
      </c>
    </row>
    <row r="28" spans="1:41" s="174" customFormat="1">
      <c r="A28" s="176">
        <v>22</v>
      </c>
      <c r="B28" s="176"/>
      <c r="C28" s="177" t="s">
        <v>63</v>
      </c>
      <c r="D28" s="178" t="s">
        <v>150</v>
      </c>
      <c r="E28" s="143"/>
      <c r="F28" s="143"/>
      <c r="G28" s="143"/>
      <c r="H28" s="143"/>
      <c r="I28" s="192"/>
      <c r="J28" s="143"/>
      <c r="K28" s="143"/>
      <c r="L28" s="143"/>
      <c r="M28" s="143"/>
      <c r="N28" s="143"/>
      <c r="O28" s="143"/>
      <c r="P28" s="143"/>
      <c r="Q28" s="192"/>
      <c r="R28" s="143"/>
      <c r="S28" s="143"/>
      <c r="T28" s="143"/>
      <c r="U28" s="143"/>
      <c r="V28" s="192"/>
      <c r="W28" s="143"/>
      <c r="X28" s="143"/>
      <c r="Y28" s="143"/>
      <c r="Z28" s="143"/>
      <c r="AA28" s="143"/>
      <c r="AB28" s="143"/>
      <c r="AC28" s="143"/>
      <c r="AD28" s="143"/>
      <c r="AE28" s="143"/>
      <c r="AF28" s="143"/>
      <c r="AG28" s="143"/>
      <c r="AH28" s="143"/>
      <c r="AI28" s="143"/>
      <c r="AJ28" s="190">
        <f t="shared" si="2"/>
        <v>0</v>
      </c>
      <c r="AK28" s="191">
        <f t="shared" si="3"/>
        <v>0</v>
      </c>
      <c r="AL28" s="191">
        <f t="shared" si="4"/>
        <v>0</v>
      </c>
    </row>
    <row r="29" spans="1:41" s="174" customFormat="1" ht="21" customHeight="1">
      <c r="A29" s="334" t="s">
        <v>10</v>
      </c>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190">
        <f>SUM(AJ7:AJ28)</f>
        <v>0</v>
      </c>
      <c r="AK29" s="190">
        <f>SUM(AK7:AK28)</f>
        <v>0</v>
      </c>
      <c r="AL29" s="190">
        <f>SUM(AL7:AL28)</f>
        <v>0</v>
      </c>
      <c r="AM29" s="171"/>
      <c r="AN29" s="171"/>
      <c r="AO29" s="171"/>
    </row>
    <row r="30" spans="1:41" s="174" customFormat="1" ht="21" customHeight="1">
      <c r="A30" s="323" t="s">
        <v>255</v>
      </c>
      <c r="B30" s="324"/>
      <c r="C30" s="324"/>
      <c r="D30" s="324"/>
      <c r="E30" s="324"/>
      <c r="F30" s="324"/>
      <c r="G30" s="324"/>
      <c r="H30" s="324"/>
      <c r="I30" s="324"/>
      <c r="J30" s="324"/>
      <c r="K30" s="324"/>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c r="AL30" s="325"/>
      <c r="AM30" s="189"/>
      <c r="AN30" s="189"/>
    </row>
    <row r="31" spans="1:41">
      <c r="C31" s="322"/>
      <c r="D31" s="322"/>
      <c r="E31" s="322"/>
      <c r="F31" s="322"/>
      <c r="G31" s="322"/>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row>
    <row r="32" spans="1:41">
      <c r="C32" s="322"/>
      <c r="D32" s="322"/>
      <c r="E32" s="322"/>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row>
    <row r="33" spans="3:38">
      <c r="C33" s="322"/>
      <c r="D33" s="322"/>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row>
  </sheetData>
  <mergeCells count="20">
    <mergeCell ref="I4:L4"/>
    <mergeCell ref="M4:N4"/>
    <mergeCell ref="O4:Q4"/>
    <mergeCell ref="R4:T4"/>
    <mergeCell ref="C33:D33"/>
    <mergeCell ref="C32:E32"/>
    <mergeCell ref="A30:AL30"/>
    <mergeCell ref="C31:G31"/>
    <mergeCell ref="AL5:AL6"/>
    <mergeCell ref="A5:A6"/>
    <mergeCell ref="B5:B6"/>
    <mergeCell ref="C5:D6"/>
    <mergeCell ref="AJ5:AJ6"/>
    <mergeCell ref="AK5:AK6"/>
    <mergeCell ref="A29:AI29"/>
    <mergeCell ref="A1:P1"/>
    <mergeCell ref="Q1:AL1"/>
    <mergeCell ref="A2:P2"/>
    <mergeCell ref="Q2:AL2"/>
    <mergeCell ref="A3:AL3"/>
  </mergeCells>
  <conditionalFormatting sqref="E6:AI9 E22:K22 M22:AI22 E23:AI28 E11:AI21">
    <cfRule type="expression" dxfId="82" priority="4">
      <formula>IF(E$6="CN",1,0)</formula>
    </cfRule>
  </conditionalFormatting>
  <conditionalFormatting sqref="E10:G10 I10:K10 M10:AI10">
    <cfRule type="expression" dxfId="81" priority="3">
      <formula>IF(E$6="CN",1,0)</formula>
    </cfRule>
  </conditionalFormatting>
  <conditionalFormatting sqref="H10">
    <cfRule type="expression" dxfId="80" priority="2">
      <formula>IF(H$6="CN",1,0)</formula>
    </cfRule>
  </conditionalFormatting>
  <conditionalFormatting sqref="L10">
    <cfRule type="expression" dxfId="79" priority="1">
      <formula>IF(L$6="CN",1,0)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6" id="{224504F5-E090-4D2C-8892-4B51BE4B224B}">
            <xm:f>IF('E:\dữ liệu tuan nho\CC-EDUMALL\[20211011052614BẢNG-ĐIỂM-DANH-HỌC-SINH-KHÓA-21-NĂM-HỌC-2021-2022 (1).xlsx]BHST21.1'!#REF!="CN",1,0)</xm:f>
            <x14:dxf>
              <fill>
                <patternFill>
                  <bgColor theme="8" tint="0.59996337778862885"/>
                </patternFill>
              </fill>
            </x14:dxf>
          </x14:cfRule>
          <xm:sqref>E6:AI6</xm:sqref>
        </x14:conditionalFormatting>
        <x14:conditionalFormatting xmlns:xm="http://schemas.microsoft.com/office/excel/2006/main">
          <x14:cfRule type="expression" priority="5" id="{C62A9A67-7171-4D62-AAA9-B56A464C75A2}">
            <xm:f>IF('E:\dữ liệu tuan nho\CC-EDUMALL\[20211011052614BẢNG-ĐIỂM-DANH-HỌC-SINH-KHÓA-21-NĂM-HỌC-2021-2022 (1).xlsx]BHST21.1'!#REF!="CN",1,0)</xm:f>
            <x14:dxf>
              <fill>
                <patternFill>
                  <bgColor theme="8" tint="0.79998168889431442"/>
                </patternFill>
              </fill>
            </x14:dxf>
          </x14:cfRule>
          <xm:sqref>E6:AI6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7"/>
  <sheetViews>
    <sheetView topLeftCell="A10" zoomScaleNormal="100" workbookViewId="0">
      <selection activeCell="V25" sqref="V25"/>
    </sheetView>
  </sheetViews>
  <sheetFormatPr defaultColWidth="9.33203125" defaultRowHeight="18"/>
  <cols>
    <col min="1" max="1" width="8.6640625" style="14" customWidth="1"/>
    <col min="2" max="2" width="16.6640625" style="14" bestFit="1" customWidth="1"/>
    <col min="3" max="3" width="24.5" style="14" customWidth="1"/>
    <col min="4" max="4" width="9.6640625" style="14" customWidth="1"/>
    <col min="5" max="35" width="4" style="14" customWidth="1"/>
    <col min="36" max="38" width="5.83203125" style="14" customWidth="1"/>
    <col min="39" max="16384" width="9.33203125" style="14"/>
  </cols>
  <sheetData>
    <row r="1" spans="1:38">
      <c r="A1" s="293" t="s">
        <v>0</v>
      </c>
      <c r="B1" s="293"/>
      <c r="C1" s="293"/>
      <c r="D1" s="293"/>
      <c r="E1" s="293"/>
      <c r="F1" s="293"/>
      <c r="G1" s="293"/>
      <c r="H1" s="293"/>
      <c r="I1" s="293"/>
      <c r="J1" s="293"/>
      <c r="K1" s="293"/>
      <c r="L1" s="293"/>
      <c r="M1" s="293"/>
      <c r="N1" s="293"/>
      <c r="O1" s="293"/>
      <c r="P1" s="293"/>
      <c r="Q1" s="294" t="s">
        <v>1</v>
      </c>
      <c r="R1" s="294"/>
      <c r="S1" s="294"/>
      <c r="T1" s="294"/>
      <c r="U1" s="294"/>
      <c r="V1" s="294"/>
      <c r="W1" s="294"/>
      <c r="X1" s="294"/>
      <c r="Y1" s="294"/>
      <c r="Z1" s="294"/>
      <c r="AA1" s="294"/>
      <c r="AB1" s="294"/>
      <c r="AC1" s="294"/>
      <c r="AD1" s="294"/>
      <c r="AE1" s="294"/>
      <c r="AF1" s="294"/>
      <c r="AG1" s="294"/>
      <c r="AH1" s="294"/>
      <c r="AI1" s="294"/>
      <c r="AJ1" s="294"/>
      <c r="AK1" s="294"/>
      <c r="AL1" s="294"/>
    </row>
    <row r="2" spans="1:38">
      <c r="A2" s="294" t="s">
        <v>131</v>
      </c>
      <c r="B2" s="294"/>
      <c r="C2" s="294"/>
      <c r="D2" s="294"/>
      <c r="E2" s="294"/>
      <c r="F2" s="294"/>
      <c r="G2" s="294"/>
      <c r="H2" s="294"/>
      <c r="I2" s="294"/>
      <c r="J2" s="294"/>
      <c r="K2" s="294"/>
      <c r="L2" s="294"/>
      <c r="M2" s="294"/>
      <c r="N2" s="294"/>
      <c r="O2" s="294"/>
      <c r="P2" s="294"/>
      <c r="Q2" s="294" t="s">
        <v>2</v>
      </c>
      <c r="R2" s="294"/>
      <c r="S2" s="294"/>
      <c r="T2" s="294"/>
      <c r="U2" s="294"/>
      <c r="V2" s="294"/>
      <c r="W2" s="294"/>
      <c r="X2" s="294"/>
      <c r="Y2" s="294"/>
      <c r="Z2" s="294"/>
      <c r="AA2" s="294"/>
      <c r="AB2" s="294"/>
      <c r="AC2" s="294"/>
      <c r="AD2" s="294"/>
      <c r="AE2" s="294"/>
      <c r="AF2" s="294"/>
      <c r="AG2" s="294"/>
      <c r="AH2" s="294"/>
      <c r="AI2" s="294"/>
      <c r="AJ2" s="294"/>
      <c r="AK2" s="294"/>
      <c r="AL2" s="294"/>
    </row>
    <row r="3" spans="1:38" ht="25.5">
      <c r="A3" s="295" t="s">
        <v>508</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row>
    <row r="4" spans="1:38" ht="31.5" customHeight="1">
      <c r="B4" s="106"/>
      <c r="C4" s="106"/>
      <c r="D4" s="106"/>
      <c r="E4" s="106" t="s">
        <v>171</v>
      </c>
      <c r="F4" s="106" t="s">
        <v>171</v>
      </c>
      <c r="G4" s="106"/>
      <c r="H4" s="106"/>
      <c r="I4" s="296" t="s">
        <v>251</v>
      </c>
      <c r="J4" s="296"/>
      <c r="K4" s="296"/>
      <c r="L4" s="296"/>
      <c r="M4" s="296">
        <v>10</v>
      </c>
      <c r="N4" s="296"/>
      <c r="O4" s="296" t="s">
        <v>252</v>
      </c>
      <c r="P4" s="296"/>
      <c r="Q4" s="296"/>
      <c r="R4" s="296">
        <v>2021</v>
      </c>
      <c r="S4" s="296"/>
      <c r="T4" s="296"/>
      <c r="U4" s="106"/>
      <c r="V4" s="106"/>
      <c r="W4" s="106"/>
      <c r="X4" s="106"/>
      <c r="Y4" s="106"/>
      <c r="Z4" s="106"/>
      <c r="AA4" s="106"/>
      <c r="AB4" s="106"/>
      <c r="AC4" s="106"/>
      <c r="AD4" s="106"/>
      <c r="AE4" s="106"/>
      <c r="AF4" s="106"/>
      <c r="AG4" s="106"/>
      <c r="AH4" s="106"/>
      <c r="AI4" s="106"/>
      <c r="AJ4" s="106"/>
      <c r="AK4" s="106"/>
      <c r="AL4" s="106"/>
    </row>
    <row r="5" spans="1:38" s="15" customFormat="1" ht="21" customHeight="1">
      <c r="A5" s="308" t="s">
        <v>3</v>
      </c>
      <c r="B5" s="308" t="s">
        <v>4</v>
      </c>
      <c r="C5" s="310" t="s">
        <v>5</v>
      </c>
      <c r="D5" s="311"/>
      <c r="E5" s="107">
        <f>DATE(R4,M4,1)</f>
        <v>44470</v>
      </c>
      <c r="F5" s="107">
        <f>E5+1</f>
        <v>44471</v>
      </c>
      <c r="G5" s="107">
        <f t="shared" ref="G5:AI5" si="0">F5+1</f>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06" t="s">
        <v>6</v>
      </c>
      <c r="AK5" s="306" t="s">
        <v>7</v>
      </c>
      <c r="AL5" s="306" t="s">
        <v>8</v>
      </c>
    </row>
    <row r="6" spans="1:38" s="15" customFormat="1" ht="21" customHeight="1">
      <c r="A6" s="309"/>
      <c r="B6" s="309"/>
      <c r="C6" s="312"/>
      <c r="D6" s="313"/>
      <c r="E6" s="108">
        <f>IF(WEEKDAY(E5)=1,"CN",WEEKDAY(E5))</f>
        <v>6</v>
      </c>
      <c r="F6" s="108">
        <f t="shared" ref="F6:AI6" si="1">IF(WEEKDAY(F5)=1,"CN",WEEKDAY(F5))</f>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07"/>
      <c r="AK6" s="307"/>
      <c r="AL6" s="307"/>
    </row>
    <row r="7" spans="1:38" s="15" customFormat="1" ht="23.1" customHeight="1">
      <c r="A7" s="23">
        <v>1</v>
      </c>
      <c r="B7" s="23"/>
      <c r="C7" s="196" t="s">
        <v>886</v>
      </c>
      <c r="D7" s="197" t="s">
        <v>28</v>
      </c>
      <c r="E7" s="204"/>
      <c r="F7" s="65"/>
      <c r="G7" s="52"/>
      <c r="H7" s="52"/>
      <c r="I7" s="65"/>
      <c r="J7" s="52"/>
      <c r="K7" s="52"/>
      <c r="L7" s="52"/>
      <c r="M7" s="52"/>
      <c r="N7" s="52"/>
      <c r="O7" s="65"/>
      <c r="P7" s="34" t="s">
        <v>6</v>
      </c>
      <c r="Q7" s="52"/>
      <c r="R7" s="34" t="s">
        <v>6</v>
      </c>
      <c r="S7" s="52"/>
      <c r="T7" s="52"/>
      <c r="U7" s="52"/>
      <c r="V7" s="65"/>
      <c r="W7" s="65"/>
      <c r="X7" s="65"/>
      <c r="Y7" s="52"/>
      <c r="Z7" s="52"/>
      <c r="AA7" s="52"/>
      <c r="AB7" s="52"/>
      <c r="AC7" s="52"/>
      <c r="AD7" s="65"/>
      <c r="AE7" s="52"/>
      <c r="AF7" s="52"/>
      <c r="AG7" s="52"/>
      <c r="AH7" s="52"/>
      <c r="AI7" s="52"/>
      <c r="AJ7" s="11">
        <f>COUNTIF(E7:AI7,"K")+2*COUNTIF(E7:AI7,"2K")+COUNTIF(E7:AI7,"TK")+COUNTIF(E7:AI7,"KT")+COUNTIF(E7:AI7,"PK")+COUNTIF(E7:AI7,"KP")+2*COUNTIF(E7:AI7,"K2")</f>
        <v>2</v>
      </c>
      <c r="AK7" s="112">
        <f>COUNTIF(F7:AJ7,"P")+2*COUNTIF(F7:AJ7,"2P")+COUNTIF(F7:AJ7,"TP")+COUNTIF(F7:AJ7,"PT")+COUNTIF(F7:AJ7,"PK")+COUNTIF(F7:AJ7,"KP")+2*COUNTIF(F7:AJ7,"P2")</f>
        <v>0</v>
      </c>
      <c r="AL7" s="129">
        <f>COUNTIF(E7:AI7,"T")+2*COUNTIF(E7:AI7,"2T")+2*COUNTIF(E7:AI7,"T2")+COUNTIF(E7:AI7,"PT")+COUNTIF(E7:AI7,"TP")+COUNTIF(E7:AI7,"TK")+COUNTIF(E7:AI7,"KT")</f>
        <v>0</v>
      </c>
    </row>
    <row r="8" spans="1:38" s="15" customFormat="1" ht="23.1" customHeight="1">
      <c r="A8" s="23">
        <v>2</v>
      </c>
      <c r="B8" s="23"/>
      <c r="C8" s="196" t="s">
        <v>354</v>
      </c>
      <c r="D8" s="197" t="s">
        <v>28</v>
      </c>
      <c r="E8" s="204"/>
      <c r="F8" s="36"/>
      <c r="G8" s="34"/>
      <c r="H8" s="34"/>
      <c r="I8" s="36"/>
      <c r="J8" s="34"/>
      <c r="K8" s="34"/>
      <c r="L8" s="34"/>
      <c r="M8" s="34"/>
      <c r="N8" s="34"/>
      <c r="O8" s="36"/>
      <c r="P8" s="34" t="s">
        <v>6</v>
      </c>
      <c r="Q8" s="34"/>
      <c r="R8" s="34" t="s">
        <v>6</v>
      </c>
      <c r="S8" s="34"/>
      <c r="T8" s="34"/>
      <c r="U8" s="34"/>
      <c r="V8" s="36"/>
      <c r="W8" s="36"/>
      <c r="X8" s="36"/>
      <c r="Y8" s="34"/>
      <c r="Z8" s="34"/>
      <c r="AA8" s="34"/>
      <c r="AB8" s="34"/>
      <c r="AC8" s="34"/>
      <c r="AD8" s="36"/>
      <c r="AE8" s="34"/>
      <c r="AF8" s="34"/>
      <c r="AG8" s="34"/>
      <c r="AH8" s="34"/>
      <c r="AI8" s="34"/>
      <c r="AJ8" s="11">
        <f t="shared" ref="AJ8:AJ40" si="2">COUNTIF(E8:AI8,"K")+2*COUNTIF(E8:AI8,"2K")+COUNTIF(E8:AI8,"TK")+COUNTIF(E8:AI8,"KT")+COUNTIF(E8:AI8,"PK")+COUNTIF(E8:AI8,"KP")+2*COUNTIF(E8:AI8,"K2")</f>
        <v>2</v>
      </c>
      <c r="AK8" s="202">
        <f t="shared" ref="AK8:AK40" si="3">COUNTIF(F8:AJ8,"P")+2*COUNTIF(F8:AJ8,"2P")+COUNTIF(F8:AJ8,"TP")+COUNTIF(F8:AJ8,"PT")+COUNTIF(F8:AJ8,"PK")+COUNTIF(F8:AJ8,"KP")+2*COUNTIF(F8:AJ8,"P2")</f>
        <v>0</v>
      </c>
      <c r="AL8" s="202">
        <f t="shared" ref="AL8:AL40" si="4">COUNTIF(E8:AI8,"T")+2*COUNTIF(E8:AI8,"2T")+2*COUNTIF(E8:AI8,"T2")+COUNTIF(E8:AI8,"PT")+COUNTIF(E8:AI8,"TP")+COUNTIF(E8:AI8,"TK")+COUNTIF(E8:AI8,"KT")</f>
        <v>0</v>
      </c>
    </row>
    <row r="9" spans="1:38" s="15" customFormat="1" ht="23.1" customHeight="1">
      <c r="A9" s="23">
        <v>3</v>
      </c>
      <c r="B9" s="23"/>
      <c r="C9" s="196" t="s">
        <v>706</v>
      </c>
      <c r="D9" s="197" t="s">
        <v>28</v>
      </c>
      <c r="E9" s="204"/>
      <c r="F9" s="36"/>
      <c r="G9" s="34"/>
      <c r="H9" s="34"/>
      <c r="I9" s="36"/>
      <c r="J9" s="34"/>
      <c r="K9" s="34"/>
      <c r="L9" s="34"/>
      <c r="M9" s="34"/>
      <c r="N9" s="34"/>
      <c r="O9" s="36"/>
      <c r="P9" s="204"/>
      <c r="Q9" s="34"/>
      <c r="R9" s="34"/>
      <c r="S9" s="34"/>
      <c r="T9" s="34"/>
      <c r="U9" s="34"/>
      <c r="V9" s="36"/>
      <c r="W9" s="36"/>
      <c r="X9" s="36"/>
      <c r="Y9" s="34"/>
      <c r="Z9" s="34"/>
      <c r="AA9" s="34"/>
      <c r="AB9" s="34"/>
      <c r="AC9" s="34"/>
      <c r="AD9" s="36"/>
      <c r="AE9" s="34"/>
      <c r="AF9" s="34"/>
      <c r="AG9" s="34"/>
      <c r="AH9" s="34"/>
      <c r="AI9" s="34"/>
      <c r="AJ9" s="11">
        <f t="shared" si="2"/>
        <v>0</v>
      </c>
      <c r="AK9" s="202">
        <f t="shared" si="3"/>
        <v>0</v>
      </c>
      <c r="AL9" s="202">
        <f t="shared" si="4"/>
        <v>0</v>
      </c>
    </row>
    <row r="10" spans="1:38" s="15" customFormat="1" ht="23.1" customHeight="1">
      <c r="A10" s="23">
        <v>4</v>
      </c>
      <c r="B10" s="23"/>
      <c r="C10" s="196" t="s">
        <v>485</v>
      </c>
      <c r="D10" s="197" t="s">
        <v>65</v>
      </c>
      <c r="E10" s="204"/>
      <c r="F10" s="36"/>
      <c r="G10" s="34"/>
      <c r="H10" s="34"/>
      <c r="I10" s="36"/>
      <c r="J10" s="34"/>
      <c r="K10" s="34"/>
      <c r="L10" s="34"/>
      <c r="M10" s="34"/>
      <c r="N10" s="34"/>
      <c r="O10" s="36"/>
      <c r="P10" s="204"/>
      <c r="Q10" s="34"/>
      <c r="R10" s="34"/>
      <c r="S10" s="34"/>
      <c r="T10" s="34"/>
      <c r="U10" s="34"/>
      <c r="V10" s="36"/>
      <c r="W10" s="36"/>
      <c r="X10" s="36"/>
      <c r="Y10" s="34"/>
      <c r="Z10" s="34"/>
      <c r="AA10" s="34"/>
      <c r="AB10" s="34"/>
      <c r="AC10" s="34"/>
      <c r="AD10" s="36"/>
      <c r="AE10" s="34"/>
      <c r="AF10" s="34"/>
      <c r="AG10" s="34"/>
      <c r="AH10" s="34"/>
      <c r="AI10" s="34"/>
      <c r="AJ10" s="11">
        <f t="shared" si="2"/>
        <v>0</v>
      </c>
      <c r="AK10" s="202">
        <f t="shared" si="3"/>
        <v>0</v>
      </c>
      <c r="AL10" s="202">
        <f t="shared" si="4"/>
        <v>0</v>
      </c>
    </row>
    <row r="11" spans="1:38" s="15" customFormat="1" ht="23.1" customHeight="1">
      <c r="A11" s="23">
        <v>5</v>
      </c>
      <c r="B11" s="23"/>
      <c r="C11" s="196" t="s">
        <v>486</v>
      </c>
      <c r="D11" s="197" t="s">
        <v>167</v>
      </c>
      <c r="E11" s="204"/>
      <c r="F11" s="36"/>
      <c r="G11" s="34"/>
      <c r="H11" s="34"/>
      <c r="I11" s="36"/>
      <c r="J11" s="34"/>
      <c r="K11" s="34"/>
      <c r="L11" s="34"/>
      <c r="M11" s="34"/>
      <c r="N11" s="34"/>
      <c r="O11" s="36"/>
      <c r="P11" s="204"/>
      <c r="Q11" s="34"/>
      <c r="R11" s="34"/>
      <c r="S11" s="34"/>
      <c r="T11" s="34"/>
      <c r="U11" s="34"/>
      <c r="V11" s="36"/>
      <c r="W11" s="36"/>
      <c r="X11" s="36"/>
      <c r="Y11" s="34"/>
      <c r="Z11" s="34"/>
      <c r="AA11" s="34"/>
      <c r="AB11" s="34"/>
      <c r="AC11" s="34"/>
      <c r="AD11" s="36"/>
      <c r="AE11" s="34"/>
      <c r="AF11" s="34"/>
      <c r="AG11" s="34"/>
      <c r="AH11" s="34"/>
      <c r="AI11" s="34"/>
      <c r="AJ11" s="11">
        <f t="shared" si="2"/>
        <v>0</v>
      </c>
      <c r="AK11" s="202">
        <f t="shared" si="3"/>
        <v>0</v>
      </c>
      <c r="AL11" s="202">
        <f t="shared" si="4"/>
        <v>0</v>
      </c>
    </row>
    <row r="12" spans="1:38" s="15" customFormat="1" ht="23.1" customHeight="1">
      <c r="A12" s="23">
        <v>6</v>
      </c>
      <c r="B12" s="23"/>
      <c r="C12" s="196" t="s">
        <v>487</v>
      </c>
      <c r="D12" s="197" t="s">
        <v>30</v>
      </c>
      <c r="E12" s="204"/>
      <c r="F12" s="36"/>
      <c r="G12" s="34"/>
      <c r="H12" s="34"/>
      <c r="I12" s="36"/>
      <c r="J12" s="34"/>
      <c r="K12" s="34"/>
      <c r="L12" s="34"/>
      <c r="M12" s="34"/>
      <c r="N12" s="34"/>
      <c r="O12" s="36"/>
      <c r="P12" s="204"/>
      <c r="Q12" s="34"/>
      <c r="R12" s="34"/>
      <c r="S12" s="34"/>
      <c r="T12" s="34"/>
      <c r="U12" s="34"/>
      <c r="V12" s="36"/>
      <c r="W12" s="36"/>
      <c r="X12" s="36"/>
      <c r="Y12" s="34"/>
      <c r="Z12" s="34"/>
      <c r="AA12" s="34"/>
      <c r="AB12" s="34"/>
      <c r="AC12" s="34"/>
      <c r="AD12" s="36"/>
      <c r="AE12" s="34"/>
      <c r="AF12" s="34"/>
      <c r="AG12" s="34"/>
      <c r="AH12" s="34"/>
      <c r="AI12" s="34"/>
      <c r="AJ12" s="11">
        <f t="shared" si="2"/>
        <v>0</v>
      </c>
      <c r="AK12" s="202">
        <f t="shared" si="3"/>
        <v>0</v>
      </c>
      <c r="AL12" s="202">
        <f t="shared" si="4"/>
        <v>0</v>
      </c>
    </row>
    <row r="13" spans="1:38" s="15" customFormat="1" ht="23.1" customHeight="1">
      <c r="A13" s="23">
        <v>7</v>
      </c>
      <c r="B13" s="23"/>
      <c r="C13" s="196" t="s">
        <v>887</v>
      </c>
      <c r="D13" s="197" t="s">
        <v>469</v>
      </c>
      <c r="E13" s="204"/>
      <c r="F13" s="36"/>
      <c r="G13" s="34"/>
      <c r="H13" s="34"/>
      <c r="I13" s="36"/>
      <c r="J13" s="34"/>
      <c r="K13" s="34"/>
      <c r="L13" s="34"/>
      <c r="M13" s="34"/>
      <c r="N13" s="34"/>
      <c r="O13" s="36"/>
      <c r="P13" s="204"/>
      <c r="Q13" s="34"/>
      <c r="R13" s="34"/>
      <c r="S13" s="34"/>
      <c r="T13" s="34"/>
      <c r="U13" s="34"/>
      <c r="V13" s="36"/>
      <c r="W13" s="36"/>
      <c r="X13" s="36"/>
      <c r="Y13" s="34"/>
      <c r="Z13" s="34"/>
      <c r="AA13" s="34"/>
      <c r="AB13" s="34"/>
      <c r="AC13" s="34"/>
      <c r="AD13" s="36"/>
      <c r="AE13" s="34"/>
      <c r="AF13" s="34"/>
      <c r="AG13" s="34"/>
      <c r="AH13" s="34"/>
      <c r="AI13" s="34"/>
      <c r="AJ13" s="11">
        <f t="shared" si="2"/>
        <v>0</v>
      </c>
      <c r="AK13" s="202">
        <f t="shared" si="3"/>
        <v>0</v>
      </c>
      <c r="AL13" s="202">
        <f t="shared" si="4"/>
        <v>0</v>
      </c>
    </row>
    <row r="14" spans="1:38" s="15" customFormat="1" ht="23.1" customHeight="1">
      <c r="A14" s="23">
        <v>8</v>
      </c>
      <c r="B14" s="23"/>
      <c r="C14" s="196" t="s">
        <v>488</v>
      </c>
      <c r="D14" s="197" t="s">
        <v>21</v>
      </c>
      <c r="E14" s="204"/>
      <c r="F14" s="36"/>
      <c r="G14" s="34"/>
      <c r="H14" s="34"/>
      <c r="I14" s="36"/>
      <c r="J14" s="34"/>
      <c r="K14" s="34"/>
      <c r="L14" s="34"/>
      <c r="M14" s="34"/>
      <c r="N14" s="34"/>
      <c r="O14" s="36"/>
      <c r="P14" s="204"/>
      <c r="Q14" s="34"/>
      <c r="R14" s="34" t="s">
        <v>6</v>
      </c>
      <c r="S14" s="34"/>
      <c r="T14" s="34"/>
      <c r="U14" s="34"/>
      <c r="V14" s="36"/>
      <c r="W14" s="36"/>
      <c r="X14" s="36"/>
      <c r="Y14" s="34"/>
      <c r="Z14" s="34"/>
      <c r="AA14" s="34"/>
      <c r="AB14" s="34"/>
      <c r="AC14" s="34"/>
      <c r="AD14" s="36"/>
      <c r="AE14" s="34"/>
      <c r="AF14" s="34"/>
      <c r="AG14" s="34"/>
      <c r="AH14" s="34"/>
      <c r="AI14" s="34"/>
      <c r="AJ14" s="11">
        <f t="shared" si="2"/>
        <v>1</v>
      </c>
      <c r="AK14" s="202">
        <f t="shared" si="3"/>
        <v>0</v>
      </c>
      <c r="AL14" s="202">
        <f t="shared" si="4"/>
        <v>0</v>
      </c>
    </row>
    <row r="15" spans="1:38" s="15" customFormat="1" ht="23.1" customHeight="1">
      <c r="A15" s="23">
        <v>9</v>
      </c>
      <c r="B15" s="23"/>
      <c r="C15" s="196" t="s">
        <v>489</v>
      </c>
      <c r="D15" s="197" t="s">
        <v>95</v>
      </c>
      <c r="E15" s="204"/>
      <c r="F15" s="36"/>
      <c r="G15" s="34"/>
      <c r="H15" s="34"/>
      <c r="I15" s="36"/>
      <c r="J15" s="34"/>
      <c r="K15" s="34"/>
      <c r="L15" s="34"/>
      <c r="M15" s="34"/>
      <c r="N15" s="34"/>
      <c r="O15" s="36"/>
      <c r="P15" s="204" t="s">
        <v>6</v>
      </c>
      <c r="Q15" s="34"/>
      <c r="R15" s="34" t="s">
        <v>6</v>
      </c>
      <c r="S15" s="34"/>
      <c r="T15" s="354" t="s">
        <v>6</v>
      </c>
      <c r="U15" s="34"/>
      <c r="V15" s="36"/>
      <c r="W15" s="36"/>
      <c r="X15" s="36"/>
      <c r="Y15" s="34"/>
      <c r="Z15" s="34"/>
      <c r="AA15" s="34"/>
      <c r="AB15" s="34"/>
      <c r="AC15" s="34"/>
      <c r="AD15" s="36"/>
      <c r="AE15" s="34"/>
      <c r="AF15" s="34"/>
      <c r="AG15" s="34"/>
      <c r="AH15" s="34"/>
      <c r="AI15" s="34"/>
      <c r="AJ15" s="11">
        <f t="shared" si="2"/>
        <v>3</v>
      </c>
      <c r="AK15" s="202">
        <f t="shared" si="3"/>
        <v>0</v>
      </c>
      <c r="AL15" s="202">
        <f t="shared" si="4"/>
        <v>0</v>
      </c>
    </row>
    <row r="16" spans="1:38" s="15" customFormat="1" ht="23.1" customHeight="1">
      <c r="A16" s="23">
        <v>10</v>
      </c>
      <c r="B16" s="23"/>
      <c r="C16" s="196" t="s">
        <v>490</v>
      </c>
      <c r="D16" s="197" t="s">
        <v>491</v>
      </c>
      <c r="E16" s="204"/>
      <c r="F16" s="36"/>
      <c r="G16" s="34"/>
      <c r="H16" s="34"/>
      <c r="I16" s="36"/>
      <c r="J16" s="34"/>
      <c r="K16" s="34"/>
      <c r="L16" s="34"/>
      <c r="M16" s="34"/>
      <c r="N16" s="34"/>
      <c r="O16" s="36"/>
      <c r="P16" s="204" t="s">
        <v>6</v>
      </c>
      <c r="Q16" s="34"/>
      <c r="R16" s="34" t="s">
        <v>6</v>
      </c>
      <c r="S16" s="34"/>
      <c r="T16" s="354" t="s">
        <v>6</v>
      </c>
      <c r="U16" s="34"/>
      <c r="V16" s="36"/>
      <c r="W16" s="36"/>
      <c r="X16" s="36"/>
      <c r="Y16" s="34"/>
      <c r="Z16" s="34"/>
      <c r="AA16" s="34"/>
      <c r="AB16" s="34"/>
      <c r="AC16" s="34"/>
      <c r="AD16" s="36"/>
      <c r="AE16" s="34"/>
      <c r="AF16" s="34"/>
      <c r="AG16" s="34"/>
      <c r="AH16" s="34"/>
      <c r="AI16" s="34"/>
      <c r="AJ16" s="11">
        <f t="shared" si="2"/>
        <v>3</v>
      </c>
      <c r="AK16" s="202">
        <f t="shared" si="3"/>
        <v>0</v>
      </c>
      <c r="AL16" s="202">
        <f t="shared" si="4"/>
        <v>0</v>
      </c>
    </row>
    <row r="17" spans="1:38" s="15" customFormat="1" ht="23.1" customHeight="1">
      <c r="A17" s="23">
        <v>11</v>
      </c>
      <c r="B17" s="23"/>
      <c r="C17" s="196" t="s">
        <v>492</v>
      </c>
      <c r="D17" s="197" t="s">
        <v>11</v>
      </c>
      <c r="E17" s="204"/>
      <c r="F17" s="36"/>
      <c r="G17" s="34"/>
      <c r="H17" s="34"/>
      <c r="I17" s="36"/>
      <c r="J17" s="34"/>
      <c r="K17" s="34"/>
      <c r="L17" s="34"/>
      <c r="M17" s="34"/>
      <c r="N17" s="34"/>
      <c r="O17" s="36"/>
      <c r="P17" s="204" t="s">
        <v>6</v>
      </c>
      <c r="Q17" s="34"/>
      <c r="R17" s="34"/>
      <c r="S17" s="34"/>
      <c r="T17" s="355"/>
      <c r="U17" s="34"/>
      <c r="V17" s="36"/>
      <c r="W17" s="36"/>
      <c r="X17" s="36"/>
      <c r="Y17" s="34"/>
      <c r="Z17" s="34"/>
      <c r="AA17" s="34"/>
      <c r="AB17" s="34"/>
      <c r="AC17" s="34"/>
      <c r="AD17" s="36"/>
      <c r="AE17" s="34"/>
      <c r="AF17" s="34"/>
      <c r="AG17" s="34"/>
      <c r="AH17" s="34"/>
      <c r="AI17" s="34"/>
      <c r="AJ17" s="11">
        <f t="shared" si="2"/>
        <v>1</v>
      </c>
      <c r="AK17" s="202">
        <f t="shared" si="3"/>
        <v>0</v>
      </c>
      <c r="AL17" s="202">
        <f t="shared" si="4"/>
        <v>0</v>
      </c>
    </row>
    <row r="18" spans="1:38" s="15" customFormat="1" ht="23.1" customHeight="1">
      <c r="A18" s="23">
        <v>12</v>
      </c>
      <c r="B18" s="23"/>
      <c r="C18" s="196" t="s">
        <v>507</v>
      </c>
      <c r="D18" s="197" t="s">
        <v>11</v>
      </c>
      <c r="E18" s="204"/>
      <c r="F18" s="36"/>
      <c r="G18" s="34"/>
      <c r="H18" s="34"/>
      <c r="I18" s="36"/>
      <c r="J18" s="34"/>
      <c r="K18" s="34"/>
      <c r="L18" s="34"/>
      <c r="M18" s="34"/>
      <c r="N18" s="34"/>
      <c r="O18" s="36"/>
      <c r="P18" s="204" t="s">
        <v>6</v>
      </c>
      <c r="Q18" s="34"/>
      <c r="R18" s="34"/>
      <c r="S18" s="34"/>
      <c r="T18" s="355"/>
      <c r="U18" s="34"/>
      <c r="V18" s="36"/>
      <c r="W18" s="36"/>
      <c r="X18" s="36"/>
      <c r="Y18" s="34"/>
      <c r="Z18" s="34"/>
      <c r="AA18" s="34"/>
      <c r="AB18" s="34"/>
      <c r="AC18" s="34"/>
      <c r="AD18" s="36"/>
      <c r="AE18" s="34"/>
      <c r="AF18" s="34"/>
      <c r="AG18" s="34"/>
      <c r="AH18" s="34"/>
      <c r="AI18" s="34"/>
      <c r="AJ18" s="11">
        <f t="shared" si="2"/>
        <v>1</v>
      </c>
      <c r="AK18" s="202">
        <f t="shared" si="3"/>
        <v>0</v>
      </c>
      <c r="AL18" s="202">
        <f t="shared" si="4"/>
        <v>0</v>
      </c>
    </row>
    <row r="19" spans="1:38" s="15" customFormat="1" ht="23.1" customHeight="1">
      <c r="A19" s="23">
        <v>13</v>
      </c>
      <c r="B19" s="23"/>
      <c r="C19" s="196" t="s">
        <v>493</v>
      </c>
      <c r="D19" s="197" t="s">
        <v>32</v>
      </c>
      <c r="E19" s="204"/>
      <c r="F19" s="36"/>
      <c r="G19" s="34"/>
      <c r="H19" s="34"/>
      <c r="I19" s="36"/>
      <c r="J19" s="34"/>
      <c r="K19" s="34"/>
      <c r="L19" s="34"/>
      <c r="M19" s="34"/>
      <c r="N19" s="34"/>
      <c r="O19" s="36"/>
      <c r="P19" s="204"/>
      <c r="Q19" s="34"/>
      <c r="R19" s="34"/>
      <c r="S19" s="34"/>
      <c r="T19" s="354"/>
      <c r="U19" s="34"/>
      <c r="V19" s="36"/>
      <c r="W19" s="36"/>
      <c r="X19" s="36"/>
      <c r="Y19" s="34"/>
      <c r="Z19" s="34"/>
      <c r="AA19" s="34"/>
      <c r="AB19" s="34"/>
      <c r="AC19" s="34"/>
      <c r="AD19" s="36"/>
      <c r="AE19" s="34"/>
      <c r="AF19" s="34"/>
      <c r="AG19" s="34"/>
      <c r="AH19" s="34"/>
      <c r="AI19" s="34"/>
      <c r="AJ19" s="11">
        <f t="shared" si="2"/>
        <v>0</v>
      </c>
      <c r="AK19" s="202">
        <f t="shared" si="3"/>
        <v>0</v>
      </c>
      <c r="AL19" s="202">
        <f t="shared" si="4"/>
        <v>0</v>
      </c>
    </row>
    <row r="20" spans="1:38" s="15" customFormat="1" ht="23.1" customHeight="1">
      <c r="A20" s="23">
        <v>14</v>
      </c>
      <c r="B20" s="23"/>
      <c r="C20" s="196" t="s">
        <v>494</v>
      </c>
      <c r="D20" s="197" t="s">
        <v>26</v>
      </c>
      <c r="E20" s="204"/>
      <c r="F20" s="36"/>
      <c r="G20" s="34"/>
      <c r="H20" s="34"/>
      <c r="I20" s="36"/>
      <c r="J20" s="34"/>
      <c r="K20" s="34"/>
      <c r="L20" s="34"/>
      <c r="M20" s="34"/>
      <c r="N20" s="34"/>
      <c r="O20" s="36"/>
      <c r="P20" s="204" t="s">
        <v>6</v>
      </c>
      <c r="Q20" s="34"/>
      <c r="R20" s="34"/>
      <c r="S20" s="34"/>
      <c r="T20" s="354"/>
      <c r="U20" s="34"/>
      <c r="V20" s="36"/>
      <c r="W20" s="36"/>
      <c r="X20" s="36"/>
      <c r="Y20" s="34"/>
      <c r="Z20" s="34"/>
      <c r="AA20" s="34"/>
      <c r="AB20" s="34"/>
      <c r="AC20" s="34"/>
      <c r="AD20" s="36"/>
      <c r="AE20" s="34"/>
      <c r="AF20" s="34"/>
      <c r="AG20" s="34"/>
      <c r="AH20" s="34"/>
      <c r="AI20" s="34"/>
      <c r="AJ20" s="11">
        <f t="shared" si="2"/>
        <v>1</v>
      </c>
      <c r="AK20" s="202">
        <f t="shared" si="3"/>
        <v>0</v>
      </c>
      <c r="AL20" s="202">
        <f t="shared" si="4"/>
        <v>0</v>
      </c>
    </row>
    <row r="21" spans="1:38" s="15" customFormat="1" ht="23.1" customHeight="1">
      <c r="A21" s="23">
        <v>15</v>
      </c>
      <c r="B21" s="23"/>
      <c r="C21" s="196" t="s">
        <v>495</v>
      </c>
      <c r="D21" s="197" t="s">
        <v>100</v>
      </c>
      <c r="E21" s="204"/>
      <c r="F21" s="36"/>
      <c r="G21" s="34"/>
      <c r="H21" s="34"/>
      <c r="I21" s="36"/>
      <c r="J21" s="34"/>
      <c r="K21" s="34"/>
      <c r="L21" s="34"/>
      <c r="M21" s="34"/>
      <c r="N21" s="34"/>
      <c r="O21" s="36"/>
      <c r="P21" s="204" t="s">
        <v>6</v>
      </c>
      <c r="Q21" s="34"/>
      <c r="R21" s="34"/>
      <c r="S21" s="34"/>
      <c r="T21" s="355" t="s">
        <v>6</v>
      </c>
      <c r="U21" s="34"/>
      <c r="V21" s="36"/>
      <c r="W21" s="36"/>
      <c r="X21" s="36"/>
      <c r="Y21" s="34"/>
      <c r="Z21" s="34"/>
      <c r="AA21" s="34"/>
      <c r="AB21" s="34"/>
      <c r="AC21" s="34"/>
      <c r="AD21" s="36"/>
      <c r="AE21" s="34"/>
      <c r="AF21" s="34"/>
      <c r="AG21" s="34"/>
      <c r="AH21" s="34"/>
      <c r="AI21" s="34"/>
      <c r="AJ21" s="11">
        <f t="shared" si="2"/>
        <v>2</v>
      </c>
      <c r="AK21" s="202">
        <f t="shared" si="3"/>
        <v>0</v>
      </c>
      <c r="AL21" s="202">
        <f t="shared" si="4"/>
        <v>0</v>
      </c>
    </row>
    <row r="22" spans="1:38" s="15" customFormat="1" ht="23.1" customHeight="1">
      <c r="A22" s="23">
        <v>16</v>
      </c>
      <c r="B22" s="23"/>
      <c r="C22" s="196" t="s">
        <v>496</v>
      </c>
      <c r="D22" s="197" t="s">
        <v>16</v>
      </c>
      <c r="E22" s="204"/>
      <c r="F22" s="36"/>
      <c r="G22" s="34"/>
      <c r="H22" s="34"/>
      <c r="I22" s="36"/>
      <c r="J22" s="34"/>
      <c r="K22" s="34"/>
      <c r="L22" s="34"/>
      <c r="M22" s="34"/>
      <c r="N22" s="34"/>
      <c r="O22" s="36"/>
      <c r="P22" s="204"/>
      <c r="Q22" s="34"/>
      <c r="R22" s="34"/>
      <c r="S22" s="34"/>
      <c r="T22" s="354" t="s">
        <v>6</v>
      </c>
      <c r="U22" s="34"/>
      <c r="V22" s="36"/>
      <c r="W22" s="36"/>
      <c r="X22" s="36"/>
      <c r="Y22" s="34"/>
      <c r="Z22" s="34"/>
      <c r="AA22" s="34"/>
      <c r="AB22" s="34"/>
      <c r="AC22" s="34"/>
      <c r="AD22" s="36"/>
      <c r="AE22" s="34"/>
      <c r="AF22" s="34"/>
      <c r="AG22" s="34"/>
      <c r="AH22" s="34"/>
      <c r="AI22" s="34"/>
      <c r="AJ22" s="11">
        <f t="shared" si="2"/>
        <v>1</v>
      </c>
      <c r="AK22" s="202">
        <f t="shared" si="3"/>
        <v>0</v>
      </c>
      <c r="AL22" s="202">
        <f t="shared" si="4"/>
        <v>0</v>
      </c>
    </row>
    <row r="23" spans="1:38" s="15" customFormat="1" ht="23.1" customHeight="1">
      <c r="A23" s="23">
        <v>17</v>
      </c>
      <c r="B23" s="23"/>
      <c r="C23" s="196" t="s">
        <v>497</v>
      </c>
      <c r="D23" s="197" t="s">
        <v>156</v>
      </c>
      <c r="E23" s="204"/>
      <c r="F23" s="36"/>
      <c r="G23" s="34"/>
      <c r="H23" s="34"/>
      <c r="I23" s="36"/>
      <c r="J23" s="34"/>
      <c r="K23" s="34"/>
      <c r="L23" s="34"/>
      <c r="M23" s="34"/>
      <c r="N23" s="34"/>
      <c r="O23" s="36"/>
      <c r="P23" s="204" t="s">
        <v>6</v>
      </c>
      <c r="Q23" s="34"/>
      <c r="R23" s="34" t="s">
        <v>6</v>
      </c>
      <c r="S23" s="34"/>
      <c r="T23" s="354"/>
      <c r="U23" s="34"/>
      <c r="V23" s="36"/>
      <c r="W23" s="36"/>
      <c r="X23" s="36"/>
      <c r="Y23" s="34"/>
      <c r="Z23" s="34"/>
      <c r="AA23" s="34"/>
      <c r="AB23" s="34"/>
      <c r="AC23" s="34"/>
      <c r="AD23" s="36"/>
      <c r="AE23" s="34"/>
      <c r="AF23" s="34"/>
      <c r="AG23" s="34"/>
      <c r="AH23" s="34"/>
      <c r="AI23" s="34"/>
      <c r="AJ23" s="11">
        <f t="shared" si="2"/>
        <v>2</v>
      </c>
      <c r="AK23" s="202">
        <f t="shared" si="3"/>
        <v>0</v>
      </c>
      <c r="AL23" s="202">
        <f t="shared" si="4"/>
        <v>0</v>
      </c>
    </row>
    <row r="24" spans="1:38" s="15" customFormat="1" ht="23.1" customHeight="1">
      <c r="A24" s="23">
        <v>18</v>
      </c>
      <c r="B24" s="23"/>
      <c r="C24" s="196" t="s">
        <v>498</v>
      </c>
      <c r="D24" s="197" t="s">
        <v>43</v>
      </c>
      <c r="E24" s="204"/>
      <c r="F24" s="36"/>
      <c r="G24" s="34"/>
      <c r="H24" s="34"/>
      <c r="I24" s="36"/>
      <c r="J24" s="34"/>
      <c r="K24" s="34"/>
      <c r="L24" s="34"/>
      <c r="M24" s="34"/>
      <c r="N24" s="34"/>
      <c r="O24" s="36"/>
      <c r="P24" s="204" t="s">
        <v>6</v>
      </c>
      <c r="Q24" s="34"/>
      <c r="R24" s="34" t="s">
        <v>6</v>
      </c>
      <c r="S24" s="34"/>
      <c r="T24" s="355" t="s">
        <v>6</v>
      </c>
      <c r="U24" s="34"/>
      <c r="V24" s="36"/>
      <c r="W24" s="36"/>
      <c r="X24" s="36"/>
      <c r="Y24" s="34"/>
      <c r="Z24" s="34"/>
      <c r="AA24" s="34"/>
      <c r="AB24" s="34"/>
      <c r="AC24" s="34"/>
      <c r="AD24" s="36"/>
      <c r="AE24" s="34"/>
      <c r="AF24" s="34"/>
      <c r="AG24" s="34"/>
      <c r="AH24" s="34"/>
      <c r="AI24" s="34"/>
      <c r="AJ24" s="11">
        <f t="shared" si="2"/>
        <v>3</v>
      </c>
      <c r="AK24" s="202">
        <f t="shared" si="3"/>
        <v>0</v>
      </c>
      <c r="AL24" s="202">
        <f t="shared" si="4"/>
        <v>0</v>
      </c>
    </row>
    <row r="25" spans="1:38" s="15" customFormat="1" ht="23.1" customHeight="1">
      <c r="A25" s="23">
        <v>19</v>
      </c>
      <c r="B25" s="23"/>
      <c r="C25" s="196" t="s">
        <v>45</v>
      </c>
      <c r="D25" s="197" t="s">
        <v>499</v>
      </c>
      <c r="E25" s="204"/>
      <c r="F25" s="36"/>
      <c r="G25" s="34"/>
      <c r="H25" s="34"/>
      <c r="I25" s="36"/>
      <c r="J25" s="34"/>
      <c r="K25" s="34"/>
      <c r="L25" s="34"/>
      <c r="M25" s="34"/>
      <c r="N25" s="34"/>
      <c r="O25" s="36"/>
      <c r="P25" s="204"/>
      <c r="Q25" s="34"/>
      <c r="R25" s="34"/>
      <c r="S25" s="34"/>
      <c r="T25" s="355"/>
      <c r="U25" s="34"/>
      <c r="V25" s="36"/>
      <c r="W25" s="36"/>
      <c r="X25" s="36"/>
      <c r="Y25" s="34"/>
      <c r="Z25" s="34"/>
      <c r="AA25" s="34"/>
      <c r="AB25" s="34"/>
      <c r="AC25" s="34"/>
      <c r="AD25" s="36"/>
      <c r="AE25" s="34"/>
      <c r="AF25" s="34"/>
      <c r="AG25" s="34"/>
      <c r="AH25" s="34"/>
      <c r="AI25" s="34"/>
      <c r="AJ25" s="11">
        <f t="shared" si="2"/>
        <v>0</v>
      </c>
      <c r="AK25" s="202">
        <f t="shared" si="3"/>
        <v>0</v>
      </c>
      <c r="AL25" s="202">
        <f t="shared" si="4"/>
        <v>0</v>
      </c>
    </row>
    <row r="26" spans="1:38" s="15" customFormat="1" ht="23.1" customHeight="1">
      <c r="A26" s="23">
        <v>20</v>
      </c>
      <c r="B26" s="23"/>
      <c r="C26" s="196" t="s">
        <v>343</v>
      </c>
      <c r="D26" s="197" t="s">
        <v>108</v>
      </c>
      <c r="E26" s="204"/>
      <c r="F26" s="36"/>
      <c r="G26" s="34"/>
      <c r="H26" s="34"/>
      <c r="I26" s="36"/>
      <c r="J26" s="34"/>
      <c r="K26" s="34"/>
      <c r="L26" s="34"/>
      <c r="M26" s="34"/>
      <c r="N26" s="34"/>
      <c r="O26" s="36"/>
      <c r="P26" s="204"/>
      <c r="Q26" s="34"/>
      <c r="R26" s="34" t="s">
        <v>6</v>
      </c>
      <c r="S26" s="34"/>
      <c r="T26" s="355"/>
      <c r="U26" s="34"/>
      <c r="V26" s="36"/>
      <c r="W26" s="36"/>
      <c r="X26" s="36"/>
      <c r="Y26" s="34"/>
      <c r="Z26" s="34"/>
      <c r="AA26" s="34"/>
      <c r="AB26" s="34"/>
      <c r="AC26" s="34"/>
      <c r="AD26" s="36"/>
      <c r="AE26" s="34"/>
      <c r="AF26" s="34"/>
      <c r="AG26" s="34"/>
      <c r="AH26" s="34"/>
      <c r="AI26" s="34"/>
      <c r="AJ26" s="11">
        <f t="shared" si="2"/>
        <v>1</v>
      </c>
      <c r="AK26" s="202">
        <f t="shared" si="3"/>
        <v>0</v>
      </c>
      <c r="AL26" s="202">
        <f t="shared" si="4"/>
        <v>0</v>
      </c>
    </row>
    <row r="27" spans="1:38" s="15" customFormat="1" ht="23.1" customHeight="1">
      <c r="A27" s="23">
        <v>21</v>
      </c>
      <c r="B27" s="23"/>
      <c r="C27" s="196" t="s">
        <v>500</v>
      </c>
      <c r="D27" s="197" t="s">
        <v>51</v>
      </c>
      <c r="E27" s="204"/>
      <c r="F27" s="36"/>
      <c r="G27" s="34"/>
      <c r="H27" s="34"/>
      <c r="I27" s="36"/>
      <c r="J27" s="34"/>
      <c r="K27" s="34"/>
      <c r="L27" s="34"/>
      <c r="M27" s="34"/>
      <c r="N27" s="34"/>
      <c r="O27" s="36"/>
      <c r="P27" s="204"/>
      <c r="Q27" s="34"/>
      <c r="R27" s="34"/>
      <c r="S27" s="34"/>
      <c r="T27" s="355"/>
      <c r="U27" s="34"/>
      <c r="V27" s="36"/>
      <c r="W27" s="36"/>
      <c r="X27" s="36"/>
      <c r="Y27" s="34"/>
      <c r="Z27" s="34"/>
      <c r="AA27" s="34"/>
      <c r="AB27" s="34"/>
      <c r="AC27" s="34"/>
      <c r="AD27" s="36"/>
      <c r="AE27" s="34"/>
      <c r="AF27" s="34"/>
      <c r="AG27" s="34"/>
      <c r="AH27" s="34"/>
      <c r="AI27" s="34"/>
      <c r="AJ27" s="11">
        <f t="shared" si="2"/>
        <v>0</v>
      </c>
      <c r="AK27" s="202">
        <f t="shared" si="3"/>
        <v>0</v>
      </c>
      <c r="AL27" s="202">
        <f t="shared" si="4"/>
        <v>0</v>
      </c>
    </row>
    <row r="28" spans="1:38" s="15" customFormat="1" ht="23.1" customHeight="1">
      <c r="A28" s="23">
        <v>22</v>
      </c>
      <c r="B28" s="23"/>
      <c r="C28" s="196" t="s">
        <v>501</v>
      </c>
      <c r="D28" s="197" t="s">
        <v>9</v>
      </c>
      <c r="E28" s="204"/>
      <c r="F28" s="36"/>
      <c r="G28" s="34"/>
      <c r="H28" s="34"/>
      <c r="I28" s="36"/>
      <c r="J28" s="34"/>
      <c r="K28" s="34"/>
      <c r="L28" s="34"/>
      <c r="M28" s="34"/>
      <c r="N28" s="34"/>
      <c r="O28" s="36"/>
      <c r="P28" s="204"/>
      <c r="Q28" s="34"/>
      <c r="R28" s="34"/>
      <c r="S28" s="34"/>
      <c r="T28" s="355"/>
      <c r="U28" s="34"/>
      <c r="V28" s="36"/>
      <c r="W28" s="36"/>
      <c r="X28" s="36"/>
      <c r="Y28" s="34"/>
      <c r="Z28" s="34"/>
      <c r="AA28" s="34"/>
      <c r="AB28" s="34"/>
      <c r="AC28" s="34"/>
      <c r="AD28" s="36"/>
      <c r="AE28" s="34"/>
      <c r="AF28" s="34"/>
      <c r="AG28" s="34"/>
      <c r="AH28" s="34"/>
      <c r="AI28" s="34"/>
      <c r="AJ28" s="11">
        <f t="shared" si="2"/>
        <v>0</v>
      </c>
      <c r="AK28" s="202">
        <f t="shared" si="3"/>
        <v>0</v>
      </c>
      <c r="AL28" s="202">
        <f t="shared" si="4"/>
        <v>0</v>
      </c>
    </row>
    <row r="29" spans="1:38" s="15" customFormat="1" ht="23.1" customHeight="1">
      <c r="A29" s="23">
        <v>23</v>
      </c>
      <c r="B29" s="23"/>
      <c r="C29" s="196" t="s">
        <v>502</v>
      </c>
      <c r="D29" s="197" t="s">
        <v>104</v>
      </c>
      <c r="E29" s="204"/>
      <c r="F29" s="36"/>
      <c r="G29" s="34"/>
      <c r="H29" s="34"/>
      <c r="I29" s="36"/>
      <c r="J29" s="34"/>
      <c r="K29" s="34"/>
      <c r="L29" s="34"/>
      <c r="M29" s="34"/>
      <c r="N29" s="34"/>
      <c r="O29" s="36"/>
      <c r="P29" s="204"/>
      <c r="Q29" s="34"/>
      <c r="R29" s="34"/>
      <c r="S29" s="34"/>
      <c r="T29" s="355"/>
      <c r="U29" s="34"/>
      <c r="V29" s="36"/>
      <c r="W29" s="36"/>
      <c r="X29" s="36"/>
      <c r="Y29" s="34"/>
      <c r="Z29" s="34"/>
      <c r="AA29" s="34"/>
      <c r="AB29" s="34"/>
      <c r="AC29" s="34"/>
      <c r="AD29" s="36"/>
      <c r="AE29" s="34"/>
      <c r="AF29" s="34"/>
      <c r="AG29" s="34"/>
      <c r="AH29" s="34"/>
      <c r="AI29" s="34"/>
      <c r="AJ29" s="11">
        <f t="shared" si="2"/>
        <v>0</v>
      </c>
      <c r="AK29" s="202">
        <f t="shared" si="3"/>
        <v>0</v>
      </c>
      <c r="AL29" s="202">
        <f t="shared" si="4"/>
        <v>0</v>
      </c>
    </row>
    <row r="30" spans="1:38" s="15" customFormat="1" ht="23.1" customHeight="1">
      <c r="A30" s="23">
        <v>24</v>
      </c>
      <c r="B30" s="23"/>
      <c r="C30" s="196" t="s">
        <v>300</v>
      </c>
      <c r="D30" s="197" t="s">
        <v>46</v>
      </c>
      <c r="E30" s="204"/>
      <c r="F30" s="36"/>
      <c r="G30" s="34"/>
      <c r="H30" s="34"/>
      <c r="I30" s="36"/>
      <c r="J30" s="34"/>
      <c r="K30" s="34"/>
      <c r="L30" s="34"/>
      <c r="M30" s="34"/>
      <c r="N30" s="34"/>
      <c r="O30" s="36"/>
      <c r="P30" s="204"/>
      <c r="Q30" s="34"/>
      <c r="R30" s="34" t="s">
        <v>6</v>
      </c>
      <c r="S30" s="34"/>
      <c r="T30" s="34" t="s">
        <v>6</v>
      </c>
      <c r="U30" s="34"/>
      <c r="V30" s="36"/>
      <c r="W30" s="36"/>
      <c r="X30" s="36"/>
      <c r="Y30" s="34"/>
      <c r="Z30" s="34"/>
      <c r="AA30" s="34"/>
      <c r="AB30" s="34"/>
      <c r="AC30" s="34"/>
      <c r="AD30" s="36"/>
      <c r="AE30" s="34"/>
      <c r="AF30" s="34"/>
      <c r="AG30" s="34"/>
      <c r="AH30" s="34"/>
      <c r="AI30" s="34"/>
      <c r="AJ30" s="11">
        <f t="shared" si="2"/>
        <v>2</v>
      </c>
      <c r="AK30" s="202">
        <f t="shared" si="3"/>
        <v>0</v>
      </c>
      <c r="AL30" s="202">
        <f t="shared" si="4"/>
        <v>0</v>
      </c>
    </row>
    <row r="31" spans="1:38" s="15" customFormat="1" ht="23.1" customHeight="1">
      <c r="A31" s="23">
        <v>25</v>
      </c>
      <c r="B31" s="23"/>
      <c r="C31" s="196" t="s">
        <v>503</v>
      </c>
      <c r="D31" s="197" t="s">
        <v>37</v>
      </c>
      <c r="E31" s="204"/>
      <c r="F31" s="36"/>
      <c r="G31" s="34"/>
      <c r="H31" s="34"/>
      <c r="I31" s="36"/>
      <c r="J31" s="34"/>
      <c r="K31" s="34"/>
      <c r="L31" s="34"/>
      <c r="M31" s="34"/>
      <c r="N31" s="34"/>
      <c r="O31" s="36"/>
      <c r="P31" s="204"/>
      <c r="Q31" s="34"/>
      <c r="R31" s="34"/>
      <c r="S31" s="34"/>
      <c r="T31" s="34"/>
      <c r="U31" s="34"/>
      <c r="V31" s="36"/>
      <c r="W31" s="36"/>
      <c r="X31" s="36"/>
      <c r="Y31" s="34"/>
      <c r="Z31" s="34"/>
      <c r="AA31" s="34"/>
      <c r="AB31" s="34"/>
      <c r="AC31" s="34"/>
      <c r="AD31" s="36"/>
      <c r="AE31" s="34"/>
      <c r="AF31" s="34"/>
      <c r="AG31" s="34"/>
      <c r="AH31" s="34"/>
      <c r="AI31" s="34"/>
      <c r="AJ31" s="11">
        <f t="shared" si="2"/>
        <v>0</v>
      </c>
      <c r="AK31" s="202">
        <f t="shared" si="3"/>
        <v>0</v>
      </c>
      <c r="AL31" s="202">
        <f t="shared" si="4"/>
        <v>0</v>
      </c>
    </row>
    <row r="32" spans="1:38" s="15" customFormat="1" ht="23.1" customHeight="1">
      <c r="A32" s="23">
        <v>26</v>
      </c>
      <c r="B32" s="23"/>
      <c r="C32" s="196" t="s">
        <v>504</v>
      </c>
      <c r="D32" s="197" t="s">
        <v>505</v>
      </c>
      <c r="E32" s="204"/>
      <c r="F32" s="36"/>
      <c r="G32" s="34"/>
      <c r="H32" s="34"/>
      <c r="I32" s="36"/>
      <c r="J32" s="34"/>
      <c r="K32" s="34"/>
      <c r="L32" s="34"/>
      <c r="M32" s="34"/>
      <c r="N32" s="34"/>
      <c r="O32" s="36"/>
      <c r="P32" s="204"/>
      <c r="Q32" s="34"/>
      <c r="R32" s="34"/>
      <c r="S32" s="34"/>
      <c r="T32" s="34"/>
      <c r="U32" s="34"/>
      <c r="V32" s="36"/>
      <c r="W32" s="36"/>
      <c r="X32" s="36"/>
      <c r="Y32" s="34"/>
      <c r="Z32" s="34"/>
      <c r="AA32" s="34"/>
      <c r="AB32" s="34"/>
      <c r="AC32" s="34"/>
      <c r="AD32" s="36"/>
      <c r="AE32" s="34"/>
      <c r="AF32" s="34"/>
      <c r="AG32" s="34"/>
      <c r="AH32" s="34"/>
      <c r="AI32" s="34"/>
      <c r="AJ32" s="11">
        <f t="shared" si="2"/>
        <v>0</v>
      </c>
      <c r="AK32" s="202">
        <f t="shared" si="3"/>
        <v>0</v>
      </c>
      <c r="AL32" s="202">
        <f t="shared" si="4"/>
        <v>0</v>
      </c>
    </row>
    <row r="33" spans="1:39" s="15" customFormat="1" ht="23.1" customHeight="1">
      <c r="A33" s="23">
        <v>27</v>
      </c>
      <c r="B33" s="23"/>
      <c r="C33" s="196" t="s">
        <v>888</v>
      </c>
      <c r="D33" s="197" t="s">
        <v>53</v>
      </c>
      <c r="E33" s="204"/>
      <c r="F33" s="36"/>
      <c r="G33" s="34"/>
      <c r="H33" s="34"/>
      <c r="I33" s="36"/>
      <c r="J33" s="34"/>
      <c r="K33" s="34"/>
      <c r="L33" s="34"/>
      <c r="M33" s="34"/>
      <c r="N33" s="34"/>
      <c r="O33" s="36"/>
      <c r="P33" s="204"/>
      <c r="Q33" s="34"/>
      <c r="R33" s="34"/>
      <c r="S33" s="34"/>
      <c r="T33" s="34"/>
      <c r="U33" s="34"/>
      <c r="V33" s="36"/>
      <c r="W33" s="36"/>
      <c r="X33" s="36"/>
      <c r="Y33" s="34"/>
      <c r="Z33" s="34"/>
      <c r="AA33" s="34"/>
      <c r="AB33" s="34"/>
      <c r="AC33" s="34"/>
      <c r="AD33" s="36"/>
      <c r="AE33" s="34"/>
      <c r="AF33" s="34"/>
      <c r="AG33" s="34"/>
      <c r="AH33" s="34"/>
      <c r="AI33" s="34"/>
      <c r="AJ33" s="11">
        <f t="shared" si="2"/>
        <v>0</v>
      </c>
      <c r="AK33" s="202">
        <f t="shared" si="3"/>
        <v>0</v>
      </c>
      <c r="AL33" s="202">
        <f t="shared" si="4"/>
        <v>0</v>
      </c>
    </row>
    <row r="34" spans="1:39" s="15" customFormat="1" ht="23.1" customHeight="1">
      <c r="A34" s="23">
        <v>28</v>
      </c>
      <c r="B34" s="23"/>
      <c r="C34" s="196" t="s">
        <v>264</v>
      </c>
      <c r="D34" s="197" t="s">
        <v>110</v>
      </c>
      <c r="E34" s="204"/>
      <c r="F34" s="36"/>
      <c r="G34" s="34"/>
      <c r="H34" s="34"/>
      <c r="I34" s="36"/>
      <c r="J34" s="34"/>
      <c r="K34" s="34"/>
      <c r="L34" s="34"/>
      <c r="M34" s="34"/>
      <c r="N34" s="34"/>
      <c r="O34" s="36"/>
      <c r="P34" s="204"/>
      <c r="Q34" s="34"/>
      <c r="R34" s="34"/>
      <c r="S34" s="34"/>
      <c r="T34" s="34"/>
      <c r="U34" s="34"/>
      <c r="V34" s="36"/>
      <c r="W34" s="36"/>
      <c r="X34" s="36"/>
      <c r="Y34" s="34"/>
      <c r="Z34" s="34"/>
      <c r="AA34" s="34"/>
      <c r="AB34" s="34"/>
      <c r="AC34" s="34"/>
      <c r="AD34" s="36"/>
      <c r="AE34" s="34"/>
      <c r="AF34" s="34"/>
      <c r="AG34" s="34"/>
      <c r="AH34" s="34"/>
      <c r="AI34" s="34"/>
      <c r="AJ34" s="11">
        <f t="shared" si="2"/>
        <v>0</v>
      </c>
      <c r="AK34" s="202">
        <f t="shared" si="3"/>
        <v>0</v>
      </c>
      <c r="AL34" s="202">
        <f t="shared" si="4"/>
        <v>0</v>
      </c>
    </row>
    <row r="35" spans="1:39" s="15" customFormat="1" ht="23.1" customHeight="1">
      <c r="A35" s="23">
        <v>29</v>
      </c>
      <c r="B35" s="23"/>
      <c r="C35" s="196" t="s">
        <v>506</v>
      </c>
      <c r="D35" s="197" t="s">
        <v>58</v>
      </c>
      <c r="E35" s="204"/>
      <c r="F35" s="36"/>
      <c r="G35" s="34"/>
      <c r="H35" s="34"/>
      <c r="I35" s="36"/>
      <c r="J35" s="34"/>
      <c r="K35" s="34"/>
      <c r="L35" s="34"/>
      <c r="M35" s="34"/>
      <c r="N35" s="34"/>
      <c r="O35" s="36"/>
      <c r="P35" s="204"/>
      <c r="Q35" s="34"/>
      <c r="R35" s="34"/>
      <c r="S35" s="34"/>
      <c r="T35" s="34"/>
      <c r="U35" s="34"/>
      <c r="V35" s="36"/>
      <c r="W35" s="36"/>
      <c r="X35" s="36"/>
      <c r="Y35" s="34"/>
      <c r="Z35" s="34"/>
      <c r="AA35" s="34"/>
      <c r="AB35" s="34"/>
      <c r="AC35" s="34"/>
      <c r="AD35" s="36"/>
      <c r="AE35" s="34"/>
      <c r="AF35" s="34"/>
      <c r="AG35" s="34"/>
      <c r="AH35" s="34"/>
      <c r="AI35" s="34"/>
      <c r="AJ35" s="11">
        <f t="shared" si="2"/>
        <v>0</v>
      </c>
      <c r="AK35" s="202">
        <f t="shared" si="3"/>
        <v>0</v>
      </c>
      <c r="AL35" s="202">
        <f t="shared" si="4"/>
        <v>0</v>
      </c>
    </row>
    <row r="36" spans="1:39" s="15" customFormat="1" ht="23.1" customHeight="1">
      <c r="A36" s="23">
        <v>30</v>
      </c>
      <c r="B36" s="23"/>
      <c r="C36" s="196" t="s">
        <v>352</v>
      </c>
      <c r="D36" s="197" t="s">
        <v>47</v>
      </c>
      <c r="E36" s="204"/>
      <c r="F36" s="36"/>
      <c r="G36" s="34"/>
      <c r="H36" s="34"/>
      <c r="I36" s="36"/>
      <c r="J36" s="34"/>
      <c r="K36" s="34"/>
      <c r="L36" s="34"/>
      <c r="M36" s="34"/>
      <c r="N36" s="34"/>
      <c r="O36" s="36"/>
      <c r="P36" s="204" t="s">
        <v>6</v>
      </c>
      <c r="Q36" s="34"/>
      <c r="R36" s="209"/>
      <c r="S36" s="34"/>
      <c r="T36" s="34"/>
      <c r="U36" s="34"/>
      <c r="V36" s="36"/>
      <c r="W36" s="36"/>
      <c r="X36" s="36"/>
      <c r="Y36" s="34"/>
      <c r="Z36" s="34"/>
      <c r="AA36" s="34"/>
      <c r="AB36" s="34"/>
      <c r="AC36" s="34"/>
      <c r="AD36" s="36"/>
      <c r="AE36" s="34"/>
      <c r="AF36" s="34"/>
      <c r="AG36" s="34"/>
      <c r="AH36" s="34"/>
      <c r="AI36" s="34"/>
      <c r="AJ36" s="11">
        <f t="shared" si="2"/>
        <v>1</v>
      </c>
      <c r="AK36" s="202">
        <f t="shared" si="3"/>
        <v>0</v>
      </c>
      <c r="AL36" s="202">
        <f t="shared" si="4"/>
        <v>0</v>
      </c>
    </row>
    <row r="37" spans="1:39" s="15" customFormat="1" ht="23.1" customHeight="1">
      <c r="A37" s="23">
        <v>31</v>
      </c>
      <c r="B37" s="23"/>
      <c r="C37" s="196" t="s">
        <v>123</v>
      </c>
      <c r="D37" s="197" t="s">
        <v>48</v>
      </c>
      <c r="E37" s="204"/>
      <c r="F37" s="36"/>
      <c r="G37" s="34"/>
      <c r="H37" s="34"/>
      <c r="I37" s="36"/>
      <c r="J37" s="34"/>
      <c r="K37" s="34"/>
      <c r="L37" s="34"/>
      <c r="M37" s="34"/>
      <c r="N37" s="34"/>
      <c r="O37" s="36"/>
      <c r="P37" s="204" t="s">
        <v>6</v>
      </c>
      <c r="Q37" s="34"/>
      <c r="R37" s="34"/>
      <c r="S37" s="34"/>
      <c r="T37" s="34"/>
      <c r="U37" s="34"/>
      <c r="V37" s="36"/>
      <c r="W37" s="36"/>
      <c r="X37" s="36"/>
      <c r="Y37" s="34"/>
      <c r="Z37" s="34"/>
      <c r="AA37" s="34"/>
      <c r="AB37" s="34"/>
      <c r="AC37" s="34"/>
      <c r="AD37" s="36"/>
      <c r="AE37" s="34"/>
      <c r="AF37" s="34"/>
      <c r="AG37" s="34"/>
      <c r="AH37" s="34"/>
      <c r="AI37" s="34"/>
      <c r="AJ37" s="11">
        <f t="shared" si="2"/>
        <v>1</v>
      </c>
      <c r="AK37" s="202">
        <f t="shared" si="3"/>
        <v>0</v>
      </c>
      <c r="AL37" s="202">
        <f t="shared" si="4"/>
        <v>0</v>
      </c>
    </row>
    <row r="38" spans="1:39" s="15" customFormat="1" ht="23.1" customHeight="1">
      <c r="A38" s="23">
        <v>32</v>
      </c>
      <c r="B38" s="23"/>
      <c r="C38" s="196" t="s">
        <v>293</v>
      </c>
      <c r="D38" s="197" t="s">
        <v>48</v>
      </c>
      <c r="E38" s="204"/>
      <c r="F38" s="36"/>
      <c r="G38" s="34"/>
      <c r="H38" s="34"/>
      <c r="I38" s="36"/>
      <c r="J38" s="34"/>
      <c r="K38" s="34"/>
      <c r="L38" s="34"/>
      <c r="M38" s="34"/>
      <c r="N38" s="34"/>
      <c r="O38" s="36"/>
      <c r="P38" s="204"/>
      <c r="Q38" s="34"/>
      <c r="R38" s="34"/>
      <c r="S38" s="34"/>
      <c r="T38" s="34"/>
      <c r="U38" s="34"/>
      <c r="V38" s="36"/>
      <c r="W38" s="36"/>
      <c r="X38" s="36"/>
      <c r="Y38" s="34"/>
      <c r="Z38" s="34"/>
      <c r="AA38" s="34"/>
      <c r="AB38" s="34"/>
      <c r="AC38" s="34"/>
      <c r="AD38" s="36"/>
      <c r="AE38" s="34"/>
      <c r="AF38" s="34"/>
      <c r="AG38" s="34"/>
      <c r="AH38" s="34"/>
      <c r="AI38" s="34"/>
      <c r="AJ38" s="11">
        <f t="shared" si="2"/>
        <v>0</v>
      </c>
      <c r="AK38" s="202">
        <f t="shared" si="3"/>
        <v>0</v>
      </c>
      <c r="AL38" s="202">
        <f t="shared" si="4"/>
        <v>0</v>
      </c>
    </row>
    <row r="39" spans="1:39" s="15" customFormat="1" ht="23.1" customHeight="1">
      <c r="A39" s="23">
        <v>33</v>
      </c>
      <c r="B39" s="23"/>
      <c r="C39" s="196" t="s">
        <v>153</v>
      </c>
      <c r="D39" s="197" t="s">
        <v>72</v>
      </c>
      <c r="E39" s="204"/>
      <c r="F39" s="36"/>
      <c r="G39" s="34"/>
      <c r="H39" s="34"/>
      <c r="I39" s="36"/>
      <c r="J39" s="34"/>
      <c r="K39" s="34"/>
      <c r="L39" s="34"/>
      <c r="M39" s="34"/>
      <c r="N39" s="34"/>
      <c r="O39" s="36"/>
      <c r="P39" s="204" t="s">
        <v>6</v>
      </c>
      <c r="Q39" s="34"/>
      <c r="R39" s="34"/>
      <c r="S39" s="34"/>
      <c r="T39" s="34"/>
      <c r="U39" s="34"/>
      <c r="V39" s="36"/>
      <c r="W39" s="36"/>
      <c r="X39" s="36"/>
      <c r="Y39" s="34"/>
      <c r="Z39" s="34"/>
      <c r="AA39" s="34"/>
      <c r="AB39" s="34"/>
      <c r="AC39" s="34"/>
      <c r="AD39" s="36"/>
      <c r="AE39" s="34"/>
      <c r="AF39" s="34"/>
      <c r="AG39" s="34"/>
      <c r="AH39" s="34"/>
      <c r="AI39" s="34"/>
      <c r="AJ39" s="11">
        <f t="shared" si="2"/>
        <v>1</v>
      </c>
      <c r="AK39" s="202">
        <f t="shared" si="3"/>
        <v>0</v>
      </c>
      <c r="AL39" s="202">
        <f t="shared" si="4"/>
        <v>0</v>
      </c>
    </row>
    <row r="40" spans="1:39" s="15" customFormat="1" ht="23.1" customHeight="1">
      <c r="A40" s="23"/>
      <c r="B40" s="23"/>
      <c r="C40" s="196"/>
      <c r="D40" s="197"/>
      <c r="E40" s="204"/>
      <c r="F40" s="36"/>
      <c r="G40" s="34"/>
      <c r="H40" s="34"/>
      <c r="I40" s="36"/>
      <c r="J40" s="34"/>
      <c r="K40" s="34"/>
      <c r="L40" s="34"/>
      <c r="M40" s="34"/>
      <c r="N40" s="34"/>
      <c r="O40" s="36"/>
      <c r="P40" s="204"/>
      <c r="Q40" s="34"/>
      <c r="R40" s="34"/>
      <c r="S40" s="34"/>
      <c r="T40" s="34"/>
      <c r="U40" s="34"/>
      <c r="V40" s="36"/>
      <c r="W40" s="36"/>
      <c r="X40" s="36"/>
      <c r="Y40" s="34"/>
      <c r="Z40" s="34"/>
      <c r="AA40" s="34"/>
      <c r="AB40" s="34"/>
      <c r="AC40" s="34"/>
      <c r="AD40" s="36"/>
      <c r="AE40" s="34"/>
      <c r="AF40" s="34"/>
      <c r="AG40" s="34"/>
      <c r="AH40" s="34"/>
      <c r="AI40" s="34"/>
      <c r="AJ40" s="11">
        <f t="shared" si="2"/>
        <v>0</v>
      </c>
      <c r="AK40" s="202">
        <f t="shared" si="3"/>
        <v>0</v>
      </c>
      <c r="AL40" s="202">
        <f t="shared" si="4"/>
        <v>0</v>
      </c>
    </row>
    <row r="41" spans="1:39" s="15" customFormat="1" ht="23.1" customHeight="1">
      <c r="A41" s="314" t="s">
        <v>10</v>
      </c>
      <c r="B41" s="314"/>
      <c r="C41" s="314"/>
      <c r="D41" s="314"/>
      <c r="E41" s="314"/>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4"/>
      <c r="AD41" s="314"/>
      <c r="AE41" s="314"/>
      <c r="AF41" s="314"/>
      <c r="AG41" s="314"/>
      <c r="AH41" s="314"/>
      <c r="AI41" s="314"/>
      <c r="AJ41" s="11">
        <f>SUM(AJ7:AJ40)</f>
        <v>28</v>
      </c>
      <c r="AK41" s="11">
        <f>SUM(AK7:AK40)</f>
        <v>0</v>
      </c>
      <c r="AL41" s="11">
        <f>SUM(AL7:AL40)</f>
        <v>0</v>
      </c>
      <c r="AM41" s="14"/>
    </row>
    <row r="42" spans="1:39" s="15" customFormat="1" ht="23.1" customHeight="1">
      <c r="A42" s="290" t="s">
        <v>255</v>
      </c>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291"/>
      <c r="AL42" s="292"/>
    </row>
    <row r="43" spans="1:39">
      <c r="C43" s="54"/>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row>
    <row r="44" spans="1:39">
      <c r="C44" s="289"/>
      <c r="D44" s="28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row>
    <row r="45" spans="1:39">
      <c r="C45" s="289"/>
      <c r="D45" s="289"/>
      <c r="E45" s="289"/>
      <c r="F45" s="289"/>
      <c r="G45" s="28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row>
    <row r="46" spans="1:39">
      <c r="C46" s="289"/>
      <c r="D46" s="289"/>
      <c r="E46" s="28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row>
    <row r="47" spans="1:39">
      <c r="C47" s="289"/>
      <c r="D47" s="28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row>
  </sheetData>
  <mergeCells count="21">
    <mergeCell ref="A41:AI41"/>
    <mergeCell ref="I4:L4"/>
    <mergeCell ref="M4:N4"/>
    <mergeCell ref="O4:Q4"/>
    <mergeCell ref="R4:T4"/>
    <mergeCell ref="AL5:AL6"/>
    <mergeCell ref="A5:A6"/>
    <mergeCell ref="B5:B6"/>
    <mergeCell ref="C5:D6"/>
    <mergeCell ref="AJ5:AJ6"/>
    <mergeCell ref="AK5:AK6"/>
    <mergeCell ref="A1:P1"/>
    <mergeCell ref="Q1:AL1"/>
    <mergeCell ref="A2:P2"/>
    <mergeCell ref="Q2:AL2"/>
    <mergeCell ref="A3:AL3"/>
    <mergeCell ref="C47:D47"/>
    <mergeCell ref="C46:E46"/>
    <mergeCell ref="A42:AL42"/>
    <mergeCell ref="C44:D44"/>
    <mergeCell ref="C45:G45"/>
  </mergeCells>
  <conditionalFormatting sqref="E6:AI6 E38:AI40 E9:Q37 S7:AI14 E7:O8 Q7:Q8 S30:AI37 S15:S29 U15:AI29">
    <cfRule type="expression" dxfId="76" priority="5">
      <formula>IF(E$6="CN",1,0)</formula>
    </cfRule>
  </conditionalFormatting>
  <conditionalFormatting sqref="R7:R37">
    <cfRule type="expression" dxfId="75" priority="3">
      <formula>IF(R$6="CN",1,0)</formula>
    </cfRule>
  </conditionalFormatting>
  <conditionalFormatting sqref="P7:P8">
    <cfRule type="expression" dxfId="74" priority="2">
      <formula>IF(P$6="CN",1,0)</formula>
    </cfRule>
  </conditionalFormatting>
  <conditionalFormatting sqref="T15:T29">
    <cfRule type="expression" dxfId="1" priority="1">
      <formula>IF(T$6="CN",1,0)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7" id="{362F6C02-E12B-4F52-8C38-ED52D15CC5DD}">
            <xm:f>IF(BHST21.1!E$6="CN",1,0)</xm:f>
            <x14:dxf>
              <fill>
                <patternFill>
                  <bgColor theme="8" tint="0.59996337778862885"/>
                </patternFill>
              </fill>
            </x14:dxf>
          </x14:cfRule>
          <xm:sqref>E6:AI6</xm:sqref>
        </x14:conditionalFormatting>
        <x14:conditionalFormatting xmlns:xm="http://schemas.microsoft.com/office/excel/2006/main">
          <x14:cfRule type="expression" priority="6" id="{AB918251-97A9-4AE8-91DA-153072960223}">
            <xm:f>IF(BHST21.1!E$6="CN",1,0)</xm:f>
            <x14:dxf>
              <fill>
                <patternFill>
                  <bgColor theme="8" tint="0.79998168889431442"/>
                </patternFill>
              </fill>
            </x14:dxf>
          </x14:cfRule>
          <xm:sqref>E6:AI6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workbookViewId="0"/>
  </sheetViews>
  <sheetFormatPr defaultRowHeight="15.7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1"/>
  <sheetViews>
    <sheetView topLeftCell="A25" workbookViewId="0">
      <selection activeCell="T36" sqref="T36"/>
    </sheetView>
  </sheetViews>
  <sheetFormatPr defaultRowHeight="15.75"/>
  <cols>
    <col min="1" max="1" width="6.83203125" customWidth="1"/>
    <col min="2" max="2" width="16.6640625" customWidth="1"/>
    <col min="3" max="3" width="22.5" customWidth="1"/>
    <col min="4" max="4" width="11" customWidth="1"/>
    <col min="5" max="35" width="4.1640625" customWidth="1"/>
    <col min="36" max="38" width="6" customWidth="1"/>
    <col min="39" max="39" width="10.83203125" customWidth="1"/>
    <col min="40" max="40" width="12.1640625" customWidth="1"/>
    <col min="41" max="41" width="10.83203125" customWidth="1"/>
  </cols>
  <sheetData>
    <row r="1" spans="1:41" s="14" customFormat="1" ht="18">
      <c r="A1" s="293" t="s">
        <v>0</v>
      </c>
      <c r="B1" s="293"/>
      <c r="C1" s="293"/>
      <c r="D1" s="293"/>
      <c r="E1" s="293"/>
      <c r="F1" s="293"/>
      <c r="G1" s="293"/>
      <c r="H1" s="293"/>
      <c r="I1" s="293"/>
      <c r="J1" s="293"/>
      <c r="K1" s="293"/>
      <c r="L1" s="293"/>
      <c r="M1" s="293"/>
      <c r="N1" s="293"/>
      <c r="O1" s="293"/>
      <c r="P1" s="293"/>
      <c r="Q1" s="294" t="s">
        <v>1</v>
      </c>
      <c r="R1" s="294"/>
      <c r="S1" s="294"/>
      <c r="T1" s="294"/>
      <c r="U1" s="294"/>
      <c r="V1" s="294"/>
      <c r="W1" s="294"/>
      <c r="X1" s="294"/>
      <c r="Y1" s="294"/>
      <c r="Z1" s="294"/>
      <c r="AA1" s="294"/>
      <c r="AB1" s="294"/>
      <c r="AC1" s="294"/>
      <c r="AD1" s="294"/>
      <c r="AE1" s="294"/>
      <c r="AF1" s="294"/>
      <c r="AG1" s="294"/>
      <c r="AH1" s="294"/>
      <c r="AI1" s="294"/>
      <c r="AJ1" s="294"/>
      <c r="AK1" s="294"/>
      <c r="AL1" s="294"/>
    </row>
    <row r="2" spans="1:41" s="14" customFormat="1" ht="18">
      <c r="A2" s="294" t="s">
        <v>131</v>
      </c>
      <c r="B2" s="294"/>
      <c r="C2" s="294"/>
      <c r="D2" s="294"/>
      <c r="E2" s="294"/>
      <c r="F2" s="294"/>
      <c r="G2" s="294"/>
      <c r="H2" s="294"/>
      <c r="I2" s="294"/>
      <c r="J2" s="294"/>
      <c r="K2" s="294"/>
      <c r="L2" s="294"/>
      <c r="M2" s="294"/>
      <c r="N2" s="294"/>
      <c r="O2" s="294"/>
      <c r="P2" s="294"/>
      <c r="Q2" s="294" t="s">
        <v>2</v>
      </c>
      <c r="R2" s="294"/>
      <c r="S2" s="294"/>
      <c r="T2" s="294"/>
      <c r="U2" s="294"/>
      <c r="V2" s="294"/>
      <c r="W2" s="294"/>
      <c r="X2" s="294"/>
      <c r="Y2" s="294"/>
      <c r="Z2" s="294"/>
      <c r="AA2" s="294"/>
      <c r="AB2" s="294"/>
      <c r="AC2" s="294"/>
      <c r="AD2" s="294"/>
      <c r="AE2" s="294"/>
      <c r="AF2" s="294"/>
      <c r="AG2" s="294"/>
      <c r="AH2" s="294"/>
      <c r="AI2" s="294"/>
      <c r="AJ2" s="294"/>
      <c r="AK2" s="294"/>
      <c r="AL2" s="294"/>
    </row>
    <row r="3" spans="1:41" s="14" customFormat="1" ht="22.5">
      <c r="A3" s="295" t="s">
        <v>533</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row>
    <row r="4" spans="1:41" s="14" customFormat="1" ht="31.5" customHeight="1">
      <c r="B4" s="106"/>
      <c r="C4" s="106"/>
      <c r="D4" s="106"/>
      <c r="E4" s="106" t="s">
        <v>171</v>
      </c>
      <c r="F4" s="106" t="s">
        <v>171</v>
      </c>
      <c r="G4" s="106"/>
      <c r="H4" s="106"/>
      <c r="I4" s="296" t="s">
        <v>251</v>
      </c>
      <c r="J4" s="296"/>
      <c r="K4" s="296"/>
      <c r="L4" s="296"/>
      <c r="M4" s="296">
        <v>10</v>
      </c>
      <c r="N4" s="296"/>
      <c r="O4" s="296" t="s">
        <v>252</v>
      </c>
      <c r="P4" s="296"/>
      <c r="Q4" s="296"/>
      <c r="R4" s="296">
        <v>2021</v>
      </c>
      <c r="S4" s="296"/>
      <c r="T4" s="296"/>
      <c r="U4" s="106"/>
      <c r="V4" s="106"/>
      <c r="W4" s="106"/>
      <c r="X4" s="106"/>
      <c r="Y4" s="106"/>
      <c r="Z4" s="106"/>
      <c r="AA4" s="106"/>
      <c r="AB4" s="106"/>
      <c r="AC4" s="106"/>
      <c r="AD4" s="106"/>
      <c r="AE4" s="106"/>
      <c r="AF4" s="106"/>
      <c r="AG4" s="106"/>
      <c r="AH4" s="106"/>
      <c r="AI4" s="106"/>
      <c r="AJ4" s="106"/>
      <c r="AK4" s="106"/>
      <c r="AL4" s="106"/>
    </row>
    <row r="5" spans="1:41" s="15" customFormat="1" ht="21" customHeight="1">
      <c r="A5" s="308" t="s">
        <v>3</v>
      </c>
      <c r="B5" s="308" t="s">
        <v>4</v>
      </c>
      <c r="C5" s="310" t="s">
        <v>5</v>
      </c>
      <c r="D5" s="311"/>
      <c r="E5" s="107">
        <f>DATE(R4,M4,1)</f>
        <v>44470</v>
      </c>
      <c r="F5" s="107">
        <f>E5+1</f>
        <v>44471</v>
      </c>
      <c r="G5" s="107">
        <f t="shared" ref="G5:AI5" si="0">F5+1</f>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06" t="s">
        <v>6</v>
      </c>
      <c r="AK5" s="306" t="s">
        <v>7</v>
      </c>
      <c r="AL5" s="306" t="s">
        <v>8</v>
      </c>
    </row>
    <row r="6" spans="1:41" s="15" customFormat="1" ht="21" customHeight="1">
      <c r="A6" s="309"/>
      <c r="B6" s="309"/>
      <c r="C6" s="312"/>
      <c r="D6" s="313"/>
      <c r="E6" s="108">
        <f>IF(WEEKDAY(E5)=1,"CN",WEEKDAY(E5))</f>
        <v>6</v>
      </c>
      <c r="F6" s="108">
        <f t="shared" ref="F6:AI6" si="1">IF(WEEKDAY(F5)=1,"CN",WEEKDAY(F5))</f>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07"/>
      <c r="AK6" s="307"/>
      <c r="AL6" s="307"/>
    </row>
    <row r="7" spans="1:41" s="1" customFormat="1" ht="21" customHeight="1">
      <c r="A7" s="23">
        <v>1</v>
      </c>
      <c r="B7" s="23"/>
      <c r="C7" s="24" t="s">
        <v>509</v>
      </c>
      <c r="D7" s="25" t="s">
        <v>27</v>
      </c>
      <c r="E7" s="51"/>
      <c r="F7" s="52"/>
      <c r="G7" s="52"/>
      <c r="H7" s="52"/>
      <c r="I7" s="52"/>
      <c r="J7" s="52"/>
      <c r="K7" s="52"/>
      <c r="L7" s="52"/>
      <c r="M7" s="52"/>
      <c r="N7" s="52"/>
      <c r="O7" s="52"/>
      <c r="P7" s="36"/>
      <c r="Q7" s="52"/>
      <c r="R7" s="52"/>
      <c r="S7" s="52"/>
      <c r="T7" s="34"/>
      <c r="U7" s="52"/>
      <c r="V7" s="52"/>
      <c r="W7" s="52"/>
      <c r="X7" s="52"/>
      <c r="Y7" s="52"/>
      <c r="Z7" s="52"/>
      <c r="AA7" s="52"/>
      <c r="AB7" s="52"/>
      <c r="AC7" s="52"/>
      <c r="AD7" s="52"/>
      <c r="AE7" s="52"/>
      <c r="AF7" s="52"/>
      <c r="AG7" s="52"/>
      <c r="AH7" s="52"/>
      <c r="AI7" s="52"/>
      <c r="AJ7" s="11">
        <f>COUNTIF(E7:AI7,"K")+2*COUNTIF(E7:AI7,"2K")+COUNTIF(E7:AI7,"TK")+COUNTIF(E7:AI7,"KT")+COUNTIF(E7:AI7,"PK")+COUNTIF(E7:AI7,"KP")+2*COUNTIF(E7:AI7,"K2")</f>
        <v>0</v>
      </c>
      <c r="AK7" s="112">
        <f>COUNTIF(F7:AJ7,"P")+2*COUNTIF(F7:AJ7,"2P")+COUNTIF(F7:AJ7,"TP")+COUNTIF(F7:AJ7,"PT")+COUNTIF(F7:AJ7,"PK")+COUNTIF(F7:AJ7,"KP")+2*COUNTIF(F7:AJ7,"P2")</f>
        <v>0</v>
      </c>
      <c r="AL7" s="129">
        <f>COUNTIF(E7:AI7,"T")+2*COUNTIF(E7:AI7,"2T")+2*COUNTIF(E7:AI7,"T2")+COUNTIF(E7:AI7,"PT")+COUNTIF(E7:AI7,"TP")+COUNTIF(E7:AI7,"TK")+COUNTIF(E7:AI7,"KT")</f>
        <v>0</v>
      </c>
      <c r="AM7" s="4"/>
      <c r="AN7" s="5"/>
      <c r="AO7" s="6"/>
    </row>
    <row r="8" spans="1:41" s="1" customFormat="1" ht="21" customHeight="1">
      <c r="A8" s="23">
        <v>2</v>
      </c>
      <c r="B8" s="23"/>
      <c r="C8" s="24" t="s">
        <v>532</v>
      </c>
      <c r="D8" s="25" t="s">
        <v>15</v>
      </c>
      <c r="E8" s="35"/>
      <c r="F8" s="34"/>
      <c r="G8" s="34"/>
      <c r="H8" s="34"/>
      <c r="I8" s="34"/>
      <c r="J8" s="34"/>
      <c r="K8" s="34"/>
      <c r="L8" s="34"/>
      <c r="M8" s="34"/>
      <c r="N8" s="34"/>
      <c r="O8" s="34"/>
      <c r="P8" s="36"/>
      <c r="Q8" s="34"/>
      <c r="R8" s="34" t="s">
        <v>6</v>
      </c>
      <c r="S8" s="34"/>
      <c r="T8" s="34" t="s">
        <v>6</v>
      </c>
      <c r="U8" s="34"/>
      <c r="V8" s="34"/>
      <c r="W8" s="34"/>
      <c r="X8" s="34"/>
      <c r="Y8" s="34"/>
      <c r="Z8" s="34"/>
      <c r="AA8" s="34"/>
      <c r="AB8" s="34"/>
      <c r="AC8" s="34"/>
      <c r="AD8" s="34"/>
      <c r="AE8" s="34"/>
      <c r="AF8" s="34"/>
      <c r="AG8" s="34"/>
      <c r="AH8" s="34"/>
      <c r="AI8" s="34"/>
      <c r="AJ8" s="11">
        <f t="shared" ref="AJ8:AJ36" si="2">COUNTIF(E8:AI8,"K")+2*COUNTIF(E8:AI8,"2K")+COUNTIF(E8:AI8,"TK")+COUNTIF(E8:AI8,"KT")+COUNTIF(E8:AI8,"PK")+COUNTIF(E8:AI8,"KP")+2*COUNTIF(E8:AI8,"K2")</f>
        <v>2</v>
      </c>
      <c r="AK8" s="202">
        <f t="shared" ref="AK8:AK36" si="3">COUNTIF(F8:AJ8,"P")+2*COUNTIF(F8:AJ8,"2P")+COUNTIF(F8:AJ8,"TP")+COUNTIF(F8:AJ8,"PT")+COUNTIF(F8:AJ8,"PK")+COUNTIF(F8:AJ8,"KP")+2*COUNTIF(F8:AJ8,"P2")</f>
        <v>0</v>
      </c>
      <c r="AL8" s="202">
        <f t="shared" ref="AL8:AL36" si="4">COUNTIF(E8:AI8,"T")+2*COUNTIF(E8:AI8,"2T")+2*COUNTIF(E8:AI8,"T2")+COUNTIF(E8:AI8,"PT")+COUNTIF(E8:AI8,"TP")+COUNTIF(E8:AI8,"TK")+COUNTIF(E8:AI8,"KT")</f>
        <v>0</v>
      </c>
      <c r="AM8" s="205"/>
      <c r="AN8" s="5"/>
      <c r="AO8" s="6"/>
    </row>
    <row r="9" spans="1:41" s="1" customFormat="1" ht="21" customHeight="1">
      <c r="A9" s="23">
        <v>3</v>
      </c>
      <c r="B9" s="23"/>
      <c r="C9" s="24" t="s">
        <v>510</v>
      </c>
      <c r="D9" s="25" t="s">
        <v>87</v>
      </c>
      <c r="E9" s="35"/>
      <c r="F9" s="34"/>
      <c r="G9" s="34"/>
      <c r="H9" s="34"/>
      <c r="I9" s="34"/>
      <c r="J9" s="34"/>
      <c r="K9" s="34"/>
      <c r="L9" s="34"/>
      <c r="M9" s="34"/>
      <c r="N9" s="34"/>
      <c r="O9" s="34"/>
      <c r="P9" s="36"/>
      <c r="Q9" s="34"/>
      <c r="R9" s="34"/>
      <c r="S9" s="34"/>
      <c r="T9" s="34"/>
      <c r="U9" s="34"/>
      <c r="V9" s="34"/>
      <c r="W9" s="34"/>
      <c r="X9" s="34"/>
      <c r="Y9" s="34"/>
      <c r="Z9" s="34"/>
      <c r="AA9" s="34"/>
      <c r="AB9" s="34"/>
      <c r="AC9" s="34"/>
      <c r="AD9" s="34"/>
      <c r="AE9" s="34"/>
      <c r="AF9" s="34"/>
      <c r="AG9" s="34"/>
      <c r="AH9" s="34"/>
      <c r="AI9" s="34"/>
      <c r="AJ9" s="11">
        <f t="shared" si="2"/>
        <v>0</v>
      </c>
      <c r="AK9" s="202">
        <f t="shared" si="3"/>
        <v>0</v>
      </c>
      <c r="AL9" s="202">
        <f t="shared" si="4"/>
        <v>0</v>
      </c>
      <c r="AM9" s="205"/>
      <c r="AN9" s="5"/>
      <c r="AO9" s="6"/>
    </row>
    <row r="10" spans="1:41" s="1" customFormat="1" ht="21" customHeight="1">
      <c r="A10" s="23">
        <v>4</v>
      </c>
      <c r="B10" s="23"/>
      <c r="C10" s="24" t="s">
        <v>420</v>
      </c>
      <c r="D10" s="25" t="s">
        <v>530</v>
      </c>
      <c r="E10" s="35"/>
      <c r="F10" s="34"/>
      <c r="G10" s="34"/>
      <c r="H10" s="34"/>
      <c r="I10" s="34"/>
      <c r="J10" s="34"/>
      <c r="K10" s="34"/>
      <c r="L10" s="34"/>
      <c r="M10" s="34"/>
      <c r="N10" s="34"/>
      <c r="O10" s="34"/>
      <c r="P10" s="36"/>
      <c r="Q10" s="34"/>
      <c r="R10" s="34"/>
      <c r="S10" s="34"/>
      <c r="T10" s="34"/>
      <c r="U10" s="34"/>
      <c r="V10" s="34"/>
      <c r="W10" s="34"/>
      <c r="X10" s="34"/>
      <c r="Y10" s="34"/>
      <c r="Z10" s="34"/>
      <c r="AA10" s="34"/>
      <c r="AB10" s="34"/>
      <c r="AC10" s="34"/>
      <c r="AD10" s="34"/>
      <c r="AE10" s="34"/>
      <c r="AF10" s="34"/>
      <c r="AG10" s="34"/>
      <c r="AH10" s="34"/>
      <c r="AI10" s="34"/>
      <c r="AJ10" s="11">
        <f t="shared" si="2"/>
        <v>0</v>
      </c>
      <c r="AK10" s="202">
        <f t="shared" si="3"/>
        <v>0</v>
      </c>
      <c r="AL10" s="202">
        <f t="shared" si="4"/>
        <v>0</v>
      </c>
      <c r="AM10" s="205"/>
      <c r="AN10" s="5"/>
      <c r="AO10" s="6"/>
    </row>
    <row r="11" spans="1:41" s="1" customFormat="1" ht="21" customHeight="1">
      <c r="A11" s="23">
        <v>5</v>
      </c>
      <c r="B11" s="23"/>
      <c r="C11" s="24" t="s">
        <v>511</v>
      </c>
      <c r="D11" s="25" t="s">
        <v>512</v>
      </c>
      <c r="E11" s="35"/>
      <c r="F11" s="34"/>
      <c r="G11" s="34"/>
      <c r="H11" s="34"/>
      <c r="I11" s="34"/>
      <c r="J11" s="34"/>
      <c r="K11" s="34"/>
      <c r="L11" s="34"/>
      <c r="M11" s="34"/>
      <c r="N11" s="34"/>
      <c r="O11" s="34"/>
      <c r="P11" s="36"/>
      <c r="Q11" s="34"/>
      <c r="R11" s="34"/>
      <c r="S11" s="34"/>
      <c r="T11" s="34"/>
      <c r="U11" s="34"/>
      <c r="V11" s="34"/>
      <c r="W11" s="34"/>
      <c r="X11" s="34"/>
      <c r="Y11" s="34"/>
      <c r="Z11" s="34"/>
      <c r="AA11" s="34"/>
      <c r="AB11" s="34"/>
      <c r="AC11" s="34"/>
      <c r="AD11" s="34"/>
      <c r="AE11" s="34"/>
      <c r="AF11" s="34"/>
      <c r="AG11" s="34"/>
      <c r="AH11" s="34"/>
      <c r="AI11" s="34"/>
      <c r="AJ11" s="11">
        <f t="shared" si="2"/>
        <v>0</v>
      </c>
      <c r="AK11" s="202">
        <f t="shared" si="3"/>
        <v>0</v>
      </c>
      <c r="AL11" s="202">
        <f t="shared" si="4"/>
        <v>0</v>
      </c>
      <c r="AM11" s="205"/>
      <c r="AN11" s="5"/>
      <c r="AO11" s="6"/>
    </row>
    <row r="12" spans="1:41" s="1" customFormat="1" ht="21" customHeight="1">
      <c r="A12" s="23">
        <v>6</v>
      </c>
      <c r="B12" s="23"/>
      <c r="C12" s="24" t="s">
        <v>513</v>
      </c>
      <c r="D12" s="25" t="s">
        <v>40</v>
      </c>
      <c r="E12" s="35"/>
      <c r="F12" s="34"/>
      <c r="G12" s="34"/>
      <c r="H12" s="34"/>
      <c r="I12" s="34"/>
      <c r="J12" s="34"/>
      <c r="K12" s="34"/>
      <c r="L12" s="34"/>
      <c r="M12" s="34"/>
      <c r="N12" s="34"/>
      <c r="O12" s="34"/>
      <c r="P12" s="36" t="s">
        <v>6</v>
      </c>
      <c r="Q12" s="34" t="s">
        <v>8</v>
      </c>
      <c r="R12" s="34"/>
      <c r="S12" s="34"/>
      <c r="T12" s="34" t="s">
        <v>6</v>
      </c>
      <c r="U12" s="34"/>
      <c r="V12" s="34"/>
      <c r="W12" s="34"/>
      <c r="X12" s="34"/>
      <c r="Y12" s="34"/>
      <c r="Z12" s="34"/>
      <c r="AA12" s="34"/>
      <c r="AB12" s="34"/>
      <c r="AC12" s="34"/>
      <c r="AD12" s="34"/>
      <c r="AE12" s="34"/>
      <c r="AF12" s="34"/>
      <c r="AG12" s="34"/>
      <c r="AH12" s="34"/>
      <c r="AI12" s="34"/>
      <c r="AJ12" s="11">
        <f t="shared" si="2"/>
        <v>2</v>
      </c>
      <c r="AK12" s="202">
        <f t="shared" si="3"/>
        <v>0</v>
      </c>
      <c r="AL12" s="202">
        <f t="shared" si="4"/>
        <v>1</v>
      </c>
      <c r="AM12" s="205"/>
      <c r="AN12" s="5"/>
      <c r="AO12" s="6"/>
    </row>
    <row r="13" spans="1:41" s="1" customFormat="1" ht="21" customHeight="1">
      <c r="A13" s="23">
        <v>7</v>
      </c>
      <c r="B13" s="23"/>
      <c r="C13" s="24" t="s">
        <v>514</v>
      </c>
      <c r="D13" s="25" t="s">
        <v>179</v>
      </c>
      <c r="E13" s="35"/>
      <c r="F13" s="34"/>
      <c r="G13" s="34"/>
      <c r="H13" s="34"/>
      <c r="I13" s="34"/>
      <c r="J13" s="34"/>
      <c r="K13" s="34"/>
      <c r="L13" s="34"/>
      <c r="M13" s="34"/>
      <c r="N13" s="34"/>
      <c r="O13" s="34"/>
      <c r="P13" s="36" t="s">
        <v>6</v>
      </c>
      <c r="Q13" s="34" t="s">
        <v>6</v>
      </c>
      <c r="R13" s="34"/>
      <c r="S13" s="34"/>
      <c r="T13" s="34"/>
      <c r="U13" s="34"/>
      <c r="V13" s="34"/>
      <c r="W13" s="34"/>
      <c r="X13" s="34"/>
      <c r="Y13" s="34"/>
      <c r="Z13" s="34"/>
      <c r="AA13" s="34"/>
      <c r="AB13" s="34"/>
      <c r="AC13" s="34"/>
      <c r="AD13" s="34"/>
      <c r="AE13" s="34"/>
      <c r="AF13" s="34"/>
      <c r="AG13" s="34"/>
      <c r="AH13" s="34"/>
      <c r="AI13" s="34"/>
      <c r="AJ13" s="11">
        <f t="shared" si="2"/>
        <v>2</v>
      </c>
      <c r="AK13" s="202">
        <f t="shared" si="3"/>
        <v>0</v>
      </c>
      <c r="AL13" s="202">
        <f t="shared" si="4"/>
        <v>0</v>
      </c>
      <c r="AM13" s="205"/>
      <c r="AN13" s="5"/>
      <c r="AO13" s="6"/>
    </row>
    <row r="14" spans="1:41" s="1" customFormat="1" ht="21" customHeight="1">
      <c r="A14" s="23">
        <v>8</v>
      </c>
      <c r="B14" s="23"/>
      <c r="C14" s="24" t="s">
        <v>90</v>
      </c>
      <c r="D14" s="25" t="s">
        <v>32</v>
      </c>
      <c r="E14" s="35"/>
      <c r="F14" s="34"/>
      <c r="G14" s="34"/>
      <c r="H14" s="34"/>
      <c r="I14" s="34"/>
      <c r="J14" s="34"/>
      <c r="K14" s="34"/>
      <c r="L14" s="34"/>
      <c r="M14" s="34"/>
      <c r="N14" s="34"/>
      <c r="O14" s="34"/>
      <c r="P14" s="36"/>
      <c r="Q14" s="34"/>
      <c r="R14" s="34"/>
      <c r="S14" s="34"/>
      <c r="T14" s="34"/>
      <c r="U14" s="34"/>
      <c r="V14" s="34"/>
      <c r="W14" s="34"/>
      <c r="X14" s="34"/>
      <c r="Y14" s="34"/>
      <c r="Z14" s="34"/>
      <c r="AA14" s="34"/>
      <c r="AB14" s="34"/>
      <c r="AC14" s="34"/>
      <c r="AD14" s="34"/>
      <c r="AE14" s="34"/>
      <c r="AF14" s="34"/>
      <c r="AG14" s="34"/>
      <c r="AH14" s="34"/>
      <c r="AI14" s="34"/>
      <c r="AJ14" s="11">
        <f t="shared" si="2"/>
        <v>0</v>
      </c>
      <c r="AK14" s="202">
        <f t="shared" si="3"/>
        <v>0</v>
      </c>
      <c r="AL14" s="202">
        <f t="shared" si="4"/>
        <v>0</v>
      </c>
      <c r="AM14" s="205"/>
      <c r="AN14" s="5"/>
      <c r="AO14" s="6"/>
    </row>
    <row r="15" spans="1:41" s="1" customFormat="1" ht="21" customHeight="1">
      <c r="A15" s="23">
        <v>9</v>
      </c>
      <c r="B15" s="23"/>
      <c r="C15" s="24" t="s">
        <v>515</v>
      </c>
      <c r="D15" s="25" t="s">
        <v>154</v>
      </c>
      <c r="E15" s="35"/>
      <c r="F15" s="34"/>
      <c r="G15" s="34"/>
      <c r="H15" s="34"/>
      <c r="I15" s="34"/>
      <c r="J15" s="34"/>
      <c r="K15" s="34"/>
      <c r="L15" s="34"/>
      <c r="M15" s="34"/>
      <c r="N15" s="34"/>
      <c r="O15" s="34"/>
      <c r="P15" s="36"/>
      <c r="Q15" s="34"/>
      <c r="R15" s="34"/>
      <c r="S15" s="34"/>
      <c r="T15" s="34"/>
      <c r="U15" s="34"/>
      <c r="V15" s="34"/>
      <c r="W15" s="34"/>
      <c r="X15" s="34"/>
      <c r="Y15" s="34"/>
      <c r="Z15" s="34"/>
      <c r="AA15" s="34"/>
      <c r="AB15" s="34"/>
      <c r="AC15" s="34"/>
      <c r="AD15" s="34"/>
      <c r="AE15" s="34"/>
      <c r="AF15" s="34"/>
      <c r="AG15" s="34"/>
      <c r="AH15" s="34"/>
      <c r="AI15" s="34"/>
      <c r="AJ15" s="11">
        <f t="shared" si="2"/>
        <v>0</v>
      </c>
      <c r="AK15" s="202">
        <f t="shared" si="3"/>
        <v>0</v>
      </c>
      <c r="AL15" s="202">
        <f t="shared" si="4"/>
        <v>0</v>
      </c>
      <c r="AM15" s="205"/>
      <c r="AN15" s="5"/>
      <c r="AO15" s="6"/>
    </row>
    <row r="16" spans="1:41" s="1" customFormat="1" ht="21" customHeight="1">
      <c r="A16" s="23">
        <v>10</v>
      </c>
      <c r="B16" s="23"/>
      <c r="C16" s="24" t="s">
        <v>516</v>
      </c>
      <c r="D16" s="25" t="s">
        <v>517</v>
      </c>
      <c r="E16" s="35"/>
      <c r="F16" s="34"/>
      <c r="G16" s="34"/>
      <c r="H16" s="34"/>
      <c r="I16" s="34"/>
      <c r="J16" s="34"/>
      <c r="K16" s="34"/>
      <c r="L16" s="34"/>
      <c r="M16" s="34"/>
      <c r="N16" s="34"/>
      <c r="O16" s="34"/>
      <c r="P16" s="36" t="s">
        <v>6</v>
      </c>
      <c r="Q16" s="34" t="s">
        <v>6</v>
      </c>
      <c r="R16" s="34" t="s">
        <v>6</v>
      </c>
      <c r="S16" s="34"/>
      <c r="T16" s="34" t="s">
        <v>6</v>
      </c>
      <c r="U16" s="34"/>
      <c r="V16" s="34"/>
      <c r="W16" s="34"/>
      <c r="X16" s="34"/>
      <c r="Y16" s="34"/>
      <c r="Z16" s="34"/>
      <c r="AA16" s="34"/>
      <c r="AB16" s="34"/>
      <c r="AC16" s="34"/>
      <c r="AD16" s="34"/>
      <c r="AE16" s="34"/>
      <c r="AF16" s="34"/>
      <c r="AG16" s="34"/>
      <c r="AH16" s="34"/>
      <c r="AI16" s="34"/>
      <c r="AJ16" s="11">
        <f t="shared" si="2"/>
        <v>4</v>
      </c>
      <c r="AK16" s="202">
        <f t="shared" si="3"/>
        <v>0</v>
      </c>
      <c r="AL16" s="202">
        <f t="shared" si="4"/>
        <v>0</v>
      </c>
      <c r="AM16" s="205"/>
      <c r="AN16" s="5"/>
      <c r="AO16" s="6"/>
    </row>
    <row r="17" spans="1:41" s="1" customFormat="1" ht="21" customHeight="1">
      <c r="A17" s="23">
        <v>11</v>
      </c>
      <c r="B17" s="23"/>
      <c r="C17" s="24" t="s">
        <v>122</v>
      </c>
      <c r="D17" s="25" t="s">
        <v>75</v>
      </c>
      <c r="E17" s="35"/>
      <c r="F17" s="34"/>
      <c r="G17" s="34"/>
      <c r="H17" s="34"/>
      <c r="I17" s="34"/>
      <c r="J17" s="34"/>
      <c r="K17" s="34"/>
      <c r="L17" s="34"/>
      <c r="M17" s="34"/>
      <c r="N17" s="34"/>
      <c r="O17" s="34"/>
      <c r="P17" s="36"/>
      <c r="Q17" s="34"/>
      <c r="R17" s="34"/>
      <c r="S17" s="34"/>
      <c r="T17" s="34"/>
      <c r="U17" s="34"/>
      <c r="V17" s="34"/>
      <c r="W17" s="34"/>
      <c r="X17" s="34"/>
      <c r="Y17" s="34"/>
      <c r="Z17" s="34"/>
      <c r="AA17" s="34"/>
      <c r="AB17" s="34"/>
      <c r="AC17" s="34"/>
      <c r="AD17" s="34"/>
      <c r="AE17" s="34"/>
      <c r="AF17" s="34"/>
      <c r="AG17" s="34"/>
      <c r="AH17" s="34"/>
      <c r="AI17" s="34"/>
      <c r="AJ17" s="11">
        <f t="shared" si="2"/>
        <v>0</v>
      </c>
      <c r="AK17" s="202">
        <f t="shared" si="3"/>
        <v>0</v>
      </c>
      <c r="AL17" s="202">
        <f t="shared" si="4"/>
        <v>0</v>
      </c>
      <c r="AM17" s="205"/>
      <c r="AN17" s="5"/>
      <c r="AO17" s="6"/>
    </row>
    <row r="18" spans="1:41" s="1" customFormat="1" ht="21" customHeight="1">
      <c r="A18" s="23">
        <v>12</v>
      </c>
      <c r="B18" s="23"/>
      <c r="C18" s="24" t="s">
        <v>518</v>
      </c>
      <c r="D18" s="25" t="s">
        <v>75</v>
      </c>
      <c r="E18" s="35"/>
      <c r="F18" s="34"/>
      <c r="G18" s="34"/>
      <c r="H18" s="34"/>
      <c r="I18" s="34"/>
      <c r="J18" s="34"/>
      <c r="K18" s="34"/>
      <c r="L18" s="34"/>
      <c r="M18" s="34"/>
      <c r="N18" s="34"/>
      <c r="O18" s="34"/>
      <c r="P18" s="36"/>
      <c r="Q18" s="34"/>
      <c r="R18" s="34"/>
      <c r="S18" s="34"/>
      <c r="T18" s="34"/>
      <c r="U18" s="34"/>
      <c r="V18" s="34"/>
      <c r="W18" s="34"/>
      <c r="X18" s="34"/>
      <c r="Y18" s="34"/>
      <c r="Z18" s="34"/>
      <c r="AA18" s="34"/>
      <c r="AB18" s="34"/>
      <c r="AC18" s="34"/>
      <c r="AD18" s="34"/>
      <c r="AE18" s="34"/>
      <c r="AF18" s="34"/>
      <c r="AG18" s="34"/>
      <c r="AH18" s="34"/>
      <c r="AI18" s="34"/>
      <c r="AJ18" s="11">
        <f t="shared" si="2"/>
        <v>0</v>
      </c>
      <c r="AK18" s="202">
        <f t="shared" si="3"/>
        <v>0</v>
      </c>
      <c r="AL18" s="202">
        <f t="shared" si="4"/>
        <v>0</v>
      </c>
      <c r="AM18" s="205"/>
      <c r="AN18" s="5"/>
      <c r="AO18" s="6"/>
    </row>
    <row r="19" spans="1:41" s="1" customFormat="1" ht="21" customHeight="1">
      <c r="A19" s="23">
        <v>13</v>
      </c>
      <c r="B19" s="23"/>
      <c r="C19" s="24" t="s">
        <v>519</v>
      </c>
      <c r="D19" s="25" t="s">
        <v>75</v>
      </c>
      <c r="E19" s="35"/>
      <c r="F19" s="34"/>
      <c r="G19" s="34"/>
      <c r="H19" s="34"/>
      <c r="I19" s="34"/>
      <c r="J19" s="34"/>
      <c r="K19" s="34"/>
      <c r="L19" s="34"/>
      <c r="M19" s="34"/>
      <c r="N19" s="34"/>
      <c r="O19" s="34"/>
      <c r="P19" s="36" t="s">
        <v>6</v>
      </c>
      <c r="Q19" s="34" t="s">
        <v>6</v>
      </c>
      <c r="R19" s="34"/>
      <c r="S19" s="34"/>
      <c r="T19" s="34" t="s">
        <v>6</v>
      </c>
      <c r="U19" s="34"/>
      <c r="V19" s="34"/>
      <c r="W19" s="34"/>
      <c r="X19" s="34"/>
      <c r="Y19" s="34"/>
      <c r="Z19" s="34"/>
      <c r="AA19" s="34"/>
      <c r="AB19" s="34"/>
      <c r="AC19" s="34"/>
      <c r="AD19" s="34"/>
      <c r="AE19" s="34"/>
      <c r="AF19" s="34"/>
      <c r="AG19" s="34"/>
      <c r="AH19" s="34"/>
      <c r="AI19" s="34"/>
      <c r="AJ19" s="11">
        <f t="shared" si="2"/>
        <v>3</v>
      </c>
      <c r="AK19" s="202">
        <f t="shared" si="3"/>
        <v>0</v>
      </c>
      <c r="AL19" s="202">
        <f t="shared" si="4"/>
        <v>0</v>
      </c>
      <c r="AM19" s="205"/>
      <c r="AN19" s="5"/>
      <c r="AO19" s="6"/>
    </row>
    <row r="20" spans="1:41" s="1" customFormat="1" ht="21" customHeight="1">
      <c r="A20" s="23">
        <v>14</v>
      </c>
      <c r="B20" s="23"/>
      <c r="C20" s="24" t="s">
        <v>520</v>
      </c>
      <c r="D20" s="25" t="s">
        <v>521</v>
      </c>
      <c r="E20" s="35"/>
      <c r="F20" s="34"/>
      <c r="G20" s="34"/>
      <c r="H20" s="34"/>
      <c r="I20" s="34"/>
      <c r="J20" s="34"/>
      <c r="K20" s="34"/>
      <c r="L20" s="34"/>
      <c r="M20" s="34"/>
      <c r="N20" s="34"/>
      <c r="O20" s="34"/>
      <c r="P20" s="36"/>
      <c r="Q20" s="34"/>
      <c r="R20" s="34"/>
      <c r="S20" s="34"/>
      <c r="T20" s="34" t="s">
        <v>7</v>
      </c>
      <c r="U20" s="34"/>
      <c r="V20" s="34"/>
      <c r="W20" s="34"/>
      <c r="X20" s="34"/>
      <c r="Y20" s="34"/>
      <c r="Z20" s="34"/>
      <c r="AA20" s="34"/>
      <c r="AB20" s="34"/>
      <c r="AC20" s="34"/>
      <c r="AD20" s="34"/>
      <c r="AE20" s="34"/>
      <c r="AF20" s="34"/>
      <c r="AG20" s="34"/>
      <c r="AH20" s="34"/>
      <c r="AI20" s="34"/>
      <c r="AJ20" s="11">
        <f t="shared" si="2"/>
        <v>0</v>
      </c>
      <c r="AK20" s="202">
        <f t="shared" si="3"/>
        <v>1</v>
      </c>
      <c r="AL20" s="202">
        <f t="shared" si="4"/>
        <v>0</v>
      </c>
      <c r="AM20" s="205"/>
      <c r="AN20" s="5"/>
      <c r="AO20" s="6"/>
    </row>
    <row r="21" spans="1:41" s="1" customFormat="1" ht="21" customHeight="1">
      <c r="A21" s="23">
        <v>15</v>
      </c>
      <c r="B21" s="23"/>
      <c r="C21" s="24" t="s">
        <v>522</v>
      </c>
      <c r="D21" s="25" t="s">
        <v>42</v>
      </c>
      <c r="E21" s="35"/>
      <c r="F21" s="34"/>
      <c r="G21" s="34"/>
      <c r="H21" s="34"/>
      <c r="I21" s="34"/>
      <c r="J21" s="34"/>
      <c r="K21" s="34"/>
      <c r="L21" s="34"/>
      <c r="M21" s="34"/>
      <c r="N21" s="34"/>
      <c r="O21" s="34"/>
      <c r="P21" s="36"/>
      <c r="Q21" s="34"/>
      <c r="R21" s="34"/>
      <c r="S21" s="34"/>
      <c r="T21" s="34"/>
      <c r="U21" s="34"/>
      <c r="V21" s="34"/>
      <c r="W21" s="34"/>
      <c r="X21" s="34"/>
      <c r="Y21" s="34"/>
      <c r="Z21" s="34"/>
      <c r="AA21" s="34"/>
      <c r="AB21" s="34"/>
      <c r="AC21" s="34"/>
      <c r="AD21" s="34"/>
      <c r="AE21" s="34"/>
      <c r="AF21" s="34"/>
      <c r="AG21" s="34"/>
      <c r="AH21" s="34"/>
      <c r="AI21" s="34"/>
      <c r="AJ21" s="11">
        <f t="shared" si="2"/>
        <v>0</v>
      </c>
      <c r="AK21" s="202">
        <f t="shared" si="3"/>
        <v>0</v>
      </c>
      <c r="AL21" s="202">
        <f t="shared" si="4"/>
        <v>0</v>
      </c>
      <c r="AM21" s="205"/>
      <c r="AN21" s="5"/>
      <c r="AO21" s="6"/>
    </row>
    <row r="22" spans="1:41" s="1" customFormat="1" ht="21" customHeight="1">
      <c r="A22" s="23">
        <v>16</v>
      </c>
      <c r="B22" s="23"/>
      <c r="C22" s="24" t="s">
        <v>523</v>
      </c>
      <c r="D22" s="25" t="s">
        <v>43</v>
      </c>
      <c r="E22" s="35"/>
      <c r="F22" s="34"/>
      <c r="G22" s="34"/>
      <c r="H22" s="34"/>
      <c r="I22" s="34"/>
      <c r="J22" s="34"/>
      <c r="K22" s="34"/>
      <c r="L22" s="34"/>
      <c r="M22" s="34"/>
      <c r="N22" s="34"/>
      <c r="O22" s="34"/>
      <c r="P22" s="36"/>
      <c r="Q22" s="34"/>
      <c r="R22" s="34"/>
      <c r="S22" s="34"/>
      <c r="T22" s="34"/>
      <c r="U22" s="34"/>
      <c r="V22" s="34"/>
      <c r="W22" s="34"/>
      <c r="X22" s="34"/>
      <c r="Y22" s="34"/>
      <c r="Z22" s="34"/>
      <c r="AA22" s="34"/>
      <c r="AB22" s="34"/>
      <c r="AC22" s="34"/>
      <c r="AD22" s="34"/>
      <c r="AE22" s="34"/>
      <c r="AF22" s="34"/>
      <c r="AG22" s="34"/>
      <c r="AH22" s="34"/>
      <c r="AI22" s="34"/>
      <c r="AJ22" s="11">
        <f t="shared" si="2"/>
        <v>0</v>
      </c>
      <c r="AK22" s="202">
        <f t="shared" si="3"/>
        <v>0</v>
      </c>
      <c r="AL22" s="202">
        <f t="shared" si="4"/>
        <v>0</v>
      </c>
      <c r="AM22" s="205"/>
      <c r="AN22" s="5"/>
      <c r="AO22" s="6"/>
    </row>
    <row r="23" spans="1:41" s="1" customFormat="1" ht="21" customHeight="1">
      <c r="A23" s="23">
        <v>17</v>
      </c>
      <c r="B23" s="23"/>
      <c r="C23" s="24" t="s">
        <v>531</v>
      </c>
      <c r="D23" s="25" t="s">
        <v>20</v>
      </c>
      <c r="E23" s="35"/>
      <c r="F23" s="34"/>
      <c r="G23" s="34"/>
      <c r="H23" s="34"/>
      <c r="I23" s="34"/>
      <c r="J23" s="34"/>
      <c r="K23" s="34"/>
      <c r="L23" s="34"/>
      <c r="M23" s="34"/>
      <c r="N23" s="34"/>
      <c r="O23" s="34"/>
      <c r="P23" s="36"/>
      <c r="Q23" s="34"/>
      <c r="R23" s="34"/>
      <c r="S23" s="34"/>
      <c r="T23" s="34"/>
      <c r="U23" s="34"/>
      <c r="V23" s="34"/>
      <c r="W23" s="34"/>
      <c r="X23" s="34"/>
      <c r="Y23" s="34"/>
      <c r="Z23" s="34"/>
      <c r="AA23" s="34"/>
      <c r="AB23" s="34"/>
      <c r="AC23" s="34"/>
      <c r="AD23" s="34"/>
      <c r="AE23" s="34"/>
      <c r="AF23" s="34"/>
      <c r="AG23" s="34"/>
      <c r="AH23" s="34"/>
      <c r="AI23" s="34"/>
      <c r="AJ23" s="11">
        <f t="shared" si="2"/>
        <v>0</v>
      </c>
      <c r="AK23" s="202">
        <f t="shared" si="3"/>
        <v>0</v>
      </c>
      <c r="AL23" s="202">
        <f t="shared" si="4"/>
        <v>0</v>
      </c>
      <c r="AM23" s="205"/>
      <c r="AN23" s="5"/>
      <c r="AO23" s="6"/>
    </row>
    <row r="24" spans="1:41" s="1" customFormat="1" ht="21" customHeight="1">
      <c r="A24" s="23">
        <v>18</v>
      </c>
      <c r="B24" s="23"/>
      <c r="C24" s="24" t="s">
        <v>524</v>
      </c>
      <c r="D24" s="25" t="s">
        <v>44</v>
      </c>
      <c r="E24" s="35"/>
      <c r="F24" s="34"/>
      <c r="G24" s="34"/>
      <c r="H24" s="34"/>
      <c r="I24" s="34"/>
      <c r="J24" s="34"/>
      <c r="K24" s="34"/>
      <c r="L24" s="34"/>
      <c r="M24" s="34"/>
      <c r="N24" s="34"/>
      <c r="O24" s="34"/>
      <c r="P24" s="36"/>
      <c r="Q24" s="34"/>
      <c r="R24" s="34"/>
      <c r="S24" s="34"/>
      <c r="T24" s="34" t="s">
        <v>7</v>
      </c>
      <c r="U24" s="34"/>
      <c r="V24" s="34"/>
      <c r="W24" s="34"/>
      <c r="X24" s="34"/>
      <c r="Y24" s="34"/>
      <c r="Z24" s="34"/>
      <c r="AA24" s="34"/>
      <c r="AB24" s="34"/>
      <c r="AC24" s="34"/>
      <c r="AD24" s="34"/>
      <c r="AE24" s="34"/>
      <c r="AF24" s="34"/>
      <c r="AG24" s="34"/>
      <c r="AH24" s="34"/>
      <c r="AI24" s="34"/>
      <c r="AJ24" s="11">
        <f t="shared" si="2"/>
        <v>0</v>
      </c>
      <c r="AK24" s="202">
        <f t="shared" si="3"/>
        <v>1</v>
      </c>
      <c r="AL24" s="202">
        <f t="shared" si="4"/>
        <v>0</v>
      </c>
      <c r="AM24" s="205"/>
      <c r="AN24" s="5"/>
      <c r="AO24" s="6"/>
    </row>
    <row r="25" spans="1:41" s="1" customFormat="1" ht="21" customHeight="1">
      <c r="A25" s="23">
        <v>19</v>
      </c>
      <c r="B25" s="23"/>
      <c r="C25" s="24" t="s">
        <v>159</v>
      </c>
      <c r="D25" s="25" t="s">
        <v>108</v>
      </c>
      <c r="E25" s="35"/>
      <c r="F25" s="34"/>
      <c r="G25" s="34"/>
      <c r="H25" s="34"/>
      <c r="I25" s="34"/>
      <c r="J25" s="34"/>
      <c r="K25" s="34"/>
      <c r="L25" s="34"/>
      <c r="M25" s="34"/>
      <c r="N25" s="34"/>
      <c r="O25" s="34"/>
      <c r="P25" s="36"/>
      <c r="Q25" s="34"/>
      <c r="R25" s="34"/>
      <c r="S25" s="34"/>
      <c r="T25" s="34"/>
      <c r="U25" s="34"/>
      <c r="V25" s="34"/>
      <c r="W25" s="34"/>
      <c r="X25" s="34"/>
      <c r="Y25" s="34"/>
      <c r="Z25" s="34"/>
      <c r="AA25" s="34"/>
      <c r="AB25" s="34"/>
      <c r="AC25" s="34"/>
      <c r="AD25" s="34"/>
      <c r="AE25" s="34"/>
      <c r="AF25" s="34"/>
      <c r="AG25" s="34"/>
      <c r="AH25" s="34"/>
      <c r="AI25" s="34"/>
      <c r="AJ25" s="11">
        <f t="shared" si="2"/>
        <v>0</v>
      </c>
      <c r="AK25" s="202">
        <f t="shared" si="3"/>
        <v>0</v>
      </c>
      <c r="AL25" s="202">
        <f t="shared" si="4"/>
        <v>0</v>
      </c>
      <c r="AM25" s="205"/>
      <c r="AN25" s="5"/>
      <c r="AO25" s="6"/>
    </row>
    <row r="26" spans="1:41" s="1" customFormat="1" ht="21" customHeight="1">
      <c r="A26" s="23">
        <v>20</v>
      </c>
      <c r="B26" s="23"/>
      <c r="C26" s="24" t="s">
        <v>525</v>
      </c>
      <c r="D26" s="25" t="s">
        <v>34</v>
      </c>
      <c r="E26" s="35"/>
      <c r="F26" s="34"/>
      <c r="G26" s="34"/>
      <c r="H26" s="34"/>
      <c r="I26" s="34"/>
      <c r="J26" s="34"/>
      <c r="K26" s="34"/>
      <c r="L26" s="34"/>
      <c r="M26" s="34"/>
      <c r="N26" s="34"/>
      <c r="O26" s="34"/>
      <c r="P26" s="36"/>
      <c r="Q26" s="34"/>
      <c r="R26" s="34" t="s">
        <v>6</v>
      </c>
      <c r="S26" s="34"/>
      <c r="T26" s="34" t="s">
        <v>6</v>
      </c>
      <c r="U26" s="34"/>
      <c r="V26" s="34"/>
      <c r="W26" s="34"/>
      <c r="X26" s="34"/>
      <c r="Y26" s="34"/>
      <c r="Z26" s="34"/>
      <c r="AA26" s="34"/>
      <c r="AB26" s="34"/>
      <c r="AC26" s="34"/>
      <c r="AD26" s="34"/>
      <c r="AE26" s="34"/>
      <c r="AF26" s="34"/>
      <c r="AG26" s="34"/>
      <c r="AH26" s="34"/>
      <c r="AI26" s="34"/>
      <c r="AJ26" s="11">
        <f t="shared" si="2"/>
        <v>2</v>
      </c>
      <c r="AK26" s="202">
        <f t="shared" si="3"/>
        <v>0</v>
      </c>
      <c r="AL26" s="202">
        <f t="shared" si="4"/>
        <v>0</v>
      </c>
      <c r="AM26" s="205"/>
      <c r="AN26" s="5"/>
      <c r="AO26" s="6"/>
    </row>
    <row r="27" spans="1:41" s="1" customFormat="1" ht="21" customHeight="1">
      <c r="A27" s="23">
        <v>21</v>
      </c>
      <c r="B27" s="23"/>
      <c r="C27" s="24" t="s">
        <v>526</v>
      </c>
      <c r="D27" s="25" t="s">
        <v>78</v>
      </c>
      <c r="E27" s="35"/>
      <c r="F27" s="34"/>
      <c r="G27" s="34"/>
      <c r="H27" s="34"/>
      <c r="I27" s="34"/>
      <c r="J27" s="34"/>
      <c r="K27" s="34"/>
      <c r="L27" s="34"/>
      <c r="M27" s="34"/>
      <c r="N27" s="34"/>
      <c r="O27" s="34"/>
      <c r="P27" s="36"/>
      <c r="Q27" s="34"/>
      <c r="R27" s="34"/>
      <c r="S27" s="34"/>
      <c r="T27" s="34"/>
      <c r="U27" s="34"/>
      <c r="V27" s="34"/>
      <c r="W27" s="34"/>
      <c r="X27" s="34"/>
      <c r="Y27" s="34"/>
      <c r="Z27" s="34"/>
      <c r="AA27" s="34"/>
      <c r="AB27" s="34"/>
      <c r="AC27" s="34"/>
      <c r="AD27" s="34"/>
      <c r="AE27" s="34"/>
      <c r="AF27" s="34"/>
      <c r="AG27" s="34"/>
      <c r="AH27" s="34"/>
      <c r="AI27" s="34"/>
      <c r="AJ27" s="11">
        <f t="shared" si="2"/>
        <v>0</v>
      </c>
      <c r="AK27" s="202">
        <f t="shared" si="3"/>
        <v>0</v>
      </c>
      <c r="AL27" s="202">
        <f t="shared" si="4"/>
        <v>0</v>
      </c>
      <c r="AM27" s="205"/>
      <c r="AN27" s="5"/>
      <c r="AO27" s="6"/>
    </row>
    <row r="28" spans="1:41" s="1" customFormat="1" ht="21" customHeight="1">
      <c r="A28" s="23">
        <v>22</v>
      </c>
      <c r="B28" s="23"/>
      <c r="C28" s="24" t="s">
        <v>527</v>
      </c>
      <c r="D28" s="25" t="s">
        <v>18</v>
      </c>
      <c r="E28" s="35"/>
      <c r="F28" s="34"/>
      <c r="G28" s="34"/>
      <c r="H28" s="34"/>
      <c r="I28" s="34"/>
      <c r="J28" s="34"/>
      <c r="K28" s="34"/>
      <c r="L28" s="34"/>
      <c r="M28" s="34"/>
      <c r="N28" s="34"/>
      <c r="O28" s="34"/>
      <c r="P28" s="36"/>
      <c r="Q28" s="34"/>
      <c r="R28" s="34"/>
      <c r="S28" s="34"/>
      <c r="T28" s="34" t="s">
        <v>7</v>
      </c>
      <c r="U28" s="34"/>
      <c r="V28" s="34"/>
      <c r="W28" s="34"/>
      <c r="X28" s="34"/>
      <c r="Y28" s="34"/>
      <c r="Z28" s="34"/>
      <c r="AA28" s="34"/>
      <c r="AB28" s="34"/>
      <c r="AC28" s="34"/>
      <c r="AD28" s="34"/>
      <c r="AE28" s="34"/>
      <c r="AF28" s="34"/>
      <c r="AG28" s="34"/>
      <c r="AH28" s="34"/>
      <c r="AI28" s="34"/>
      <c r="AJ28" s="11">
        <f t="shared" si="2"/>
        <v>0</v>
      </c>
      <c r="AK28" s="202">
        <f t="shared" si="3"/>
        <v>1</v>
      </c>
      <c r="AL28" s="202">
        <f t="shared" si="4"/>
        <v>0</v>
      </c>
      <c r="AM28" s="205"/>
      <c r="AN28" s="5"/>
      <c r="AO28" s="6"/>
    </row>
    <row r="29" spans="1:41" s="1" customFormat="1" ht="21" customHeight="1">
      <c r="A29" s="23">
        <v>23</v>
      </c>
      <c r="B29" s="23"/>
      <c r="C29" s="24" t="s">
        <v>528</v>
      </c>
      <c r="D29" s="25" t="s">
        <v>18</v>
      </c>
      <c r="E29" s="35"/>
      <c r="F29" s="34"/>
      <c r="G29" s="34"/>
      <c r="H29" s="34"/>
      <c r="I29" s="34"/>
      <c r="J29" s="34"/>
      <c r="K29" s="34"/>
      <c r="L29" s="34"/>
      <c r="M29" s="34"/>
      <c r="N29" s="34"/>
      <c r="O29" s="34"/>
      <c r="P29" s="36"/>
      <c r="Q29" s="34"/>
      <c r="R29" s="34"/>
      <c r="S29" s="34"/>
      <c r="T29" s="34"/>
      <c r="U29" s="34"/>
      <c r="V29" s="34"/>
      <c r="W29" s="34"/>
      <c r="X29" s="34"/>
      <c r="Y29" s="34"/>
      <c r="Z29" s="34"/>
      <c r="AA29" s="34"/>
      <c r="AB29" s="34"/>
      <c r="AC29" s="34"/>
      <c r="AD29" s="34"/>
      <c r="AE29" s="34"/>
      <c r="AF29" s="34"/>
      <c r="AG29" s="34"/>
      <c r="AH29" s="34"/>
      <c r="AI29" s="34"/>
      <c r="AJ29" s="11">
        <f t="shared" si="2"/>
        <v>0</v>
      </c>
      <c r="AK29" s="202">
        <f t="shared" si="3"/>
        <v>0</v>
      </c>
      <c r="AL29" s="202">
        <f t="shared" si="4"/>
        <v>0</v>
      </c>
      <c r="AM29" s="205"/>
      <c r="AN29" s="5"/>
      <c r="AO29" s="6"/>
    </row>
    <row r="30" spans="1:41" s="1" customFormat="1" ht="21" customHeight="1">
      <c r="A30" s="23">
        <v>24</v>
      </c>
      <c r="B30" s="23"/>
      <c r="C30" s="24" t="s">
        <v>529</v>
      </c>
      <c r="D30" s="25" t="s">
        <v>53</v>
      </c>
      <c r="E30" s="35"/>
      <c r="F30" s="34"/>
      <c r="G30" s="34"/>
      <c r="H30" s="34"/>
      <c r="I30" s="34"/>
      <c r="J30" s="34"/>
      <c r="K30" s="34"/>
      <c r="L30" s="34"/>
      <c r="M30" s="34"/>
      <c r="N30" s="34"/>
      <c r="O30" s="34"/>
      <c r="P30" s="36" t="s">
        <v>6</v>
      </c>
      <c r="Q30" s="34" t="s">
        <v>6</v>
      </c>
      <c r="R30" s="34" t="s">
        <v>6</v>
      </c>
      <c r="S30" s="34"/>
      <c r="T30" s="34" t="s">
        <v>6</v>
      </c>
      <c r="U30" s="34"/>
      <c r="V30" s="34"/>
      <c r="W30" s="34"/>
      <c r="X30" s="34"/>
      <c r="Y30" s="34"/>
      <c r="Z30" s="34"/>
      <c r="AA30" s="34"/>
      <c r="AB30" s="34"/>
      <c r="AC30" s="34"/>
      <c r="AD30" s="34"/>
      <c r="AE30" s="34"/>
      <c r="AF30" s="34"/>
      <c r="AG30" s="34"/>
      <c r="AH30" s="34"/>
      <c r="AI30" s="34"/>
      <c r="AJ30" s="11">
        <f t="shared" si="2"/>
        <v>4</v>
      </c>
      <c r="AK30" s="202">
        <f t="shared" si="3"/>
        <v>0</v>
      </c>
      <c r="AL30" s="202">
        <f t="shared" si="4"/>
        <v>0</v>
      </c>
      <c r="AM30" s="205"/>
      <c r="AN30" s="5"/>
      <c r="AO30" s="6"/>
    </row>
    <row r="31" spans="1:41" s="1" customFormat="1" ht="21" customHeight="1">
      <c r="A31" s="23">
        <v>25</v>
      </c>
      <c r="B31" s="23"/>
      <c r="C31" s="24" t="s">
        <v>265</v>
      </c>
      <c r="D31" s="25" t="s">
        <v>54</v>
      </c>
      <c r="E31" s="35"/>
      <c r="F31" s="34"/>
      <c r="G31" s="34"/>
      <c r="H31" s="34"/>
      <c r="I31" s="34"/>
      <c r="J31" s="34"/>
      <c r="K31" s="34"/>
      <c r="L31" s="34"/>
      <c r="M31" s="34"/>
      <c r="N31" s="34"/>
      <c r="O31" s="34"/>
      <c r="P31" s="36"/>
      <c r="Q31" s="34"/>
      <c r="R31" s="34"/>
      <c r="S31" s="34"/>
      <c r="T31" s="34"/>
      <c r="U31" s="34"/>
      <c r="V31" s="34"/>
      <c r="W31" s="34"/>
      <c r="X31" s="34"/>
      <c r="Y31" s="34"/>
      <c r="Z31" s="34"/>
      <c r="AA31" s="34"/>
      <c r="AB31" s="34"/>
      <c r="AC31" s="34"/>
      <c r="AD31" s="34"/>
      <c r="AE31" s="34"/>
      <c r="AF31" s="34"/>
      <c r="AG31" s="34"/>
      <c r="AH31" s="34"/>
      <c r="AI31" s="34"/>
      <c r="AJ31" s="11">
        <f t="shared" si="2"/>
        <v>0</v>
      </c>
      <c r="AK31" s="202">
        <f t="shared" si="3"/>
        <v>0</v>
      </c>
      <c r="AL31" s="202">
        <f t="shared" si="4"/>
        <v>0</v>
      </c>
      <c r="AM31" s="205"/>
      <c r="AN31" s="5"/>
      <c r="AO31" s="6"/>
    </row>
    <row r="32" spans="1:41" s="1" customFormat="1" ht="21" customHeight="1">
      <c r="A32" s="23">
        <v>26</v>
      </c>
      <c r="B32" s="23"/>
      <c r="C32" s="24"/>
      <c r="D32" s="25"/>
      <c r="E32" s="35"/>
      <c r="F32" s="34"/>
      <c r="G32" s="34"/>
      <c r="H32" s="34"/>
      <c r="I32" s="34"/>
      <c r="J32" s="34"/>
      <c r="K32" s="34"/>
      <c r="L32" s="34"/>
      <c r="M32" s="34"/>
      <c r="N32" s="34"/>
      <c r="O32" s="34"/>
      <c r="P32" s="36"/>
      <c r="Q32" s="34"/>
      <c r="R32" s="34"/>
      <c r="S32" s="34"/>
      <c r="T32" s="34"/>
      <c r="U32" s="34"/>
      <c r="V32" s="34"/>
      <c r="W32" s="34"/>
      <c r="X32" s="34"/>
      <c r="Y32" s="34"/>
      <c r="Z32" s="34"/>
      <c r="AA32" s="34"/>
      <c r="AB32" s="34"/>
      <c r="AC32" s="34"/>
      <c r="AD32" s="34"/>
      <c r="AE32" s="34"/>
      <c r="AF32" s="34"/>
      <c r="AG32" s="34"/>
      <c r="AH32" s="34"/>
      <c r="AI32" s="34"/>
      <c r="AJ32" s="11">
        <f t="shared" si="2"/>
        <v>0</v>
      </c>
      <c r="AK32" s="202">
        <f t="shared" si="3"/>
        <v>0</v>
      </c>
      <c r="AL32" s="202">
        <f t="shared" si="4"/>
        <v>0</v>
      </c>
      <c r="AM32" s="205"/>
      <c r="AN32" s="5"/>
      <c r="AO32" s="6"/>
    </row>
    <row r="33" spans="1:41" s="1" customFormat="1" ht="21" customHeight="1">
      <c r="A33" s="23">
        <v>27</v>
      </c>
      <c r="B33" s="23"/>
      <c r="C33" s="24"/>
      <c r="D33" s="25"/>
      <c r="E33" s="35"/>
      <c r="F33" s="34"/>
      <c r="G33" s="34"/>
      <c r="H33" s="34"/>
      <c r="I33" s="34"/>
      <c r="J33" s="34"/>
      <c r="K33" s="34"/>
      <c r="L33" s="34"/>
      <c r="M33" s="34"/>
      <c r="N33" s="34"/>
      <c r="O33" s="34"/>
      <c r="P33" s="36"/>
      <c r="Q33" s="34"/>
      <c r="R33" s="34"/>
      <c r="S33" s="34"/>
      <c r="T33" s="34"/>
      <c r="U33" s="34"/>
      <c r="V33" s="34"/>
      <c r="W33" s="34"/>
      <c r="X33" s="34"/>
      <c r="Y33" s="34"/>
      <c r="Z33" s="34"/>
      <c r="AA33" s="34"/>
      <c r="AB33" s="34"/>
      <c r="AC33" s="34"/>
      <c r="AD33" s="34"/>
      <c r="AE33" s="34"/>
      <c r="AF33" s="34"/>
      <c r="AG33" s="34"/>
      <c r="AH33" s="34"/>
      <c r="AI33" s="34"/>
      <c r="AJ33" s="11">
        <f t="shared" si="2"/>
        <v>0</v>
      </c>
      <c r="AK33" s="202">
        <f t="shared" si="3"/>
        <v>0</v>
      </c>
      <c r="AL33" s="202">
        <f t="shared" si="4"/>
        <v>0</v>
      </c>
      <c r="AM33" s="205"/>
      <c r="AN33" s="5"/>
      <c r="AO33" s="6"/>
    </row>
    <row r="34" spans="1:41" s="1" customFormat="1" ht="21" customHeight="1">
      <c r="A34" s="23">
        <v>28</v>
      </c>
      <c r="B34" s="23"/>
      <c r="C34" s="24"/>
      <c r="D34" s="25"/>
      <c r="E34" s="35"/>
      <c r="F34" s="34"/>
      <c r="G34" s="34"/>
      <c r="H34" s="34"/>
      <c r="I34" s="34"/>
      <c r="J34" s="34"/>
      <c r="K34" s="34"/>
      <c r="L34" s="34"/>
      <c r="M34" s="34"/>
      <c r="N34" s="34"/>
      <c r="O34" s="34"/>
      <c r="P34" s="36"/>
      <c r="Q34" s="34"/>
      <c r="R34" s="34"/>
      <c r="S34" s="34"/>
      <c r="T34" s="34"/>
      <c r="U34" s="34"/>
      <c r="V34" s="34"/>
      <c r="W34" s="34"/>
      <c r="X34" s="34"/>
      <c r="Y34" s="34"/>
      <c r="Z34" s="34"/>
      <c r="AA34" s="34"/>
      <c r="AB34" s="34"/>
      <c r="AC34" s="34"/>
      <c r="AD34" s="34"/>
      <c r="AE34" s="34"/>
      <c r="AF34" s="34"/>
      <c r="AG34" s="34"/>
      <c r="AH34" s="34"/>
      <c r="AI34" s="34"/>
      <c r="AJ34" s="11">
        <f t="shared" si="2"/>
        <v>0</v>
      </c>
      <c r="AK34" s="202">
        <f t="shared" si="3"/>
        <v>0</v>
      </c>
      <c r="AL34" s="202">
        <f t="shared" si="4"/>
        <v>0</v>
      </c>
      <c r="AM34" s="205"/>
      <c r="AN34" s="5"/>
      <c r="AO34" s="6"/>
    </row>
    <row r="35" spans="1:41" s="1" customFormat="1" ht="21" customHeight="1">
      <c r="A35" s="23">
        <v>29</v>
      </c>
      <c r="B35" s="23"/>
      <c r="C35" s="24"/>
      <c r="D35" s="25"/>
      <c r="E35" s="35"/>
      <c r="F35" s="34"/>
      <c r="G35" s="34"/>
      <c r="H35" s="34"/>
      <c r="I35" s="34"/>
      <c r="J35" s="34"/>
      <c r="K35" s="34"/>
      <c r="L35" s="34"/>
      <c r="M35" s="34"/>
      <c r="N35" s="34"/>
      <c r="O35" s="34"/>
      <c r="P35" s="36"/>
      <c r="Q35" s="34"/>
      <c r="R35" s="34"/>
      <c r="S35" s="34"/>
      <c r="T35" s="34"/>
      <c r="U35" s="34"/>
      <c r="V35" s="34"/>
      <c r="W35" s="34"/>
      <c r="X35" s="34"/>
      <c r="Y35" s="34"/>
      <c r="Z35" s="34"/>
      <c r="AA35" s="34"/>
      <c r="AB35" s="34"/>
      <c r="AC35" s="34"/>
      <c r="AD35" s="34"/>
      <c r="AE35" s="34"/>
      <c r="AF35" s="34"/>
      <c r="AG35" s="34"/>
      <c r="AH35" s="34"/>
      <c r="AI35" s="34"/>
      <c r="AJ35" s="11">
        <f t="shared" si="2"/>
        <v>0</v>
      </c>
      <c r="AK35" s="202">
        <f t="shared" si="3"/>
        <v>0</v>
      </c>
      <c r="AL35" s="202">
        <f t="shared" si="4"/>
        <v>0</v>
      </c>
      <c r="AM35" s="205"/>
      <c r="AN35" s="5"/>
      <c r="AO35" s="6"/>
    </row>
    <row r="36" spans="1:41" s="1" customFormat="1" ht="21" customHeight="1">
      <c r="A36" s="23">
        <v>30</v>
      </c>
      <c r="B36" s="23"/>
      <c r="C36" s="24"/>
      <c r="D36" s="25"/>
      <c r="E36" s="35"/>
      <c r="F36" s="34"/>
      <c r="G36" s="34"/>
      <c r="H36" s="34"/>
      <c r="I36" s="34"/>
      <c r="J36" s="34"/>
      <c r="K36" s="34"/>
      <c r="L36" s="34"/>
      <c r="M36" s="34"/>
      <c r="N36" s="34"/>
      <c r="O36" s="34"/>
      <c r="P36" s="36"/>
      <c r="Q36" s="34"/>
      <c r="R36" s="34"/>
      <c r="S36" s="34"/>
      <c r="T36" s="34"/>
      <c r="U36" s="34"/>
      <c r="V36" s="34"/>
      <c r="W36" s="34"/>
      <c r="X36" s="34"/>
      <c r="Y36" s="34"/>
      <c r="Z36" s="34"/>
      <c r="AA36" s="34"/>
      <c r="AB36" s="34"/>
      <c r="AC36" s="34"/>
      <c r="AD36" s="34"/>
      <c r="AE36" s="34"/>
      <c r="AF36" s="34"/>
      <c r="AG36" s="34"/>
      <c r="AH36" s="34"/>
      <c r="AI36" s="34"/>
      <c r="AJ36" s="11">
        <f t="shared" si="2"/>
        <v>0</v>
      </c>
      <c r="AK36" s="202">
        <f t="shared" si="3"/>
        <v>0</v>
      </c>
      <c r="AL36" s="202">
        <f t="shared" si="4"/>
        <v>0</v>
      </c>
      <c r="AM36" s="205"/>
      <c r="AN36" s="5"/>
      <c r="AO36" s="6"/>
    </row>
    <row r="37" spans="1:41" ht="20.25">
      <c r="A37" s="316" t="s">
        <v>10</v>
      </c>
      <c r="B37" s="316"/>
      <c r="C37" s="316"/>
      <c r="D37" s="316"/>
      <c r="E37" s="316"/>
      <c r="F37" s="316"/>
      <c r="G37" s="316"/>
      <c r="H37" s="316"/>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49">
        <f>SUM(AJ7:AJ36)</f>
        <v>19</v>
      </c>
      <c r="AK37" s="49">
        <f>SUM(AK7:AK36)</f>
        <v>3</v>
      </c>
      <c r="AL37" s="49">
        <f>SUM(AL7:AL36)</f>
        <v>1</v>
      </c>
    </row>
    <row r="38" spans="1:41">
      <c r="A38" s="290" t="s">
        <v>255</v>
      </c>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291"/>
      <c r="AL38" s="292"/>
    </row>
    <row r="39" spans="1:41" ht="19.5">
      <c r="C39" s="289"/>
      <c r="D39" s="289"/>
      <c r="E39" s="289"/>
      <c r="F39" s="289"/>
      <c r="G39" s="289"/>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row>
    <row r="40" spans="1:41" ht="19.5">
      <c r="C40" s="289"/>
      <c r="D40" s="289"/>
      <c r="E40" s="289"/>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row>
    <row r="41" spans="1:41" ht="19.5">
      <c r="C41" s="289"/>
      <c r="D41" s="289"/>
      <c r="E41" s="9"/>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row>
  </sheetData>
  <mergeCells count="20">
    <mergeCell ref="C41:D41"/>
    <mergeCell ref="C39:G39"/>
    <mergeCell ref="C40:E40"/>
    <mergeCell ref="A37:AI37"/>
    <mergeCell ref="A5:A6"/>
    <mergeCell ref="A38:AL38"/>
    <mergeCell ref="B5:B6"/>
    <mergeCell ref="C5:D6"/>
    <mergeCell ref="A1:P1"/>
    <mergeCell ref="Q1:AL1"/>
    <mergeCell ref="A2:P2"/>
    <mergeCell ref="Q2:AL2"/>
    <mergeCell ref="A3:AL3"/>
    <mergeCell ref="I4:L4"/>
    <mergeCell ref="M4:N4"/>
    <mergeCell ref="O4:Q4"/>
    <mergeCell ref="R4:T4"/>
    <mergeCell ref="AL5:AL6"/>
    <mergeCell ref="AJ5:AJ6"/>
    <mergeCell ref="AK5:AK6"/>
  </mergeCells>
  <conditionalFormatting sqref="E6:AI6 E7:O36 Q31:AI36 Q7:S7 U7:AI30 Q8:Q30 S8:S30">
    <cfRule type="expression" dxfId="71" priority="11">
      <formula>IF(E$6="CN",1,0)</formula>
    </cfRule>
  </conditionalFormatting>
  <conditionalFormatting sqref="P7:P36">
    <cfRule type="expression" dxfId="70" priority="3">
      <formula>IF(P$6="CN",1,0)</formula>
    </cfRule>
  </conditionalFormatting>
  <conditionalFormatting sqref="T7:T30">
    <cfRule type="expression" dxfId="11" priority="2">
      <formula>IF(T$6="CN",1,0)</formula>
    </cfRule>
  </conditionalFormatting>
  <conditionalFormatting sqref="R8:R30">
    <cfRule type="expression" dxfId="10" priority="1">
      <formula>IF(R$6="CN",1,0)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13" id="{E1A3C021-B67B-490B-8F49-545D46A5711F}">
            <xm:f>IF(BHST21.1!E$6="CN",1,0)</xm:f>
            <x14:dxf>
              <fill>
                <patternFill>
                  <bgColor theme="8" tint="0.59996337778862885"/>
                </patternFill>
              </fill>
            </x14:dxf>
          </x14:cfRule>
          <xm:sqref>E6:AI6</xm:sqref>
        </x14:conditionalFormatting>
        <x14:conditionalFormatting xmlns:xm="http://schemas.microsoft.com/office/excel/2006/main">
          <x14:cfRule type="expression" priority="12" id="{831A705E-D102-4266-BFED-C7FEFB26FC2F}">
            <xm:f>IF(BHST21.1!E$6="CN",1,0)</xm:f>
            <x14:dxf>
              <fill>
                <patternFill>
                  <bgColor theme="8" tint="0.79998168889431442"/>
                </patternFill>
              </fill>
            </x14:dxf>
          </x14:cfRule>
          <xm:sqref>E6:AI6</xm:sqref>
        </x14:conditionalFormatting>
      </x14:conditionalFormatting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6"/>
  <sheetViews>
    <sheetView topLeftCell="A19" zoomScaleNormal="100" workbookViewId="0">
      <selection activeCell="R31" sqref="R31"/>
    </sheetView>
  </sheetViews>
  <sheetFormatPr defaultColWidth="9.33203125" defaultRowHeight="18"/>
  <cols>
    <col min="1" max="1" width="6.33203125" style="171" customWidth="1"/>
    <col min="2" max="2" width="11.33203125" style="171" customWidth="1"/>
    <col min="3" max="3" width="21.6640625" style="171" customWidth="1"/>
    <col min="4" max="4" width="9.6640625" style="171" customWidth="1"/>
    <col min="5" max="35" width="3.83203125" style="171" customWidth="1"/>
    <col min="36" max="38" width="6.33203125" style="171" customWidth="1"/>
    <col min="39" max="39" width="10.83203125" style="171" customWidth="1"/>
    <col min="40" max="40" width="12.1640625" style="171" customWidth="1"/>
    <col min="41" max="41" width="10.83203125" style="171" customWidth="1"/>
    <col min="42" max="16384" width="9.33203125" style="171"/>
  </cols>
  <sheetData>
    <row r="1" spans="1:41">
      <c r="A1" s="318" t="s">
        <v>0</v>
      </c>
      <c r="B1" s="318"/>
      <c r="C1" s="318"/>
      <c r="D1" s="318"/>
      <c r="E1" s="318"/>
      <c r="F1" s="318"/>
      <c r="G1" s="318"/>
      <c r="H1" s="318"/>
      <c r="I1" s="318"/>
      <c r="J1" s="318"/>
      <c r="K1" s="318"/>
      <c r="L1" s="318"/>
      <c r="M1" s="318"/>
      <c r="N1" s="318"/>
      <c r="O1" s="318"/>
      <c r="P1" s="318"/>
      <c r="Q1" s="319" t="s">
        <v>1</v>
      </c>
      <c r="R1" s="319"/>
      <c r="S1" s="319"/>
      <c r="T1" s="319"/>
      <c r="U1" s="319"/>
      <c r="V1" s="319"/>
      <c r="W1" s="319"/>
      <c r="X1" s="319"/>
      <c r="Y1" s="319"/>
      <c r="Z1" s="319"/>
      <c r="AA1" s="319"/>
      <c r="AB1" s="319"/>
      <c r="AC1" s="319"/>
      <c r="AD1" s="319"/>
      <c r="AE1" s="319"/>
      <c r="AF1" s="319"/>
      <c r="AG1" s="319"/>
      <c r="AH1" s="319"/>
      <c r="AI1" s="319"/>
      <c r="AJ1" s="319"/>
      <c r="AK1" s="319"/>
      <c r="AL1" s="319"/>
    </row>
    <row r="2" spans="1:41">
      <c r="A2" s="319" t="s">
        <v>131</v>
      </c>
      <c r="B2" s="319"/>
      <c r="C2" s="319"/>
      <c r="D2" s="319"/>
      <c r="E2" s="319"/>
      <c r="F2" s="319"/>
      <c r="G2" s="319"/>
      <c r="H2" s="319"/>
      <c r="I2" s="319"/>
      <c r="J2" s="319"/>
      <c r="K2" s="319"/>
      <c r="L2" s="319"/>
      <c r="M2" s="319"/>
      <c r="N2" s="319"/>
      <c r="O2" s="319"/>
      <c r="P2" s="319"/>
      <c r="Q2" s="319" t="s">
        <v>2</v>
      </c>
      <c r="R2" s="319"/>
      <c r="S2" s="319"/>
      <c r="T2" s="319"/>
      <c r="U2" s="319"/>
      <c r="V2" s="319"/>
      <c r="W2" s="319"/>
      <c r="X2" s="319"/>
      <c r="Y2" s="319"/>
      <c r="Z2" s="319"/>
      <c r="AA2" s="319"/>
      <c r="AB2" s="319"/>
      <c r="AC2" s="319"/>
      <c r="AD2" s="319"/>
      <c r="AE2" s="319"/>
      <c r="AF2" s="319"/>
      <c r="AG2" s="319"/>
      <c r="AH2" s="319"/>
      <c r="AI2" s="319"/>
      <c r="AJ2" s="319"/>
      <c r="AK2" s="319"/>
      <c r="AL2" s="319"/>
    </row>
    <row r="3" spans="1:41" ht="35.25" customHeight="1">
      <c r="A3" s="320" t="s">
        <v>552</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row>
    <row r="4" spans="1:41" ht="31.5" customHeight="1">
      <c r="B4" s="172"/>
      <c r="C4" s="172"/>
      <c r="D4" s="172"/>
      <c r="E4" s="172" t="s">
        <v>171</v>
      </c>
      <c r="F4" s="172" t="s">
        <v>171</v>
      </c>
      <c r="G4" s="172"/>
      <c r="H4" s="172"/>
      <c r="I4" s="321" t="s">
        <v>251</v>
      </c>
      <c r="J4" s="321"/>
      <c r="K4" s="321"/>
      <c r="L4" s="321"/>
      <c r="M4" s="321">
        <v>10</v>
      </c>
      <c r="N4" s="321"/>
      <c r="O4" s="321" t="s">
        <v>252</v>
      </c>
      <c r="P4" s="321"/>
      <c r="Q4" s="321"/>
      <c r="R4" s="321">
        <v>2021</v>
      </c>
      <c r="S4" s="321"/>
      <c r="T4" s="321"/>
      <c r="U4" s="172"/>
      <c r="V4" s="172"/>
      <c r="W4" s="172"/>
      <c r="X4" s="172"/>
      <c r="Y4" s="172"/>
      <c r="Z4" s="172"/>
      <c r="AA4" s="172"/>
      <c r="AB4" s="172"/>
      <c r="AC4" s="172"/>
      <c r="AD4" s="172"/>
      <c r="AE4" s="172"/>
      <c r="AF4" s="172"/>
      <c r="AG4" s="172"/>
      <c r="AH4" s="172"/>
      <c r="AI4" s="172"/>
      <c r="AJ4" s="172"/>
      <c r="AK4" s="172"/>
      <c r="AL4" s="172"/>
    </row>
    <row r="5" spans="1:41" s="174" customFormat="1" ht="21" customHeight="1">
      <c r="A5" s="328" t="s">
        <v>3</v>
      </c>
      <c r="B5" s="328" t="s">
        <v>4</v>
      </c>
      <c r="C5" s="330" t="s">
        <v>5</v>
      </c>
      <c r="D5" s="331"/>
      <c r="E5" s="173">
        <f>DATE(R4,M4,1)</f>
        <v>44470</v>
      </c>
      <c r="F5" s="173">
        <f>E5+1</f>
        <v>44471</v>
      </c>
      <c r="G5" s="173">
        <f t="shared" ref="G5:AI5" si="0">F5+1</f>
        <v>44472</v>
      </c>
      <c r="H5" s="173">
        <f t="shared" si="0"/>
        <v>44473</v>
      </c>
      <c r="I5" s="173">
        <f t="shared" si="0"/>
        <v>44474</v>
      </c>
      <c r="J5" s="173">
        <f t="shared" si="0"/>
        <v>44475</v>
      </c>
      <c r="K5" s="173">
        <f t="shared" si="0"/>
        <v>44476</v>
      </c>
      <c r="L5" s="173">
        <f t="shared" si="0"/>
        <v>44477</v>
      </c>
      <c r="M5" s="173">
        <f t="shared" si="0"/>
        <v>44478</v>
      </c>
      <c r="N5" s="173">
        <f t="shared" si="0"/>
        <v>44479</v>
      </c>
      <c r="O5" s="173">
        <f t="shared" si="0"/>
        <v>44480</v>
      </c>
      <c r="P5" s="173">
        <f t="shared" si="0"/>
        <v>44481</v>
      </c>
      <c r="Q5" s="173">
        <f t="shared" si="0"/>
        <v>44482</v>
      </c>
      <c r="R5" s="173">
        <f t="shared" si="0"/>
        <v>44483</v>
      </c>
      <c r="S5" s="173">
        <f t="shared" si="0"/>
        <v>44484</v>
      </c>
      <c r="T5" s="173">
        <f t="shared" si="0"/>
        <v>44485</v>
      </c>
      <c r="U5" s="173">
        <f t="shared" si="0"/>
        <v>44486</v>
      </c>
      <c r="V5" s="173">
        <f t="shared" si="0"/>
        <v>44487</v>
      </c>
      <c r="W5" s="173">
        <f t="shared" si="0"/>
        <v>44488</v>
      </c>
      <c r="X5" s="173">
        <f t="shared" si="0"/>
        <v>44489</v>
      </c>
      <c r="Y5" s="173">
        <f t="shared" si="0"/>
        <v>44490</v>
      </c>
      <c r="Z5" s="173">
        <f t="shared" si="0"/>
        <v>44491</v>
      </c>
      <c r="AA5" s="173">
        <f t="shared" si="0"/>
        <v>44492</v>
      </c>
      <c r="AB5" s="173">
        <f t="shared" si="0"/>
        <v>44493</v>
      </c>
      <c r="AC5" s="173">
        <f t="shared" si="0"/>
        <v>44494</v>
      </c>
      <c r="AD5" s="173">
        <f t="shared" si="0"/>
        <v>44495</v>
      </c>
      <c r="AE5" s="173">
        <f t="shared" si="0"/>
        <v>44496</v>
      </c>
      <c r="AF5" s="173">
        <f t="shared" si="0"/>
        <v>44497</v>
      </c>
      <c r="AG5" s="173">
        <f t="shared" si="0"/>
        <v>44498</v>
      </c>
      <c r="AH5" s="173">
        <f t="shared" si="0"/>
        <v>44499</v>
      </c>
      <c r="AI5" s="173">
        <f t="shared" si="0"/>
        <v>44500</v>
      </c>
      <c r="AJ5" s="326" t="s">
        <v>6</v>
      </c>
      <c r="AK5" s="326" t="s">
        <v>7</v>
      </c>
      <c r="AL5" s="326" t="s">
        <v>8</v>
      </c>
    </row>
    <row r="6" spans="1:41" s="174" customFormat="1" ht="21" customHeight="1">
      <c r="A6" s="329"/>
      <c r="B6" s="329"/>
      <c r="C6" s="332"/>
      <c r="D6" s="333"/>
      <c r="E6" s="175">
        <f>IF(WEEKDAY(E5)=1,"CN",WEEKDAY(E5))</f>
        <v>6</v>
      </c>
      <c r="F6" s="175">
        <f t="shared" ref="F6:AI6" si="1">IF(WEEKDAY(F5)=1,"CN",WEEKDAY(F5))</f>
        <v>7</v>
      </c>
      <c r="G6" s="175" t="str">
        <f t="shared" si="1"/>
        <v>CN</v>
      </c>
      <c r="H6" s="175">
        <f t="shared" si="1"/>
        <v>2</v>
      </c>
      <c r="I6" s="175">
        <f t="shared" si="1"/>
        <v>3</v>
      </c>
      <c r="J6" s="175">
        <f t="shared" si="1"/>
        <v>4</v>
      </c>
      <c r="K6" s="175">
        <f t="shared" si="1"/>
        <v>5</v>
      </c>
      <c r="L6" s="175">
        <f t="shared" si="1"/>
        <v>6</v>
      </c>
      <c r="M6" s="175">
        <f t="shared" si="1"/>
        <v>7</v>
      </c>
      <c r="N6" s="175" t="str">
        <f t="shared" si="1"/>
        <v>CN</v>
      </c>
      <c r="O6" s="175">
        <f t="shared" si="1"/>
        <v>2</v>
      </c>
      <c r="P6" s="175">
        <f t="shared" si="1"/>
        <v>3</v>
      </c>
      <c r="Q6" s="175">
        <f t="shared" si="1"/>
        <v>4</v>
      </c>
      <c r="R6" s="175">
        <f t="shared" si="1"/>
        <v>5</v>
      </c>
      <c r="S6" s="175">
        <f t="shared" si="1"/>
        <v>6</v>
      </c>
      <c r="T6" s="175">
        <f t="shared" si="1"/>
        <v>7</v>
      </c>
      <c r="U6" s="175" t="str">
        <f t="shared" si="1"/>
        <v>CN</v>
      </c>
      <c r="V6" s="175">
        <f t="shared" si="1"/>
        <v>2</v>
      </c>
      <c r="W6" s="175">
        <f t="shared" si="1"/>
        <v>3</v>
      </c>
      <c r="X6" s="175">
        <f t="shared" si="1"/>
        <v>4</v>
      </c>
      <c r="Y6" s="175">
        <f t="shared" si="1"/>
        <v>5</v>
      </c>
      <c r="Z6" s="175">
        <f t="shared" si="1"/>
        <v>6</v>
      </c>
      <c r="AA6" s="175">
        <f t="shared" si="1"/>
        <v>7</v>
      </c>
      <c r="AB6" s="175" t="str">
        <f t="shared" si="1"/>
        <v>CN</v>
      </c>
      <c r="AC6" s="175">
        <f t="shared" si="1"/>
        <v>2</v>
      </c>
      <c r="AD6" s="175">
        <f t="shared" si="1"/>
        <v>3</v>
      </c>
      <c r="AE6" s="175">
        <f t="shared" si="1"/>
        <v>4</v>
      </c>
      <c r="AF6" s="175">
        <f t="shared" si="1"/>
        <v>5</v>
      </c>
      <c r="AG6" s="175">
        <f t="shared" si="1"/>
        <v>6</v>
      </c>
      <c r="AH6" s="175">
        <f t="shared" si="1"/>
        <v>7</v>
      </c>
      <c r="AI6" s="175" t="str">
        <f t="shared" si="1"/>
        <v>CN</v>
      </c>
      <c r="AJ6" s="327"/>
      <c r="AK6" s="327"/>
      <c r="AL6" s="327"/>
    </row>
    <row r="7" spans="1:41" s="183" customFormat="1" ht="21" customHeight="1">
      <c r="A7" s="176">
        <v>1</v>
      </c>
      <c r="B7" s="176"/>
      <c r="C7" s="177" t="s">
        <v>534</v>
      </c>
      <c r="D7" s="178" t="s">
        <v>38</v>
      </c>
      <c r="E7" s="179"/>
      <c r="F7" s="179"/>
      <c r="G7" s="179"/>
      <c r="H7" s="179"/>
      <c r="I7" s="179"/>
      <c r="J7" s="179"/>
      <c r="K7" s="179"/>
      <c r="L7" s="179"/>
      <c r="M7" s="179"/>
      <c r="N7" s="179"/>
      <c r="O7" s="179"/>
      <c r="P7" s="179" t="s">
        <v>6</v>
      </c>
      <c r="Q7" s="179" t="s">
        <v>6</v>
      </c>
      <c r="R7" s="179" t="s">
        <v>6</v>
      </c>
      <c r="S7" s="179"/>
      <c r="T7" s="353" t="s">
        <v>6</v>
      </c>
      <c r="U7" s="179"/>
      <c r="V7" s="179"/>
      <c r="W7" s="179"/>
      <c r="X7" s="179"/>
      <c r="Y7" s="179"/>
      <c r="Z7" s="179"/>
      <c r="AA7" s="179"/>
      <c r="AB7" s="179"/>
      <c r="AC7" s="179"/>
      <c r="AD7" s="179"/>
      <c r="AE7" s="179"/>
      <c r="AF7" s="179"/>
      <c r="AG7" s="179"/>
      <c r="AH7" s="179"/>
      <c r="AI7" s="179"/>
      <c r="AJ7" s="11">
        <f t="shared" ref="AJ7" si="2">COUNTIF(E7:AI7,"K")+2*COUNTIF(E7:AI7,"2K")+COUNTIF(E7:AI7,"TK")+COUNTIF(E7:AI7,"KT")+COUNTIF(E7:AI7,"PK")+COUNTIF(E7:AI7,"KP")+2*COUNTIF(E7:AI7,"K2")</f>
        <v>4</v>
      </c>
      <c r="AK7" s="170">
        <f t="shared" ref="AK7" si="3">COUNTIF(F7:AJ7,"P")+2*COUNTIF(F7:AJ7,"2P")+COUNTIF(F7:AJ7,"TP")+COUNTIF(F7:AJ7,"PT")+COUNTIF(F7:AJ7,"PK")+COUNTIF(F7:AJ7,"KP")+2*COUNTIF(F7:AJ7,"P2")</f>
        <v>0</v>
      </c>
      <c r="AL7" s="170">
        <f t="shared" ref="AL7" si="4">COUNTIF(E7:AI7,"T")+2*COUNTIF(E7:AI7,"2T")+2*COUNTIF(E7:AI7,"T2")+COUNTIF(E7:AI7,"PT")+COUNTIF(E7:AI7,"TP")+COUNTIF(E7:AI7,"TK")+COUNTIF(E7:AI7,"KT")</f>
        <v>0</v>
      </c>
      <c r="AM7" s="180"/>
      <c r="AN7" s="181"/>
      <c r="AO7" s="182"/>
    </row>
    <row r="8" spans="1:41" s="183" customFormat="1" ht="21" customHeight="1">
      <c r="A8" s="176">
        <v>2</v>
      </c>
      <c r="B8" s="176"/>
      <c r="C8" s="177" t="s">
        <v>551</v>
      </c>
      <c r="D8" s="178" t="s">
        <v>28</v>
      </c>
      <c r="E8" s="179"/>
      <c r="F8" s="179"/>
      <c r="G8" s="179"/>
      <c r="H8" s="179"/>
      <c r="I8" s="179"/>
      <c r="J8" s="179"/>
      <c r="K8" s="179"/>
      <c r="L8" s="179"/>
      <c r="M8" s="179"/>
      <c r="N8" s="179"/>
      <c r="O8" s="179"/>
      <c r="P8" s="179"/>
      <c r="Q8" s="179"/>
      <c r="R8" s="179"/>
      <c r="S8" s="179"/>
      <c r="T8" s="353"/>
      <c r="U8" s="179"/>
      <c r="V8" s="179"/>
      <c r="W8" s="179"/>
      <c r="X8" s="179"/>
      <c r="Y8" s="179"/>
      <c r="Z8" s="179"/>
      <c r="AA8" s="179"/>
      <c r="AB8" s="179"/>
      <c r="AC8" s="179"/>
      <c r="AD8" s="179"/>
      <c r="AE8" s="179"/>
      <c r="AF8" s="179"/>
      <c r="AG8" s="179"/>
      <c r="AH8" s="179"/>
      <c r="AI8" s="179"/>
      <c r="AJ8" s="11">
        <f t="shared" ref="AJ8:AJ32" si="5">COUNTIF(E8:AI8,"K")+2*COUNTIF(E8:AI8,"2K")+COUNTIF(E8:AI8,"TK")+COUNTIF(E8:AI8,"KT")+COUNTIF(E8:AI8,"PK")+COUNTIF(E8:AI8,"KP")+2*COUNTIF(E8:AI8,"K2")</f>
        <v>0</v>
      </c>
      <c r="AK8" s="202">
        <f t="shared" ref="AK8:AK32" si="6">COUNTIF(F8:AJ8,"P")+2*COUNTIF(F8:AJ8,"2P")+COUNTIF(F8:AJ8,"TP")+COUNTIF(F8:AJ8,"PT")+COUNTIF(F8:AJ8,"PK")+COUNTIF(F8:AJ8,"KP")+2*COUNTIF(F8:AJ8,"P2")</f>
        <v>0</v>
      </c>
      <c r="AL8" s="202">
        <f t="shared" ref="AL8:AL32" si="7">COUNTIF(E8:AI8,"T")+2*COUNTIF(E8:AI8,"2T")+2*COUNTIF(E8:AI8,"T2")+COUNTIF(E8:AI8,"PT")+COUNTIF(E8:AI8,"TP")+COUNTIF(E8:AI8,"TK")+COUNTIF(E8:AI8,"KT")</f>
        <v>0</v>
      </c>
      <c r="AM8" s="184"/>
      <c r="AN8" s="181"/>
      <c r="AO8" s="182"/>
    </row>
    <row r="9" spans="1:41" s="183" customFormat="1" ht="21" customHeight="1">
      <c r="A9" s="176">
        <v>3</v>
      </c>
      <c r="B9" s="176"/>
      <c r="C9" s="177" t="s">
        <v>535</v>
      </c>
      <c r="D9" s="178" t="s">
        <v>31</v>
      </c>
      <c r="E9" s="179"/>
      <c r="F9" s="179"/>
      <c r="G9" s="179"/>
      <c r="H9" s="179"/>
      <c r="I9" s="179"/>
      <c r="J9" s="179"/>
      <c r="K9" s="179"/>
      <c r="L9" s="179"/>
      <c r="M9" s="179"/>
      <c r="N9" s="179"/>
      <c r="O9" s="179"/>
      <c r="P9" s="179" t="s">
        <v>6</v>
      </c>
      <c r="Q9" s="179" t="s">
        <v>6</v>
      </c>
      <c r="R9" s="179" t="s">
        <v>6</v>
      </c>
      <c r="S9" s="179"/>
      <c r="T9" s="353" t="s">
        <v>6</v>
      </c>
      <c r="U9" s="179"/>
      <c r="V9" s="179"/>
      <c r="W9" s="179"/>
      <c r="X9" s="179"/>
      <c r="Y9" s="179"/>
      <c r="Z9" s="179"/>
      <c r="AA9" s="179"/>
      <c r="AB9" s="179"/>
      <c r="AC9" s="179"/>
      <c r="AD9" s="179"/>
      <c r="AE9" s="179"/>
      <c r="AF9" s="179"/>
      <c r="AG9" s="179"/>
      <c r="AH9" s="179"/>
      <c r="AI9" s="179"/>
      <c r="AJ9" s="11">
        <f t="shared" si="5"/>
        <v>4</v>
      </c>
      <c r="AK9" s="202">
        <f t="shared" si="6"/>
        <v>0</v>
      </c>
      <c r="AL9" s="202">
        <f t="shared" si="7"/>
        <v>0</v>
      </c>
      <c r="AM9" s="184"/>
      <c r="AN9" s="181"/>
      <c r="AO9" s="182"/>
    </row>
    <row r="10" spans="1:41" s="183" customFormat="1" ht="21" customHeight="1">
      <c r="A10" s="176">
        <v>4</v>
      </c>
      <c r="B10" s="176"/>
      <c r="C10" s="177" t="s">
        <v>352</v>
      </c>
      <c r="D10" s="178" t="s">
        <v>95</v>
      </c>
      <c r="E10" s="179"/>
      <c r="F10" s="179"/>
      <c r="G10" s="179"/>
      <c r="H10" s="179"/>
      <c r="I10" s="179"/>
      <c r="J10" s="179"/>
      <c r="K10" s="179"/>
      <c r="L10" s="179"/>
      <c r="M10" s="179"/>
      <c r="N10" s="179"/>
      <c r="O10" s="179"/>
      <c r="P10" s="179" t="s">
        <v>6</v>
      </c>
      <c r="Q10" s="179" t="s">
        <v>6</v>
      </c>
      <c r="R10" s="179" t="s">
        <v>6</v>
      </c>
      <c r="S10" s="179"/>
      <c r="T10" s="353" t="s">
        <v>6</v>
      </c>
      <c r="U10" s="179"/>
      <c r="V10" s="179"/>
      <c r="W10" s="179"/>
      <c r="X10" s="179"/>
      <c r="Y10" s="179"/>
      <c r="Z10" s="179"/>
      <c r="AA10" s="179"/>
      <c r="AB10" s="179"/>
      <c r="AC10" s="179"/>
      <c r="AD10" s="179"/>
      <c r="AE10" s="179"/>
      <c r="AF10" s="179"/>
      <c r="AG10" s="179"/>
      <c r="AH10" s="179"/>
      <c r="AI10" s="179"/>
      <c r="AJ10" s="11">
        <f t="shared" si="5"/>
        <v>4</v>
      </c>
      <c r="AK10" s="202">
        <f t="shared" si="6"/>
        <v>0</v>
      </c>
      <c r="AL10" s="202">
        <f t="shared" si="7"/>
        <v>0</v>
      </c>
      <c r="AM10" s="184"/>
      <c r="AN10" s="181"/>
      <c r="AO10" s="182"/>
    </row>
    <row r="11" spans="1:41" s="183" customFormat="1" ht="21" customHeight="1">
      <c r="A11" s="176">
        <v>5</v>
      </c>
      <c r="B11" s="176"/>
      <c r="C11" s="177" t="s">
        <v>536</v>
      </c>
      <c r="D11" s="178" t="s">
        <v>95</v>
      </c>
      <c r="E11" s="179"/>
      <c r="F11" s="179"/>
      <c r="G11" s="179"/>
      <c r="H11" s="179"/>
      <c r="I11" s="179"/>
      <c r="J11" s="179"/>
      <c r="K11" s="179"/>
      <c r="L11" s="179"/>
      <c r="M11" s="179"/>
      <c r="N11" s="179"/>
      <c r="O11" s="179"/>
      <c r="P11" s="179" t="s">
        <v>6</v>
      </c>
      <c r="Q11" s="179" t="s">
        <v>6</v>
      </c>
      <c r="R11" s="179" t="s">
        <v>6</v>
      </c>
      <c r="S11" s="179"/>
      <c r="T11" s="353" t="s">
        <v>6</v>
      </c>
      <c r="U11" s="179"/>
      <c r="V11" s="179"/>
      <c r="W11" s="179"/>
      <c r="X11" s="179"/>
      <c r="Y11" s="179"/>
      <c r="Z11" s="179"/>
      <c r="AA11" s="179"/>
      <c r="AB11" s="179"/>
      <c r="AC11" s="179"/>
      <c r="AD11" s="179"/>
      <c r="AE11" s="179"/>
      <c r="AF11" s="179"/>
      <c r="AG11" s="179"/>
      <c r="AH11" s="179"/>
      <c r="AI11" s="179"/>
      <c r="AJ11" s="11">
        <f t="shared" si="5"/>
        <v>4</v>
      </c>
      <c r="AK11" s="202">
        <f t="shared" si="6"/>
        <v>0</v>
      </c>
      <c r="AL11" s="202">
        <f t="shared" si="7"/>
        <v>0</v>
      </c>
      <c r="AM11" s="184"/>
      <c r="AN11" s="181"/>
      <c r="AO11" s="182"/>
    </row>
    <row r="12" spans="1:41" s="183" customFormat="1" ht="21" customHeight="1">
      <c r="A12" s="176">
        <v>6</v>
      </c>
      <c r="B12" s="176"/>
      <c r="C12" s="177" t="s">
        <v>63</v>
      </c>
      <c r="D12" s="178" t="s">
        <v>41</v>
      </c>
      <c r="E12" s="179"/>
      <c r="F12" s="179"/>
      <c r="G12" s="179"/>
      <c r="H12" s="179"/>
      <c r="I12" s="179"/>
      <c r="J12" s="179"/>
      <c r="K12" s="179"/>
      <c r="L12" s="179"/>
      <c r="M12" s="179"/>
      <c r="N12" s="179"/>
      <c r="O12" s="179"/>
      <c r="P12" s="179"/>
      <c r="Q12" s="179"/>
      <c r="R12" s="179"/>
      <c r="S12" s="179"/>
      <c r="T12" s="353"/>
      <c r="U12" s="179"/>
      <c r="V12" s="179"/>
      <c r="W12" s="179"/>
      <c r="X12" s="179"/>
      <c r="Y12" s="179"/>
      <c r="Z12" s="179"/>
      <c r="AA12" s="179"/>
      <c r="AB12" s="179"/>
      <c r="AC12" s="179"/>
      <c r="AD12" s="179"/>
      <c r="AE12" s="179"/>
      <c r="AF12" s="179"/>
      <c r="AG12" s="179"/>
      <c r="AH12" s="179"/>
      <c r="AI12" s="179"/>
      <c r="AJ12" s="11">
        <f t="shared" si="5"/>
        <v>0</v>
      </c>
      <c r="AK12" s="202">
        <f t="shared" si="6"/>
        <v>0</v>
      </c>
      <c r="AL12" s="202">
        <f t="shared" si="7"/>
        <v>0</v>
      </c>
      <c r="AM12" s="184"/>
      <c r="AN12" s="181"/>
      <c r="AO12" s="182"/>
    </row>
    <row r="13" spans="1:41" s="183" customFormat="1" ht="21" customHeight="1">
      <c r="A13" s="176">
        <v>7</v>
      </c>
      <c r="B13" s="176"/>
      <c r="C13" s="177" t="s">
        <v>537</v>
      </c>
      <c r="D13" s="178" t="s">
        <v>165</v>
      </c>
      <c r="E13" s="179"/>
      <c r="F13" s="179"/>
      <c r="G13" s="179"/>
      <c r="H13" s="179"/>
      <c r="I13" s="179"/>
      <c r="J13" s="179"/>
      <c r="K13" s="179"/>
      <c r="L13" s="179"/>
      <c r="M13" s="179"/>
      <c r="N13" s="179"/>
      <c r="O13" s="179"/>
      <c r="P13" s="179"/>
      <c r="Q13" s="179"/>
      <c r="R13" s="179"/>
      <c r="S13" s="179"/>
      <c r="T13" s="353"/>
      <c r="U13" s="179"/>
      <c r="V13" s="179"/>
      <c r="W13" s="179"/>
      <c r="X13" s="179"/>
      <c r="Y13" s="179"/>
      <c r="Z13" s="179"/>
      <c r="AA13" s="179"/>
      <c r="AB13" s="179"/>
      <c r="AC13" s="179"/>
      <c r="AD13" s="179"/>
      <c r="AE13" s="179"/>
      <c r="AF13" s="179"/>
      <c r="AG13" s="179"/>
      <c r="AH13" s="179"/>
      <c r="AI13" s="179"/>
      <c r="AJ13" s="11">
        <f t="shared" si="5"/>
        <v>0</v>
      </c>
      <c r="AK13" s="202">
        <f t="shared" si="6"/>
        <v>0</v>
      </c>
      <c r="AL13" s="202">
        <f t="shared" si="7"/>
        <v>0</v>
      </c>
      <c r="AM13" s="184"/>
      <c r="AN13" s="181"/>
      <c r="AO13" s="182"/>
    </row>
    <row r="14" spans="1:41" s="183" customFormat="1" ht="21" customHeight="1">
      <c r="A14" s="176">
        <v>8</v>
      </c>
      <c r="B14" s="176"/>
      <c r="C14" s="177" t="s">
        <v>538</v>
      </c>
      <c r="D14" s="178" t="s">
        <v>11</v>
      </c>
      <c r="E14" s="179"/>
      <c r="F14" s="179"/>
      <c r="G14" s="179"/>
      <c r="H14" s="179"/>
      <c r="I14" s="179"/>
      <c r="J14" s="179"/>
      <c r="K14" s="179"/>
      <c r="L14" s="179"/>
      <c r="M14" s="179"/>
      <c r="N14" s="179"/>
      <c r="O14" s="179"/>
      <c r="P14" s="179" t="s">
        <v>6</v>
      </c>
      <c r="Q14" s="179" t="s">
        <v>6</v>
      </c>
      <c r="R14" s="179" t="s">
        <v>6</v>
      </c>
      <c r="S14" s="179"/>
      <c r="T14" s="353" t="s">
        <v>6</v>
      </c>
      <c r="U14" s="179"/>
      <c r="V14" s="179"/>
      <c r="W14" s="179"/>
      <c r="X14" s="179"/>
      <c r="Y14" s="179"/>
      <c r="Z14" s="179"/>
      <c r="AA14" s="179"/>
      <c r="AB14" s="179"/>
      <c r="AC14" s="179"/>
      <c r="AD14" s="179"/>
      <c r="AE14" s="179"/>
      <c r="AF14" s="179"/>
      <c r="AG14" s="179"/>
      <c r="AH14" s="179"/>
      <c r="AI14" s="179"/>
      <c r="AJ14" s="11">
        <f t="shared" si="5"/>
        <v>4</v>
      </c>
      <c r="AK14" s="202">
        <f t="shared" si="6"/>
        <v>0</v>
      </c>
      <c r="AL14" s="202">
        <f t="shared" si="7"/>
        <v>0</v>
      </c>
      <c r="AM14" s="184"/>
      <c r="AN14" s="181"/>
      <c r="AO14" s="182"/>
    </row>
    <row r="15" spans="1:41" s="183" customFormat="1" ht="21" customHeight="1">
      <c r="A15" s="176">
        <v>9</v>
      </c>
      <c r="B15" s="176"/>
      <c r="C15" s="177" t="s">
        <v>539</v>
      </c>
      <c r="D15" s="178" t="s">
        <v>11</v>
      </c>
      <c r="E15" s="179"/>
      <c r="F15" s="179"/>
      <c r="G15" s="179"/>
      <c r="H15" s="179"/>
      <c r="I15" s="179"/>
      <c r="J15" s="179"/>
      <c r="K15" s="179"/>
      <c r="L15" s="179"/>
      <c r="M15" s="179"/>
      <c r="N15" s="179"/>
      <c r="O15" s="179"/>
      <c r="P15" s="179"/>
      <c r="Q15" s="179"/>
      <c r="R15" s="179"/>
      <c r="S15" s="179"/>
      <c r="T15" s="353"/>
      <c r="U15" s="179"/>
      <c r="V15" s="179"/>
      <c r="W15" s="179"/>
      <c r="X15" s="179"/>
      <c r="Y15" s="179"/>
      <c r="Z15" s="179"/>
      <c r="AA15" s="179"/>
      <c r="AB15" s="179"/>
      <c r="AC15" s="179"/>
      <c r="AD15" s="179"/>
      <c r="AE15" s="179"/>
      <c r="AF15" s="179"/>
      <c r="AG15" s="179"/>
      <c r="AH15" s="179"/>
      <c r="AI15" s="179"/>
      <c r="AJ15" s="11">
        <f t="shared" si="5"/>
        <v>0</v>
      </c>
      <c r="AK15" s="202">
        <f t="shared" si="6"/>
        <v>0</v>
      </c>
      <c r="AL15" s="202">
        <f t="shared" si="7"/>
        <v>0</v>
      </c>
      <c r="AM15" s="184"/>
      <c r="AN15" s="181"/>
      <c r="AO15" s="182"/>
    </row>
    <row r="16" spans="1:41" s="183" customFormat="1" ht="21" customHeight="1">
      <c r="A16" s="176">
        <v>10</v>
      </c>
      <c r="B16" s="176"/>
      <c r="C16" s="177" t="s">
        <v>124</v>
      </c>
      <c r="D16" s="178" t="s">
        <v>74</v>
      </c>
      <c r="E16" s="179"/>
      <c r="F16" s="179"/>
      <c r="G16" s="179"/>
      <c r="H16" s="179"/>
      <c r="I16" s="179"/>
      <c r="J16" s="179"/>
      <c r="K16" s="179"/>
      <c r="L16" s="179"/>
      <c r="M16" s="179"/>
      <c r="N16" s="179"/>
      <c r="O16" s="179"/>
      <c r="P16" s="179"/>
      <c r="Q16" s="179"/>
      <c r="R16" s="179" t="s">
        <v>6</v>
      </c>
      <c r="S16" s="179"/>
      <c r="T16" s="353"/>
      <c r="U16" s="179"/>
      <c r="V16" s="179"/>
      <c r="W16" s="179"/>
      <c r="X16" s="179"/>
      <c r="Y16" s="179"/>
      <c r="Z16" s="179"/>
      <c r="AA16" s="179"/>
      <c r="AB16" s="179"/>
      <c r="AC16" s="179"/>
      <c r="AD16" s="179"/>
      <c r="AE16" s="179"/>
      <c r="AF16" s="179"/>
      <c r="AG16" s="179"/>
      <c r="AH16" s="179"/>
      <c r="AI16" s="179"/>
      <c r="AJ16" s="11">
        <f t="shared" si="5"/>
        <v>1</v>
      </c>
      <c r="AK16" s="202">
        <f t="shared" si="6"/>
        <v>0</v>
      </c>
      <c r="AL16" s="202">
        <f t="shared" si="7"/>
        <v>0</v>
      </c>
      <c r="AM16" s="184"/>
      <c r="AN16" s="181"/>
      <c r="AO16" s="182"/>
    </row>
    <row r="17" spans="1:41" s="183" customFormat="1" ht="21" customHeight="1">
      <c r="A17" s="176">
        <v>11</v>
      </c>
      <c r="B17" s="176"/>
      <c r="C17" s="177" t="s">
        <v>77</v>
      </c>
      <c r="D17" s="178" t="s">
        <v>16</v>
      </c>
      <c r="E17" s="179"/>
      <c r="F17" s="179"/>
      <c r="G17" s="179"/>
      <c r="H17" s="179"/>
      <c r="I17" s="179"/>
      <c r="J17" s="179"/>
      <c r="K17" s="179"/>
      <c r="L17" s="179"/>
      <c r="M17" s="179"/>
      <c r="N17" s="179"/>
      <c r="O17" s="179"/>
      <c r="P17" s="179"/>
      <c r="Q17" s="179"/>
      <c r="R17" s="179"/>
      <c r="S17" s="179"/>
      <c r="T17" s="353"/>
      <c r="U17" s="179"/>
      <c r="V17" s="179"/>
      <c r="W17" s="179"/>
      <c r="X17" s="179"/>
      <c r="Y17" s="179"/>
      <c r="Z17" s="179"/>
      <c r="AA17" s="179"/>
      <c r="AB17" s="179"/>
      <c r="AC17" s="179"/>
      <c r="AD17" s="179"/>
      <c r="AE17" s="179"/>
      <c r="AF17" s="179"/>
      <c r="AG17" s="179"/>
      <c r="AH17" s="179"/>
      <c r="AI17" s="179"/>
      <c r="AJ17" s="11">
        <f t="shared" si="5"/>
        <v>0</v>
      </c>
      <c r="AK17" s="202">
        <f t="shared" si="6"/>
        <v>0</v>
      </c>
      <c r="AL17" s="202">
        <f t="shared" si="7"/>
        <v>0</v>
      </c>
      <c r="AM17" s="184"/>
      <c r="AN17" s="181"/>
      <c r="AO17" s="182"/>
    </row>
    <row r="18" spans="1:41" s="183" customFormat="1" ht="21" customHeight="1">
      <c r="A18" s="176">
        <v>12</v>
      </c>
      <c r="B18" s="176"/>
      <c r="C18" s="177" t="s">
        <v>540</v>
      </c>
      <c r="D18" s="178" t="s">
        <v>16</v>
      </c>
      <c r="E18" s="179"/>
      <c r="F18" s="179"/>
      <c r="G18" s="179"/>
      <c r="H18" s="179"/>
      <c r="I18" s="179"/>
      <c r="J18" s="179"/>
      <c r="K18" s="179"/>
      <c r="L18" s="179"/>
      <c r="M18" s="179"/>
      <c r="N18" s="179"/>
      <c r="O18" s="179"/>
      <c r="P18" s="179"/>
      <c r="Q18" s="179"/>
      <c r="R18" s="179"/>
      <c r="S18" s="179"/>
      <c r="T18" s="353"/>
      <c r="U18" s="179"/>
      <c r="V18" s="179"/>
      <c r="W18" s="179"/>
      <c r="X18" s="179"/>
      <c r="Y18" s="179"/>
      <c r="Z18" s="179"/>
      <c r="AA18" s="179"/>
      <c r="AB18" s="179"/>
      <c r="AC18" s="179"/>
      <c r="AD18" s="179"/>
      <c r="AE18" s="179"/>
      <c r="AF18" s="179"/>
      <c r="AG18" s="179"/>
      <c r="AH18" s="179"/>
      <c r="AI18" s="179"/>
      <c r="AJ18" s="11">
        <f t="shared" si="5"/>
        <v>0</v>
      </c>
      <c r="AK18" s="202">
        <f t="shared" si="6"/>
        <v>0</v>
      </c>
      <c r="AL18" s="202">
        <f t="shared" si="7"/>
        <v>0</v>
      </c>
      <c r="AM18" s="184"/>
      <c r="AN18" s="181"/>
      <c r="AO18" s="182"/>
    </row>
    <row r="19" spans="1:41" s="183" customFormat="1" ht="21" customHeight="1">
      <c r="A19" s="176">
        <v>13</v>
      </c>
      <c r="B19" s="176"/>
      <c r="C19" s="177" t="s">
        <v>541</v>
      </c>
      <c r="D19" s="178" t="s">
        <v>156</v>
      </c>
      <c r="E19" s="179"/>
      <c r="F19" s="179"/>
      <c r="G19" s="179"/>
      <c r="H19" s="179"/>
      <c r="I19" s="179"/>
      <c r="J19" s="179"/>
      <c r="K19" s="179"/>
      <c r="L19" s="179"/>
      <c r="M19" s="179"/>
      <c r="N19" s="179"/>
      <c r="O19" s="179"/>
      <c r="P19" s="179"/>
      <c r="Q19" s="179"/>
      <c r="R19" s="179"/>
      <c r="S19" s="179"/>
      <c r="T19" s="353"/>
      <c r="U19" s="179"/>
      <c r="V19" s="179"/>
      <c r="W19" s="179"/>
      <c r="X19" s="179"/>
      <c r="Y19" s="179"/>
      <c r="Z19" s="179"/>
      <c r="AA19" s="179"/>
      <c r="AB19" s="179"/>
      <c r="AC19" s="179"/>
      <c r="AD19" s="179"/>
      <c r="AE19" s="179"/>
      <c r="AF19" s="179"/>
      <c r="AG19" s="179"/>
      <c r="AH19" s="179"/>
      <c r="AI19" s="179"/>
      <c r="AJ19" s="11">
        <f t="shared" si="5"/>
        <v>0</v>
      </c>
      <c r="AK19" s="202">
        <f t="shared" si="6"/>
        <v>0</v>
      </c>
      <c r="AL19" s="202">
        <f t="shared" si="7"/>
        <v>0</v>
      </c>
      <c r="AM19" s="184"/>
      <c r="AN19" s="181"/>
      <c r="AO19" s="182"/>
    </row>
    <row r="20" spans="1:41" s="183" customFormat="1" ht="21" customHeight="1">
      <c r="A20" s="176">
        <v>14</v>
      </c>
      <c r="B20" s="176"/>
      <c r="C20" s="177" t="s">
        <v>454</v>
      </c>
      <c r="D20" s="178" t="s">
        <v>33</v>
      </c>
      <c r="E20" s="179"/>
      <c r="F20" s="179"/>
      <c r="G20" s="179"/>
      <c r="H20" s="179"/>
      <c r="I20" s="179"/>
      <c r="J20" s="179"/>
      <c r="K20" s="179"/>
      <c r="L20" s="179"/>
      <c r="M20" s="179"/>
      <c r="N20" s="179"/>
      <c r="O20" s="179"/>
      <c r="P20" s="179"/>
      <c r="Q20" s="179"/>
      <c r="R20" s="179" t="s">
        <v>6</v>
      </c>
      <c r="S20" s="179"/>
      <c r="T20" s="353" t="s">
        <v>6</v>
      </c>
      <c r="U20" s="179"/>
      <c r="V20" s="179"/>
      <c r="W20" s="179"/>
      <c r="X20" s="179"/>
      <c r="Y20" s="179"/>
      <c r="Z20" s="179"/>
      <c r="AA20" s="179"/>
      <c r="AB20" s="179"/>
      <c r="AC20" s="179"/>
      <c r="AD20" s="179"/>
      <c r="AE20" s="179"/>
      <c r="AF20" s="179"/>
      <c r="AG20" s="179"/>
      <c r="AH20" s="179"/>
      <c r="AI20" s="179"/>
      <c r="AJ20" s="11">
        <f t="shared" si="5"/>
        <v>2</v>
      </c>
      <c r="AK20" s="202">
        <f t="shared" si="6"/>
        <v>0</v>
      </c>
      <c r="AL20" s="202">
        <f t="shared" si="7"/>
        <v>0</v>
      </c>
      <c r="AM20" s="184"/>
      <c r="AN20" s="181"/>
      <c r="AO20" s="182"/>
    </row>
    <row r="21" spans="1:41" s="183" customFormat="1" ht="21" customHeight="1">
      <c r="A21" s="176">
        <v>15</v>
      </c>
      <c r="B21" s="176"/>
      <c r="C21" s="177" t="s">
        <v>542</v>
      </c>
      <c r="D21" s="178" t="s">
        <v>44</v>
      </c>
      <c r="E21" s="179"/>
      <c r="F21" s="179"/>
      <c r="G21" s="179"/>
      <c r="H21" s="179"/>
      <c r="I21" s="179"/>
      <c r="J21" s="179"/>
      <c r="K21" s="179"/>
      <c r="L21" s="179"/>
      <c r="M21" s="179"/>
      <c r="N21" s="179"/>
      <c r="O21" s="179"/>
      <c r="P21" s="179"/>
      <c r="Q21" s="179"/>
      <c r="R21" s="179"/>
      <c r="S21" s="179"/>
      <c r="T21" s="353"/>
      <c r="U21" s="179"/>
      <c r="V21" s="179"/>
      <c r="W21" s="179"/>
      <c r="X21" s="179"/>
      <c r="Y21" s="179"/>
      <c r="Z21" s="179"/>
      <c r="AA21" s="179"/>
      <c r="AB21" s="179"/>
      <c r="AC21" s="179"/>
      <c r="AD21" s="179"/>
      <c r="AE21" s="179"/>
      <c r="AF21" s="179"/>
      <c r="AG21" s="179"/>
      <c r="AH21" s="179"/>
      <c r="AI21" s="179"/>
      <c r="AJ21" s="11">
        <f t="shared" si="5"/>
        <v>0</v>
      </c>
      <c r="AK21" s="202">
        <f t="shared" si="6"/>
        <v>0</v>
      </c>
      <c r="AL21" s="202">
        <f t="shared" si="7"/>
        <v>0</v>
      </c>
      <c r="AM21" s="184"/>
      <c r="AN21" s="181"/>
      <c r="AO21" s="182"/>
    </row>
    <row r="22" spans="1:41" s="183" customFormat="1" ht="21" customHeight="1">
      <c r="A22" s="176">
        <v>16</v>
      </c>
      <c r="B22" s="176"/>
      <c r="C22" s="177" t="s">
        <v>543</v>
      </c>
      <c r="D22" s="178" t="s">
        <v>44</v>
      </c>
      <c r="E22" s="179"/>
      <c r="F22" s="179"/>
      <c r="G22" s="179"/>
      <c r="H22" s="179"/>
      <c r="I22" s="179"/>
      <c r="J22" s="179"/>
      <c r="K22" s="179"/>
      <c r="L22" s="179"/>
      <c r="M22" s="179"/>
      <c r="N22" s="179"/>
      <c r="O22" s="179"/>
      <c r="P22" s="179"/>
      <c r="Q22" s="179"/>
      <c r="R22" s="179"/>
      <c r="S22" s="179"/>
      <c r="T22" s="353"/>
      <c r="U22" s="179"/>
      <c r="V22" s="179"/>
      <c r="W22" s="179"/>
      <c r="X22" s="179"/>
      <c r="Y22" s="179"/>
      <c r="Z22" s="179"/>
      <c r="AA22" s="179"/>
      <c r="AB22" s="179"/>
      <c r="AC22" s="179"/>
      <c r="AD22" s="179"/>
      <c r="AE22" s="179"/>
      <c r="AF22" s="179"/>
      <c r="AG22" s="179"/>
      <c r="AH22" s="179"/>
      <c r="AI22" s="179"/>
      <c r="AJ22" s="11">
        <f t="shared" si="5"/>
        <v>0</v>
      </c>
      <c r="AK22" s="202">
        <f t="shared" si="6"/>
        <v>0</v>
      </c>
      <c r="AL22" s="202">
        <f t="shared" si="7"/>
        <v>0</v>
      </c>
      <c r="AM22" s="184"/>
      <c r="AN22" s="181"/>
      <c r="AO22" s="182"/>
    </row>
    <row r="23" spans="1:41" s="183" customFormat="1" ht="21" customHeight="1">
      <c r="A23" s="176">
        <v>17</v>
      </c>
      <c r="B23" s="176"/>
      <c r="C23" s="177" t="s">
        <v>544</v>
      </c>
      <c r="D23" s="178" t="s">
        <v>108</v>
      </c>
      <c r="E23" s="179"/>
      <c r="F23" s="179"/>
      <c r="G23" s="179"/>
      <c r="H23" s="179"/>
      <c r="I23" s="179"/>
      <c r="J23" s="179"/>
      <c r="K23" s="179"/>
      <c r="L23" s="179"/>
      <c r="M23" s="179"/>
      <c r="N23" s="179"/>
      <c r="O23" s="179"/>
      <c r="P23" s="179" t="s">
        <v>6</v>
      </c>
      <c r="Q23" s="179" t="s">
        <v>6</v>
      </c>
      <c r="R23" s="179" t="s">
        <v>6</v>
      </c>
      <c r="S23" s="179"/>
      <c r="T23" s="353" t="s">
        <v>6</v>
      </c>
      <c r="U23" s="179"/>
      <c r="V23" s="179"/>
      <c r="W23" s="179"/>
      <c r="X23" s="179"/>
      <c r="Y23" s="179"/>
      <c r="Z23" s="179"/>
      <c r="AA23" s="179"/>
      <c r="AB23" s="179"/>
      <c r="AC23" s="179"/>
      <c r="AD23" s="179"/>
      <c r="AE23" s="179"/>
      <c r="AF23" s="179"/>
      <c r="AG23" s="179"/>
      <c r="AH23" s="179"/>
      <c r="AI23" s="179"/>
      <c r="AJ23" s="11">
        <f t="shared" si="5"/>
        <v>4</v>
      </c>
      <c r="AK23" s="202">
        <f t="shared" si="6"/>
        <v>0</v>
      </c>
      <c r="AL23" s="202">
        <f t="shared" si="7"/>
        <v>0</v>
      </c>
      <c r="AM23" s="184"/>
      <c r="AN23" s="181"/>
      <c r="AO23" s="182"/>
    </row>
    <row r="24" spans="1:41" s="183" customFormat="1" ht="21" customHeight="1">
      <c r="A24" s="176">
        <v>18</v>
      </c>
      <c r="B24" s="176"/>
      <c r="C24" s="177" t="s">
        <v>545</v>
      </c>
      <c r="D24" s="178" t="s">
        <v>61</v>
      </c>
      <c r="E24" s="179"/>
      <c r="F24" s="179"/>
      <c r="G24" s="179"/>
      <c r="H24" s="179"/>
      <c r="I24" s="179"/>
      <c r="J24" s="179"/>
      <c r="K24" s="179"/>
      <c r="L24" s="179"/>
      <c r="M24" s="179"/>
      <c r="N24" s="179"/>
      <c r="O24" s="179"/>
      <c r="P24" s="179"/>
      <c r="Q24" s="179"/>
      <c r="R24" s="179"/>
      <c r="S24" s="179"/>
      <c r="T24" s="353"/>
      <c r="U24" s="179"/>
      <c r="V24" s="179"/>
      <c r="W24" s="179"/>
      <c r="X24" s="179"/>
      <c r="Y24" s="179"/>
      <c r="Z24" s="179"/>
      <c r="AA24" s="179"/>
      <c r="AB24" s="179"/>
      <c r="AC24" s="179"/>
      <c r="AD24" s="179"/>
      <c r="AE24" s="179"/>
      <c r="AF24" s="179"/>
      <c r="AG24" s="179"/>
      <c r="AH24" s="179"/>
      <c r="AI24" s="179"/>
      <c r="AJ24" s="11">
        <f t="shared" si="5"/>
        <v>0</v>
      </c>
      <c r="AK24" s="202">
        <f t="shared" si="6"/>
        <v>0</v>
      </c>
      <c r="AL24" s="202">
        <f t="shared" si="7"/>
        <v>0</v>
      </c>
      <c r="AM24" s="184"/>
      <c r="AN24" s="181"/>
      <c r="AO24" s="182"/>
    </row>
    <row r="25" spans="1:41" s="183" customFormat="1" ht="21" customHeight="1">
      <c r="A25" s="176">
        <v>19</v>
      </c>
      <c r="B25" s="176"/>
      <c r="C25" s="177" t="s">
        <v>547</v>
      </c>
      <c r="D25" s="178" t="s">
        <v>9</v>
      </c>
      <c r="E25" s="179"/>
      <c r="F25" s="179"/>
      <c r="G25" s="179"/>
      <c r="H25" s="179"/>
      <c r="I25" s="179"/>
      <c r="J25" s="179"/>
      <c r="K25" s="179"/>
      <c r="L25" s="179"/>
      <c r="M25" s="179"/>
      <c r="N25" s="179"/>
      <c r="O25" s="179"/>
      <c r="P25" s="179"/>
      <c r="Q25" s="179"/>
      <c r="R25" s="179" t="s">
        <v>6</v>
      </c>
      <c r="S25" s="179"/>
      <c r="T25" s="353" t="s">
        <v>6</v>
      </c>
      <c r="U25" s="179"/>
      <c r="V25" s="179"/>
      <c r="W25" s="179"/>
      <c r="X25" s="179"/>
      <c r="Y25" s="179"/>
      <c r="Z25" s="179"/>
      <c r="AA25" s="179"/>
      <c r="AB25" s="179"/>
      <c r="AC25" s="179"/>
      <c r="AD25" s="179"/>
      <c r="AE25" s="179"/>
      <c r="AF25" s="179"/>
      <c r="AG25" s="179"/>
      <c r="AH25" s="179"/>
      <c r="AI25" s="179"/>
      <c r="AJ25" s="11">
        <f t="shared" si="5"/>
        <v>2</v>
      </c>
      <c r="AK25" s="202">
        <f t="shared" si="6"/>
        <v>0</v>
      </c>
      <c r="AL25" s="202">
        <f t="shared" si="7"/>
        <v>0</v>
      </c>
      <c r="AM25" s="184"/>
      <c r="AN25" s="181"/>
      <c r="AO25" s="182"/>
    </row>
    <row r="26" spans="1:41" s="183" customFormat="1" ht="21" customHeight="1">
      <c r="A26" s="176">
        <v>20</v>
      </c>
      <c r="B26" s="176"/>
      <c r="C26" s="177" t="s">
        <v>548</v>
      </c>
      <c r="D26" s="178" t="s">
        <v>97</v>
      </c>
      <c r="E26" s="179"/>
      <c r="F26" s="179"/>
      <c r="G26" s="179"/>
      <c r="H26" s="179"/>
      <c r="I26" s="179"/>
      <c r="J26" s="179"/>
      <c r="K26" s="179"/>
      <c r="L26" s="179"/>
      <c r="M26" s="179"/>
      <c r="N26" s="179"/>
      <c r="O26" s="179"/>
      <c r="P26" s="179" t="s">
        <v>6</v>
      </c>
      <c r="Q26" s="179" t="s">
        <v>6</v>
      </c>
      <c r="R26" s="179" t="s">
        <v>6</v>
      </c>
      <c r="S26" s="179"/>
      <c r="T26" s="353" t="s">
        <v>6</v>
      </c>
      <c r="U26" s="179"/>
      <c r="V26" s="179"/>
      <c r="W26" s="179"/>
      <c r="X26" s="179"/>
      <c r="Y26" s="179"/>
      <c r="Z26" s="179"/>
      <c r="AA26" s="179"/>
      <c r="AB26" s="179"/>
      <c r="AC26" s="179"/>
      <c r="AD26" s="179"/>
      <c r="AE26" s="179"/>
      <c r="AF26" s="179"/>
      <c r="AG26" s="179"/>
      <c r="AH26" s="179"/>
      <c r="AI26" s="179"/>
      <c r="AJ26" s="11">
        <f t="shared" si="5"/>
        <v>4</v>
      </c>
      <c r="AK26" s="202">
        <f t="shared" si="6"/>
        <v>0</v>
      </c>
      <c r="AL26" s="202">
        <f t="shared" si="7"/>
        <v>0</v>
      </c>
      <c r="AM26" s="184"/>
      <c r="AN26" s="181"/>
      <c r="AO26" s="182"/>
    </row>
    <row r="27" spans="1:41" s="183" customFormat="1" ht="21" customHeight="1">
      <c r="A27" s="176">
        <v>21</v>
      </c>
      <c r="B27" s="176"/>
      <c r="C27" s="177" t="s">
        <v>549</v>
      </c>
      <c r="D27" s="178" t="s">
        <v>550</v>
      </c>
      <c r="E27" s="179"/>
      <c r="F27" s="179"/>
      <c r="G27" s="179"/>
      <c r="H27" s="179"/>
      <c r="I27" s="179"/>
      <c r="J27" s="179"/>
      <c r="K27" s="179"/>
      <c r="L27" s="179"/>
      <c r="M27" s="179"/>
      <c r="N27" s="179"/>
      <c r="O27" s="179"/>
      <c r="P27" s="179" t="s">
        <v>6</v>
      </c>
      <c r="Q27" s="179" t="s">
        <v>6</v>
      </c>
      <c r="R27" s="179" t="s">
        <v>6</v>
      </c>
      <c r="S27" s="179"/>
      <c r="T27" s="353" t="s">
        <v>6</v>
      </c>
      <c r="U27" s="179"/>
      <c r="V27" s="179"/>
      <c r="W27" s="179"/>
      <c r="X27" s="179"/>
      <c r="Y27" s="179"/>
      <c r="Z27" s="179"/>
      <c r="AA27" s="179"/>
      <c r="AB27" s="179"/>
      <c r="AC27" s="179"/>
      <c r="AD27" s="179"/>
      <c r="AE27" s="179"/>
      <c r="AF27" s="179"/>
      <c r="AG27" s="179"/>
      <c r="AH27" s="179"/>
      <c r="AI27" s="179"/>
      <c r="AJ27" s="11">
        <f t="shared" si="5"/>
        <v>4</v>
      </c>
      <c r="AK27" s="202">
        <f t="shared" si="6"/>
        <v>0</v>
      </c>
      <c r="AL27" s="202">
        <f t="shared" si="7"/>
        <v>0</v>
      </c>
      <c r="AM27" s="184"/>
      <c r="AN27" s="181"/>
      <c r="AO27" s="182"/>
    </row>
    <row r="28" spans="1:41" s="183" customFormat="1" ht="21" customHeight="1">
      <c r="A28" s="176">
        <v>22</v>
      </c>
      <c r="B28" s="176"/>
      <c r="C28" s="177"/>
      <c r="D28" s="178"/>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1">
        <f t="shared" si="5"/>
        <v>0</v>
      </c>
      <c r="AK28" s="202">
        <f t="shared" si="6"/>
        <v>0</v>
      </c>
      <c r="AL28" s="202">
        <f t="shared" si="7"/>
        <v>0</v>
      </c>
      <c r="AM28" s="184"/>
      <c r="AN28" s="181"/>
      <c r="AO28" s="182"/>
    </row>
    <row r="29" spans="1:41" s="183" customFormat="1" ht="21" customHeight="1">
      <c r="A29" s="176">
        <v>23</v>
      </c>
      <c r="B29" s="176"/>
      <c r="C29" s="177"/>
      <c r="D29" s="178"/>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1">
        <f t="shared" si="5"/>
        <v>0</v>
      </c>
      <c r="AK29" s="202">
        <f t="shared" si="6"/>
        <v>0</v>
      </c>
      <c r="AL29" s="202">
        <f t="shared" si="7"/>
        <v>0</v>
      </c>
      <c r="AM29" s="184"/>
      <c r="AN29" s="181"/>
      <c r="AO29" s="182"/>
    </row>
    <row r="30" spans="1:41" s="183" customFormat="1" ht="21" customHeight="1">
      <c r="A30" s="176">
        <v>24</v>
      </c>
      <c r="B30" s="176"/>
      <c r="C30" s="177"/>
      <c r="D30" s="178"/>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1">
        <f t="shared" si="5"/>
        <v>0</v>
      </c>
      <c r="AK30" s="202">
        <f t="shared" si="6"/>
        <v>0</v>
      </c>
      <c r="AL30" s="202">
        <f t="shared" si="7"/>
        <v>0</v>
      </c>
      <c r="AM30" s="184"/>
      <c r="AN30" s="181"/>
      <c r="AO30" s="182"/>
    </row>
    <row r="31" spans="1:41" s="183" customFormat="1" ht="21" customHeight="1">
      <c r="A31" s="176">
        <v>25</v>
      </c>
      <c r="B31" s="176"/>
      <c r="C31" s="177"/>
      <c r="D31" s="178"/>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1">
        <f t="shared" si="5"/>
        <v>0</v>
      </c>
      <c r="AK31" s="202">
        <f t="shared" si="6"/>
        <v>0</v>
      </c>
      <c r="AL31" s="202">
        <f t="shared" si="7"/>
        <v>0</v>
      </c>
      <c r="AM31" s="184"/>
      <c r="AN31" s="181"/>
      <c r="AO31" s="182"/>
    </row>
    <row r="32" spans="1:41" s="183" customFormat="1" ht="21" customHeight="1">
      <c r="A32" s="176">
        <v>26</v>
      </c>
      <c r="B32" s="176"/>
      <c r="C32" s="177"/>
      <c r="D32" s="178"/>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1">
        <f t="shared" si="5"/>
        <v>0</v>
      </c>
      <c r="AK32" s="202">
        <f t="shared" si="6"/>
        <v>0</v>
      </c>
      <c r="AL32" s="202">
        <f t="shared" si="7"/>
        <v>0</v>
      </c>
      <c r="AM32" s="184"/>
      <c r="AN32" s="181"/>
      <c r="AO32" s="182"/>
    </row>
    <row r="33" spans="1:38" s="174" customFormat="1">
      <c r="A33" s="335" t="s">
        <v>10</v>
      </c>
      <c r="B33" s="336"/>
      <c r="C33" s="336"/>
      <c r="D33" s="336"/>
      <c r="E33" s="336"/>
      <c r="F33" s="336"/>
      <c r="G33" s="336"/>
      <c r="H33" s="336"/>
      <c r="I33" s="336"/>
      <c r="J33" s="336"/>
      <c r="K33" s="336"/>
      <c r="L33" s="336"/>
      <c r="M33" s="336"/>
      <c r="N33" s="336"/>
      <c r="O33" s="336"/>
      <c r="P33" s="336"/>
      <c r="Q33" s="336"/>
      <c r="R33" s="336"/>
      <c r="S33" s="336"/>
      <c r="T33" s="336"/>
      <c r="U33" s="336"/>
      <c r="V33" s="336"/>
      <c r="W33" s="336"/>
      <c r="X33" s="336"/>
      <c r="Y33" s="336"/>
      <c r="Z33" s="336"/>
      <c r="AA33" s="336"/>
      <c r="AB33" s="336"/>
      <c r="AC33" s="336"/>
      <c r="AD33" s="336"/>
      <c r="AE33" s="336"/>
      <c r="AF33" s="336"/>
      <c r="AG33" s="336"/>
      <c r="AH33" s="336"/>
      <c r="AI33" s="337"/>
      <c r="AJ33" s="185">
        <f>SUM(AJ7:AJ32)</f>
        <v>37</v>
      </c>
      <c r="AK33" s="185">
        <f>SUM(AK7:AK32)</f>
        <v>0</v>
      </c>
      <c r="AL33" s="185">
        <f>SUM(AL7:AL32)</f>
        <v>0</v>
      </c>
    </row>
    <row r="34" spans="1:38" s="174" customFormat="1">
      <c r="A34" s="323" t="s">
        <v>255</v>
      </c>
      <c r="B34" s="324"/>
      <c r="C34" s="324"/>
      <c r="D34" s="324"/>
      <c r="E34" s="324"/>
      <c r="F34" s="324"/>
      <c r="G34" s="324"/>
      <c r="H34" s="324"/>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4"/>
      <c r="AG34" s="324"/>
      <c r="AH34" s="324"/>
      <c r="AI34" s="324"/>
      <c r="AJ34" s="324"/>
      <c r="AK34" s="324"/>
      <c r="AL34" s="325"/>
    </row>
    <row r="35" spans="1:38" s="174" customFormat="1">
      <c r="A35" s="171"/>
      <c r="B35" s="171"/>
      <c r="C35" s="322"/>
      <c r="D35" s="322"/>
      <c r="E35" s="171"/>
      <c r="F35" s="171"/>
      <c r="G35" s="171"/>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row>
    <row r="36" spans="1:38" s="174" customFormat="1">
      <c r="A36" s="171"/>
      <c r="B36" s="171"/>
      <c r="C36" s="322"/>
      <c r="D36" s="322"/>
      <c r="E36" s="322"/>
      <c r="F36" s="322"/>
      <c r="G36" s="322"/>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row>
    <row r="37" spans="1:38" s="174" customFormat="1">
      <c r="A37" s="171"/>
      <c r="B37" s="171"/>
      <c r="C37" s="322"/>
      <c r="D37" s="322"/>
      <c r="E37" s="322"/>
      <c r="F37" s="171"/>
      <c r="G37" s="171"/>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row>
    <row r="38" spans="1:38" s="174" customFormat="1">
      <c r="A38" s="171"/>
      <c r="B38" s="171"/>
      <c r="C38" s="322"/>
      <c r="D38" s="322"/>
      <c r="E38" s="171"/>
      <c r="F38" s="171"/>
      <c r="G38" s="171"/>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row>
    <row r="39" spans="1:38" s="174" customFormat="1">
      <c r="A39" s="171"/>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row>
    <row r="40" spans="1:38" s="174" customFormat="1">
      <c r="A40" s="171"/>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row>
    <row r="41" spans="1:38" s="174" customFormat="1">
      <c r="A41" s="171"/>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row>
    <row r="42" spans="1:38" s="174" customFormat="1">
      <c r="A42" s="171"/>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row>
    <row r="43" spans="1:38" s="174" customFormat="1">
      <c r="A43" s="171"/>
      <c r="B43" s="171"/>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row>
    <row r="44" spans="1:38" s="174" customFormat="1">
      <c r="A44" s="171"/>
      <c r="B44" s="171"/>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row>
    <row r="45" spans="1:38" s="174" customFormat="1">
      <c r="A45" s="171"/>
      <c r="B45" s="171"/>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row>
    <row r="46" spans="1:38" s="174" customFormat="1">
      <c r="A46" s="171"/>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row>
  </sheetData>
  <mergeCells count="21">
    <mergeCell ref="I4:L4"/>
    <mergeCell ref="M4:N4"/>
    <mergeCell ref="O4:Q4"/>
    <mergeCell ref="R4:T4"/>
    <mergeCell ref="A1:P1"/>
    <mergeCell ref="Q1:AL1"/>
    <mergeCell ref="A2:P2"/>
    <mergeCell ref="Q2:AL2"/>
    <mergeCell ref="A3:AL3"/>
    <mergeCell ref="C38:D38"/>
    <mergeCell ref="A5:A6"/>
    <mergeCell ref="B5:B6"/>
    <mergeCell ref="C5:D6"/>
    <mergeCell ref="AJ5:AJ6"/>
    <mergeCell ref="A33:AI33"/>
    <mergeCell ref="A34:AL34"/>
    <mergeCell ref="C35:D35"/>
    <mergeCell ref="C36:G36"/>
    <mergeCell ref="C37:E37"/>
    <mergeCell ref="AK5:AK6"/>
    <mergeCell ref="AL5:AL6"/>
  </mergeCells>
  <conditionalFormatting sqref="E6:AI6 E28:AI32 E7:S27 U7:AI27">
    <cfRule type="expression" dxfId="67" priority="4">
      <formula>IF(E$6="CN",1,0)</formula>
    </cfRule>
  </conditionalFormatting>
  <conditionalFormatting sqref="T7:T27">
    <cfRule type="expression" dxfId="9" priority="1">
      <formula>IF(T$6="CN",1,0)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6" id="{2A06F859-5582-41DB-A613-7AFEE44E0930}">
            <xm:f>IF('E:\dữ liệu tuan nho\CC-EDUMALL\[BẢNG-ĐIỂM-DANH-HỌC-SINH-KHÓA-21-NĂM-HỌC-2021-2022.xlsx]BHST21.1'!#REF!="CN",1,0)</xm:f>
            <x14:dxf>
              <fill>
                <patternFill>
                  <bgColor theme="8" tint="0.59996337778862885"/>
                </patternFill>
              </fill>
            </x14:dxf>
          </x14:cfRule>
          <xm:sqref>E6:AI6 E28:AI32 E7:S27 U7:AI27</xm:sqref>
        </x14:conditionalFormatting>
        <x14:conditionalFormatting xmlns:xm="http://schemas.microsoft.com/office/excel/2006/main">
          <x14:cfRule type="expression" priority="5" id="{C5811240-46E0-43A5-BAF5-BCF4093F8D24}">
            <xm:f>IF('E:\dữ liệu tuan nho\CC-EDUMALL\[BẢNG-ĐIỂM-DANH-HỌC-SINH-KHÓA-21-NĂM-HỌC-2021-2022.xlsx]BHST21.1'!#REF!="CN",1,0)</xm:f>
            <x14:dxf>
              <fill>
                <patternFill>
                  <bgColor theme="8" tint="0.79998168889431442"/>
                </patternFill>
              </fill>
            </x14:dxf>
          </x14:cfRule>
          <xm:sqref>E6:AI6 E28:AI32 E7:S27 U7:AI27</xm:sqref>
        </x14:conditionalFormatting>
        <x14:conditionalFormatting xmlns:xm="http://schemas.microsoft.com/office/excel/2006/main">
          <x14:cfRule type="expression" priority="3" id="{989E7B18-548F-4848-8E06-A395922BEC15}">
            <xm:f>IF('E:\dữ liệu tuan nho\CC-EDUMALL\[BẢNG-ĐIỂM-DANH-HỌC-SINH-KHÓA-21-NĂM-HỌC-2021-2022.xlsx]BHST21.1'!#REF!="CN",1,0)</xm:f>
            <x14:dxf>
              <fill>
                <patternFill>
                  <bgColor theme="8" tint="0.59996337778862885"/>
                </patternFill>
              </fill>
            </x14:dxf>
          </x14:cfRule>
          <xm:sqref>T7:T27</xm:sqref>
        </x14:conditionalFormatting>
        <x14:conditionalFormatting xmlns:xm="http://schemas.microsoft.com/office/excel/2006/main">
          <x14:cfRule type="expression" priority="2" id="{13B793D1-B8A6-4D7E-A425-FD75BB248B04}">
            <xm:f>IF('E:\dữ liệu tuan nho\CC-EDUMALL\[BẢNG-ĐIỂM-DANH-HỌC-SINH-KHÓA-21-NĂM-HỌC-2021-2022.xlsx]BHST21.1'!#REF!="CN",1,0)</xm:f>
            <x14:dxf>
              <fill>
                <patternFill>
                  <bgColor theme="8" tint="0.79998168889431442"/>
                </patternFill>
              </fill>
            </x14:dxf>
          </x14:cfRule>
          <xm:sqref>T7:T27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zoomScale="80" zoomScaleNormal="80" workbookViewId="0">
      <selection activeCell="C8" sqref="C8"/>
    </sheetView>
  </sheetViews>
  <sheetFormatPr defaultRowHeight="15"/>
  <cols>
    <col min="1" max="1" width="5.5" style="77" customWidth="1"/>
    <col min="2" max="2" width="5.1640625" style="77" customWidth="1"/>
    <col min="3" max="3" width="17.33203125" style="86" customWidth="1"/>
    <col min="4" max="7" width="6.5" style="79" customWidth="1"/>
    <col min="8" max="8" width="5.1640625" style="79" customWidth="1"/>
    <col min="9" max="9" width="17.33203125" style="77" customWidth="1"/>
    <col min="10" max="13" width="6.5" style="77" customWidth="1"/>
    <col min="14" max="14" width="5.1640625" style="77" customWidth="1"/>
    <col min="15" max="15" width="17.33203125" style="86" customWidth="1"/>
    <col min="16" max="16" width="6.5" style="77" customWidth="1"/>
    <col min="17" max="17" width="9.6640625" style="77" customWidth="1"/>
    <col min="18" max="18" width="7.83203125" style="77" customWidth="1"/>
    <col min="19" max="19" width="6.5" style="77" customWidth="1"/>
    <col min="20" max="20" width="5.1640625" style="77" customWidth="1"/>
    <col min="21" max="21" width="17.33203125" style="77" customWidth="1"/>
    <col min="22" max="25" width="6.5" style="77" customWidth="1"/>
    <col min="26" max="259" width="9.33203125" style="77"/>
    <col min="260" max="260" width="8" style="77" customWidth="1"/>
    <col min="261" max="261" width="16.6640625" style="77" customWidth="1"/>
    <col min="262" max="262" width="16.5" style="77" customWidth="1"/>
    <col min="263" max="263" width="7" style="77" customWidth="1"/>
    <col min="264" max="264" width="15.5" style="77" customWidth="1"/>
    <col min="265" max="265" width="13.6640625" style="77" customWidth="1"/>
    <col min="266" max="266" width="7.83203125" style="77" customWidth="1"/>
    <col min="267" max="267" width="15.1640625" style="77" customWidth="1"/>
    <col min="268" max="268" width="14" style="77" customWidth="1"/>
    <col min="269" max="269" width="7.83203125" style="77" customWidth="1"/>
    <col min="270" max="270" width="16.83203125" style="77" customWidth="1"/>
    <col min="271" max="271" width="13.6640625" style="77" customWidth="1"/>
    <col min="272" max="272" width="8.83203125" style="77" customWidth="1"/>
    <col min="273" max="273" width="15.5" style="77" customWidth="1"/>
    <col min="274" max="274" width="13.83203125" style="77" customWidth="1"/>
    <col min="275" max="515" width="9.33203125" style="77"/>
    <col min="516" max="516" width="8" style="77" customWidth="1"/>
    <col min="517" max="517" width="16.6640625" style="77" customWidth="1"/>
    <col min="518" max="518" width="16.5" style="77" customWidth="1"/>
    <col min="519" max="519" width="7" style="77" customWidth="1"/>
    <col min="520" max="520" width="15.5" style="77" customWidth="1"/>
    <col min="521" max="521" width="13.6640625" style="77" customWidth="1"/>
    <col min="522" max="522" width="7.83203125" style="77" customWidth="1"/>
    <col min="523" max="523" width="15.1640625" style="77" customWidth="1"/>
    <col min="524" max="524" width="14" style="77" customWidth="1"/>
    <col min="525" max="525" width="7.83203125" style="77" customWidth="1"/>
    <col min="526" max="526" width="16.83203125" style="77" customWidth="1"/>
    <col min="527" max="527" width="13.6640625" style="77" customWidth="1"/>
    <col min="528" max="528" width="8.83203125" style="77" customWidth="1"/>
    <col min="529" max="529" width="15.5" style="77" customWidth="1"/>
    <col min="530" max="530" width="13.83203125" style="77" customWidth="1"/>
    <col min="531" max="771" width="9.33203125" style="77"/>
    <col min="772" max="772" width="8" style="77" customWidth="1"/>
    <col min="773" max="773" width="16.6640625" style="77" customWidth="1"/>
    <col min="774" max="774" width="16.5" style="77" customWidth="1"/>
    <col min="775" max="775" width="7" style="77" customWidth="1"/>
    <col min="776" max="776" width="15.5" style="77" customWidth="1"/>
    <col min="777" max="777" width="13.6640625" style="77" customWidth="1"/>
    <col min="778" max="778" width="7.83203125" style="77" customWidth="1"/>
    <col min="779" max="779" width="15.1640625" style="77" customWidth="1"/>
    <col min="780" max="780" width="14" style="77" customWidth="1"/>
    <col min="781" max="781" width="7.83203125" style="77" customWidth="1"/>
    <col min="782" max="782" width="16.83203125" style="77" customWidth="1"/>
    <col min="783" max="783" width="13.6640625" style="77" customWidth="1"/>
    <col min="784" max="784" width="8.83203125" style="77" customWidth="1"/>
    <col min="785" max="785" width="15.5" style="77" customWidth="1"/>
    <col min="786" max="786" width="13.83203125" style="77" customWidth="1"/>
    <col min="787" max="1027" width="9.33203125" style="77"/>
    <col min="1028" max="1028" width="8" style="77" customWidth="1"/>
    <col min="1029" max="1029" width="16.6640625" style="77" customWidth="1"/>
    <col min="1030" max="1030" width="16.5" style="77" customWidth="1"/>
    <col min="1031" max="1031" width="7" style="77" customWidth="1"/>
    <col min="1032" max="1032" width="15.5" style="77" customWidth="1"/>
    <col min="1033" max="1033" width="13.6640625" style="77" customWidth="1"/>
    <col min="1034" max="1034" width="7.83203125" style="77" customWidth="1"/>
    <col min="1035" max="1035" width="15.1640625" style="77" customWidth="1"/>
    <col min="1036" max="1036" width="14" style="77" customWidth="1"/>
    <col min="1037" max="1037" width="7.83203125" style="77" customWidth="1"/>
    <col min="1038" max="1038" width="16.83203125" style="77" customWidth="1"/>
    <col min="1039" max="1039" width="13.6640625" style="77" customWidth="1"/>
    <col min="1040" max="1040" width="8.83203125" style="77" customWidth="1"/>
    <col min="1041" max="1041" width="15.5" style="77" customWidth="1"/>
    <col min="1042" max="1042" width="13.83203125" style="77" customWidth="1"/>
    <col min="1043" max="1283" width="9.33203125" style="77"/>
    <col min="1284" max="1284" width="8" style="77" customWidth="1"/>
    <col min="1285" max="1285" width="16.6640625" style="77" customWidth="1"/>
    <col min="1286" max="1286" width="16.5" style="77" customWidth="1"/>
    <col min="1287" max="1287" width="7" style="77" customWidth="1"/>
    <col min="1288" max="1288" width="15.5" style="77" customWidth="1"/>
    <col min="1289" max="1289" width="13.6640625" style="77" customWidth="1"/>
    <col min="1290" max="1290" width="7.83203125" style="77" customWidth="1"/>
    <col min="1291" max="1291" width="15.1640625" style="77" customWidth="1"/>
    <col min="1292" max="1292" width="14" style="77" customWidth="1"/>
    <col min="1293" max="1293" width="7.83203125" style="77" customWidth="1"/>
    <col min="1294" max="1294" width="16.83203125" style="77" customWidth="1"/>
    <col min="1295" max="1295" width="13.6640625" style="77" customWidth="1"/>
    <col min="1296" max="1296" width="8.83203125" style="77" customWidth="1"/>
    <col min="1297" max="1297" width="15.5" style="77" customWidth="1"/>
    <col min="1298" max="1298" width="13.83203125" style="77" customWidth="1"/>
    <col min="1299" max="1539" width="9.33203125" style="77"/>
    <col min="1540" max="1540" width="8" style="77" customWidth="1"/>
    <col min="1541" max="1541" width="16.6640625" style="77" customWidth="1"/>
    <col min="1542" max="1542" width="16.5" style="77" customWidth="1"/>
    <col min="1543" max="1543" width="7" style="77" customWidth="1"/>
    <col min="1544" max="1544" width="15.5" style="77" customWidth="1"/>
    <col min="1545" max="1545" width="13.6640625" style="77" customWidth="1"/>
    <col min="1546" max="1546" width="7.83203125" style="77" customWidth="1"/>
    <col min="1547" max="1547" width="15.1640625" style="77" customWidth="1"/>
    <col min="1548" max="1548" width="14" style="77" customWidth="1"/>
    <col min="1549" max="1549" width="7.83203125" style="77" customWidth="1"/>
    <col min="1550" max="1550" width="16.83203125" style="77" customWidth="1"/>
    <col min="1551" max="1551" width="13.6640625" style="77" customWidth="1"/>
    <col min="1552" max="1552" width="8.83203125" style="77" customWidth="1"/>
    <col min="1553" max="1553" width="15.5" style="77" customWidth="1"/>
    <col min="1554" max="1554" width="13.83203125" style="77" customWidth="1"/>
    <col min="1555" max="1795" width="9.33203125" style="77"/>
    <col min="1796" max="1796" width="8" style="77" customWidth="1"/>
    <col min="1797" max="1797" width="16.6640625" style="77" customWidth="1"/>
    <col min="1798" max="1798" width="16.5" style="77" customWidth="1"/>
    <col min="1799" max="1799" width="7" style="77" customWidth="1"/>
    <col min="1800" max="1800" width="15.5" style="77" customWidth="1"/>
    <col min="1801" max="1801" width="13.6640625" style="77" customWidth="1"/>
    <col min="1802" max="1802" width="7.83203125" style="77" customWidth="1"/>
    <col min="1803" max="1803" width="15.1640625" style="77" customWidth="1"/>
    <col min="1804" max="1804" width="14" style="77" customWidth="1"/>
    <col min="1805" max="1805" width="7.83203125" style="77" customWidth="1"/>
    <col min="1806" max="1806" width="16.83203125" style="77" customWidth="1"/>
    <col min="1807" max="1807" width="13.6640625" style="77" customWidth="1"/>
    <col min="1808" max="1808" width="8.83203125" style="77" customWidth="1"/>
    <col min="1809" max="1809" width="15.5" style="77" customWidth="1"/>
    <col min="1810" max="1810" width="13.83203125" style="77" customWidth="1"/>
    <col min="1811" max="2051" width="9.33203125" style="77"/>
    <col min="2052" max="2052" width="8" style="77" customWidth="1"/>
    <col min="2053" max="2053" width="16.6640625" style="77" customWidth="1"/>
    <col min="2054" max="2054" width="16.5" style="77" customWidth="1"/>
    <col min="2055" max="2055" width="7" style="77" customWidth="1"/>
    <col min="2056" max="2056" width="15.5" style="77" customWidth="1"/>
    <col min="2057" max="2057" width="13.6640625" style="77" customWidth="1"/>
    <col min="2058" max="2058" width="7.83203125" style="77" customWidth="1"/>
    <col min="2059" max="2059" width="15.1640625" style="77" customWidth="1"/>
    <col min="2060" max="2060" width="14" style="77" customWidth="1"/>
    <col min="2061" max="2061" width="7.83203125" style="77" customWidth="1"/>
    <col min="2062" max="2062" width="16.83203125" style="77" customWidth="1"/>
    <col min="2063" max="2063" width="13.6640625" style="77" customWidth="1"/>
    <col min="2064" max="2064" width="8.83203125" style="77" customWidth="1"/>
    <col min="2065" max="2065" width="15.5" style="77" customWidth="1"/>
    <col min="2066" max="2066" width="13.83203125" style="77" customWidth="1"/>
    <col min="2067" max="2307" width="9.33203125" style="77"/>
    <col min="2308" max="2308" width="8" style="77" customWidth="1"/>
    <col min="2309" max="2309" width="16.6640625" style="77" customWidth="1"/>
    <col min="2310" max="2310" width="16.5" style="77" customWidth="1"/>
    <col min="2311" max="2311" width="7" style="77" customWidth="1"/>
    <col min="2312" max="2312" width="15.5" style="77" customWidth="1"/>
    <col min="2313" max="2313" width="13.6640625" style="77" customWidth="1"/>
    <col min="2314" max="2314" width="7.83203125" style="77" customWidth="1"/>
    <col min="2315" max="2315" width="15.1640625" style="77" customWidth="1"/>
    <col min="2316" max="2316" width="14" style="77" customWidth="1"/>
    <col min="2317" max="2317" width="7.83203125" style="77" customWidth="1"/>
    <col min="2318" max="2318" width="16.83203125" style="77" customWidth="1"/>
    <col min="2319" max="2319" width="13.6640625" style="77" customWidth="1"/>
    <col min="2320" max="2320" width="8.83203125" style="77" customWidth="1"/>
    <col min="2321" max="2321" width="15.5" style="77" customWidth="1"/>
    <col min="2322" max="2322" width="13.83203125" style="77" customWidth="1"/>
    <col min="2323" max="2563" width="9.33203125" style="77"/>
    <col min="2564" max="2564" width="8" style="77" customWidth="1"/>
    <col min="2565" max="2565" width="16.6640625" style="77" customWidth="1"/>
    <col min="2566" max="2566" width="16.5" style="77" customWidth="1"/>
    <col min="2567" max="2567" width="7" style="77" customWidth="1"/>
    <col min="2568" max="2568" width="15.5" style="77" customWidth="1"/>
    <col min="2569" max="2569" width="13.6640625" style="77" customWidth="1"/>
    <col min="2570" max="2570" width="7.83203125" style="77" customWidth="1"/>
    <col min="2571" max="2571" width="15.1640625" style="77" customWidth="1"/>
    <col min="2572" max="2572" width="14" style="77" customWidth="1"/>
    <col min="2573" max="2573" width="7.83203125" style="77" customWidth="1"/>
    <col min="2574" max="2574" width="16.83203125" style="77" customWidth="1"/>
    <col min="2575" max="2575" width="13.6640625" style="77" customWidth="1"/>
    <col min="2576" max="2576" width="8.83203125" style="77" customWidth="1"/>
    <col min="2577" max="2577" width="15.5" style="77" customWidth="1"/>
    <col min="2578" max="2578" width="13.83203125" style="77" customWidth="1"/>
    <col min="2579" max="2819" width="9.33203125" style="77"/>
    <col min="2820" max="2820" width="8" style="77" customWidth="1"/>
    <col min="2821" max="2821" width="16.6640625" style="77" customWidth="1"/>
    <col min="2822" max="2822" width="16.5" style="77" customWidth="1"/>
    <col min="2823" max="2823" width="7" style="77" customWidth="1"/>
    <col min="2824" max="2824" width="15.5" style="77" customWidth="1"/>
    <col min="2825" max="2825" width="13.6640625" style="77" customWidth="1"/>
    <col min="2826" max="2826" width="7.83203125" style="77" customWidth="1"/>
    <col min="2827" max="2827" width="15.1640625" style="77" customWidth="1"/>
    <col min="2828" max="2828" width="14" style="77" customWidth="1"/>
    <col min="2829" max="2829" width="7.83203125" style="77" customWidth="1"/>
    <col min="2830" max="2830" width="16.83203125" style="77" customWidth="1"/>
    <col min="2831" max="2831" width="13.6640625" style="77" customWidth="1"/>
    <col min="2832" max="2832" width="8.83203125" style="77" customWidth="1"/>
    <col min="2833" max="2833" width="15.5" style="77" customWidth="1"/>
    <col min="2834" max="2834" width="13.83203125" style="77" customWidth="1"/>
    <col min="2835" max="3075" width="9.33203125" style="77"/>
    <col min="3076" max="3076" width="8" style="77" customWidth="1"/>
    <col min="3077" max="3077" width="16.6640625" style="77" customWidth="1"/>
    <col min="3078" max="3078" width="16.5" style="77" customWidth="1"/>
    <col min="3079" max="3079" width="7" style="77" customWidth="1"/>
    <col min="3080" max="3080" width="15.5" style="77" customWidth="1"/>
    <col min="3081" max="3081" width="13.6640625" style="77" customWidth="1"/>
    <col min="3082" max="3082" width="7.83203125" style="77" customWidth="1"/>
    <col min="3083" max="3083" width="15.1640625" style="77" customWidth="1"/>
    <col min="3084" max="3084" width="14" style="77" customWidth="1"/>
    <col min="3085" max="3085" width="7.83203125" style="77" customWidth="1"/>
    <col min="3086" max="3086" width="16.83203125" style="77" customWidth="1"/>
    <col min="3087" max="3087" width="13.6640625" style="77" customWidth="1"/>
    <col min="3088" max="3088" width="8.83203125" style="77" customWidth="1"/>
    <col min="3089" max="3089" width="15.5" style="77" customWidth="1"/>
    <col min="3090" max="3090" width="13.83203125" style="77" customWidth="1"/>
    <col min="3091" max="3331" width="9.33203125" style="77"/>
    <col min="3332" max="3332" width="8" style="77" customWidth="1"/>
    <col min="3333" max="3333" width="16.6640625" style="77" customWidth="1"/>
    <col min="3334" max="3334" width="16.5" style="77" customWidth="1"/>
    <col min="3335" max="3335" width="7" style="77" customWidth="1"/>
    <col min="3336" max="3336" width="15.5" style="77" customWidth="1"/>
    <col min="3337" max="3337" width="13.6640625" style="77" customWidth="1"/>
    <col min="3338" max="3338" width="7.83203125" style="77" customWidth="1"/>
    <col min="3339" max="3339" width="15.1640625" style="77" customWidth="1"/>
    <col min="3340" max="3340" width="14" style="77" customWidth="1"/>
    <col min="3341" max="3341" width="7.83203125" style="77" customWidth="1"/>
    <col min="3342" max="3342" width="16.83203125" style="77" customWidth="1"/>
    <col min="3343" max="3343" width="13.6640625" style="77" customWidth="1"/>
    <col min="3344" max="3344" width="8.83203125" style="77" customWidth="1"/>
    <col min="3345" max="3345" width="15.5" style="77" customWidth="1"/>
    <col min="3346" max="3346" width="13.83203125" style="77" customWidth="1"/>
    <col min="3347" max="3587" width="9.33203125" style="77"/>
    <col min="3588" max="3588" width="8" style="77" customWidth="1"/>
    <col min="3589" max="3589" width="16.6640625" style="77" customWidth="1"/>
    <col min="3590" max="3590" width="16.5" style="77" customWidth="1"/>
    <col min="3591" max="3591" width="7" style="77" customWidth="1"/>
    <col min="3592" max="3592" width="15.5" style="77" customWidth="1"/>
    <col min="3593" max="3593" width="13.6640625" style="77" customWidth="1"/>
    <col min="3594" max="3594" width="7.83203125" style="77" customWidth="1"/>
    <col min="3595" max="3595" width="15.1640625" style="77" customWidth="1"/>
    <col min="3596" max="3596" width="14" style="77" customWidth="1"/>
    <col min="3597" max="3597" width="7.83203125" style="77" customWidth="1"/>
    <col min="3598" max="3598" width="16.83203125" style="77" customWidth="1"/>
    <col min="3599" max="3599" width="13.6640625" style="77" customWidth="1"/>
    <col min="3600" max="3600" width="8.83203125" style="77" customWidth="1"/>
    <col min="3601" max="3601" width="15.5" style="77" customWidth="1"/>
    <col min="3602" max="3602" width="13.83203125" style="77" customWidth="1"/>
    <col min="3603" max="3843" width="9.33203125" style="77"/>
    <col min="3844" max="3844" width="8" style="77" customWidth="1"/>
    <col min="3845" max="3845" width="16.6640625" style="77" customWidth="1"/>
    <col min="3846" max="3846" width="16.5" style="77" customWidth="1"/>
    <col min="3847" max="3847" width="7" style="77" customWidth="1"/>
    <col min="3848" max="3848" width="15.5" style="77" customWidth="1"/>
    <col min="3849" max="3849" width="13.6640625" style="77" customWidth="1"/>
    <col min="3850" max="3850" width="7.83203125" style="77" customWidth="1"/>
    <col min="3851" max="3851" width="15.1640625" style="77" customWidth="1"/>
    <col min="3852" max="3852" width="14" style="77" customWidth="1"/>
    <col min="3853" max="3853" width="7.83203125" style="77" customWidth="1"/>
    <col min="3854" max="3854" width="16.83203125" style="77" customWidth="1"/>
    <col min="3855" max="3855" width="13.6640625" style="77" customWidth="1"/>
    <col min="3856" max="3856" width="8.83203125" style="77" customWidth="1"/>
    <col min="3857" max="3857" width="15.5" style="77" customWidth="1"/>
    <col min="3858" max="3858" width="13.83203125" style="77" customWidth="1"/>
    <col min="3859" max="4099" width="9.33203125" style="77"/>
    <col min="4100" max="4100" width="8" style="77" customWidth="1"/>
    <col min="4101" max="4101" width="16.6640625" style="77" customWidth="1"/>
    <col min="4102" max="4102" width="16.5" style="77" customWidth="1"/>
    <col min="4103" max="4103" width="7" style="77" customWidth="1"/>
    <col min="4104" max="4104" width="15.5" style="77" customWidth="1"/>
    <col min="4105" max="4105" width="13.6640625" style="77" customWidth="1"/>
    <col min="4106" max="4106" width="7.83203125" style="77" customWidth="1"/>
    <col min="4107" max="4107" width="15.1640625" style="77" customWidth="1"/>
    <col min="4108" max="4108" width="14" style="77" customWidth="1"/>
    <col min="4109" max="4109" width="7.83203125" style="77" customWidth="1"/>
    <col min="4110" max="4110" width="16.83203125" style="77" customWidth="1"/>
    <col min="4111" max="4111" width="13.6640625" style="77" customWidth="1"/>
    <col min="4112" max="4112" width="8.83203125" style="77" customWidth="1"/>
    <col min="4113" max="4113" width="15.5" style="77" customWidth="1"/>
    <col min="4114" max="4114" width="13.83203125" style="77" customWidth="1"/>
    <col min="4115" max="4355" width="9.33203125" style="77"/>
    <col min="4356" max="4356" width="8" style="77" customWidth="1"/>
    <col min="4357" max="4357" width="16.6640625" style="77" customWidth="1"/>
    <col min="4358" max="4358" width="16.5" style="77" customWidth="1"/>
    <col min="4359" max="4359" width="7" style="77" customWidth="1"/>
    <col min="4360" max="4360" width="15.5" style="77" customWidth="1"/>
    <col min="4361" max="4361" width="13.6640625" style="77" customWidth="1"/>
    <col min="4362" max="4362" width="7.83203125" style="77" customWidth="1"/>
    <col min="4363" max="4363" width="15.1640625" style="77" customWidth="1"/>
    <col min="4364" max="4364" width="14" style="77" customWidth="1"/>
    <col min="4365" max="4365" width="7.83203125" style="77" customWidth="1"/>
    <col min="4366" max="4366" width="16.83203125" style="77" customWidth="1"/>
    <col min="4367" max="4367" width="13.6640625" style="77" customWidth="1"/>
    <col min="4368" max="4368" width="8.83203125" style="77" customWidth="1"/>
    <col min="4369" max="4369" width="15.5" style="77" customWidth="1"/>
    <col min="4370" max="4370" width="13.83203125" style="77" customWidth="1"/>
    <col min="4371" max="4611" width="9.33203125" style="77"/>
    <col min="4612" max="4612" width="8" style="77" customWidth="1"/>
    <col min="4613" max="4613" width="16.6640625" style="77" customWidth="1"/>
    <col min="4614" max="4614" width="16.5" style="77" customWidth="1"/>
    <col min="4615" max="4615" width="7" style="77" customWidth="1"/>
    <col min="4616" max="4616" width="15.5" style="77" customWidth="1"/>
    <col min="4617" max="4617" width="13.6640625" style="77" customWidth="1"/>
    <col min="4618" max="4618" width="7.83203125" style="77" customWidth="1"/>
    <col min="4619" max="4619" width="15.1640625" style="77" customWidth="1"/>
    <col min="4620" max="4620" width="14" style="77" customWidth="1"/>
    <col min="4621" max="4621" width="7.83203125" style="77" customWidth="1"/>
    <col min="4622" max="4622" width="16.83203125" style="77" customWidth="1"/>
    <col min="4623" max="4623" width="13.6640625" style="77" customWidth="1"/>
    <col min="4624" max="4624" width="8.83203125" style="77" customWidth="1"/>
    <col min="4625" max="4625" width="15.5" style="77" customWidth="1"/>
    <col min="4626" max="4626" width="13.83203125" style="77" customWidth="1"/>
    <col min="4627" max="4867" width="9.33203125" style="77"/>
    <col min="4868" max="4868" width="8" style="77" customWidth="1"/>
    <col min="4869" max="4869" width="16.6640625" style="77" customWidth="1"/>
    <col min="4870" max="4870" width="16.5" style="77" customWidth="1"/>
    <col min="4871" max="4871" width="7" style="77" customWidth="1"/>
    <col min="4872" max="4872" width="15.5" style="77" customWidth="1"/>
    <col min="4873" max="4873" width="13.6640625" style="77" customWidth="1"/>
    <col min="4874" max="4874" width="7.83203125" style="77" customWidth="1"/>
    <col min="4875" max="4875" width="15.1640625" style="77" customWidth="1"/>
    <col min="4876" max="4876" width="14" style="77" customWidth="1"/>
    <col min="4877" max="4877" width="7.83203125" style="77" customWidth="1"/>
    <col min="4878" max="4878" width="16.83203125" style="77" customWidth="1"/>
    <col min="4879" max="4879" width="13.6640625" style="77" customWidth="1"/>
    <col min="4880" max="4880" width="8.83203125" style="77" customWidth="1"/>
    <col min="4881" max="4881" width="15.5" style="77" customWidth="1"/>
    <col min="4882" max="4882" width="13.83203125" style="77" customWidth="1"/>
    <col min="4883" max="5123" width="9.33203125" style="77"/>
    <col min="5124" max="5124" width="8" style="77" customWidth="1"/>
    <col min="5125" max="5125" width="16.6640625" style="77" customWidth="1"/>
    <col min="5126" max="5126" width="16.5" style="77" customWidth="1"/>
    <col min="5127" max="5127" width="7" style="77" customWidth="1"/>
    <col min="5128" max="5128" width="15.5" style="77" customWidth="1"/>
    <col min="5129" max="5129" width="13.6640625" style="77" customWidth="1"/>
    <col min="5130" max="5130" width="7.83203125" style="77" customWidth="1"/>
    <col min="5131" max="5131" width="15.1640625" style="77" customWidth="1"/>
    <col min="5132" max="5132" width="14" style="77" customWidth="1"/>
    <col min="5133" max="5133" width="7.83203125" style="77" customWidth="1"/>
    <col min="5134" max="5134" width="16.83203125" style="77" customWidth="1"/>
    <col min="5135" max="5135" width="13.6640625" style="77" customWidth="1"/>
    <col min="5136" max="5136" width="8.83203125" style="77" customWidth="1"/>
    <col min="5137" max="5137" width="15.5" style="77" customWidth="1"/>
    <col min="5138" max="5138" width="13.83203125" style="77" customWidth="1"/>
    <col min="5139" max="5379" width="9.33203125" style="77"/>
    <col min="5380" max="5380" width="8" style="77" customWidth="1"/>
    <col min="5381" max="5381" width="16.6640625" style="77" customWidth="1"/>
    <col min="5382" max="5382" width="16.5" style="77" customWidth="1"/>
    <col min="5383" max="5383" width="7" style="77" customWidth="1"/>
    <col min="5384" max="5384" width="15.5" style="77" customWidth="1"/>
    <col min="5385" max="5385" width="13.6640625" style="77" customWidth="1"/>
    <col min="5386" max="5386" width="7.83203125" style="77" customWidth="1"/>
    <col min="5387" max="5387" width="15.1640625" style="77" customWidth="1"/>
    <col min="5388" max="5388" width="14" style="77" customWidth="1"/>
    <col min="5389" max="5389" width="7.83203125" style="77" customWidth="1"/>
    <col min="5390" max="5390" width="16.83203125" style="77" customWidth="1"/>
    <col min="5391" max="5391" width="13.6640625" style="77" customWidth="1"/>
    <col min="5392" max="5392" width="8.83203125" style="77" customWidth="1"/>
    <col min="5393" max="5393" width="15.5" style="77" customWidth="1"/>
    <col min="5394" max="5394" width="13.83203125" style="77" customWidth="1"/>
    <col min="5395" max="5635" width="9.33203125" style="77"/>
    <col min="5636" max="5636" width="8" style="77" customWidth="1"/>
    <col min="5637" max="5637" width="16.6640625" style="77" customWidth="1"/>
    <col min="5638" max="5638" width="16.5" style="77" customWidth="1"/>
    <col min="5639" max="5639" width="7" style="77" customWidth="1"/>
    <col min="5640" max="5640" width="15.5" style="77" customWidth="1"/>
    <col min="5641" max="5641" width="13.6640625" style="77" customWidth="1"/>
    <col min="5642" max="5642" width="7.83203125" style="77" customWidth="1"/>
    <col min="5643" max="5643" width="15.1640625" style="77" customWidth="1"/>
    <col min="5644" max="5644" width="14" style="77" customWidth="1"/>
    <col min="5645" max="5645" width="7.83203125" style="77" customWidth="1"/>
    <col min="5646" max="5646" width="16.83203125" style="77" customWidth="1"/>
    <col min="5647" max="5647" width="13.6640625" style="77" customWidth="1"/>
    <col min="5648" max="5648" width="8.83203125" style="77" customWidth="1"/>
    <col min="5649" max="5649" width="15.5" style="77" customWidth="1"/>
    <col min="5650" max="5650" width="13.83203125" style="77" customWidth="1"/>
    <col min="5651" max="5891" width="9.33203125" style="77"/>
    <col min="5892" max="5892" width="8" style="77" customWidth="1"/>
    <col min="5893" max="5893" width="16.6640625" style="77" customWidth="1"/>
    <col min="5894" max="5894" width="16.5" style="77" customWidth="1"/>
    <col min="5895" max="5895" width="7" style="77" customWidth="1"/>
    <col min="5896" max="5896" width="15.5" style="77" customWidth="1"/>
    <col min="5897" max="5897" width="13.6640625" style="77" customWidth="1"/>
    <col min="5898" max="5898" width="7.83203125" style="77" customWidth="1"/>
    <col min="5899" max="5899" width="15.1640625" style="77" customWidth="1"/>
    <col min="5900" max="5900" width="14" style="77" customWidth="1"/>
    <col min="5901" max="5901" width="7.83203125" style="77" customWidth="1"/>
    <col min="5902" max="5902" width="16.83203125" style="77" customWidth="1"/>
    <col min="5903" max="5903" width="13.6640625" style="77" customWidth="1"/>
    <col min="5904" max="5904" width="8.83203125" style="77" customWidth="1"/>
    <col min="5905" max="5905" width="15.5" style="77" customWidth="1"/>
    <col min="5906" max="5906" width="13.83203125" style="77" customWidth="1"/>
    <col min="5907" max="6147" width="9.33203125" style="77"/>
    <col min="6148" max="6148" width="8" style="77" customWidth="1"/>
    <col min="6149" max="6149" width="16.6640625" style="77" customWidth="1"/>
    <col min="6150" max="6150" width="16.5" style="77" customWidth="1"/>
    <col min="6151" max="6151" width="7" style="77" customWidth="1"/>
    <col min="6152" max="6152" width="15.5" style="77" customWidth="1"/>
    <col min="6153" max="6153" width="13.6640625" style="77" customWidth="1"/>
    <col min="6154" max="6154" width="7.83203125" style="77" customWidth="1"/>
    <col min="6155" max="6155" width="15.1640625" style="77" customWidth="1"/>
    <col min="6156" max="6156" width="14" style="77" customWidth="1"/>
    <col min="6157" max="6157" width="7.83203125" style="77" customWidth="1"/>
    <col min="6158" max="6158" width="16.83203125" style="77" customWidth="1"/>
    <col min="6159" max="6159" width="13.6640625" style="77" customWidth="1"/>
    <col min="6160" max="6160" width="8.83203125" style="77" customWidth="1"/>
    <col min="6161" max="6161" width="15.5" style="77" customWidth="1"/>
    <col min="6162" max="6162" width="13.83203125" style="77" customWidth="1"/>
    <col min="6163" max="6403" width="9.33203125" style="77"/>
    <col min="6404" max="6404" width="8" style="77" customWidth="1"/>
    <col min="6405" max="6405" width="16.6640625" style="77" customWidth="1"/>
    <col min="6406" max="6406" width="16.5" style="77" customWidth="1"/>
    <col min="6407" max="6407" width="7" style="77" customWidth="1"/>
    <col min="6408" max="6408" width="15.5" style="77" customWidth="1"/>
    <col min="6409" max="6409" width="13.6640625" style="77" customWidth="1"/>
    <col min="6410" max="6410" width="7.83203125" style="77" customWidth="1"/>
    <col min="6411" max="6411" width="15.1640625" style="77" customWidth="1"/>
    <col min="6412" max="6412" width="14" style="77" customWidth="1"/>
    <col min="6413" max="6413" width="7.83203125" style="77" customWidth="1"/>
    <col min="6414" max="6414" width="16.83203125" style="77" customWidth="1"/>
    <col min="6415" max="6415" width="13.6640625" style="77" customWidth="1"/>
    <col min="6416" max="6416" width="8.83203125" style="77" customWidth="1"/>
    <col min="6417" max="6417" width="15.5" style="77" customWidth="1"/>
    <col min="6418" max="6418" width="13.83203125" style="77" customWidth="1"/>
    <col min="6419" max="6659" width="9.33203125" style="77"/>
    <col min="6660" max="6660" width="8" style="77" customWidth="1"/>
    <col min="6661" max="6661" width="16.6640625" style="77" customWidth="1"/>
    <col min="6662" max="6662" width="16.5" style="77" customWidth="1"/>
    <col min="6663" max="6663" width="7" style="77" customWidth="1"/>
    <col min="6664" max="6664" width="15.5" style="77" customWidth="1"/>
    <col min="6665" max="6665" width="13.6640625" style="77" customWidth="1"/>
    <col min="6666" max="6666" width="7.83203125" style="77" customWidth="1"/>
    <col min="6667" max="6667" width="15.1640625" style="77" customWidth="1"/>
    <col min="6668" max="6668" width="14" style="77" customWidth="1"/>
    <col min="6669" max="6669" width="7.83203125" style="77" customWidth="1"/>
    <col min="6670" max="6670" width="16.83203125" style="77" customWidth="1"/>
    <col min="6671" max="6671" width="13.6640625" style="77" customWidth="1"/>
    <col min="6672" max="6672" width="8.83203125" style="77" customWidth="1"/>
    <col min="6673" max="6673" width="15.5" style="77" customWidth="1"/>
    <col min="6674" max="6674" width="13.83203125" style="77" customWidth="1"/>
    <col min="6675" max="6915" width="9.33203125" style="77"/>
    <col min="6916" max="6916" width="8" style="77" customWidth="1"/>
    <col min="6917" max="6917" width="16.6640625" style="77" customWidth="1"/>
    <col min="6918" max="6918" width="16.5" style="77" customWidth="1"/>
    <col min="6919" max="6919" width="7" style="77" customWidth="1"/>
    <col min="6920" max="6920" width="15.5" style="77" customWidth="1"/>
    <col min="6921" max="6921" width="13.6640625" style="77" customWidth="1"/>
    <col min="6922" max="6922" width="7.83203125" style="77" customWidth="1"/>
    <col min="6923" max="6923" width="15.1640625" style="77" customWidth="1"/>
    <col min="6924" max="6924" width="14" style="77" customWidth="1"/>
    <col min="6925" max="6925" width="7.83203125" style="77" customWidth="1"/>
    <col min="6926" max="6926" width="16.83203125" style="77" customWidth="1"/>
    <col min="6927" max="6927" width="13.6640625" style="77" customWidth="1"/>
    <col min="6928" max="6928" width="8.83203125" style="77" customWidth="1"/>
    <col min="6929" max="6929" width="15.5" style="77" customWidth="1"/>
    <col min="6930" max="6930" width="13.83203125" style="77" customWidth="1"/>
    <col min="6931" max="7171" width="9.33203125" style="77"/>
    <col min="7172" max="7172" width="8" style="77" customWidth="1"/>
    <col min="7173" max="7173" width="16.6640625" style="77" customWidth="1"/>
    <col min="7174" max="7174" width="16.5" style="77" customWidth="1"/>
    <col min="7175" max="7175" width="7" style="77" customWidth="1"/>
    <col min="7176" max="7176" width="15.5" style="77" customWidth="1"/>
    <col min="7177" max="7177" width="13.6640625" style="77" customWidth="1"/>
    <col min="7178" max="7178" width="7.83203125" style="77" customWidth="1"/>
    <col min="7179" max="7179" width="15.1640625" style="77" customWidth="1"/>
    <col min="7180" max="7180" width="14" style="77" customWidth="1"/>
    <col min="7181" max="7181" width="7.83203125" style="77" customWidth="1"/>
    <col min="7182" max="7182" width="16.83203125" style="77" customWidth="1"/>
    <col min="7183" max="7183" width="13.6640625" style="77" customWidth="1"/>
    <col min="7184" max="7184" width="8.83203125" style="77" customWidth="1"/>
    <col min="7185" max="7185" width="15.5" style="77" customWidth="1"/>
    <col min="7186" max="7186" width="13.83203125" style="77" customWidth="1"/>
    <col min="7187" max="7427" width="9.33203125" style="77"/>
    <col min="7428" max="7428" width="8" style="77" customWidth="1"/>
    <col min="7429" max="7429" width="16.6640625" style="77" customWidth="1"/>
    <col min="7430" max="7430" width="16.5" style="77" customWidth="1"/>
    <col min="7431" max="7431" width="7" style="77" customWidth="1"/>
    <col min="7432" max="7432" width="15.5" style="77" customWidth="1"/>
    <col min="7433" max="7433" width="13.6640625" style="77" customWidth="1"/>
    <col min="7434" max="7434" width="7.83203125" style="77" customWidth="1"/>
    <col min="7435" max="7435" width="15.1640625" style="77" customWidth="1"/>
    <col min="7436" max="7436" width="14" style="77" customWidth="1"/>
    <col min="7437" max="7437" width="7.83203125" style="77" customWidth="1"/>
    <col min="7438" max="7438" width="16.83203125" style="77" customWidth="1"/>
    <col min="7439" max="7439" width="13.6640625" style="77" customWidth="1"/>
    <col min="7440" max="7440" width="8.83203125" style="77" customWidth="1"/>
    <col min="7441" max="7441" width="15.5" style="77" customWidth="1"/>
    <col min="7442" max="7442" width="13.83203125" style="77" customWidth="1"/>
    <col min="7443" max="7683" width="9.33203125" style="77"/>
    <col min="7684" max="7684" width="8" style="77" customWidth="1"/>
    <col min="7685" max="7685" width="16.6640625" style="77" customWidth="1"/>
    <col min="7686" max="7686" width="16.5" style="77" customWidth="1"/>
    <col min="7687" max="7687" width="7" style="77" customWidth="1"/>
    <col min="7688" max="7688" width="15.5" style="77" customWidth="1"/>
    <col min="7689" max="7689" width="13.6640625" style="77" customWidth="1"/>
    <col min="7690" max="7690" width="7.83203125" style="77" customWidth="1"/>
    <col min="7691" max="7691" width="15.1640625" style="77" customWidth="1"/>
    <col min="7692" max="7692" width="14" style="77" customWidth="1"/>
    <col min="7693" max="7693" width="7.83203125" style="77" customWidth="1"/>
    <col min="7694" max="7694" width="16.83203125" style="77" customWidth="1"/>
    <col min="7695" max="7695" width="13.6640625" style="77" customWidth="1"/>
    <col min="7696" max="7696" width="8.83203125" style="77" customWidth="1"/>
    <col min="7697" max="7697" width="15.5" style="77" customWidth="1"/>
    <col min="7698" max="7698" width="13.83203125" style="77" customWidth="1"/>
    <col min="7699" max="7939" width="9.33203125" style="77"/>
    <col min="7940" max="7940" width="8" style="77" customWidth="1"/>
    <col min="7941" max="7941" width="16.6640625" style="77" customWidth="1"/>
    <col min="7942" max="7942" width="16.5" style="77" customWidth="1"/>
    <col min="7943" max="7943" width="7" style="77" customWidth="1"/>
    <col min="7944" max="7944" width="15.5" style="77" customWidth="1"/>
    <col min="7945" max="7945" width="13.6640625" style="77" customWidth="1"/>
    <col min="7946" max="7946" width="7.83203125" style="77" customWidth="1"/>
    <col min="7947" max="7947" width="15.1640625" style="77" customWidth="1"/>
    <col min="7948" max="7948" width="14" style="77" customWidth="1"/>
    <col min="7949" max="7949" width="7.83203125" style="77" customWidth="1"/>
    <col min="7950" max="7950" width="16.83203125" style="77" customWidth="1"/>
    <col min="7951" max="7951" width="13.6640625" style="77" customWidth="1"/>
    <col min="7952" max="7952" width="8.83203125" style="77" customWidth="1"/>
    <col min="7953" max="7953" width="15.5" style="77" customWidth="1"/>
    <col min="7954" max="7954" width="13.83203125" style="77" customWidth="1"/>
    <col min="7955" max="8195" width="9.33203125" style="77"/>
    <col min="8196" max="8196" width="8" style="77" customWidth="1"/>
    <col min="8197" max="8197" width="16.6640625" style="77" customWidth="1"/>
    <col min="8198" max="8198" width="16.5" style="77" customWidth="1"/>
    <col min="8199" max="8199" width="7" style="77" customWidth="1"/>
    <col min="8200" max="8200" width="15.5" style="77" customWidth="1"/>
    <col min="8201" max="8201" width="13.6640625" style="77" customWidth="1"/>
    <col min="8202" max="8202" width="7.83203125" style="77" customWidth="1"/>
    <col min="8203" max="8203" width="15.1640625" style="77" customWidth="1"/>
    <col min="8204" max="8204" width="14" style="77" customWidth="1"/>
    <col min="8205" max="8205" width="7.83203125" style="77" customWidth="1"/>
    <col min="8206" max="8206" width="16.83203125" style="77" customWidth="1"/>
    <col min="8207" max="8207" width="13.6640625" style="77" customWidth="1"/>
    <col min="8208" max="8208" width="8.83203125" style="77" customWidth="1"/>
    <col min="8209" max="8209" width="15.5" style="77" customWidth="1"/>
    <col min="8210" max="8210" width="13.83203125" style="77" customWidth="1"/>
    <col min="8211" max="8451" width="9.33203125" style="77"/>
    <col min="8452" max="8452" width="8" style="77" customWidth="1"/>
    <col min="8453" max="8453" width="16.6640625" style="77" customWidth="1"/>
    <col min="8454" max="8454" width="16.5" style="77" customWidth="1"/>
    <col min="8455" max="8455" width="7" style="77" customWidth="1"/>
    <col min="8456" max="8456" width="15.5" style="77" customWidth="1"/>
    <col min="8457" max="8457" width="13.6640625" style="77" customWidth="1"/>
    <col min="8458" max="8458" width="7.83203125" style="77" customWidth="1"/>
    <col min="8459" max="8459" width="15.1640625" style="77" customWidth="1"/>
    <col min="8460" max="8460" width="14" style="77" customWidth="1"/>
    <col min="8461" max="8461" width="7.83203125" style="77" customWidth="1"/>
    <col min="8462" max="8462" width="16.83203125" style="77" customWidth="1"/>
    <col min="8463" max="8463" width="13.6640625" style="77" customWidth="1"/>
    <col min="8464" max="8464" width="8.83203125" style="77" customWidth="1"/>
    <col min="8465" max="8465" width="15.5" style="77" customWidth="1"/>
    <col min="8466" max="8466" width="13.83203125" style="77" customWidth="1"/>
    <col min="8467" max="8707" width="9.33203125" style="77"/>
    <col min="8708" max="8708" width="8" style="77" customWidth="1"/>
    <col min="8709" max="8709" width="16.6640625" style="77" customWidth="1"/>
    <col min="8710" max="8710" width="16.5" style="77" customWidth="1"/>
    <col min="8711" max="8711" width="7" style="77" customWidth="1"/>
    <col min="8712" max="8712" width="15.5" style="77" customWidth="1"/>
    <col min="8713" max="8713" width="13.6640625" style="77" customWidth="1"/>
    <col min="8714" max="8714" width="7.83203125" style="77" customWidth="1"/>
    <col min="8715" max="8715" width="15.1640625" style="77" customWidth="1"/>
    <col min="8716" max="8716" width="14" style="77" customWidth="1"/>
    <col min="8717" max="8717" width="7.83203125" style="77" customWidth="1"/>
    <col min="8718" max="8718" width="16.83203125" style="77" customWidth="1"/>
    <col min="8719" max="8719" width="13.6640625" style="77" customWidth="1"/>
    <col min="8720" max="8720" width="8.83203125" style="77" customWidth="1"/>
    <col min="8721" max="8721" width="15.5" style="77" customWidth="1"/>
    <col min="8722" max="8722" width="13.83203125" style="77" customWidth="1"/>
    <col min="8723" max="8963" width="9.33203125" style="77"/>
    <col min="8964" max="8964" width="8" style="77" customWidth="1"/>
    <col min="8965" max="8965" width="16.6640625" style="77" customWidth="1"/>
    <col min="8966" max="8966" width="16.5" style="77" customWidth="1"/>
    <col min="8967" max="8967" width="7" style="77" customWidth="1"/>
    <col min="8968" max="8968" width="15.5" style="77" customWidth="1"/>
    <col min="8969" max="8969" width="13.6640625" style="77" customWidth="1"/>
    <col min="8970" max="8970" width="7.83203125" style="77" customWidth="1"/>
    <col min="8971" max="8971" width="15.1640625" style="77" customWidth="1"/>
    <col min="8972" max="8972" width="14" style="77" customWidth="1"/>
    <col min="8973" max="8973" width="7.83203125" style="77" customWidth="1"/>
    <col min="8974" max="8974" width="16.83203125" style="77" customWidth="1"/>
    <col min="8975" max="8975" width="13.6640625" style="77" customWidth="1"/>
    <col min="8976" max="8976" width="8.83203125" style="77" customWidth="1"/>
    <col min="8977" max="8977" width="15.5" style="77" customWidth="1"/>
    <col min="8978" max="8978" width="13.83203125" style="77" customWidth="1"/>
    <col min="8979" max="9219" width="9.33203125" style="77"/>
    <col min="9220" max="9220" width="8" style="77" customWidth="1"/>
    <col min="9221" max="9221" width="16.6640625" style="77" customWidth="1"/>
    <col min="9222" max="9222" width="16.5" style="77" customWidth="1"/>
    <col min="9223" max="9223" width="7" style="77" customWidth="1"/>
    <col min="9224" max="9224" width="15.5" style="77" customWidth="1"/>
    <col min="9225" max="9225" width="13.6640625" style="77" customWidth="1"/>
    <col min="9226" max="9226" width="7.83203125" style="77" customWidth="1"/>
    <col min="9227" max="9227" width="15.1640625" style="77" customWidth="1"/>
    <col min="9228" max="9228" width="14" style="77" customWidth="1"/>
    <col min="9229" max="9229" width="7.83203125" style="77" customWidth="1"/>
    <col min="9230" max="9230" width="16.83203125" style="77" customWidth="1"/>
    <col min="9231" max="9231" width="13.6640625" style="77" customWidth="1"/>
    <col min="9232" max="9232" width="8.83203125" style="77" customWidth="1"/>
    <col min="9233" max="9233" width="15.5" style="77" customWidth="1"/>
    <col min="9234" max="9234" width="13.83203125" style="77" customWidth="1"/>
    <col min="9235" max="9475" width="9.33203125" style="77"/>
    <col min="9476" max="9476" width="8" style="77" customWidth="1"/>
    <col min="9477" max="9477" width="16.6640625" style="77" customWidth="1"/>
    <col min="9478" max="9478" width="16.5" style="77" customWidth="1"/>
    <col min="9479" max="9479" width="7" style="77" customWidth="1"/>
    <col min="9480" max="9480" width="15.5" style="77" customWidth="1"/>
    <col min="9481" max="9481" width="13.6640625" style="77" customWidth="1"/>
    <col min="9482" max="9482" width="7.83203125" style="77" customWidth="1"/>
    <col min="9483" max="9483" width="15.1640625" style="77" customWidth="1"/>
    <col min="9484" max="9484" width="14" style="77" customWidth="1"/>
    <col min="9485" max="9485" width="7.83203125" style="77" customWidth="1"/>
    <col min="9486" max="9486" width="16.83203125" style="77" customWidth="1"/>
    <col min="9487" max="9487" width="13.6640625" style="77" customWidth="1"/>
    <col min="9488" max="9488" width="8.83203125" style="77" customWidth="1"/>
    <col min="9489" max="9489" width="15.5" style="77" customWidth="1"/>
    <col min="9490" max="9490" width="13.83203125" style="77" customWidth="1"/>
    <col min="9491" max="9731" width="9.33203125" style="77"/>
    <col min="9732" max="9732" width="8" style="77" customWidth="1"/>
    <col min="9733" max="9733" width="16.6640625" style="77" customWidth="1"/>
    <col min="9734" max="9734" width="16.5" style="77" customWidth="1"/>
    <col min="9735" max="9735" width="7" style="77" customWidth="1"/>
    <col min="9736" max="9736" width="15.5" style="77" customWidth="1"/>
    <col min="9737" max="9737" width="13.6640625" style="77" customWidth="1"/>
    <col min="9738" max="9738" width="7.83203125" style="77" customWidth="1"/>
    <col min="9739" max="9739" width="15.1640625" style="77" customWidth="1"/>
    <col min="9740" max="9740" width="14" style="77" customWidth="1"/>
    <col min="9741" max="9741" width="7.83203125" style="77" customWidth="1"/>
    <col min="9742" max="9742" width="16.83203125" style="77" customWidth="1"/>
    <col min="9743" max="9743" width="13.6640625" style="77" customWidth="1"/>
    <col min="9744" max="9744" width="8.83203125" style="77" customWidth="1"/>
    <col min="9745" max="9745" width="15.5" style="77" customWidth="1"/>
    <col min="9746" max="9746" width="13.83203125" style="77" customWidth="1"/>
    <col min="9747" max="9987" width="9.33203125" style="77"/>
    <col min="9988" max="9988" width="8" style="77" customWidth="1"/>
    <col min="9989" max="9989" width="16.6640625" style="77" customWidth="1"/>
    <col min="9990" max="9990" width="16.5" style="77" customWidth="1"/>
    <col min="9991" max="9991" width="7" style="77" customWidth="1"/>
    <col min="9992" max="9992" width="15.5" style="77" customWidth="1"/>
    <col min="9993" max="9993" width="13.6640625" style="77" customWidth="1"/>
    <col min="9994" max="9994" width="7.83203125" style="77" customWidth="1"/>
    <col min="9995" max="9995" width="15.1640625" style="77" customWidth="1"/>
    <col min="9996" max="9996" width="14" style="77" customWidth="1"/>
    <col min="9997" max="9997" width="7.83203125" style="77" customWidth="1"/>
    <col min="9998" max="9998" width="16.83203125" style="77" customWidth="1"/>
    <col min="9999" max="9999" width="13.6640625" style="77" customWidth="1"/>
    <col min="10000" max="10000" width="8.83203125" style="77" customWidth="1"/>
    <col min="10001" max="10001" width="15.5" style="77" customWidth="1"/>
    <col min="10002" max="10002" width="13.83203125" style="77" customWidth="1"/>
    <col min="10003" max="10243" width="9.33203125" style="77"/>
    <col min="10244" max="10244" width="8" style="77" customWidth="1"/>
    <col min="10245" max="10245" width="16.6640625" style="77" customWidth="1"/>
    <col min="10246" max="10246" width="16.5" style="77" customWidth="1"/>
    <col min="10247" max="10247" width="7" style="77" customWidth="1"/>
    <col min="10248" max="10248" width="15.5" style="77" customWidth="1"/>
    <col min="10249" max="10249" width="13.6640625" style="77" customWidth="1"/>
    <col min="10250" max="10250" width="7.83203125" style="77" customWidth="1"/>
    <col min="10251" max="10251" width="15.1640625" style="77" customWidth="1"/>
    <col min="10252" max="10252" width="14" style="77" customWidth="1"/>
    <col min="10253" max="10253" width="7.83203125" style="77" customWidth="1"/>
    <col min="10254" max="10254" width="16.83203125" style="77" customWidth="1"/>
    <col min="10255" max="10255" width="13.6640625" style="77" customWidth="1"/>
    <col min="10256" max="10256" width="8.83203125" style="77" customWidth="1"/>
    <col min="10257" max="10257" width="15.5" style="77" customWidth="1"/>
    <col min="10258" max="10258" width="13.83203125" style="77" customWidth="1"/>
    <col min="10259" max="10499" width="9.33203125" style="77"/>
    <col min="10500" max="10500" width="8" style="77" customWidth="1"/>
    <col min="10501" max="10501" width="16.6640625" style="77" customWidth="1"/>
    <col min="10502" max="10502" width="16.5" style="77" customWidth="1"/>
    <col min="10503" max="10503" width="7" style="77" customWidth="1"/>
    <col min="10504" max="10504" width="15.5" style="77" customWidth="1"/>
    <col min="10505" max="10505" width="13.6640625" style="77" customWidth="1"/>
    <col min="10506" max="10506" width="7.83203125" style="77" customWidth="1"/>
    <col min="10507" max="10507" width="15.1640625" style="77" customWidth="1"/>
    <col min="10508" max="10508" width="14" style="77" customWidth="1"/>
    <col min="10509" max="10509" width="7.83203125" style="77" customWidth="1"/>
    <col min="10510" max="10510" width="16.83203125" style="77" customWidth="1"/>
    <col min="10511" max="10511" width="13.6640625" style="77" customWidth="1"/>
    <col min="10512" max="10512" width="8.83203125" style="77" customWidth="1"/>
    <col min="10513" max="10513" width="15.5" style="77" customWidth="1"/>
    <col min="10514" max="10514" width="13.83203125" style="77" customWidth="1"/>
    <col min="10515" max="10755" width="9.33203125" style="77"/>
    <col min="10756" max="10756" width="8" style="77" customWidth="1"/>
    <col min="10757" max="10757" width="16.6640625" style="77" customWidth="1"/>
    <col min="10758" max="10758" width="16.5" style="77" customWidth="1"/>
    <col min="10759" max="10759" width="7" style="77" customWidth="1"/>
    <col min="10760" max="10760" width="15.5" style="77" customWidth="1"/>
    <col min="10761" max="10761" width="13.6640625" style="77" customWidth="1"/>
    <col min="10762" max="10762" width="7.83203125" style="77" customWidth="1"/>
    <col min="10763" max="10763" width="15.1640625" style="77" customWidth="1"/>
    <col min="10764" max="10764" width="14" style="77" customWidth="1"/>
    <col min="10765" max="10765" width="7.83203125" style="77" customWidth="1"/>
    <col min="10766" max="10766" width="16.83203125" style="77" customWidth="1"/>
    <col min="10767" max="10767" width="13.6640625" style="77" customWidth="1"/>
    <col min="10768" max="10768" width="8.83203125" style="77" customWidth="1"/>
    <col min="10769" max="10769" width="15.5" style="77" customWidth="1"/>
    <col min="10770" max="10770" width="13.83203125" style="77" customWidth="1"/>
    <col min="10771" max="11011" width="9.33203125" style="77"/>
    <col min="11012" max="11012" width="8" style="77" customWidth="1"/>
    <col min="11013" max="11013" width="16.6640625" style="77" customWidth="1"/>
    <col min="11014" max="11014" width="16.5" style="77" customWidth="1"/>
    <col min="11015" max="11015" width="7" style="77" customWidth="1"/>
    <col min="11016" max="11016" width="15.5" style="77" customWidth="1"/>
    <col min="11017" max="11017" width="13.6640625" style="77" customWidth="1"/>
    <col min="11018" max="11018" width="7.83203125" style="77" customWidth="1"/>
    <col min="11019" max="11019" width="15.1640625" style="77" customWidth="1"/>
    <col min="11020" max="11020" width="14" style="77" customWidth="1"/>
    <col min="11021" max="11021" width="7.83203125" style="77" customWidth="1"/>
    <col min="11022" max="11022" width="16.83203125" style="77" customWidth="1"/>
    <col min="11023" max="11023" width="13.6640625" style="77" customWidth="1"/>
    <col min="11024" max="11024" width="8.83203125" style="77" customWidth="1"/>
    <col min="11025" max="11025" width="15.5" style="77" customWidth="1"/>
    <col min="11026" max="11026" width="13.83203125" style="77" customWidth="1"/>
    <col min="11027" max="11267" width="9.33203125" style="77"/>
    <col min="11268" max="11268" width="8" style="77" customWidth="1"/>
    <col min="11269" max="11269" width="16.6640625" style="77" customWidth="1"/>
    <col min="11270" max="11270" width="16.5" style="77" customWidth="1"/>
    <col min="11271" max="11271" width="7" style="77" customWidth="1"/>
    <col min="11272" max="11272" width="15.5" style="77" customWidth="1"/>
    <col min="11273" max="11273" width="13.6640625" style="77" customWidth="1"/>
    <col min="11274" max="11274" width="7.83203125" style="77" customWidth="1"/>
    <col min="11275" max="11275" width="15.1640625" style="77" customWidth="1"/>
    <col min="11276" max="11276" width="14" style="77" customWidth="1"/>
    <col min="11277" max="11277" width="7.83203125" style="77" customWidth="1"/>
    <col min="11278" max="11278" width="16.83203125" style="77" customWidth="1"/>
    <col min="11279" max="11279" width="13.6640625" style="77" customWidth="1"/>
    <col min="11280" max="11280" width="8.83203125" style="77" customWidth="1"/>
    <col min="11281" max="11281" width="15.5" style="77" customWidth="1"/>
    <col min="11282" max="11282" width="13.83203125" style="77" customWidth="1"/>
    <col min="11283" max="11523" width="9.33203125" style="77"/>
    <col min="11524" max="11524" width="8" style="77" customWidth="1"/>
    <col min="11525" max="11525" width="16.6640625" style="77" customWidth="1"/>
    <col min="11526" max="11526" width="16.5" style="77" customWidth="1"/>
    <col min="11527" max="11527" width="7" style="77" customWidth="1"/>
    <col min="11528" max="11528" width="15.5" style="77" customWidth="1"/>
    <col min="11529" max="11529" width="13.6640625" style="77" customWidth="1"/>
    <col min="11530" max="11530" width="7.83203125" style="77" customWidth="1"/>
    <col min="11531" max="11531" width="15.1640625" style="77" customWidth="1"/>
    <col min="11532" max="11532" width="14" style="77" customWidth="1"/>
    <col min="11533" max="11533" width="7.83203125" style="77" customWidth="1"/>
    <col min="11534" max="11534" width="16.83203125" style="77" customWidth="1"/>
    <col min="11535" max="11535" width="13.6640625" style="77" customWidth="1"/>
    <col min="11536" max="11536" width="8.83203125" style="77" customWidth="1"/>
    <col min="11537" max="11537" width="15.5" style="77" customWidth="1"/>
    <col min="11538" max="11538" width="13.83203125" style="77" customWidth="1"/>
    <col min="11539" max="11779" width="9.33203125" style="77"/>
    <col min="11780" max="11780" width="8" style="77" customWidth="1"/>
    <col min="11781" max="11781" width="16.6640625" style="77" customWidth="1"/>
    <col min="11782" max="11782" width="16.5" style="77" customWidth="1"/>
    <col min="11783" max="11783" width="7" style="77" customWidth="1"/>
    <col min="11784" max="11784" width="15.5" style="77" customWidth="1"/>
    <col min="11785" max="11785" width="13.6640625" style="77" customWidth="1"/>
    <col min="11786" max="11786" width="7.83203125" style="77" customWidth="1"/>
    <col min="11787" max="11787" width="15.1640625" style="77" customWidth="1"/>
    <col min="11788" max="11788" width="14" style="77" customWidth="1"/>
    <col min="11789" max="11789" width="7.83203125" style="77" customWidth="1"/>
    <col min="11790" max="11790" width="16.83203125" style="77" customWidth="1"/>
    <col min="11791" max="11791" width="13.6640625" style="77" customWidth="1"/>
    <col min="11792" max="11792" width="8.83203125" style="77" customWidth="1"/>
    <col min="11793" max="11793" width="15.5" style="77" customWidth="1"/>
    <col min="11794" max="11794" width="13.83203125" style="77" customWidth="1"/>
    <col min="11795" max="12035" width="9.33203125" style="77"/>
    <col min="12036" max="12036" width="8" style="77" customWidth="1"/>
    <col min="12037" max="12037" width="16.6640625" style="77" customWidth="1"/>
    <col min="12038" max="12038" width="16.5" style="77" customWidth="1"/>
    <col min="12039" max="12039" width="7" style="77" customWidth="1"/>
    <col min="12040" max="12040" width="15.5" style="77" customWidth="1"/>
    <col min="12041" max="12041" width="13.6640625" style="77" customWidth="1"/>
    <col min="12042" max="12042" width="7.83203125" style="77" customWidth="1"/>
    <col min="12043" max="12043" width="15.1640625" style="77" customWidth="1"/>
    <col min="12044" max="12044" width="14" style="77" customWidth="1"/>
    <col min="12045" max="12045" width="7.83203125" style="77" customWidth="1"/>
    <col min="12046" max="12046" width="16.83203125" style="77" customWidth="1"/>
    <col min="12047" max="12047" width="13.6640625" style="77" customWidth="1"/>
    <col min="12048" max="12048" width="8.83203125" style="77" customWidth="1"/>
    <col min="12049" max="12049" width="15.5" style="77" customWidth="1"/>
    <col min="12050" max="12050" width="13.83203125" style="77" customWidth="1"/>
    <col min="12051" max="12291" width="9.33203125" style="77"/>
    <col min="12292" max="12292" width="8" style="77" customWidth="1"/>
    <col min="12293" max="12293" width="16.6640625" style="77" customWidth="1"/>
    <col min="12294" max="12294" width="16.5" style="77" customWidth="1"/>
    <col min="12295" max="12295" width="7" style="77" customWidth="1"/>
    <col min="12296" max="12296" width="15.5" style="77" customWidth="1"/>
    <col min="12297" max="12297" width="13.6640625" style="77" customWidth="1"/>
    <col min="12298" max="12298" width="7.83203125" style="77" customWidth="1"/>
    <col min="12299" max="12299" width="15.1640625" style="77" customWidth="1"/>
    <col min="12300" max="12300" width="14" style="77" customWidth="1"/>
    <col min="12301" max="12301" width="7.83203125" style="77" customWidth="1"/>
    <col min="12302" max="12302" width="16.83203125" style="77" customWidth="1"/>
    <col min="12303" max="12303" width="13.6640625" style="77" customWidth="1"/>
    <col min="12304" max="12304" width="8.83203125" style="77" customWidth="1"/>
    <col min="12305" max="12305" width="15.5" style="77" customWidth="1"/>
    <col min="12306" max="12306" width="13.83203125" style="77" customWidth="1"/>
    <col min="12307" max="12547" width="9.33203125" style="77"/>
    <col min="12548" max="12548" width="8" style="77" customWidth="1"/>
    <col min="12549" max="12549" width="16.6640625" style="77" customWidth="1"/>
    <col min="12550" max="12550" width="16.5" style="77" customWidth="1"/>
    <col min="12551" max="12551" width="7" style="77" customWidth="1"/>
    <col min="12552" max="12552" width="15.5" style="77" customWidth="1"/>
    <col min="12553" max="12553" width="13.6640625" style="77" customWidth="1"/>
    <col min="12554" max="12554" width="7.83203125" style="77" customWidth="1"/>
    <col min="12555" max="12555" width="15.1640625" style="77" customWidth="1"/>
    <col min="12556" max="12556" width="14" style="77" customWidth="1"/>
    <col min="12557" max="12557" width="7.83203125" style="77" customWidth="1"/>
    <col min="12558" max="12558" width="16.83203125" style="77" customWidth="1"/>
    <col min="12559" max="12559" width="13.6640625" style="77" customWidth="1"/>
    <col min="12560" max="12560" width="8.83203125" style="77" customWidth="1"/>
    <col min="12561" max="12561" width="15.5" style="77" customWidth="1"/>
    <col min="12562" max="12562" width="13.83203125" style="77" customWidth="1"/>
    <col min="12563" max="12803" width="9.33203125" style="77"/>
    <col min="12804" max="12804" width="8" style="77" customWidth="1"/>
    <col min="12805" max="12805" width="16.6640625" style="77" customWidth="1"/>
    <col min="12806" max="12806" width="16.5" style="77" customWidth="1"/>
    <col min="12807" max="12807" width="7" style="77" customWidth="1"/>
    <col min="12808" max="12808" width="15.5" style="77" customWidth="1"/>
    <col min="12809" max="12809" width="13.6640625" style="77" customWidth="1"/>
    <col min="12810" max="12810" width="7.83203125" style="77" customWidth="1"/>
    <col min="12811" max="12811" width="15.1640625" style="77" customWidth="1"/>
    <col min="12812" max="12812" width="14" style="77" customWidth="1"/>
    <col min="12813" max="12813" width="7.83203125" style="77" customWidth="1"/>
    <col min="12814" max="12814" width="16.83203125" style="77" customWidth="1"/>
    <col min="12815" max="12815" width="13.6640625" style="77" customWidth="1"/>
    <col min="12816" max="12816" width="8.83203125" style="77" customWidth="1"/>
    <col min="12817" max="12817" width="15.5" style="77" customWidth="1"/>
    <col min="12818" max="12818" width="13.83203125" style="77" customWidth="1"/>
    <col min="12819" max="13059" width="9.33203125" style="77"/>
    <col min="13060" max="13060" width="8" style="77" customWidth="1"/>
    <col min="13061" max="13061" width="16.6640625" style="77" customWidth="1"/>
    <col min="13062" max="13062" width="16.5" style="77" customWidth="1"/>
    <col min="13063" max="13063" width="7" style="77" customWidth="1"/>
    <col min="13064" max="13064" width="15.5" style="77" customWidth="1"/>
    <col min="13065" max="13065" width="13.6640625" style="77" customWidth="1"/>
    <col min="13066" max="13066" width="7.83203125" style="77" customWidth="1"/>
    <col min="13067" max="13067" width="15.1640625" style="77" customWidth="1"/>
    <col min="13068" max="13068" width="14" style="77" customWidth="1"/>
    <col min="13069" max="13069" width="7.83203125" style="77" customWidth="1"/>
    <col min="13070" max="13070" width="16.83203125" style="77" customWidth="1"/>
    <col min="13071" max="13071" width="13.6640625" style="77" customWidth="1"/>
    <col min="13072" max="13072" width="8.83203125" style="77" customWidth="1"/>
    <col min="13073" max="13073" width="15.5" style="77" customWidth="1"/>
    <col min="13074" max="13074" width="13.83203125" style="77" customWidth="1"/>
    <col min="13075" max="13315" width="9.33203125" style="77"/>
    <col min="13316" max="13316" width="8" style="77" customWidth="1"/>
    <col min="13317" max="13317" width="16.6640625" style="77" customWidth="1"/>
    <col min="13318" max="13318" width="16.5" style="77" customWidth="1"/>
    <col min="13319" max="13319" width="7" style="77" customWidth="1"/>
    <col min="13320" max="13320" width="15.5" style="77" customWidth="1"/>
    <col min="13321" max="13321" width="13.6640625" style="77" customWidth="1"/>
    <col min="13322" max="13322" width="7.83203125" style="77" customWidth="1"/>
    <col min="13323" max="13323" width="15.1640625" style="77" customWidth="1"/>
    <col min="13324" max="13324" width="14" style="77" customWidth="1"/>
    <col min="13325" max="13325" width="7.83203125" style="77" customWidth="1"/>
    <col min="13326" max="13326" width="16.83203125" style="77" customWidth="1"/>
    <col min="13327" max="13327" width="13.6640625" style="77" customWidth="1"/>
    <col min="13328" max="13328" width="8.83203125" style="77" customWidth="1"/>
    <col min="13329" max="13329" width="15.5" style="77" customWidth="1"/>
    <col min="13330" max="13330" width="13.83203125" style="77" customWidth="1"/>
    <col min="13331" max="13571" width="9.33203125" style="77"/>
    <col min="13572" max="13572" width="8" style="77" customWidth="1"/>
    <col min="13573" max="13573" width="16.6640625" style="77" customWidth="1"/>
    <col min="13574" max="13574" width="16.5" style="77" customWidth="1"/>
    <col min="13575" max="13575" width="7" style="77" customWidth="1"/>
    <col min="13576" max="13576" width="15.5" style="77" customWidth="1"/>
    <col min="13577" max="13577" width="13.6640625" style="77" customWidth="1"/>
    <col min="13578" max="13578" width="7.83203125" style="77" customWidth="1"/>
    <col min="13579" max="13579" width="15.1640625" style="77" customWidth="1"/>
    <col min="13580" max="13580" width="14" style="77" customWidth="1"/>
    <col min="13581" max="13581" width="7.83203125" style="77" customWidth="1"/>
    <col min="13582" max="13582" width="16.83203125" style="77" customWidth="1"/>
    <col min="13583" max="13583" width="13.6640625" style="77" customWidth="1"/>
    <col min="13584" max="13584" width="8.83203125" style="77" customWidth="1"/>
    <col min="13585" max="13585" width="15.5" style="77" customWidth="1"/>
    <col min="13586" max="13586" width="13.83203125" style="77" customWidth="1"/>
    <col min="13587" max="13827" width="9.33203125" style="77"/>
    <col min="13828" max="13828" width="8" style="77" customWidth="1"/>
    <col min="13829" max="13829" width="16.6640625" style="77" customWidth="1"/>
    <col min="13830" max="13830" width="16.5" style="77" customWidth="1"/>
    <col min="13831" max="13831" width="7" style="77" customWidth="1"/>
    <col min="13832" max="13832" width="15.5" style="77" customWidth="1"/>
    <col min="13833" max="13833" width="13.6640625" style="77" customWidth="1"/>
    <col min="13834" max="13834" width="7.83203125" style="77" customWidth="1"/>
    <col min="13835" max="13835" width="15.1640625" style="77" customWidth="1"/>
    <col min="13836" max="13836" width="14" style="77" customWidth="1"/>
    <col min="13837" max="13837" width="7.83203125" style="77" customWidth="1"/>
    <col min="13838" max="13838" width="16.83203125" style="77" customWidth="1"/>
    <col min="13839" max="13839" width="13.6640625" style="77" customWidth="1"/>
    <col min="13840" max="13840" width="8.83203125" style="77" customWidth="1"/>
    <col min="13841" max="13841" width="15.5" style="77" customWidth="1"/>
    <col min="13842" max="13842" width="13.83203125" style="77" customWidth="1"/>
    <col min="13843" max="14083" width="9.33203125" style="77"/>
    <col min="14084" max="14084" width="8" style="77" customWidth="1"/>
    <col min="14085" max="14085" width="16.6640625" style="77" customWidth="1"/>
    <col min="14086" max="14086" width="16.5" style="77" customWidth="1"/>
    <col min="14087" max="14087" width="7" style="77" customWidth="1"/>
    <col min="14088" max="14088" width="15.5" style="77" customWidth="1"/>
    <col min="14089" max="14089" width="13.6640625" style="77" customWidth="1"/>
    <col min="14090" max="14090" width="7.83203125" style="77" customWidth="1"/>
    <col min="14091" max="14091" width="15.1640625" style="77" customWidth="1"/>
    <col min="14092" max="14092" width="14" style="77" customWidth="1"/>
    <col min="14093" max="14093" width="7.83203125" style="77" customWidth="1"/>
    <col min="14094" max="14094" width="16.83203125" style="77" customWidth="1"/>
    <col min="14095" max="14095" width="13.6640625" style="77" customWidth="1"/>
    <col min="14096" max="14096" width="8.83203125" style="77" customWidth="1"/>
    <col min="14097" max="14097" width="15.5" style="77" customWidth="1"/>
    <col min="14098" max="14098" width="13.83203125" style="77" customWidth="1"/>
    <col min="14099" max="14339" width="9.33203125" style="77"/>
    <col min="14340" max="14340" width="8" style="77" customWidth="1"/>
    <col min="14341" max="14341" width="16.6640625" style="77" customWidth="1"/>
    <col min="14342" max="14342" width="16.5" style="77" customWidth="1"/>
    <col min="14343" max="14343" width="7" style="77" customWidth="1"/>
    <col min="14344" max="14344" width="15.5" style="77" customWidth="1"/>
    <col min="14345" max="14345" width="13.6640625" style="77" customWidth="1"/>
    <col min="14346" max="14346" width="7.83203125" style="77" customWidth="1"/>
    <col min="14347" max="14347" width="15.1640625" style="77" customWidth="1"/>
    <col min="14348" max="14348" width="14" style="77" customWidth="1"/>
    <col min="14349" max="14349" width="7.83203125" style="77" customWidth="1"/>
    <col min="14350" max="14350" width="16.83203125" style="77" customWidth="1"/>
    <col min="14351" max="14351" width="13.6640625" style="77" customWidth="1"/>
    <col min="14352" max="14352" width="8.83203125" style="77" customWidth="1"/>
    <col min="14353" max="14353" width="15.5" style="77" customWidth="1"/>
    <col min="14354" max="14354" width="13.83203125" style="77" customWidth="1"/>
    <col min="14355" max="14595" width="9.33203125" style="77"/>
    <col min="14596" max="14596" width="8" style="77" customWidth="1"/>
    <col min="14597" max="14597" width="16.6640625" style="77" customWidth="1"/>
    <col min="14598" max="14598" width="16.5" style="77" customWidth="1"/>
    <col min="14599" max="14599" width="7" style="77" customWidth="1"/>
    <col min="14600" max="14600" width="15.5" style="77" customWidth="1"/>
    <col min="14601" max="14601" width="13.6640625" style="77" customWidth="1"/>
    <col min="14602" max="14602" width="7.83203125" style="77" customWidth="1"/>
    <col min="14603" max="14603" width="15.1640625" style="77" customWidth="1"/>
    <col min="14604" max="14604" width="14" style="77" customWidth="1"/>
    <col min="14605" max="14605" width="7.83203125" style="77" customWidth="1"/>
    <col min="14606" max="14606" width="16.83203125" style="77" customWidth="1"/>
    <col min="14607" max="14607" width="13.6640625" style="77" customWidth="1"/>
    <col min="14608" max="14608" width="8.83203125" style="77" customWidth="1"/>
    <col min="14609" max="14609" width="15.5" style="77" customWidth="1"/>
    <col min="14610" max="14610" width="13.83203125" style="77" customWidth="1"/>
    <col min="14611" max="14851" width="9.33203125" style="77"/>
    <col min="14852" max="14852" width="8" style="77" customWidth="1"/>
    <col min="14853" max="14853" width="16.6640625" style="77" customWidth="1"/>
    <col min="14854" max="14854" width="16.5" style="77" customWidth="1"/>
    <col min="14855" max="14855" width="7" style="77" customWidth="1"/>
    <col min="14856" max="14856" width="15.5" style="77" customWidth="1"/>
    <col min="14857" max="14857" width="13.6640625" style="77" customWidth="1"/>
    <col min="14858" max="14858" width="7.83203125" style="77" customWidth="1"/>
    <col min="14859" max="14859" width="15.1640625" style="77" customWidth="1"/>
    <col min="14860" max="14860" width="14" style="77" customWidth="1"/>
    <col min="14861" max="14861" width="7.83203125" style="77" customWidth="1"/>
    <col min="14862" max="14862" width="16.83203125" style="77" customWidth="1"/>
    <col min="14863" max="14863" width="13.6640625" style="77" customWidth="1"/>
    <col min="14864" max="14864" width="8.83203125" style="77" customWidth="1"/>
    <col min="14865" max="14865" width="15.5" style="77" customWidth="1"/>
    <col min="14866" max="14866" width="13.83203125" style="77" customWidth="1"/>
    <col min="14867" max="15107" width="9.33203125" style="77"/>
    <col min="15108" max="15108" width="8" style="77" customWidth="1"/>
    <col min="15109" max="15109" width="16.6640625" style="77" customWidth="1"/>
    <col min="15110" max="15110" width="16.5" style="77" customWidth="1"/>
    <col min="15111" max="15111" width="7" style="77" customWidth="1"/>
    <col min="15112" max="15112" width="15.5" style="77" customWidth="1"/>
    <col min="15113" max="15113" width="13.6640625" style="77" customWidth="1"/>
    <col min="15114" max="15114" width="7.83203125" style="77" customWidth="1"/>
    <col min="15115" max="15115" width="15.1640625" style="77" customWidth="1"/>
    <col min="15116" max="15116" width="14" style="77" customWidth="1"/>
    <col min="15117" max="15117" width="7.83203125" style="77" customWidth="1"/>
    <col min="15118" max="15118" width="16.83203125" style="77" customWidth="1"/>
    <col min="15119" max="15119" width="13.6640625" style="77" customWidth="1"/>
    <col min="15120" max="15120" width="8.83203125" style="77" customWidth="1"/>
    <col min="15121" max="15121" width="15.5" style="77" customWidth="1"/>
    <col min="15122" max="15122" width="13.83203125" style="77" customWidth="1"/>
    <col min="15123" max="15363" width="9.33203125" style="77"/>
    <col min="15364" max="15364" width="8" style="77" customWidth="1"/>
    <col min="15365" max="15365" width="16.6640625" style="77" customWidth="1"/>
    <col min="15366" max="15366" width="16.5" style="77" customWidth="1"/>
    <col min="15367" max="15367" width="7" style="77" customWidth="1"/>
    <col min="15368" max="15368" width="15.5" style="77" customWidth="1"/>
    <col min="15369" max="15369" width="13.6640625" style="77" customWidth="1"/>
    <col min="15370" max="15370" width="7.83203125" style="77" customWidth="1"/>
    <col min="15371" max="15371" width="15.1640625" style="77" customWidth="1"/>
    <col min="15372" max="15372" width="14" style="77" customWidth="1"/>
    <col min="15373" max="15373" width="7.83203125" style="77" customWidth="1"/>
    <col min="15374" max="15374" width="16.83203125" style="77" customWidth="1"/>
    <col min="15375" max="15375" width="13.6640625" style="77" customWidth="1"/>
    <col min="15376" max="15376" width="8.83203125" style="77" customWidth="1"/>
    <col min="15377" max="15377" width="15.5" style="77" customWidth="1"/>
    <col min="15378" max="15378" width="13.83203125" style="77" customWidth="1"/>
    <col min="15379" max="15619" width="9.33203125" style="77"/>
    <col min="15620" max="15620" width="8" style="77" customWidth="1"/>
    <col min="15621" max="15621" width="16.6640625" style="77" customWidth="1"/>
    <col min="15622" max="15622" width="16.5" style="77" customWidth="1"/>
    <col min="15623" max="15623" width="7" style="77" customWidth="1"/>
    <col min="15624" max="15624" width="15.5" style="77" customWidth="1"/>
    <col min="15625" max="15625" width="13.6640625" style="77" customWidth="1"/>
    <col min="15626" max="15626" width="7.83203125" style="77" customWidth="1"/>
    <col min="15627" max="15627" width="15.1640625" style="77" customWidth="1"/>
    <col min="15628" max="15628" width="14" style="77" customWidth="1"/>
    <col min="15629" max="15629" width="7.83203125" style="77" customWidth="1"/>
    <col min="15630" max="15630" width="16.83203125" style="77" customWidth="1"/>
    <col min="15631" max="15631" width="13.6640625" style="77" customWidth="1"/>
    <col min="15632" max="15632" width="8.83203125" style="77" customWidth="1"/>
    <col min="15633" max="15633" width="15.5" style="77" customWidth="1"/>
    <col min="15634" max="15634" width="13.83203125" style="77" customWidth="1"/>
    <col min="15635" max="15875" width="9.33203125" style="77"/>
    <col min="15876" max="15876" width="8" style="77" customWidth="1"/>
    <col min="15877" max="15877" width="16.6640625" style="77" customWidth="1"/>
    <col min="15878" max="15878" width="16.5" style="77" customWidth="1"/>
    <col min="15879" max="15879" width="7" style="77" customWidth="1"/>
    <col min="15880" max="15880" width="15.5" style="77" customWidth="1"/>
    <col min="15881" max="15881" width="13.6640625" style="77" customWidth="1"/>
    <col min="15882" max="15882" width="7.83203125" style="77" customWidth="1"/>
    <col min="15883" max="15883" width="15.1640625" style="77" customWidth="1"/>
    <col min="15884" max="15884" width="14" style="77" customWidth="1"/>
    <col min="15885" max="15885" width="7.83203125" style="77" customWidth="1"/>
    <col min="15886" max="15886" width="16.83203125" style="77" customWidth="1"/>
    <col min="15887" max="15887" width="13.6640625" style="77" customWidth="1"/>
    <col min="15888" max="15888" width="8.83203125" style="77" customWidth="1"/>
    <col min="15889" max="15889" width="15.5" style="77" customWidth="1"/>
    <col min="15890" max="15890" width="13.83203125" style="77" customWidth="1"/>
    <col min="15891" max="16131" width="9.33203125" style="77"/>
    <col min="16132" max="16132" width="8" style="77" customWidth="1"/>
    <col min="16133" max="16133" width="16.6640625" style="77" customWidth="1"/>
    <col min="16134" max="16134" width="16.5" style="77" customWidth="1"/>
    <col min="16135" max="16135" width="7" style="77" customWidth="1"/>
    <col min="16136" max="16136" width="15.5" style="77" customWidth="1"/>
    <col min="16137" max="16137" width="13.6640625" style="77" customWidth="1"/>
    <col min="16138" max="16138" width="7.83203125" style="77" customWidth="1"/>
    <col min="16139" max="16139" width="15.1640625" style="77" customWidth="1"/>
    <col min="16140" max="16140" width="14" style="77" customWidth="1"/>
    <col min="16141" max="16141" width="7.83203125" style="77" customWidth="1"/>
    <col min="16142" max="16142" width="16.83203125" style="77" customWidth="1"/>
    <col min="16143" max="16143" width="13.6640625" style="77" customWidth="1"/>
    <col min="16144" max="16144" width="8.83203125" style="77" customWidth="1"/>
    <col min="16145" max="16145" width="15.5" style="77" customWidth="1"/>
    <col min="16146" max="16146" width="13.83203125" style="77" customWidth="1"/>
    <col min="16147" max="16384" width="9.33203125" style="77"/>
  </cols>
  <sheetData>
    <row r="1" spans="2:25" ht="65.25" customHeight="1">
      <c r="B1" s="226" t="s">
        <v>182</v>
      </c>
      <c r="C1" s="226"/>
      <c r="D1" s="226"/>
      <c r="E1" s="226"/>
      <c r="F1" s="226"/>
      <c r="G1" s="226"/>
      <c r="H1" s="226"/>
      <c r="I1" s="226"/>
      <c r="J1" s="226"/>
      <c r="K1" s="121"/>
      <c r="L1" s="121"/>
      <c r="M1" s="121"/>
      <c r="N1" s="227" t="s">
        <v>183</v>
      </c>
      <c r="O1" s="227"/>
      <c r="P1" s="227"/>
      <c r="Q1" s="227"/>
      <c r="R1" s="227"/>
      <c r="S1" s="227"/>
      <c r="T1" s="227"/>
      <c r="U1" s="227"/>
      <c r="V1" s="227"/>
      <c r="W1" s="227"/>
      <c r="X1" s="227"/>
      <c r="Y1" s="227"/>
    </row>
    <row r="2" spans="2:25" ht="20.25" customHeight="1">
      <c r="B2" s="228" t="s">
        <v>262</v>
      </c>
      <c r="C2" s="228"/>
      <c r="D2" s="228"/>
      <c r="E2" s="228"/>
      <c r="F2" s="228"/>
      <c r="G2" s="228"/>
      <c r="H2" s="228"/>
      <c r="I2" s="228"/>
      <c r="J2" s="228"/>
      <c r="K2" s="228"/>
      <c r="L2" s="228"/>
      <c r="M2" s="228"/>
      <c r="N2" s="228"/>
      <c r="O2" s="228"/>
      <c r="P2" s="228"/>
      <c r="Q2" s="228"/>
      <c r="R2" s="228"/>
      <c r="S2" s="228"/>
      <c r="T2" s="228"/>
      <c r="U2" s="228"/>
      <c r="V2" s="228"/>
      <c r="W2" s="228"/>
      <c r="X2" s="228"/>
      <c r="Y2" s="228"/>
    </row>
    <row r="3" spans="2:25" ht="33" customHeight="1">
      <c r="B3" s="276" t="s">
        <v>254</v>
      </c>
      <c r="C3" s="276"/>
      <c r="D3" s="276"/>
      <c r="E3" s="276"/>
      <c r="F3" s="276"/>
      <c r="G3" s="276"/>
      <c r="H3" s="276"/>
      <c r="I3" s="276"/>
      <c r="J3" s="276"/>
      <c r="K3" s="276"/>
      <c r="L3" s="276"/>
      <c r="M3" s="276"/>
      <c r="N3" s="276"/>
      <c r="O3" s="276"/>
      <c r="P3" s="276"/>
      <c r="Q3" s="276"/>
      <c r="R3" s="276"/>
      <c r="S3" s="276"/>
      <c r="T3" s="276"/>
      <c r="U3" s="276"/>
      <c r="V3" s="276"/>
      <c r="W3" s="276"/>
      <c r="X3" s="276"/>
      <c r="Y3" s="276"/>
    </row>
    <row r="4" spans="2:25" s="79" customFormat="1" ht="30" customHeight="1">
      <c r="B4" s="91" t="s">
        <v>186</v>
      </c>
      <c r="C4" s="73" t="s">
        <v>187</v>
      </c>
      <c r="D4" s="91" t="s">
        <v>188</v>
      </c>
      <c r="E4" s="92" t="s">
        <v>245</v>
      </c>
      <c r="F4" s="92" t="s">
        <v>246</v>
      </c>
      <c r="G4" s="92" t="s">
        <v>244</v>
      </c>
      <c r="H4" s="91" t="s">
        <v>186</v>
      </c>
      <c r="I4" s="73" t="s">
        <v>187</v>
      </c>
      <c r="J4" s="91" t="s">
        <v>188</v>
      </c>
      <c r="K4" s="92" t="s">
        <v>245</v>
      </c>
      <c r="L4" s="92" t="s">
        <v>246</v>
      </c>
      <c r="M4" s="124" t="s">
        <v>244</v>
      </c>
      <c r="N4" s="91" t="s">
        <v>186</v>
      </c>
      <c r="O4" s="73" t="s">
        <v>187</v>
      </c>
      <c r="P4" s="91" t="s">
        <v>188</v>
      </c>
      <c r="Q4" s="92" t="s">
        <v>245</v>
      </c>
      <c r="R4" s="92" t="s">
        <v>246</v>
      </c>
      <c r="S4" s="92" t="s">
        <v>244</v>
      </c>
      <c r="T4" s="91" t="s">
        <v>186</v>
      </c>
      <c r="U4" s="73" t="s">
        <v>187</v>
      </c>
      <c r="V4" s="91" t="s">
        <v>188</v>
      </c>
      <c r="W4" s="92" t="s">
        <v>245</v>
      </c>
      <c r="X4" s="92" t="s">
        <v>246</v>
      </c>
      <c r="Y4" s="92" t="s">
        <v>244</v>
      </c>
    </row>
    <row r="5" spans="2:25" s="83" customFormat="1" ht="20.25" customHeight="1">
      <c r="B5" s="80">
        <v>1</v>
      </c>
      <c r="C5" s="81" t="s">
        <v>788</v>
      </c>
      <c r="D5" s="84"/>
      <c r="E5" s="93">
        <f>KTDN21!AJ45</f>
        <v>80</v>
      </c>
      <c r="F5" s="97" t="e">
        <f>#REF!</f>
        <v>#REF!</v>
      </c>
      <c r="G5" s="101" t="e">
        <f>#REF!</f>
        <v>#REF!</v>
      </c>
      <c r="H5" s="90">
        <v>1</v>
      </c>
      <c r="I5" s="88" t="s">
        <v>190</v>
      </c>
      <c r="J5" s="66"/>
      <c r="K5" s="93" t="e">
        <f>#REF!</f>
        <v>#REF!</v>
      </c>
      <c r="L5" s="97" t="e">
        <f>#REF!</f>
        <v>#REF!</v>
      </c>
      <c r="M5" s="101" t="e">
        <f>#REF!</f>
        <v>#REF!</v>
      </c>
      <c r="N5" s="90">
        <v>1</v>
      </c>
      <c r="O5" s="125" t="s">
        <v>215</v>
      </c>
      <c r="P5" s="66"/>
      <c r="Q5" s="93" t="e">
        <f>#REF!</f>
        <v>#REF!</v>
      </c>
      <c r="R5" s="97" t="e">
        <f>#REF!</f>
        <v>#REF!</v>
      </c>
      <c r="S5" s="101" t="e">
        <f>#REF!</f>
        <v>#REF!</v>
      </c>
      <c r="T5" s="90">
        <v>1</v>
      </c>
      <c r="U5" s="88" t="s">
        <v>208</v>
      </c>
      <c r="V5" s="66"/>
      <c r="W5" s="93" t="e">
        <f>#REF!</f>
        <v>#REF!</v>
      </c>
      <c r="X5" s="97" t="e">
        <f>#REF!</f>
        <v>#REF!</v>
      </c>
      <c r="Y5" s="101" t="e">
        <f>#REF!</f>
        <v>#REF!</v>
      </c>
    </row>
    <row r="6" spans="2:25" s="83" customFormat="1" ht="20.25" customHeight="1">
      <c r="B6" s="80">
        <v>2</v>
      </c>
      <c r="C6" s="81"/>
      <c r="D6" s="84"/>
      <c r="E6" s="93" t="e">
        <f>#REF!</f>
        <v>#REF!</v>
      </c>
      <c r="F6" s="97" t="e">
        <f>#REF!</f>
        <v>#REF!</v>
      </c>
      <c r="G6" s="101" t="e">
        <f>#REF!</f>
        <v>#REF!</v>
      </c>
      <c r="H6" s="90">
        <v>2</v>
      </c>
      <c r="I6" s="88" t="s">
        <v>195</v>
      </c>
      <c r="J6" s="66"/>
      <c r="K6" s="93" t="e">
        <f>#REF!</f>
        <v>#REF!</v>
      </c>
      <c r="L6" s="97" t="e">
        <f>#REF!</f>
        <v>#REF!</v>
      </c>
      <c r="M6" s="101" t="e">
        <f>#REF!</f>
        <v>#REF!</v>
      </c>
      <c r="N6" s="90">
        <v>2</v>
      </c>
      <c r="O6" s="125" t="s">
        <v>219</v>
      </c>
      <c r="P6" s="66"/>
      <c r="Q6" s="93" t="e">
        <f>#REF!</f>
        <v>#REF!</v>
      </c>
      <c r="R6" s="97" t="e">
        <f>#REF!</f>
        <v>#REF!</v>
      </c>
      <c r="S6" s="101" t="e">
        <f>#REF!</f>
        <v>#REF!</v>
      </c>
      <c r="T6" s="90">
        <v>2</v>
      </c>
      <c r="U6" s="88" t="s">
        <v>212</v>
      </c>
      <c r="V6" s="90"/>
      <c r="W6" s="93" t="e">
        <f>#REF!</f>
        <v>#REF!</v>
      </c>
      <c r="X6" s="97" t="e">
        <f>#REF!</f>
        <v>#REF!</v>
      </c>
      <c r="Y6" s="101" t="e">
        <f>#REF!</f>
        <v>#REF!</v>
      </c>
    </row>
    <row r="7" spans="2:25" s="83" customFormat="1" ht="20.25" customHeight="1">
      <c r="B7" s="80">
        <v>3</v>
      </c>
      <c r="C7" s="81" t="s">
        <v>789</v>
      </c>
      <c r="D7" s="84"/>
      <c r="E7" s="93" t="e">
        <f>#REF!</f>
        <v>#REF!</v>
      </c>
      <c r="F7" s="97" t="e">
        <f>#REF!</f>
        <v>#REF!</v>
      </c>
      <c r="G7" s="101" t="e">
        <f>#REF!</f>
        <v>#REF!</v>
      </c>
      <c r="H7" s="90">
        <v>3</v>
      </c>
      <c r="I7" s="88" t="s">
        <v>199</v>
      </c>
      <c r="J7" s="66"/>
      <c r="K7" s="93" t="e">
        <f>#REF!</f>
        <v>#REF!</v>
      </c>
      <c r="L7" s="97" t="e">
        <f>#REF!</f>
        <v>#REF!</v>
      </c>
      <c r="M7" s="101" t="e">
        <f>#REF!</f>
        <v>#REF!</v>
      </c>
      <c r="N7" s="90">
        <v>3</v>
      </c>
      <c r="O7" s="125" t="s">
        <v>222</v>
      </c>
      <c r="P7" s="66"/>
      <c r="Q7" s="93" t="e">
        <f>#REF!</f>
        <v>#REF!</v>
      </c>
      <c r="R7" s="97" t="e">
        <f>#REF!</f>
        <v>#REF!</v>
      </c>
      <c r="S7" s="101" t="e">
        <f>#REF!</f>
        <v>#REF!</v>
      </c>
      <c r="T7" s="90">
        <v>3</v>
      </c>
      <c r="U7" s="88" t="s">
        <v>216</v>
      </c>
      <c r="V7" s="66"/>
      <c r="W7" s="94" t="e">
        <f>#REF!</f>
        <v>#REF!</v>
      </c>
      <c r="X7" s="98" t="e">
        <f>#REF!</f>
        <v>#REF!</v>
      </c>
      <c r="Y7" s="102" t="e">
        <f>#REF!</f>
        <v>#REF!</v>
      </c>
    </row>
    <row r="8" spans="2:25" s="83" customFormat="1" ht="20.25" customHeight="1">
      <c r="B8" s="80">
        <v>4</v>
      </c>
      <c r="C8" s="81" t="s">
        <v>202</v>
      </c>
      <c r="D8" s="84"/>
      <c r="E8" s="93" t="e">
        <f>#REF!</f>
        <v>#REF!</v>
      </c>
      <c r="F8" s="97" t="e">
        <f>#REF!</f>
        <v>#REF!</v>
      </c>
      <c r="G8" s="101" t="e">
        <f>#REF!</f>
        <v>#REF!</v>
      </c>
      <c r="H8" s="90">
        <v>4</v>
      </c>
      <c r="I8" s="88" t="s">
        <v>203</v>
      </c>
      <c r="J8" s="66"/>
      <c r="K8" s="93" t="e">
        <f>#REF!</f>
        <v>#REF!</v>
      </c>
      <c r="L8" s="97" t="e">
        <f>#REF!</f>
        <v>#REF!</v>
      </c>
      <c r="M8" s="101" t="e">
        <f>#REF!</f>
        <v>#REF!</v>
      </c>
      <c r="N8" s="90">
        <v>4</v>
      </c>
      <c r="O8" s="125" t="s">
        <v>226</v>
      </c>
      <c r="P8" s="66"/>
      <c r="Q8" s="93" t="e">
        <f>#REF!</f>
        <v>#REF!</v>
      </c>
      <c r="R8" s="93" t="e">
        <f>#REF!</f>
        <v>#REF!</v>
      </c>
      <c r="S8" s="93" t="e">
        <f>#REF!</f>
        <v>#REF!</v>
      </c>
      <c r="T8" s="90">
        <v>4</v>
      </c>
      <c r="U8" s="88" t="s">
        <v>223</v>
      </c>
      <c r="V8" s="66"/>
      <c r="W8" s="93" t="e">
        <f>#REF!</f>
        <v>#REF!</v>
      </c>
      <c r="X8" s="97" t="e">
        <f>#REF!</f>
        <v>#REF!</v>
      </c>
      <c r="Y8" s="101" t="e">
        <f>#REF!</f>
        <v>#REF!</v>
      </c>
    </row>
    <row r="9" spans="2:25" s="83" customFormat="1" ht="20.25" customHeight="1">
      <c r="B9" s="80">
        <v>5</v>
      </c>
      <c r="C9" s="81" t="s">
        <v>207</v>
      </c>
      <c r="D9" s="84"/>
      <c r="E9" s="93" t="e">
        <f>#REF!</f>
        <v>#REF!</v>
      </c>
      <c r="F9" s="97" t="e">
        <f>#REF!</f>
        <v>#REF!</v>
      </c>
      <c r="G9" s="101" t="e">
        <f>#REF!</f>
        <v>#REF!</v>
      </c>
      <c r="H9" s="90">
        <v>5</v>
      </c>
      <c r="I9" s="122" t="s">
        <v>229</v>
      </c>
      <c r="J9" s="90"/>
      <c r="K9" s="96">
        <f>CSSĐ21.1!AJ46</f>
        <v>15</v>
      </c>
      <c r="L9" s="100">
        <f>CSSĐ21.1!AK46</f>
        <v>3</v>
      </c>
      <c r="M9" s="104" t="e">
        <f>CSSĐ21.1!AL46</f>
        <v>#REF!</v>
      </c>
      <c r="N9" s="90">
        <v>5</v>
      </c>
      <c r="O9" s="125" t="s">
        <v>230</v>
      </c>
      <c r="P9" s="66"/>
      <c r="Q9" s="93" t="e">
        <f>#REF!</f>
        <v>#REF!</v>
      </c>
      <c r="R9" s="97" t="e">
        <f>#REF!</f>
        <v>#REF!</v>
      </c>
      <c r="S9" s="101" t="e">
        <f>#REF!</f>
        <v>#REF!</v>
      </c>
      <c r="T9" s="90">
        <v>5</v>
      </c>
      <c r="U9" s="88" t="s">
        <v>227</v>
      </c>
      <c r="V9" s="66"/>
      <c r="W9" s="93" t="e">
        <f>#REF!</f>
        <v>#REF!</v>
      </c>
      <c r="X9" s="97" t="e">
        <f>#REF!</f>
        <v>#REF!</v>
      </c>
      <c r="Y9" s="101" t="e">
        <f>#REF!</f>
        <v>#REF!</v>
      </c>
    </row>
    <row r="10" spans="2:25" s="83" customFormat="1" ht="20.25" customHeight="1">
      <c r="B10" s="80">
        <v>6</v>
      </c>
      <c r="C10" s="81" t="s">
        <v>211</v>
      </c>
      <c r="D10" s="84"/>
      <c r="E10" s="93" t="e">
        <f>#REF!</f>
        <v>#REF!</v>
      </c>
      <c r="F10" s="97" t="e">
        <f>#REF!</f>
        <v>#REF!</v>
      </c>
      <c r="G10" s="101" t="e">
        <f>#REF!</f>
        <v>#REF!</v>
      </c>
      <c r="H10" s="90">
        <v>6</v>
      </c>
      <c r="I10" s="122" t="s">
        <v>233</v>
      </c>
      <c r="J10" s="90"/>
      <c r="K10" s="96" t="e">
        <f>#REF!</f>
        <v>#REF!</v>
      </c>
      <c r="L10" s="100" t="e">
        <f>#REF!</f>
        <v>#REF!</v>
      </c>
      <c r="M10" s="104" t="e">
        <f>#REF!</f>
        <v>#REF!</v>
      </c>
      <c r="N10" s="90">
        <v>6</v>
      </c>
      <c r="O10" s="125" t="s">
        <v>234</v>
      </c>
      <c r="P10" s="66"/>
      <c r="Q10" s="93" t="e">
        <f>#REF!</f>
        <v>#REF!</v>
      </c>
      <c r="R10" s="97" t="e">
        <f>#REF!</f>
        <v>#REF!</v>
      </c>
      <c r="S10" s="101" t="e">
        <f>#REF!</f>
        <v>#REF!</v>
      </c>
      <c r="T10" s="90">
        <v>6</v>
      </c>
      <c r="U10" s="88" t="s">
        <v>231</v>
      </c>
      <c r="V10" s="66"/>
      <c r="W10" s="93" t="e">
        <f>#REF!</f>
        <v>#REF!</v>
      </c>
      <c r="X10" s="97" t="e">
        <f>#REF!</f>
        <v>#REF!</v>
      </c>
      <c r="Y10" s="101" t="e">
        <f>#REF!</f>
        <v>#REF!</v>
      </c>
    </row>
    <row r="11" spans="2:25" s="83" customFormat="1" ht="20.25" customHeight="1">
      <c r="B11" s="80">
        <v>7</v>
      </c>
      <c r="C11" s="82" t="s">
        <v>191</v>
      </c>
      <c r="D11" s="80"/>
      <c r="E11" s="94">
        <f>TC21.1!AJ49</f>
        <v>11</v>
      </c>
      <c r="F11" s="98">
        <f>TC21.1!AK49</f>
        <v>0</v>
      </c>
      <c r="G11" s="123">
        <f>TC21.1!AL49</f>
        <v>0</v>
      </c>
      <c r="H11" s="90">
        <v>7</v>
      </c>
      <c r="I11" s="122" t="s">
        <v>237</v>
      </c>
      <c r="J11" s="90"/>
      <c r="K11" s="96" t="e">
        <f>#REF!</f>
        <v>#REF!</v>
      </c>
      <c r="L11" s="100" t="e">
        <f>#REF!</f>
        <v>#REF!</v>
      </c>
      <c r="M11" s="104" t="e">
        <f>#REF!</f>
        <v>#REF!</v>
      </c>
      <c r="N11" s="90">
        <v>7</v>
      </c>
      <c r="O11" s="125" t="s">
        <v>238</v>
      </c>
      <c r="P11" s="66"/>
      <c r="Q11" s="93" t="e">
        <f>#REF!</f>
        <v>#REF!</v>
      </c>
      <c r="R11" s="97" t="e">
        <f>#REF!</f>
        <v>#REF!</v>
      </c>
      <c r="S11" s="101" t="e">
        <f>#REF!</f>
        <v>#REF!</v>
      </c>
      <c r="T11" s="90">
        <v>7</v>
      </c>
      <c r="U11" s="89" t="s">
        <v>235</v>
      </c>
      <c r="V11" s="66"/>
      <c r="W11" s="93" t="e">
        <f>#REF!</f>
        <v>#REF!</v>
      </c>
      <c r="X11" s="97" t="e">
        <f>#REF!</f>
        <v>#REF!</v>
      </c>
      <c r="Y11" s="101" t="e">
        <f>#REF!</f>
        <v>#REF!</v>
      </c>
    </row>
    <row r="12" spans="2:25" s="83" customFormat="1" ht="20.25" customHeight="1">
      <c r="B12" s="80">
        <v>8</v>
      </c>
      <c r="C12" s="82" t="s">
        <v>196</v>
      </c>
      <c r="D12" s="80"/>
      <c r="E12" s="94" t="e">
        <f>#REF!</f>
        <v>#REF!</v>
      </c>
      <c r="F12" s="98" t="e">
        <f>#REF!</f>
        <v>#REF!</v>
      </c>
      <c r="G12" s="123" t="e">
        <f>#REF!</f>
        <v>#REF!</v>
      </c>
      <c r="H12" s="90">
        <v>8</v>
      </c>
      <c r="I12" s="122" t="s">
        <v>240</v>
      </c>
      <c r="J12" s="90"/>
      <c r="K12" s="96">
        <f>CSSĐ21.2!AJ43</f>
        <v>47</v>
      </c>
      <c r="L12" s="100">
        <f>CSSĐ21.2!AK43</f>
        <v>0</v>
      </c>
      <c r="M12" s="104">
        <f>CSSĐ21.2!AL43</f>
        <v>0</v>
      </c>
      <c r="N12" s="90">
        <v>8</v>
      </c>
      <c r="O12" s="125" t="s">
        <v>241</v>
      </c>
      <c r="P12" s="66"/>
      <c r="Q12" s="93" t="e">
        <f>#REF!</f>
        <v>#REF!</v>
      </c>
      <c r="R12" s="97" t="e">
        <f>#REF!</f>
        <v>#REF!</v>
      </c>
      <c r="S12" s="101" t="e">
        <f>#REF!</f>
        <v>#REF!</v>
      </c>
      <c r="T12" s="90">
        <v>8</v>
      </c>
      <c r="U12" s="88" t="s">
        <v>239</v>
      </c>
      <c r="V12" s="66"/>
      <c r="W12" s="93" t="e">
        <f>#REF!</f>
        <v>#REF!</v>
      </c>
      <c r="X12" s="97" t="e">
        <f>#REF!</f>
        <v>#REF!</v>
      </c>
      <c r="Y12" s="101" t="e">
        <f>#REF!</f>
        <v>#REF!</v>
      </c>
    </row>
    <row r="13" spans="2:25" s="83" customFormat="1" ht="20.25" customHeight="1">
      <c r="B13" s="80">
        <v>9</v>
      </c>
      <c r="C13" s="82" t="s">
        <v>200</v>
      </c>
      <c r="D13" s="80"/>
      <c r="E13" s="94">
        <f>TC21.3!AJ30</f>
        <v>11</v>
      </c>
      <c r="F13" s="98">
        <f>TC21.3!AK30</f>
        <v>0</v>
      </c>
      <c r="G13" s="123">
        <f>TC21.3!AL30</f>
        <v>1</v>
      </c>
      <c r="H13" s="90">
        <v>9</v>
      </c>
      <c r="I13" s="122" t="s">
        <v>243</v>
      </c>
      <c r="J13" s="90"/>
      <c r="K13" s="96">
        <f>CSSĐ21.3!AJ46</f>
        <v>16</v>
      </c>
      <c r="L13" s="100">
        <f>CSSĐ21.3!AK46</f>
        <v>0</v>
      </c>
      <c r="M13" s="104">
        <f>CSSĐ21.3!AL46</f>
        <v>0</v>
      </c>
      <c r="N13" s="90">
        <v>9</v>
      </c>
      <c r="O13" s="122" t="s">
        <v>217</v>
      </c>
      <c r="P13" s="90"/>
      <c r="Q13" s="94" t="e">
        <f>#REF!</f>
        <v>#REF!</v>
      </c>
      <c r="R13" s="98" t="e">
        <f>#REF!</f>
        <v>#REF!</v>
      </c>
      <c r="S13" s="102" t="e">
        <f>#REF!</f>
        <v>#REF!</v>
      </c>
      <c r="T13" s="90">
        <v>9</v>
      </c>
      <c r="U13" s="122" t="s">
        <v>242</v>
      </c>
      <c r="V13" s="90"/>
      <c r="W13" s="94">
        <f>KTDN21!AJ45</f>
        <v>80</v>
      </c>
      <c r="X13" s="98">
        <f>KTDN21!AK45</f>
        <v>1</v>
      </c>
      <c r="Y13" s="102">
        <f>KTDN21!AL45</f>
        <v>0</v>
      </c>
    </row>
    <row r="14" spans="2:25" s="83" customFormat="1" ht="20.25" customHeight="1">
      <c r="B14" s="80">
        <v>10</v>
      </c>
      <c r="C14" s="82" t="s">
        <v>204</v>
      </c>
      <c r="D14" s="80"/>
      <c r="E14" s="94">
        <f>CKCT21!AJ43</f>
        <v>20</v>
      </c>
      <c r="F14" s="98">
        <f>CKCT21!AK43</f>
        <v>0</v>
      </c>
      <c r="G14" s="123">
        <f>CKCT21!AL43</f>
        <v>0</v>
      </c>
      <c r="H14" s="90">
        <v>10</v>
      </c>
      <c r="I14" s="122" t="s">
        <v>193</v>
      </c>
      <c r="J14" s="90"/>
      <c r="K14" s="96">
        <f>TKTT21!AJ39</f>
        <v>27</v>
      </c>
      <c r="L14" s="100">
        <f>TKTT21!AK39</f>
        <v>0</v>
      </c>
      <c r="M14" s="104">
        <f>TKTT21!AL39</f>
        <v>8</v>
      </c>
      <c r="N14" s="90">
        <v>10</v>
      </c>
      <c r="O14" s="122" t="s">
        <v>220</v>
      </c>
      <c r="P14" s="90"/>
      <c r="Q14" s="94">
        <f>ĐCN21.2!AJ41</f>
        <v>28</v>
      </c>
      <c r="R14" s="98">
        <f>ĐCN21.2!AK41</f>
        <v>0</v>
      </c>
      <c r="S14" s="102">
        <f>ĐCN21.2!AL41</f>
        <v>0</v>
      </c>
      <c r="T14" s="90">
        <v>10</v>
      </c>
      <c r="U14" s="122" t="s">
        <v>192</v>
      </c>
      <c r="V14" s="90"/>
      <c r="W14" s="94">
        <f>LGT21.1!AJ40</f>
        <v>40</v>
      </c>
      <c r="X14" s="98">
        <f>LGT21.1!AK40</f>
        <v>0</v>
      </c>
      <c r="Y14" s="102">
        <f>LGT21.1!AL40</f>
        <v>0</v>
      </c>
    </row>
    <row r="15" spans="2:25" s="83" customFormat="1" ht="20.25" customHeight="1">
      <c r="B15" s="80">
        <v>11</v>
      </c>
      <c r="C15" s="82" t="s">
        <v>209</v>
      </c>
      <c r="D15" s="80"/>
      <c r="E15" s="94">
        <f>CKĐL21.1!AJ41</f>
        <v>16</v>
      </c>
      <c r="F15" s="98">
        <f>CKĐL21.1!AK41</f>
        <v>1</v>
      </c>
      <c r="G15" s="123">
        <f>CKĐL21.1!AL41</f>
        <v>1</v>
      </c>
      <c r="H15" s="90">
        <v>11</v>
      </c>
      <c r="I15" s="122" t="s">
        <v>197</v>
      </c>
      <c r="J15" s="90"/>
      <c r="K15" s="96" t="e">
        <f>#REF!</f>
        <v>#REF!</v>
      </c>
      <c r="L15" s="100" t="e">
        <f>#REF!</f>
        <v>#REF!</v>
      </c>
      <c r="M15" s="104" t="e">
        <f>#REF!</f>
        <v>#REF!</v>
      </c>
      <c r="N15" s="90">
        <v>11</v>
      </c>
      <c r="O15" s="122" t="s">
        <v>224</v>
      </c>
      <c r="P15" s="90"/>
      <c r="Q15" s="94">
        <f>TKĐH21.1!AJ37</f>
        <v>5</v>
      </c>
      <c r="R15" s="98">
        <f>TKĐH21.1!AK37</f>
        <v>0</v>
      </c>
      <c r="S15" s="102">
        <f>TKĐH21.1!AL37</f>
        <v>0</v>
      </c>
      <c r="T15" s="90">
        <v>11</v>
      </c>
      <c r="U15" s="122" t="s">
        <v>205</v>
      </c>
      <c r="V15" s="90"/>
      <c r="W15" s="94">
        <f>THUD21.1!AJ19</f>
        <v>0</v>
      </c>
      <c r="X15" s="98">
        <f>THUD21.1!AK19</f>
        <v>0</v>
      </c>
      <c r="Y15" s="102">
        <f>THUD21.1!AL19</f>
        <v>0</v>
      </c>
    </row>
    <row r="16" spans="2:25" s="83" customFormat="1" ht="20.25" customHeight="1">
      <c r="B16" s="80">
        <v>12</v>
      </c>
      <c r="C16" s="82" t="s">
        <v>213</v>
      </c>
      <c r="D16" s="80"/>
      <c r="E16" s="94" t="e">
        <f>#REF!</f>
        <v>#REF!</v>
      </c>
      <c r="F16" s="98" t="e">
        <f>#REF!</f>
        <v>#REF!</v>
      </c>
      <c r="G16" s="123" t="e">
        <f>#REF!</f>
        <v>#REF!</v>
      </c>
      <c r="H16" s="90">
        <v>12</v>
      </c>
      <c r="I16" s="122" t="s">
        <v>201</v>
      </c>
      <c r="J16" s="90"/>
      <c r="K16" s="96">
        <f>TBN21.1!AJ37</f>
        <v>19</v>
      </c>
      <c r="L16" s="100">
        <f>TBN21.1!AK37</f>
        <v>3</v>
      </c>
      <c r="M16" s="104">
        <f>TBN21.1!AL37</f>
        <v>1</v>
      </c>
      <c r="N16" s="90">
        <v>12</v>
      </c>
      <c r="O16" s="122" t="s">
        <v>228</v>
      </c>
      <c r="P16" s="90"/>
      <c r="Q16" s="94" t="e">
        <f>#REF!</f>
        <v>#REF!</v>
      </c>
      <c r="R16" s="98" t="e">
        <f>#REF!</f>
        <v>#REF!</v>
      </c>
      <c r="S16" s="102" t="e">
        <f>#REF!</f>
        <v>#REF!</v>
      </c>
      <c r="T16" s="90">
        <v>12</v>
      </c>
      <c r="U16" s="122" t="s">
        <v>210</v>
      </c>
      <c r="V16" s="90"/>
      <c r="W16" s="94">
        <f>BHST21.1!AJ33</f>
        <v>2</v>
      </c>
      <c r="X16" s="98">
        <f>BHST21.1!AK33</f>
        <v>0</v>
      </c>
      <c r="Y16" s="102">
        <f>BHST21.1!AL33</f>
        <v>0</v>
      </c>
    </row>
    <row r="17" spans="1:25" s="83" customFormat="1" ht="21" customHeight="1">
      <c r="B17" s="252" t="s">
        <v>247</v>
      </c>
      <c r="C17" s="252"/>
      <c r="D17" s="252"/>
      <c r="E17" s="252"/>
      <c r="F17" s="252"/>
      <c r="G17" s="252"/>
      <c r="H17" s="90">
        <v>13</v>
      </c>
      <c r="I17" s="122" t="s">
        <v>206</v>
      </c>
      <c r="J17" s="90"/>
      <c r="K17" s="96" t="e">
        <f>#REF!</f>
        <v>#REF!</v>
      </c>
      <c r="L17" s="100" t="e">
        <f>#REF!</f>
        <v>#REF!</v>
      </c>
      <c r="M17" s="104" t="e">
        <f>#REF!</f>
        <v>#REF!</v>
      </c>
      <c r="N17" s="90">
        <v>13</v>
      </c>
      <c r="O17" s="122" t="s">
        <v>232</v>
      </c>
      <c r="P17" s="90"/>
      <c r="Q17" s="94">
        <f>TKĐH21.2!AJ35</f>
        <v>8</v>
      </c>
      <c r="R17" s="98">
        <f>TKĐH21.2!AK35</f>
        <v>0</v>
      </c>
      <c r="S17" s="102">
        <f>TKĐH21.2!AL35</f>
        <v>0</v>
      </c>
      <c r="T17" s="90">
        <v>13</v>
      </c>
      <c r="U17" s="122" t="s">
        <v>214</v>
      </c>
      <c r="V17" s="90"/>
      <c r="W17" s="94">
        <f>BHST21.2!AJ33</f>
        <v>17</v>
      </c>
      <c r="X17" s="98">
        <f>BHST21.2!AK33</f>
        <v>0</v>
      </c>
      <c r="Y17" s="102">
        <f>BHST21.2!AL33</f>
        <v>0</v>
      </c>
    </row>
    <row r="18" spans="1:25" s="83" customFormat="1" ht="21" customHeight="1">
      <c r="B18" s="280" t="s">
        <v>261</v>
      </c>
      <c r="C18" s="281"/>
      <c r="D18" s="281"/>
      <c r="E18" s="281"/>
      <c r="F18" s="270" t="e">
        <f>SUM(E5:E16)</f>
        <v>#REF!</v>
      </c>
      <c r="G18" s="271"/>
      <c r="H18" s="277" t="s">
        <v>250</v>
      </c>
      <c r="I18" s="277"/>
      <c r="J18" s="277"/>
      <c r="K18" s="277"/>
      <c r="L18" s="277"/>
      <c r="M18" s="277"/>
      <c r="N18" s="90">
        <v>14</v>
      </c>
      <c r="O18" s="122" t="s">
        <v>236</v>
      </c>
      <c r="P18" s="90"/>
      <c r="Q18" s="94">
        <f>TC21.2!AJ29</f>
        <v>17</v>
      </c>
      <c r="R18" s="98">
        <f>TC21.2!AK29</f>
        <v>0</v>
      </c>
      <c r="S18" s="102">
        <f>TC21.2!AL29</f>
        <v>0</v>
      </c>
      <c r="T18" s="90">
        <v>14</v>
      </c>
      <c r="U18" s="122" t="s">
        <v>218</v>
      </c>
      <c r="V18" s="90"/>
      <c r="W18" s="94">
        <f>THUD21.2!AJ41</f>
        <v>46</v>
      </c>
      <c r="X18" s="98">
        <f>THUD21.2!AK41</f>
        <v>0</v>
      </c>
      <c r="Y18" s="102">
        <f>THUD21.2!AL41</f>
        <v>1</v>
      </c>
    </row>
    <row r="19" spans="1:25" s="83" customFormat="1" ht="21" customHeight="1">
      <c r="B19" s="223" t="e">
        <f>"Tổng HS vắng có phép "&amp;SUM(F5:F16)+SUM(F11:F16)</f>
        <v>#REF!</v>
      </c>
      <c r="C19" s="224"/>
      <c r="D19" s="224"/>
      <c r="E19" s="224"/>
      <c r="F19" s="224"/>
      <c r="G19" s="225"/>
      <c r="H19" s="268" t="s">
        <v>261</v>
      </c>
      <c r="I19" s="269"/>
      <c r="J19" s="269"/>
      <c r="K19" s="269"/>
      <c r="L19" s="270" t="e">
        <f>SUM(K5:K17)</f>
        <v>#REF!</v>
      </c>
      <c r="M19" s="271"/>
      <c r="N19" s="252" t="s">
        <v>248</v>
      </c>
      <c r="O19" s="252"/>
      <c r="P19" s="252"/>
      <c r="Q19" s="252"/>
      <c r="R19" s="252"/>
      <c r="S19" s="252"/>
      <c r="T19" s="90">
        <v>15</v>
      </c>
      <c r="U19" s="122" t="s">
        <v>221</v>
      </c>
      <c r="V19" s="90"/>
      <c r="W19" s="94">
        <f>THUD21.3!AJ44</f>
        <v>75</v>
      </c>
      <c r="X19" s="98">
        <f>THUD21.3!AK44</f>
        <v>0</v>
      </c>
      <c r="Y19" s="102">
        <f>THUD21.3!AL44</f>
        <v>0</v>
      </c>
    </row>
    <row r="20" spans="1:25" s="83" customFormat="1" ht="21" customHeight="1">
      <c r="B20" s="259" t="e">
        <f>"Tổng HS đi học trễ "&amp;SUM(G5:G10)+SUM(G5:G16)</f>
        <v>#REF!</v>
      </c>
      <c r="C20" s="260"/>
      <c r="D20" s="260"/>
      <c r="E20" s="260"/>
      <c r="F20" s="260"/>
      <c r="G20" s="261"/>
      <c r="H20" s="223" t="e">
        <f>"Tổng HS vắng có phép " &amp;SUM(L5:L17)</f>
        <v>#REF!</v>
      </c>
      <c r="I20" s="224"/>
      <c r="J20" s="224"/>
      <c r="K20" s="224"/>
      <c r="L20" s="224"/>
      <c r="M20" s="224"/>
      <c r="N20" s="268" t="s">
        <v>257</v>
      </c>
      <c r="O20" s="269"/>
      <c r="P20" s="269"/>
      <c r="Q20" s="269"/>
      <c r="R20" s="270" t="e">
        <f>SUM(Q5:Q18)</f>
        <v>#REF!</v>
      </c>
      <c r="S20" s="271"/>
      <c r="T20" s="90">
        <v>16</v>
      </c>
      <c r="U20" s="122" t="s">
        <v>225</v>
      </c>
      <c r="V20" s="90"/>
      <c r="W20" s="96" t="e">
        <f>#REF!</f>
        <v>#REF!</v>
      </c>
      <c r="X20" s="100" t="e">
        <f>#REF!</f>
        <v>#REF!</v>
      </c>
      <c r="Y20" s="104" t="e">
        <f>#REF!</f>
        <v>#REF!</v>
      </c>
    </row>
    <row r="21" spans="1:25" s="85" customFormat="1" ht="19.5">
      <c r="H21" s="278" t="e">
        <f>"Tổng HS đi học trễ " &amp;SUM(M5:M17)</f>
        <v>#REF!</v>
      </c>
      <c r="I21" s="279"/>
      <c r="J21" s="279"/>
      <c r="K21" s="279"/>
      <c r="L21" s="279"/>
      <c r="M21" s="279"/>
      <c r="N21" s="257" t="e">
        <f>"Tổng HS vắng có phép "&amp;SUM(R5:R18)</f>
        <v>#REF!</v>
      </c>
      <c r="O21" s="257"/>
      <c r="P21" s="257"/>
      <c r="Q21" s="257"/>
      <c r="R21" s="257"/>
      <c r="S21" s="257"/>
      <c r="T21" s="277" t="s">
        <v>249</v>
      </c>
      <c r="U21" s="277"/>
      <c r="V21" s="277"/>
      <c r="W21" s="277"/>
      <c r="X21" s="277"/>
      <c r="Y21" s="277"/>
    </row>
    <row r="22" spans="1:25" s="105" customFormat="1" ht="24.75" customHeight="1">
      <c r="A22" s="265" t="s">
        <v>259</v>
      </c>
      <c r="B22" s="265"/>
      <c r="C22" s="265"/>
      <c r="D22" s="265"/>
      <c r="E22" s="265"/>
      <c r="F22" s="265"/>
      <c r="G22" s="265"/>
      <c r="H22" s="265"/>
      <c r="I22" s="265"/>
      <c r="J22" s="265"/>
      <c r="K22" s="265"/>
      <c r="L22" s="266" t="e">
        <f>SUM(E5:E16)+SUM(K5:K17)+SUM(Q5:Q18)+SUM(W5:W20)</f>
        <v>#REF!</v>
      </c>
      <c r="M22" s="266"/>
      <c r="N22" s="258" t="e">
        <f>"Tổng HS đi học trễ "&amp;SUM(S5:S18)</f>
        <v>#REF!</v>
      </c>
      <c r="O22" s="258"/>
      <c r="P22" s="258"/>
      <c r="Q22" s="258"/>
      <c r="R22" s="258"/>
      <c r="S22" s="258"/>
      <c r="T22" s="268" t="s">
        <v>257</v>
      </c>
      <c r="U22" s="269"/>
      <c r="V22" s="269"/>
      <c r="W22" s="269"/>
      <c r="X22" s="270" t="e">
        <f>SUM(W5:W20)</f>
        <v>#REF!</v>
      </c>
      <c r="Y22" s="271"/>
    </row>
    <row r="23" spans="1:25" ht="24.75" customHeight="1">
      <c r="C23" s="272" t="s">
        <v>258</v>
      </c>
      <c r="D23" s="273"/>
      <c r="E23" s="273"/>
      <c r="F23" s="273"/>
      <c r="G23" s="273"/>
      <c r="H23" s="273"/>
      <c r="I23" s="273"/>
      <c r="J23" s="273"/>
      <c r="K23" s="273"/>
      <c r="L23" s="273"/>
      <c r="M23" s="273"/>
      <c r="N23" s="273"/>
      <c r="O23" s="267" t="e">
        <f>SUM(F5:F16)+SUM(L5:L17)+SUM(R5:R18)+SUM(X5:X20)</f>
        <v>#REF!</v>
      </c>
      <c r="P23" s="267"/>
      <c r="Q23" s="274"/>
      <c r="R23" s="274"/>
      <c r="S23" s="275"/>
      <c r="T23" s="223" t="e">
        <f>"Tổng HS vắng có phép "&amp; SUM(X5:X20)</f>
        <v>#REF!</v>
      </c>
      <c r="U23" s="224"/>
      <c r="V23" s="224"/>
      <c r="W23" s="224"/>
      <c r="X23" s="224"/>
      <c r="Y23" s="225"/>
    </row>
    <row r="24" spans="1:25" ht="24.75" customHeight="1">
      <c r="A24" s="128"/>
      <c r="B24" s="128"/>
      <c r="C24" s="127"/>
      <c r="E24" s="264" t="s">
        <v>260</v>
      </c>
      <c r="F24" s="264"/>
      <c r="G24" s="264"/>
      <c r="H24" s="264"/>
      <c r="I24" s="264"/>
      <c r="J24" s="264"/>
      <c r="K24" s="264"/>
      <c r="L24" s="264"/>
      <c r="M24" s="264"/>
      <c r="N24" s="264"/>
      <c r="O24" s="264"/>
      <c r="P24" s="262" t="e">
        <f>SUM(G5:G16)+SUM(M5:M17)+SUM(S5:S18)+SUM(Y5:Y20)</f>
        <v>#REF!</v>
      </c>
      <c r="Q24" s="262"/>
      <c r="R24" s="262"/>
      <c r="S24" s="263"/>
      <c r="T24" s="259" t="e">
        <f>"Tổng HS đi học trễ "&amp; SUM(Y5:Y20)</f>
        <v>#REF!</v>
      </c>
      <c r="U24" s="260"/>
      <c r="V24" s="260"/>
      <c r="W24" s="260"/>
      <c r="X24" s="260"/>
      <c r="Y24" s="261"/>
    </row>
    <row r="26" spans="1:25">
      <c r="C26" s="77"/>
      <c r="D26" s="77"/>
      <c r="E26" s="77"/>
      <c r="F26" s="77"/>
      <c r="G26" s="77"/>
    </row>
  </sheetData>
  <mergeCells count="31">
    <mergeCell ref="T21:Y21"/>
    <mergeCell ref="N22:S22"/>
    <mergeCell ref="H18:M18"/>
    <mergeCell ref="B19:G19"/>
    <mergeCell ref="N19:S19"/>
    <mergeCell ref="B20:G20"/>
    <mergeCell ref="H20:M20"/>
    <mergeCell ref="N20:Q20"/>
    <mergeCell ref="H21:M21"/>
    <mergeCell ref="N21:S21"/>
    <mergeCell ref="R20:S20"/>
    <mergeCell ref="B18:E18"/>
    <mergeCell ref="F18:G18"/>
    <mergeCell ref="L19:M19"/>
    <mergeCell ref="H19:K19"/>
    <mergeCell ref="B1:J1"/>
    <mergeCell ref="N1:Y1"/>
    <mergeCell ref="B2:Y2"/>
    <mergeCell ref="B3:Y3"/>
    <mergeCell ref="B17:G17"/>
    <mergeCell ref="P24:S24"/>
    <mergeCell ref="E24:O24"/>
    <mergeCell ref="T23:Y23"/>
    <mergeCell ref="T24:Y24"/>
    <mergeCell ref="A22:K22"/>
    <mergeCell ref="L22:M22"/>
    <mergeCell ref="O23:P23"/>
    <mergeCell ref="T22:W22"/>
    <mergeCell ref="X22:Y22"/>
    <mergeCell ref="C23:N23"/>
    <mergeCell ref="Q23:S23"/>
  </mergeCells>
  <pageMargins left="0.59" right="0.17" top="0.75" bottom="0.75" header="0.3" footer="0.3"/>
  <pageSetup paperSize="9" scale="75"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9"/>
  <sheetViews>
    <sheetView topLeftCell="A5" zoomScaleNormal="100" workbookViewId="0">
      <selection activeCell="V16" sqref="V16"/>
    </sheetView>
  </sheetViews>
  <sheetFormatPr defaultColWidth="9.33203125" defaultRowHeight="18"/>
  <cols>
    <col min="1" max="1" width="7.1640625" style="14" customWidth="1"/>
    <col min="2" max="2" width="11.33203125" style="14" customWidth="1"/>
    <col min="3" max="3" width="26.5" style="14" customWidth="1"/>
    <col min="4" max="4" width="9.83203125" style="14" customWidth="1"/>
    <col min="5" max="35" width="4" style="14" customWidth="1"/>
    <col min="36" max="38" width="5.6640625" style="14" customWidth="1"/>
    <col min="39" max="39" width="10.83203125" style="14" customWidth="1"/>
    <col min="40" max="40" width="12.1640625" style="14" customWidth="1"/>
    <col min="41" max="41" width="10.83203125" style="14" customWidth="1"/>
    <col min="42" max="16384" width="9.33203125" style="14"/>
  </cols>
  <sheetData>
    <row r="1" spans="1:38">
      <c r="A1" s="293" t="s">
        <v>0</v>
      </c>
      <c r="B1" s="293"/>
      <c r="C1" s="293"/>
      <c r="D1" s="293"/>
      <c r="E1" s="293"/>
      <c r="F1" s="293"/>
      <c r="G1" s="293"/>
      <c r="H1" s="293"/>
      <c r="I1" s="293"/>
      <c r="J1" s="293"/>
      <c r="K1" s="293"/>
      <c r="L1" s="293"/>
      <c r="M1" s="293"/>
      <c r="N1" s="293"/>
      <c r="O1" s="293"/>
      <c r="P1" s="293"/>
      <c r="Q1" s="294" t="s">
        <v>1</v>
      </c>
      <c r="R1" s="294"/>
      <c r="S1" s="294"/>
      <c r="T1" s="294"/>
      <c r="U1" s="294"/>
      <c r="V1" s="294"/>
      <c r="W1" s="294"/>
      <c r="X1" s="294"/>
      <c r="Y1" s="294"/>
      <c r="Z1" s="294"/>
      <c r="AA1" s="294"/>
      <c r="AB1" s="294"/>
      <c r="AC1" s="294"/>
      <c r="AD1" s="294"/>
      <c r="AE1" s="294"/>
      <c r="AF1" s="294"/>
      <c r="AG1" s="294"/>
      <c r="AH1" s="294"/>
      <c r="AI1" s="294"/>
      <c r="AJ1" s="294"/>
      <c r="AK1" s="294"/>
      <c r="AL1" s="294"/>
    </row>
    <row r="2" spans="1:38">
      <c r="A2" s="294" t="s">
        <v>131</v>
      </c>
      <c r="B2" s="294"/>
      <c r="C2" s="294"/>
      <c r="D2" s="294"/>
      <c r="E2" s="294"/>
      <c r="F2" s="294"/>
      <c r="G2" s="294"/>
      <c r="H2" s="294"/>
      <c r="I2" s="294"/>
      <c r="J2" s="294"/>
      <c r="K2" s="294"/>
      <c r="L2" s="294"/>
      <c r="M2" s="294"/>
      <c r="N2" s="294"/>
      <c r="O2" s="294"/>
      <c r="P2" s="294"/>
      <c r="Q2" s="294" t="s">
        <v>2</v>
      </c>
      <c r="R2" s="294"/>
      <c r="S2" s="294"/>
      <c r="T2" s="294"/>
      <c r="U2" s="294"/>
      <c r="V2" s="294"/>
      <c r="W2" s="294"/>
      <c r="X2" s="294"/>
      <c r="Y2" s="294"/>
      <c r="Z2" s="294"/>
      <c r="AA2" s="294"/>
      <c r="AB2" s="294"/>
      <c r="AC2" s="294"/>
      <c r="AD2" s="294"/>
      <c r="AE2" s="294"/>
      <c r="AF2" s="294"/>
      <c r="AG2" s="294"/>
      <c r="AH2" s="294"/>
      <c r="AI2" s="294"/>
      <c r="AJ2" s="294"/>
      <c r="AK2" s="294"/>
      <c r="AL2" s="294"/>
    </row>
    <row r="3" spans="1:38" ht="22.5">
      <c r="A3" s="295" t="s">
        <v>590</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row>
    <row r="4" spans="1:38" ht="31.5" customHeight="1">
      <c r="B4" s="106"/>
      <c r="C4" s="106"/>
      <c r="D4" s="106"/>
      <c r="E4" s="106" t="s">
        <v>171</v>
      </c>
      <c r="F4" s="106" t="s">
        <v>171</v>
      </c>
      <c r="G4" s="106"/>
      <c r="H4" s="106"/>
      <c r="I4" s="296" t="s">
        <v>251</v>
      </c>
      <c r="J4" s="296"/>
      <c r="K4" s="296"/>
      <c r="L4" s="296"/>
      <c r="M4" s="296">
        <v>10</v>
      </c>
      <c r="N4" s="296"/>
      <c r="O4" s="296" t="s">
        <v>252</v>
      </c>
      <c r="P4" s="296"/>
      <c r="Q4" s="296"/>
      <c r="R4" s="296">
        <v>2021</v>
      </c>
      <c r="S4" s="296"/>
      <c r="T4" s="296"/>
      <c r="U4" s="106"/>
      <c r="V4" s="106"/>
      <c r="W4" s="106"/>
      <c r="X4" s="106"/>
      <c r="Y4" s="106"/>
      <c r="Z4" s="106"/>
      <c r="AA4" s="106"/>
      <c r="AB4" s="106"/>
      <c r="AC4" s="106"/>
      <c r="AD4" s="106"/>
      <c r="AE4" s="106"/>
      <c r="AF4" s="106"/>
      <c r="AG4" s="106"/>
      <c r="AH4" s="106"/>
      <c r="AI4" s="106"/>
      <c r="AJ4" s="106"/>
      <c r="AK4" s="106"/>
      <c r="AL4" s="106"/>
    </row>
    <row r="5" spans="1:38" s="15" customFormat="1" ht="21" customHeight="1">
      <c r="A5" s="308" t="s">
        <v>3</v>
      </c>
      <c r="B5" s="308" t="s">
        <v>4</v>
      </c>
      <c r="C5" s="310" t="s">
        <v>5</v>
      </c>
      <c r="D5" s="311"/>
      <c r="E5" s="107">
        <f>DATE(R4,M4,1)</f>
        <v>44470</v>
      </c>
      <c r="F5" s="107">
        <f>E5+1</f>
        <v>44471</v>
      </c>
      <c r="G5" s="107">
        <f t="shared" ref="G5:AI5" si="0">F5+1</f>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06" t="s">
        <v>6</v>
      </c>
      <c r="AK5" s="306" t="s">
        <v>7</v>
      </c>
      <c r="AL5" s="306" t="s">
        <v>8</v>
      </c>
    </row>
    <row r="6" spans="1:38" s="15" customFormat="1" ht="21" customHeight="1">
      <c r="A6" s="309"/>
      <c r="B6" s="309"/>
      <c r="C6" s="312"/>
      <c r="D6" s="313"/>
      <c r="E6" s="108">
        <f>IF(WEEKDAY(E5)=1,"CN",WEEKDAY(E5))</f>
        <v>6</v>
      </c>
      <c r="F6" s="108">
        <f t="shared" ref="F6:AI6" si="1">IF(WEEKDAY(F5)=1,"CN",WEEKDAY(F5))</f>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07"/>
      <c r="AK6" s="307"/>
      <c r="AL6" s="307"/>
    </row>
    <row r="7" spans="1:38" s="15" customFormat="1" ht="21" customHeight="1">
      <c r="A7" s="23">
        <v>1</v>
      </c>
      <c r="B7" s="23"/>
      <c r="C7" s="24" t="s">
        <v>589</v>
      </c>
      <c r="D7" s="25" t="s">
        <v>27</v>
      </c>
      <c r="E7" s="53"/>
      <c r="F7" s="53"/>
      <c r="G7" s="53"/>
      <c r="H7" s="53"/>
      <c r="I7" s="53"/>
      <c r="J7" s="53"/>
      <c r="K7" s="53"/>
      <c r="L7" s="53"/>
      <c r="M7" s="53"/>
      <c r="N7" s="53"/>
      <c r="O7" s="53" t="s">
        <v>6</v>
      </c>
      <c r="P7" s="113"/>
      <c r="Q7" s="53"/>
      <c r="R7" s="53" t="s">
        <v>6</v>
      </c>
      <c r="S7" s="53"/>
      <c r="T7" s="53"/>
      <c r="U7" s="53"/>
      <c r="V7" s="53"/>
      <c r="W7" s="53"/>
      <c r="X7" s="53"/>
      <c r="Y7" s="37"/>
      <c r="Z7" s="53"/>
      <c r="AA7" s="53"/>
      <c r="AB7" s="53"/>
      <c r="AC7" s="53"/>
      <c r="AD7" s="53"/>
      <c r="AE7" s="53"/>
      <c r="AF7" s="53"/>
      <c r="AG7" s="53"/>
      <c r="AH7" s="53"/>
      <c r="AI7" s="53"/>
      <c r="AJ7" s="11">
        <f>COUNTIF(E7:AI7,"K")+2*COUNTIF(E7:AI7,"2K")+COUNTIF(E7:AI7,"TK")+COUNTIF(E7:AI7,"KT")+COUNTIF(E7:AI7,"PK")+COUNTIF(E7:AI7,"KP")+2*COUNTIF(E7:AI7,"K2")</f>
        <v>2</v>
      </c>
      <c r="AK7" s="111">
        <f>COUNTIF(F7:AJ7,"P")+2*COUNTIF(F7:AJ7,"2P")+COUNTIF(F7:AJ7,"TP")+COUNTIF(F7:AJ7,"PT")+COUNTIF(F7:AJ7,"PK")+COUNTIF(F7:AJ7,"KP")+2*COUNTIF(F7:AJ7,"P2")</f>
        <v>0</v>
      </c>
      <c r="AL7" s="111">
        <f>COUNTIF(E7:AI7,"T")+2*COUNTIF(E7:AI7,"2T")+2*COUNTIF(E7:AI7,"T2")+COUNTIF(E7:AI7,"PT")+COUNTIF(E7:AI7,"TP")+COUNTIF(E7:AI7,"TK")+COUNTIF(E7:AI7,"KT")</f>
        <v>0</v>
      </c>
    </row>
    <row r="8" spans="1:38" s="15" customFormat="1" ht="21" customHeight="1">
      <c r="A8" s="23">
        <v>2</v>
      </c>
      <c r="B8" s="23"/>
      <c r="C8" s="24" t="s">
        <v>553</v>
      </c>
      <c r="D8" s="25" t="s">
        <v>49</v>
      </c>
      <c r="E8" s="53"/>
      <c r="F8" s="53"/>
      <c r="G8" s="53"/>
      <c r="H8" s="53"/>
      <c r="I8" s="53"/>
      <c r="J8" s="53"/>
      <c r="K8" s="53"/>
      <c r="L8" s="53"/>
      <c r="M8" s="53"/>
      <c r="N8" s="53"/>
      <c r="O8" s="53"/>
      <c r="P8" s="206"/>
      <c r="Q8" s="53"/>
      <c r="R8" s="53"/>
      <c r="S8" s="53"/>
      <c r="T8" s="53"/>
      <c r="U8" s="53"/>
      <c r="V8" s="53"/>
      <c r="W8" s="53"/>
      <c r="X8" s="53"/>
      <c r="Y8" s="37"/>
      <c r="Z8" s="53"/>
      <c r="AA8" s="53"/>
      <c r="AB8" s="53"/>
      <c r="AC8" s="53"/>
      <c r="AD8" s="53"/>
      <c r="AE8" s="53"/>
      <c r="AF8" s="53"/>
      <c r="AG8" s="53"/>
      <c r="AH8" s="53"/>
      <c r="AI8" s="53"/>
      <c r="AJ8" s="11">
        <f t="shared" ref="AJ8:AJ42" si="2">COUNTIF(E8:AI8,"K")+2*COUNTIF(E8:AI8,"2K")+COUNTIF(E8:AI8,"TK")+COUNTIF(E8:AI8,"KT")+COUNTIF(E8:AI8,"PK")+COUNTIF(E8:AI8,"KP")+2*COUNTIF(E8:AI8,"K2")</f>
        <v>0</v>
      </c>
      <c r="AK8" s="219">
        <f t="shared" ref="AK8:AK42" si="3">COUNTIF(F8:AJ8,"P")+2*COUNTIF(F8:AJ8,"2P")+COUNTIF(F8:AJ8,"TP")+COUNTIF(F8:AJ8,"PT")+COUNTIF(F8:AJ8,"PK")+COUNTIF(F8:AJ8,"KP")+2*COUNTIF(F8:AJ8,"P2")</f>
        <v>0</v>
      </c>
      <c r="AL8" s="219">
        <f t="shared" ref="AL8:AL42" si="4">COUNTIF(E8:AI8,"T")+2*COUNTIF(E8:AI8,"2T")+2*COUNTIF(E8:AI8,"T2")+COUNTIF(E8:AI8,"PT")+COUNTIF(E8:AI8,"TP")+COUNTIF(E8:AI8,"TK")+COUNTIF(E8:AI8,"KT")</f>
        <v>0</v>
      </c>
    </row>
    <row r="9" spans="1:38" s="15" customFormat="1" ht="21" customHeight="1">
      <c r="A9" s="23">
        <v>3</v>
      </c>
      <c r="B9" s="23"/>
      <c r="C9" s="24" t="s">
        <v>561</v>
      </c>
      <c r="D9" s="25" t="s">
        <v>49</v>
      </c>
      <c r="E9" s="53"/>
      <c r="F9" s="53"/>
      <c r="G9" s="53"/>
      <c r="H9" s="53"/>
      <c r="I9" s="53"/>
      <c r="J9" s="53"/>
      <c r="K9" s="53"/>
      <c r="L9" s="53"/>
      <c r="M9" s="53"/>
      <c r="N9" s="53"/>
      <c r="O9" s="53"/>
      <c r="P9" s="206"/>
      <c r="Q9" s="53"/>
      <c r="R9" s="53"/>
      <c r="S9" s="53"/>
      <c r="T9" s="53"/>
      <c r="U9" s="53"/>
      <c r="V9" s="53"/>
      <c r="W9" s="53"/>
      <c r="X9" s="53"/>
      <c r="Y9" s="37"/>
      <c r="Z9" s="53"/>
      <c r="AA9" s="53"/>
      <c r="AB9" s="53"/>
      <c r="AC9" s="53"/>
      <c r="AD9" s="53"/>
      <c r="AE9" s="53"/>
      <c r="AF9" s="53"/>
      <c r="AG9" s="53"/>
      <c r="AH9" s="53"/>
      <c r="AI9" s="53"/>
      <c r="AJ9" s="11">
        <f t="shared" si="2"/>
        <v>0</v>
      </c>
      <c r="AK9" s="219">
        <f t="shared" si="3"/>
        <v>0</v>
      </c>
      <c r="AL9" s="219">
        <f t="shared" si="4"/>
        <v>0</v>
      </c>
    </row>
    <row r="10" spans="1:38" s="15" customFormat="1" ht="21" customHeight="1">
      <c r="A10" s="23">
        <v>4</v>
      </c>
      <c r="B10" s="23"/>
      <c r="C10" s="24" t="s">
        <v>562</v>
      </c>
      <c r="D10" s="25" t="s">
        <v>49</v>
      </c>
      <c r="E10" s="53"/>
      <c r="F10" s="53"/>
      <c r="G10" s="53"/>
      <c r="H10" s="53"/>
      <c r="I10" s="53"/>
      <c r="J10" s="53"/>
      <c r="K10" s="53"/>
      <c r="L10" s="53"/>
      <c r="M10" s="53"/>
      <c r="N10" s="53"/>
      <c r="O10" s="53"/>
      <c r="P10" s="206"/>
      <c r="Q10" s="53"/>
      <c r="R10" s="53"/>
      <c r="S10" s="53"/>
      <c r="T10" s="53"/>
      <c r="U10" s="53"/>
      <c r="V10" s="53"/>
      <c r="W10" s="53"/>
      <c r="X10" s="53"/>
      <c r="Y10" s="37"/>
      <c r="Z10" s="53"/>
      <c r="AA10" s="53"/>
      <c r="AB10" s="53"/>
      <c r="AC10" s="53"/>
      <c r="AD10" s="53"/>
      <c r="AE10" s="53"/>
      <c r="AF10" s="53"/>
      <c r="AG10" s="53"/>
      <c r="AH10" s="53"/>
      <c r="AI10" s="53"/>
      <c r="AJ10" s="11">
        <f t="shared" si="2"/>
        <v>0</v>
      </c>
      <c r="AK10" s="219">
        <f t="shared" si="3"/>
        <v>0</v>
      </c>
      <c r="AL10" s="219">
        <f t="shared" si="4"/>
        <v>0</v>
      </c>
    </row>
    <row r="11" spans="1:38" s="15" customFormat="1" ht="21" customHeight="1">
      <c r="A11" s="23">
        <v>5</v>
      </c>
      <c r="B11" s="23"/>
      <c r="C11" s="24" t="s">
        <v>587</v>
      </c>
      <c r="D11" s="25" t="s">
        <v>588</v>
      </c>
      <c r="E11" s="53"/>
      <c r="F11" s="53"/>
      <c r="G11" s="53"/>
      <c r="H11" s="53"/>
      <c r="I11" s="53"/>
      <c r="J11" s="53"/>
      <c r="K11" s="53"/>
      <c r="L11" s="53"/>
      <c r="M11" s="53"/>
      <c r="N11" s="53"/>
      <c r="O11" s="53"/>
      <c r="P11" s="206"/>
      <c r="Q11" s="53"/>
      <c r="R11" s="53"/>
      <c r="S11" s="53"/>
      <c r="T11" s="53"/>
      <c r="U11" s="53"/>
      <c r="V11" s="53"/>
      <c r="W11" s="53"/>
      <c r="X11" s="53"/>
      <c r="Y11" s="37"/>
      <c r="Z11" s="53"/>
      <c r="AA11" s="53"/>
      <c r="AB11" s="53"/>
      <c r="AC11" s="53"/>
      <c r="AD11" s="53"/>
      <c r="AE11" s="53"/>
      <c r="AF11" s="53"/>
      <c r="AG11" s="53"/>
      <c r="AH11" s="53"/>
      <c r="AI11" s="53"/>
      <c r="AJ11" s="11">
        <f t="shared" si="2"/>
        <v>0</v>
      </c>
      <c r="AK11" s="219">
        <f t="shared" si="3"/>
        <v>0</v>
      </c>
      <c r="AL11" s="219">
        <f t="shared" si="4"/>
        <v>0</v>
      </c>
    </row>
    <row r="12" spans="1:38" s="15" customFormat="1" ht="21" customHeight="1">
      <c r="A12" s="23">
        <v>6</v>
      </c>
      <c r="B12" s="23"/>
      <c r="C12" s="24" t="s">
        <v>563</v>
      </c>
      <c r="D12" s="25" t="s">
        <v>118</v>
      </c>
      <c r="E12" s="53"/>
      <c r="F12" s="53"/>
      <c r="G12" s="53"/>
      <c r="H12" s="53"/>
      <c r="I12" s="53"/>
      <c r="J12" s="53"/>
      <c r="K12" s="53"/>
      <c r="L12" s="53"/>
      <c r="M12" s="53"/>
      <c r="N12" s="53"/>
      <c r="O12" s="53"/>
      <c r="P12" s="206"/>
      <c r="Q12" s="53"/>
      <c r="R12" s="53"/>
      <c r="S12" s="53"/>
      <c r="T12" s="53"/>
      <c r="U12" s="53"/>
      <c r="V12" s="53"/>
      <c r="W12" s="53"/>
      <c r="X12" s="53"/>
      <c r="Y12" s="37"/>
      <c r="Z12" s="53"/>
      <c r="AA12" s="53"/>
      <c r="AB12" s="53"/>
      <c r="AC12" s="53"/>
      <c r="AD12" s="53"/>
      <c r="AE12" s="53"/>
      <c r="AF12" s="53"/>
      <c r="AG12" s="53"/>
      <c r="AH12" s="53"/>
      <c r="AI12" s="53"/>
      <c r="AJ12" s="11">
        <f t="shared" si="2"/>
        <v>0</v>
      </c>
      <c r="AK12" s="219">
        <f t="shared" si="3"/>
        <v>0</v>
      </c>
      <c r="AL12" s="219">
        <f t="shared" si="4"/>
        <v>0</v>
      </c>
    </row>
    <row r="13" spans="1:38" s="15" customFormat="1" ht="21" customHeight="1">
      <c r="A13" s="23">
        <v>7</v>
      </c>
      <c r="B13" s="23"/>
      <c r="C13" s="24" t="s">
        <v>564</v>
      </c>
      <c r="D13" s="25" t="s">
        <v>137</v>
      </c>
      <c r="E13" s="53"/>
      <c r="F13" s="53"/>
      <c r="G13" s="53"/>
      <c r="H13" s="53"/>
      <c r="I13" s="53"/>
      <c r="J13" s="53"/>
      <c r="K13" s="53"/>
      <c r="L13" s="53"/>
      <c r="M13" s="53"/>
      <c r="N13" s="53"/>
      <c r="O13" s="53"/>
      <c r="P13" s="206"/>
      <c r="Q13" s="53"/>
      <c r="R13" s="53"/>
      <c r="S13" s="53"/>
      <c r="T13" s="53"/>
      <c r="U13" s="53"/>
      <c r="V13" s="53"/>
      <c r="W13" s="53"/>
      <c r="X13" s="53"/>
      <c r="Y13" s="37"/>
      <c r="Z13" s="53"/>
      <c r="AA13" s="53"/>
      <c r="AB13" s="53"/>
      <c r="AC13" s="53"/>
      <c r="AD13" s="53"/>
      <c r="AE13" s="53"/>
      <c r="AF13" s="53"/>
      <c r="AG13" s="53"/>
      <c r="AH13" s="53"/>
      <c r="AI13" s="53"/>
      <c r="AJ13" s="11">
        <f t="shared" si="2"/>
        <v>0</v>
      </c>
      <c r="AK13" s="219">
        <f t="shared" si="3"/>
        <v>0</v>
      </c>
      <c r="AL13" s="219">
        <f t="shared" si="4"/>
        <v>0</v>
      </c>
    </row>
    <row r="14" spans="1:38" s="15" customFormat="1" ht="21" customHeight="1">
      <c r="A14" s="23">
        <v>8</v>
      </c>
      <c r="B14" s="23"/>
      <c r="C14" s="24" t="s">
        <v>565</v>
      </c>
      <c r="D14" s="25" t="s">
        <v>21</v>
      </c>
      <c r="E14" s="53"/>
      <c r="F14" s="53"/>
      <c r="G14" s="53"/>
      <c r="H14" s="53"/>
      <c r="I14" s="53"/>
      <c r="J14" s="53"/>
      <c r="K14" s="53"/>
      <c r="L14" s="53"/>
      <c r="M14" s="53"/>
      <c r="N14" s="53"/>
      <c r="O14" s="53"/>
      <c r="P14" s="206"/>
      <c r="Q14" s="53"/>
      <c r="R14" s="53"/>
      <c r="S14" s="53"/>
      <c r="T14" s="53" t="s">
        <v>8</v>
      </c>
      <c r="U14" s="53"/>
      <c r="V14" s="53"/>
      <c r="W14" s="53"/>
      <c r="X14" s="53"/>
      <c r="Y14" s="37"/>
      <c r="Z14" s="53"/>
      <c r="AA14" s="53"/>
      <c r="AB14" s="53"/>
      <c r="AC14" s="53"/>
      <c r="AD14" s="53"/>
      <c r="AE14" s="53"/>
      <c r="AF14" s="53"/>
      <c r="AG14" s="53"/>
      <c r="AH14" s="53"/>
      <c r="AI14" s="53"/>
      <c r="AJ14" s="11">
        <f t="shared" si="2"/>
        <v>0</v>
      </c>
      <c r="AK14" s="219">
        <f t="shared" si="3"/>
        <v>0</v>
      </c>
      <c r="AL14" s="219">
        <f t="shared" si="4"/>
        <v>1</v>
      </c>
    </row>
    <row r="15" spans="1:38" s="15" customFormat="1" ht="21" customHeight="1">
      <c r="A15" s="23">
        <v>9</v>
      </c>
      <c r="B15" s="23"/>
      <c r="C15" s="24" t="s">
        <v>554</v>
      </c>
      <c r="D15" s="25" t="s">
        <v>88</v>
      </c>
      <c r="E15" s="53"/>
      <c r="F15" s="53"/>
      <c r="G15" s="53"/>
      <c r="H15" s="53"/>
      <c r="I15" s="53"/>
      <c r="J15" s="53"/>
      <c r="K15" s="53"/>
      <c r="L15" s="53"/>
      <c r="M15" s="53"/>
      <c r="N15" s="53"/>
      <c r="O15" s="53"/>
      <c r="P15" s="206"/>
      <c r="Q15" s="53"/>
      <c r="R15" s="53"/>
      <c r="S15" s="53"/>
      <c r="T15" s="53"/>
      <c r="U15" s="53"/>
      <c r="V15" s="53"/>
      <c r="W15" s="53"/>
      <c r="X15" s="53"/>
      <c r="Y15" s="37"/>
      <c r="Z15" s="53"/>
      <c r="AA15" s="53"/>
      <c r="AB15" s="53"/>
      <c r="AC15" s="53"/>
      <c r="AD15" s="53"/>
      <c r="AE15" s="53"/>
      <c r="AF15" s="53"/>
      <c r="AG15" s="53"/>
      <c r="AH15" s="53"/>
      <c r="AI15" s="53"/>
      <c r="AJ15" s="11">
        <f t="shared" si="2"/>
        <v>0</v>
      </c>
      <c r="AK15" s="219">
        <f t="shared" si="3"/>
        <v>0</v>
      </c>
      <c r="AL15" s="219">
        <f t="shared" si="4"/>
        <v>0</v>
      </c>
    </row>
    <row r="16" spans="1:38" s="15" customFormat="1" ht="21" customHeight="1">
      <c r="A16" s="23">
        <v>10</v>
      </c>
      <c r="B16" s="23"/>
      <c r="C16" s="24" t="s">
        <v>566</v>
      </c>
      <c r="D16" s="25" t="s">
        <v>57</v>
      </c>
      <c r="E16" s="53"/>
      <c r="F16" s="53"/>
      <c r="G16" s="53"/>
      <c r="H16" s="53"/>
      <c r="I16" s="53"/>
      <c r="J16" s="53"/>
      <c r="K16" s="53"/>
      <c r="L16" s="53"/>
      <c r="M16" s="53"/>
      <c r="N16" s="53"/>
      <c r="O16" s="53"/>
      <c r="P16" s="206"/>
      <c r="Q16" s="53"/>
      <c r="R16" s="53"/>
      <c r="S16" s="53"/>
      <c r="T16" s="53" t="s">
        <v>7</v>
      </c>
      <c r="U16" s="53"/>
      <c r="V16" s="53"/>
      <c r="W16" s="53"/>
      <c r="X16" s="53"/>
      <c r="Y16" s="37"/>
      <c r="Z16" s="53"/>
      <c r="AA16" s="53"/>
      <c r="AB16" s="53"/>
      <c r="AC16" s="53"/>
      <c r="AD16" s="53"/>
      <c r="AE16" s="53"/>
      <c r="AF16" s="53"/>
      <c r="AG16" s="53"/>
      <c r="AH16" s="53"/>
      <c r="AI16" s="53"/>
      <c r="AJ16" s="11">
        <f t="shared" si="2"/>
        <v>0</v>
      </c>
      <c r="AK16" s="219">
        <f t="shared" si="3"/>
        <v>1</v>
      </c>
      <c r="AL16" s="219">
        <f t="shared" si="4"/>
        <v>0</v>
      </c>
    </row>
    <row r="17" spans="1:38" s="15" customFormat="1" ht="21" customHeight="1">
      <c r="A17" s="23">
        <v>11</v>
      </c>
      <c r="B17" s="23"/>
      <c r="C17" s="24" t="s">
        <v>555</v>
      </c>
      <c r="D17" s="25" t="s">
        <v>556</v>
      </c>
      <c r="E17" s="53"/>
      <c r="F17" s="53"/>
      <c r="G17" s="53"/>
      <c r="H17" s="53"/>
      <c r="I17" s="53"/>
      <c r="J17" s="53"/>
      <c r="K17" s="53"/>
      <c r="L17" s="53"/>
      <c r="M17" s="53"/>
      <c r="N17" s="53"/>
      <c r="O17" s="53" t="s">
        <v>6</v>
      </c>
      <c r="P17" s="206"/>
      <c r="Q17" s="53"/>
      <c r="R17" s="53"/>
      <c r="S17" s="53" t="s">
        <v>6</v>
      </c>
      <c r="T17" s="53" t="s">
        <v>6</v>
      </c>
      <c r="U17" s="53"/>
      <c r="V17" s="53"/>
      <c r="W17" s="53"/>
      <c r="X17" s="53"/>
      <c r="Y17" s="37"/>
      <c r="Z17" s="53"/>
      <c r="AA17" s="53"/>
      <c r="AB17" s="53"/>
      <c r="AC17" s="53"/>
      <c r="AD17" s="53"/>
      <c r="AE17" s="53"/>
      <c r="AF17" s="53"/>
      <c r="AG17" s="53"/>
      <c r="AH17" s="53"/>
      <c r="AI17" s="53"/>
      <c r="AJ17" s="11">
        <f t="shared" si="2"/>
        <v>3</v>
      </c>
      <c r="AK17" s="219">
        <f t="shared" si="3"/>
        <v>0</v>
      </c>
      <c r="AL17" s="219">
        <f t="shared" si="4"/>
        <v>0</v>
      </c>
    </row>
    <row r="18" spans="1:38" s="15" customFormat="1" ht="21" customHeight="1">
      <c r="A18" s="23">
        <v>12</v>
      </c>
      <c r="B18" s="23"/>
      <c r="C18" s="24" t="s">
        <v>567</v>
      </c>
      <c r="D18" s="25" t="s">
        <v>59</v>
      </c>
      <c r="E18" s="53"/>
      <c r="F18" s="53"/>
      <c r="G18" s="53"/>
      <c r="H18" s="53"/>
      <c r="I18" s="53"/>
      <c r="J18" s="53"/>
      <c r="K18" s="53"/>
      <c r="L18" s="53"/>
      <c r="M18" s="53"/>
      <c r="N18" s="53"/>
      <c r="O18" s="53"/>
      <c r="P18" s="206"/>
      <c r="Q18" s="53"/>
      <c r="R18" s="53"/>
      <c r="S18" s="53"/>
      <c r="T18" s="53"/>
      <c r="U18" s="53"/>
      <c r="V18" s="53"/>
      <c r="W18" s="53"/>
      <c r="X18" s="53"/>
      <c r="Y18" s="37"/>
      <c r="Z18" s="53"/>
      <c r="AA18" s="53"/>
      <c r="AB18" s="53"/>
      <c r="AC18" s="53"/>
      <c r="AD18" s="53"/>
      <c r="AE18" s="53"/>
      <c r="AF18" s="53"/>
      <c r="AG18" s="53"/>
      <c r="AH18" s="53"/>
      <c r="AI18" s="53"/>
      <c r="AJ18" s="11">
        <f t="shared" si="2"/>
        <v>0</v>
      </c>
      <c r="AK18" s="219">
        <f t="shared" si="3"/>
        <v>0</v>
      </c>
      <c r="AL18" s="219">
        <f t="shared" si="4"/>
        <v>0</v>
      </c>
    </row>
    <row r="19" spans="1:38" s="15" customFormat="1" ht="21" customHeight="1">
      <c r="A19" s="23">
        <v>13</v>
      </c>
      <c r="B19" s="23"/>
      <c r="C19" s="24" t="s">
        <v>568</v>
      </c>
      <c r="D19" s="25" t="s">
        <v>147</v>
      </c>
      <c r="E19" s="53"/>
      <c r="F19" s="53"/>
      <c r="G19" s="53"/>
      <c r="H19" s="53"/>
      <c r="I19" s="53"/>
      <c r="J19" s="53"/>
      <c r="K19" s="53"/>
      <c r="L19" s="53"/>
      <c r="M19" s="53"/>
      <c r="N19" s="53"/>
      <c r="O19" s="53"/>
      <c r="P19" s="206"/>
      <c r="Q19" s="53"/>
      <c r="R19" s="53"/>
      <c r="S19" s="53"/>
      <c r="T19" s="53" t="s">
        <v>6</v>
      </c>
      <c r="U19" s="53"/>
      <c r="V19" s="53"/>
      <c r="W19" s="53"/>
      <c r="X19" s="53"/>
      <c r="Y19" s="37"/>
      <c r="Z19" s="53"/>
      <c r="AA19" s="53"/>
      <c r="AB19" s="53"/>
      <c r="AC19" s="53"/>
      <c r="AD19" s="53"/>
      <c r="AE19" s="53"/>
      <c r="AF19" s="53"/>
      <c r="AG19" s="53"/>
      <c r="AH19" s="53"/>
      <c r="AI19" s="53"/>
      <c r="AJ19" s="11">
        <f t="shared" si="2"/>
        <v>1</v>
      </c>
      <c r="AK19" s="219">
        <f t="shared" si="3"/>
        <v>0</v>
      </c>
      <c r="AL19" s="219">
        <f t="shared" si="4"/>
        <v>0</v>
      </c>
    </row>
    <row r="20" spans="1:38" s="15" customFormat="1" ht="21" customHeight="1">
      <c r="A20" s="23">
        <v>14</v>
      </c>
      <c r="B20" s="23"/>
      <c r="C20" s="24" t="s">
        <v>569</v>
      </c>
      <c r="D20" s="25" t="s">
        <v>132</v>
      </c>
      <c r="E20" s="53"/>
      <c r="F20" s="53"/>
      <c r="G20" s="53"/>
      <c r="H20" s="53"/>
      <c r="I20" s="53"/>
      <c r="J20" s="53"/>
      <c r="K20" s="53"/>
      <c r="L20" s="53"/>
      <c r="M20" s="53"/>
      <c r="N20" s="53"/>
      <c r="O20" s="53" t="s">
        <v>7</v>
      </c>
      <c r="P20" s="206"/>
      <c r="Q20" s="53"/>
      <c r="R20" s="53"/>
      <c r="S20" s="53" t="s">
        <v>6</v>
      </c>
      <c r="T20" s="53" t="s">
        <v>6</v>
      </c>
      <c r="U20" s="53"/>
      <c r="V20" s="53"/>
      <c r="W20" s="53"/>
      <c r="X20" s="53"/>
      <c r="Y20" s="37"/>
      <c r="Z20" s="53"/>
      <c r="AA20" s="53"/>
      <c r="AB20" s="53"/>
      <c r="AC20" s="53"/>
      <c r="AD20" s="53"/>
      <c r="AE20" s="53"/>
      <c r="AF20" s="53"/>
      <c r="AG20" s="53"/>
      <c r="AH20" s="53"/>
      <c r="AI20" s="53"/>
      <c r="AJ20" s="11">
        <f t="shared" si="2"/>
        <v>2</v>
      </c>
      <c r="AK20" s="219">
        <f t="shared" si="3"/>
        <v>1</v>
      </c>
      <c r="AL20" s="219">
        <f t="shared" si="4"/>
        <v>0</v>
      </c>
    </row>
    <row r="21" spans="1:38" s="15" customFormat="1" ht="21" customHeight="1">
      <c r="A21" s="23">
        <v>15</v>
      </c>
      <c r="B21" s="23"/>
      <c r="C21" s="24" t="s">
        <v>570</v>
      </c>
      <c r="D21" s="25" t="s">
        <v>571</v>
      </c>
      <c r="E21" s="53"/>
      <c r="F21" s="53"/>
      <c r="G21" s="53"/>
      <c r="H21" s="53"/>
      <c r="I21" s="53"/>
      <c r="J21" s="53"/>
      <c r="K21" s="53"/>
      <c r="L21" s="53"/>
      <c r="M21" s="53"/>
      <c r="N21" s="53"/>
      <c r="O21" s="53"/>
      <c r="P21" s="206"/>
      <c r="Q21" s="53"/>
      <c r="R21" s="53"/>
      <c r="S21" s="53"/>
      <c r="T21" s="53"/>
      <c r="U21" s="53"/>
      <c r="V21" s="53"/>
      <c r="W21" s="53"/>
      <c r="X21" s="53"/>
      <c r="Y21" s="37"/>
      <c r="Z21" s="53"/>
      <c r="AA21" s="53"/>
      <c r="AB21" s="53"/>
      <c r="AC21" s="53"/>
      <c r="AD21" s="53"/>
      <c r="AE21" s="53"/>
      <c r="AF21" s="53"/>
      <c r="AG21" s="53"/>
      <c r="AH21" s="53"/>
      <c r="AI21" s="53"/>
      <c r="AJ21" s="11">
        <f t="shared" si="2"/>
        <v>0</v>
      </c>
      <c r="AK21" s="219">
        <f t="shared" si="3"/>
        <v>0</v>
      </c>
      <c r="AL21" s="219">
        <f t="shared" si="4"/>
        <v>0</v>
      </c>
    </row>
    <row r="22" spans="1:38" s="15" customFormat="1" ht="21" customHeight="1">
      <c r="A22" s="23">
        <v>16</v>
      </c>
      <c r="B22" s="23"/>
      <c r="C22" s="24" t="s">
        <v>557</v>
      </c>
      <c r="D22" s="25" t="s">
        <v>26</v>
      </c>
      <c r="E22" s="53"/>
      <c r="F22" s="53"/>
      <c r="G22" s="53"/>
      <c r="H22" s="53"/>
      <c r="I22" s="53"/>
      <c r="J22" s="53"/>
      <c r="K22" s="53"/>
      <c r="L22" s="53"/>
      <c r="M22" s="53"/>
      <c r="N22" s="53"/>
      <c r="O22" s="53"/>
      <c r="P22" s="206"/>
      <c r="Q22" s="53"/>
      <c r="R22" s="53"/>
      <c r="S22" s="53"/>
      <c r="T22" s="53"/>
      <c r="U22" s="53"/>
      <c r="V22" s="53"/>
      <c r="W22" s="53"/>
      <c r="X22" s="53"/>
      <c r="Y22" s="37"/>
      <c r="Z22" s="53"/>
      <c r="AA22" s="53"/>
      <c r="AB22" s="53"/>
      <c r="AC22" s="53"/>
      <c r="AD22" s="53"/>
      <c r="AE22" s="53"/>
      <c r="AF22" s="53"/>
      <c r="AG22" s="53"/>
      <c r="AH22" s="53"/>
      <c r="AI22" s="53"/>
      <c r="AJ22" s="11">
        <f t="shared" si="2"/>
        <v>0</v>
      </c>
      <c r="AK22" s="219">
        <f t="shared" si="3"/>
        <v>0</v>
      </c>
      <c r="AL22" s="219">
        <f t="shared" si="4"/>
        <v>0</v>
      </c>
    </row>
    <row r="23" spans="1:38" s="15" customFormat="1" ht="21" customHeight="1">
      <c r="A23" s="23">
        <v>17</v>
      </c>
      <c r="B23" s="23"/>
      <c r="C23" s="24" t="s">
        <v>572</v>
      </c>
      <c r="D23" s="25" t="s">
        <v>16</v>
      </c>
      <c r="E23" s="53"/>
      <c r="F23" s="53"/>
      <c r="G23" s="53"/>
      <c r="H23" s="53"/>
      <c r="I23" s="53"/>
      <c r="J23" s="53"/>
      <c r="K23" s="53"/>
      <c r="L23" s="53"/>
      <c r="M23" s="53"/>
      <c r="N23" s="53"/>
      <c r="O23" s="53"/>
      <c r="P23" s="206"/>
      <c r="Q23" s="53"/>
      <c r="R23" s="53"/>
      <c r="S23" s="53"/>
      <c r="T23" s="53"/>
      <c r="U23" s="53"/>
      <c r="V23" s="53"/>
      <c r="W23" s="53"/>
      <c r="X23" s="53"/>
      <c r="Y23" s="37"/>
      <c r="Z23" s="53"/>
      <c r="AA23" s="53"/>
      <c r="AB23" s="53"/>
      <c r="AC23" s="53"/>
      <c r="AD23" s="53"/>
      <c r="AE23" s="53"/>
      <c r="AF23" s="53"/>
      <c r="AG23" s="53"/>
      <c r="AH23" s="53"/>
      <c r="AI23" s="53"/>
      <c r="AJ23" s="11">
        <f t="shared" si="2"/>
        <v>0</v>
      </c>
      <c r="AK23" s="219">
        <f t="shared" si="3"/>
        <v>0</v>
      </c>
      <c r="AL23" s="219">
        <f t="shared" si="4"/>
        <v>0</v>
      </c>
    </row>
    <row r="24" spans="1:38" s="15" customFormat="1" ht="21" customHeight="1">
      <c r="A24" s="23">
        <v>18</v>
      </c>
      <c r="B24" s="23"/>
      <c r="C24" s="24" t="s">
        <v>573</v>
      </c>
      <c r="D24" s="25" t="s">
        <v>155</v>
      </c>
      <c r="E24" s="53"/>
      <c r="F24" s="53"/>
      <c r="G24" s="53"/>
      <c r="H24" s="53"/>
      <c r="I24" s="53"/>
      <c r="J24" s="53"/>
      <c r="K24" s="53"/>
      <c r="L24" s="53"/>
      <c r="M24" s="53"/>
      <c r="N24" s="53"/>
      <c r="O24" s="53"/>
      <c r="P24" s="206"/>
      <c r="Q24" s="53"/>
      <c r="R24" s="53"/>
      <c r="S24" s="53"/>
      <c r="T24" s="53"/>
      <c r="U24" s="53"/>
      <c r="V24" s="53"/>
      <c r="W24" s="53"/>
      <c r="X24" s="53"/>
      <c r="Y24" s="37"/>
      <c r="Z24" s="53"/>
      <c r="AA24" s="53"/>
      <c r="AB24" s="53"/>
      <c r="AC24" s="53"/>
      <c r="AD24" s="53"/>
      <c r="AE24" s="53"/>
      <c r="AF24" s="53"/>
      <c r="AG24" s="53"/>
      <c r="AH24" s="53"/>
      <c r="AI24" s="53"/>
      <c r="AJ24" s="11">
        <f t="shared" si="2"/>
        <v>0</v>
      </c>
      <c r="AK24" s="219">
        <f t="shared" si="3"/>
        <v>0</v>
      </c>
      <c r="AL24" s="219">
        <f t="shared" si="4"/>
        <v>0</v>
      </c>
    </row>
    <row r="25" spans="1:38" s="15" customFormat="1" ht="21" customHeight="1">
      <c r="A25" s="23">
        <v>19</v>
      </c>
      <c r="B25" s="23"/>
      <c r="C25" s="24" t="s">
        <v>574</v>
      </c>
      <c r="D25" s="25" t="s">
        <v>25</v>
      </c>
      <c r="E25" s="53"/>
      <c r="F25" s="53"/>
      <c r="G25" s="53"/>
      <c r="H25" s="53"/>
      <c r="I25" s="53"/>
      <c r="J25" s="53"/>
      <c r="K25" s="53"/>
      <c r="L25" s="53"/>
      <c r="M25" s="53"/>
      <c r="N25" s="53"/>
      <c r="O25" s="53"/>
      <c r="P25" s="206"/>
      <c r="Q25" s="53"/>
      <c r="R25" s="53"/>
      <c r="S25" s="53"/>
      <c r="T25" s="53" t="s">
        <v>8</v>
      </c>
      <c r="U25" s="53"/>
      <c r="V25" s="53"/>
      <c r="W25" s="53"/>
      <c r="X25" s="53"/>
      <c r="Y25" s="37"/>
      <c r="Z25" s="53"/>
      <c r="AA25" s="53"/>
      <c r="AB25" s="53"/>
      <c r="AC25" s="53"/>
      <c r="AD25" s="53"/>
      <c r="AE25" s="53"/>
      <c r="AF25" s="53"/>
      <c r="AG25" s="53"/>
      <c r="AH25" s="53"/>
      <c r="AI25" s="53"/>
      <c r="AJ25" s="11">
        <f t="shared" si="2"/>
        <v>0</v>
      </c>
      <c r="AK25" s="219">
        <f t="shared" si="3"/>
        <v>0</v>
      </c>
      <c r="AL25" s="219">
        <f t="shared" si="4"/>
        <v>1</v>
      </c>
    </row>
    <row r="26" spans="1:38" s="15" customFormat="1" ht="21" customHeight="1">
      <c r="A26" s="23">
        <v>20</v>
      </c>
      <c r="B26" s="23"/>
      <c r="C26" s="24" t="s">
        <v>575</v>
      </c>
      <c r="D26" s="25" t="s">
        <v>42</v>
      </c>
      <c r="E26" s="53"/>
      <c r="F26" s="53"/>
      <c r="G26" s="53"/>
      <c r="H26" s="53"/>
      <c r="I26" s="53"/>
      <c r="J26" s="53"/>
      <c r="K26" s="53"/>
      <c r="L26" s="53"/>
      <c r="M26" s="53"/>
      <c r="N26" s="53"/>
      <c r="O26" s="53"/>
      <c r="P26" s="206"/>
      <c r="Q26" s="53"/>
      <c r="R26" s="53"/>
      <c r="S26" s="53"/>
      <c r="T26" s="53"/>
      <c r="U26" s="53"/>
      <c r="V26" s="53"/>
      <c r="W26" s="53"/>
      <c r="X26" s="53"/>
      <c r="Y26" s="37"/>
      <c r="Z26" s="53"/>
      <c r="AA26" s="53"/>
      <c r="AB26" s="53"/>
      <c r="AC26" s="53"/>
      <c r="AD26" s="53"/>
      <c r="AE26" s="53"/>
      <c r="AF26" s="53"/>
      <c r="AG26" s="53"/>
      <c r="AH26" s="53"/>
      <c r="AI26" s="53"/>
      <c r="AJ26" s="11">
        <f t="shared" si="2"/>
        <v>0</v>
      </c>
      <c r="AK26" s="219">
        <f t="shared" si="3"/>
        <v>0</v>
      </c>
      <c r="AL26" s="219">
        <f t="shared" si="4"/>
        <v>0</v>
      </c>
    </row>
    <row r="27" spans="1:38" s="15" customFormat="1" ht="21" customHeight="1">
      <c r="A27" s="23">
        <v>21</v>
      </c>
      <c r="B27" s="23"/>
      <c r="C27" s="24" t="s">
        <v>311</v>
      </c>
      <c r="D27" s="25" t="s">
        <v>576</v>
      </c>
      <c r="E27" s="53"/>
      <c r="F27" s="53"/>
      <c r="G27" s="53"/>
      <c r="H27" s="53"/>
      <c r="I27" s="53"/>
      <c r="J27" s="53"/>
      <c r="K27" s="53"/>
      <c r="L27" s="53"/>
      <c r="M27" s="53"/>
      <c r="N27" s="53"/>
      <c r="O27" s="53"/>
      <c r="P27" s="206"/>
      <c r="Q27" s="53"/>
      <c r="R27" s="53"/>
      <c r="S27" s="53"/>
      <c r="T27" s="53"/>
      <c r="U27" s="53"/>
      <c r="V27" s="53"/>
      <c r="W27" s="53"/>
      <c r="X27" s="53"/>
      <c r="Y27" s="37"/>
      <c r="Z27" s="53"/>
      <c r="AA27" s="53"/>
      <c r="AB27" s="53"/>
      <c r="AC27" s="53"/>
      <c r="AD27" s="53"/>
      <c r="AE27" s="53"/>
      <c r="AF27" s="53"/>
      <c r="AG27" s="53"/>
      <c r="AH27" s="53"/>
      <c r="AI27" s="53"/>
      <c r="AJ27" s="11">
        <f t="shared" si="2"/>
        <v>0</v>
      </c>
      <c r="AK27" s="219">
        <f t="shared" si="3"/>
        <v>0</v>
      </c>
      <c r="AL27" s="219">
        <f t="shared" si="4"/>
        <v>0</v>
      </c>
    </row>
    <row r="28" spans="1:38" s="15" customFormat="1" ht="21" customHeight="1">
      <c r="A28" s="23">
        <v>22</v>
      </c>
      <c r="B28" s="23"/>
      <c r="C28" s="24" t="s">
        <v>577</v>
      </c>
      <c r="D28" s="25" t="s">
        <v>68</v>
      </c>
      <c r="E28" s="53"/>
      <c r="F28" s="53"/>
      <c r="G28" s="53"/>
      <c r="H28" s="53"/>
      <c r="I28" s="53"/>
      <c r="J28" s="53"/>
      <c r="K28" s="53"/>
      <c r="L28" s="53"/>
      <c r="M28" s="53"/>
      <c r="N28" s="53"/>
      <c r="O28" s="53"/>
      <c r="P28" s="206"/>
      <c r="Q28" s="53"/>
      <c r="R28" s="53"/>
      <c r="S28" s="53"/>
      <c r="T28" s="53"/>
      <c r="U28" s="53"/>
      <c r="V28" s="53"/>
      <c r="W28" s="53"/>
      <c r="X28" s="53"/>
      <c r="Y28" s="37"/>
      <c r="Z28" s="53"/>
      <c r="AA28" s="53"/>
      <c r="AB28" s="53"/>
      <c r="AC28" s="53"/>
      <c r="AD28" s="53"/>
      <c r="AE28" s="53"/>
      <c r="AF28" s="53"/>
      <c r="AG28" s="53"/>
      <c r="AH28" s="53"/>
      <c r="AI28" s="53"/>
      <c r="AJ28" s="11">
        <f t="shared" si="2"/>
        <v>0</v>
      </c>
      <c r="AK28" s="219">
        <f t="shared" si="3"/>
        <v>0</v>
      </c>
      <c r="AL28" s="219">
        <f t="shared" si="4"/>
        <v>0</v>
      </c>
    </row>
    <row r="29" spans="1:38" s="15" customFormat="1" ht="21" customHeight="1">
      <c r="A29" s="23">
        <v>23</v>
      </c>
      <c r="B29" s="23"/>
      <c r="C29" s="24" t="s">
        <v>578</v>
      </c>
      <c r="D29" s="25" t="s">
        <v>82</v>
      </c>
      <c r="E29" s="53"/>
      <c r="F29" s="53"/>
      <c r="G29" s="53"/>
      <c r="H29" s="53"/>
      <c r="I29" s="53"/>
      <c r="J29" s="53"/>
      <c r="K29" s="53"/>
      <c r="L29" s="53"/>
      <c r="M29" s="53"/>
      <c r="N29" s="53"/>
      <c r="O29" s="53"/>
      <c r="P29" s="206"/>
      <c r="Q29" s="53"/>
      <c r="R29" s="53"/>
      <c r="S29" s="53"/>
      <c r="T29" s="53" t="s">
        <v>8</v>
      </c>
      <c r="U29" s="53"/>
      <c r="V29" s="53"/>
      <c r="W29" s="53"/>
      <c r="X29" s="53"/>
      <c r="Y29" s="37"/>
      <c r="Z29" s="53"/>
      <c r="AA29" s="53"/>
      <c r="AB29" s="53"/>
      <c r="AC29" s="53"/>
      <c r="AD29" s="53"/>
      <c r="AE29" s="53"/>
      <c r="AF29" s="53"/>
      <c r="AG29" s="53"/>
      <c r="AH29" s="53"/>
      <c r="AI29" s="53"/>
      <c r="AJ29" s="11">
        <f t="shared" si="2"/>
        <v>0</v>
      </c>
      <c r="AK29" s="219">
        <f t="shared" si="3"/>
        <v>0</v>
      </c>
      <c r="AL29" s="219">
        <f t="shared" si="4"/>
        <v>1</v>
      </c>
    </row>
    <row r="30" spans="1:38" s="15" customFormat="1" ht="21" customHeight="1">
      <c r="A30" s="23">
        <v>24</v>
      </c>
      <c r="B30" s="23"/>
      <c r="C30" s="24" t="s">
        <v>579</v>
      </c>
      <c r="D30" s="25" t="s">
        <v>82</v>
      </c>
      <c r="E30" s="53"/>
      <c r="F30" s="53"/>
      <c r="G30" s="53"/>
      <c r="H30" s="53"/>
      <c r="I30" s="53"/>
      <c r="J30" s="53"/>
      <c r="K30" s="53"/>
      <c r="L30" s="53"/>
      <c r="M30" s="53"/>
      <c r="N30" s="53"/>
      <c r="O30" s="53"/>
      <c r="P30" s="206"/>
      <c r="Q30" s="53"/>
      <c r="R30" s="53"/>
      <c r="S30" s="53"/>
      <c r="T30" s="53"/>
      <c r="U30" s="53"/>
      <c r="V30" s="53"/>
      <c r="W30" s="53"/>
      <c r="X30" s="53"/>
      <c r="Y30" s="37"/>
      <c r="Z30" s="53"/>
      <c r="AA30" s="53"/>
      <c r="AB30" s="53"/>
      <c r="AC30" s="53"/>
      <c r="AD30" s="53"/>
      <c r="AE30" s="53"/>
      <c r="AF30" s="53"/>
      <c r="AG30" s="53"/>
      <c r="AH30" s="53"/>
      <c r="AI30" s="53"/>
      <c r="AJ30" s="11">
        <f t="shared" si="2"/>
        <v>0</v>
      </c>
      <c r="AK30" s="219">
        <f t="shared" si="3"/>
        <v>0</v>
      </c>
      <c r="AL30" s="219">
        <f t="shared" si="4"/>
        <v>0</v>
      </c>
    </row>
    <row r="31" spans="1:38" s="15" customFormat="1" ht="21" customHeight="1">
      <c r="A31" s="23">
        <v>25</v>
      </c>
      <c r="B31" s="23"/>
      <c r="C31" s="24" t="s">
        <v>580</v>
      </c>
      <c r="D31" s="25" t="s">
        <v>82</v>
      </c>
      <c r="E31" s="53"/>
      <c r="F31" s="53"/>
      <c r="G31" s="53"/>
      <c r="H31" s="53"/>
      <c r="I31" s="53"/>
      <c r="J31" s="53"/>
      <c r="K31" s="53"/>
      <c r="L31" s="53"/>
      <c r="M31" s="53"/>
      <c r="N31" s="53"/>
      <c r="O31" s="53"/>
      <c r="P31" s="206"/>
      <c r="Q31" s="53"/>
      <c r="R31" s="53"/>
      <c r="S31" s="53"/>
      <c r="T31" s="53"/>
      <c r="U31" s="53"/>
      <c r="V31" s="53"/>
      <c r="W31" s="53"/>
      <c r="X31" s="53"/>
      <c r="Y31" s="37"/>
      <c r="Z31" s="53"/>
      <c r="AA31" s="53"/>
      <c r="AB31" s="53"/>
      <c r="AC31" s="53"/>
      <c r="AD31" s="53"/>
      <c r="AE31" s="53"/>
      <c r="AF31" s="53"/>
      <c r="AG31" s="53"/>
      <c r="AH31" s="53"/>
      <c r="AI31" s="53"/>
      <c r="AJ31" s="11">
        <f t="shared" si="2"/>
        <v>0</v>
      </c>
      <c r="AK31" s="219">
        <f t="shared" si="3"/>
        <v>0</v>
      </c>
      <c r="AL31" s="219">
        <f t="shared" si="4"/>
        <v>0</v>
      </c>
    </row>
    <row r="32" spans="1:38" s="15" customFormat="1" ht="21" customHeight="1">
      <c r="A32" s="23">
        <v>26</v>
      </c>
      <c r="B32" s="23"/>
      <c r="C32" s="24" t="s">
        <v>581</v>
      </c>
      <c r="D32" s="25" t="s">
        <v>62</v>
      </c>
      <c r="E32" s="53"/>
      <c r="F32" s="53"/>
      <c r="G32" s="53"/>
      <c r="H32" s="53"/>
      <c r="I32" s="53"/>
      <c r="J32" s="53"/>
      <c r="K32" s="53"/>
      <c r="L32" s="53"/>
      <c r="M32" s="53"/>
      <c r="N32" s="53"/>
      <c r="O32" s="53"/>
      <c r="P32" s="206"/>
      <c r="Q32" s="53"/>
      <c r="R32" s="53"/>
      <c r="S32" s="53"/>
      <c r="T32" s="53"/>
      <c r="U32" s="53"/>
      <c r="V32" s="53"/>
      <c r="W32" s="53"/>
      <c r="X32" s="53"/>
      <c r="Y32" s="37"/>
      <c r="Z32" s="53"/>
      <c r="AA32" s="53"/>
      <c r="AB32" s="53"/>
      <c r="AC32" s="53"/>
      <c r="AD32" s="53"/>
      <c r="AE32" s="53"/>
      <c r="AF32" s="53"/>
      <c r="AG32" s="53"/>
      <c r="AH32" s="53"/>
      <c r="AI32" s="53"/>
      <c r="AJ32" s="11">
        <f t="shared" si="2"/>
        <v>0</v>
      </c>
      <c r="AK32" s="219">
        <f t="shared" si="3"/>
        <v>0</v>
      </c>
      <c r="AL32" s="219">
        <f t="shared" si="4"/>
        <v>0</v>
      </c>
    </row>
    <row r="33" spans="1:38" s="15" customFormat="1" ht="21" customHeight="1">
      <c r="A33" s="23">
        <v>27</v>
      </c>
      <c r="B33" s="23"/>
      <c r="C33" s="24" t="s">
        <v>582</v>
      </c>
      <c r="D33" s="25" t="s">
        <v>97</v>
      </c>
      <c r="E33" s="53"/>
      <c r="F33" s="53"/>
      <c r="G33" s="53"/>
      <c r="H33" s="53"/>
      <c r="I33" s="53"/>
      <c r="J33" s="53"/>
      <c r="K33" s="53"/>
      <c r="L33" s="53"/>
      <c r="M33" s="53"/>
      <c r="N33" s="53"/>
      <c r="O33" s="53" t="s">
        <v>6</v>
      </c>
      <c r="P33" s="206"/>
      <c r="Q33" s="53"/>
      <c r="R33" s="53"/>
      <c r="S33" s="53" t="s">
        <v>6</v>
      </c>
      <c r="T33" s="53" t="s">
        <v>6</v>
      </c>
      <c r="U33" s="53"/>
      <c r="V33" s="53"/>
      <c r="W33" s="53"/>
      <c r="X33" s="53"/>
      <c r="Y33" s="37"/>
      <c r="Z33" s="53"/>
      <c r="AA33" s="53"/>
      <c r="AB33" s="53"/>
      <c r="AC33" s="53"/>
      <c r="AD33" s="53"/>
      <c r="AE33" s="53"/>
      <c r="AF33" s="53"/>
      <c r="AG33" s="53"/>
      <c r="AH33" s="53"/>
      <c r="AI33" s="53"/>
      <c r="AJ33" s="11">
        <f t="shared" si="2"/>
        <v>3</v>
      </c>
      <c r="AK33" s="219">
        <f t="shared" si="3"/>
        <v>0</v>
      </c>
      <c r="AL33" s="219">
        <f t="shared" si="4"/>
        <v>0</v>
      </c>
    </row>
    <row r="34" spans="1:38" s="15" customFormat="1" ht="21" customHeight="1">
      <c r="A34" s="23">
        <v>28</v>
      </c>
      <c r="B34" s="23"/>
      <c r="C34" s="24" t="s">
        <v>583</v>
      </c>
      <c r="D34" s="25" t="s">
        <v>584</v>
      </c>
      <c r="E34" s="53"/>
      <c r="F34" s="53"/>
      <c r="G34" s="53"/>
      <c r="H34" s="53"/>
      <c r="I34" s="53"/>
      <c r="J34" s="53"/>
      <c r="K34" s="53"/>
      <c r="L34" s="53"/>
      <c r="M34" s="53"/>
      <c r="N34" s="53"/>
      <c r="O34" s="53"/>
      <c r="P34" s="206"/>
      <c r="Q34" s="53"/>
      <c r="R34" s="53"/>
      <c r="S34" s="53"/>
      <c r="T34" s="53"/>
      <c r="U34" s="53"/>
      <c r="V34" s="53"/>
      <c r="W34" s="53"/>
      <c r="X34" s="53"/>
      <c r="Y34" s="37"/>
      <c r="Z34" s="53"/>
      <c r="AA34" s="53"/>
      <c r="AB34" s="53"/>
      <c r="AC34" s="53"/>
      <c r="AD34" s="53"/>
      <c r="AE34" s="53"/>
      <c r="AF34" s="53"/>
      <c r="AG34" s="53"/>
      <c r="AH34" s="53"/>
      <c r="AI34" s="53"/>
      <c r="AJ34" s="11">
        <f t="shared" si="2"/>
        <v>0</v>
      </c>
      <c r="AK34" s="219">
        <f t="shared" si="3"/>
        <v>0</v>
      </c>
      <c r="AL34" s="219">
        <f t="shared" si="4"/>
        <v>0</v>
      </c>
    </row>
    <row r="35" spans="1:38" s="15" customFormat="1" ht="21" customHeight="1">
      <c r="A35" s="23">
        <v>29</v>
      </c>
      <c r="B35" s="23"/>
      <c r="C35" s="24" t="s">
        <v>585</v>
      </c>
      <c r="D35" s="25" t="s">
        <v>105</v>
      </c>
      <c r="E35" s="53"/>
      <c r="F35" s="53"/>
      <c r="G35" s="53"/>
      <c r="H35" s="53"/>
      <c r="I35" s="53"/>
      <c r="J35" s="53"/>
      <c r="K35" s="53"/>
      <c r="L35" s="53"/>
      <c r="M35" s="53"/>
      <c r="N35" s="53"/>
      <c r="O35" s="53"/>
      <c r="P35" s="206"/>
      <c r="Q35" s="53"/>
      <c r="R35" s="53"/>
      <c r="S35" s="53"/>
      <c r="T35" s="53"/>
      <c r="U35" s="53"/>
      <c r="V35" s="53"/>
      <c r="W35" s="53"/>
      <c r="X35" s="53"/>
      <c r="Y35" s="37"/>
      <c r="Z35" s="53"/>
      <c r="AA35" s="53"/>
      <c r="AB35" s="53"/>
      <c r="AC35" s="53"/>
      <c r="AD35" s="53"/>
      <c r="AE35" s="53"/>
      <c r="AF35" s="53"/>
      <c r="AG35" s="53"/>
      <c r="AH35" s="53"/>
      <c r="AI35" s="53"/>
      <c r="AJ35" s="11">
        <f t="shared" si="2"/>
        <v>0</v>
      </c>
      <c r="AK35" s="219">
        <f t="shared" si="3"/>
        <v>0</v>
      </c>
      <c r="AL35" s="219">
        <f t="shared" si="4"/>
        <v>0</v>
      </c>
    </row>
    <row r="36" spans="1:38" s="15" customFormat="1" ht="21" customHeight="1">
      <c r="A36" s="23">
        <v>30</v>
      </c>
      <c r="B36" s="23"/>
      <c r="C36" s="24" t="s">
        <v>558</v>
      </c>
      <c r="D36" s="25" t="s">
        <v>67</v>
      </c>
      <c r="E36" s="53"/>
      <c r="F36" s="53"/>
      <c r="G36" s="53"/>
      <c r="H36" s="53"/>
      <c r="I36" s="53"/>
      <c r="J36" s="53"/>
      <c r="K36" s="53"/>
      <c r="L36" s="53"/>
      <c r="M36" s="53"/>
      <c r="N36" s="53"/>
      <c r="O36" s="53" t="s">
        <v>7</v>
      </c>
      <c r="P36" s="206"/>
      <c r="Q36" s="53"/>
      <c r="R36" s="53"/>
      <c r="S36" s="53"/>
      <c r="T36" s="53"/>
      <c r="U36" s="53"/>
      <c r="V36" s="53"/>
      <c r="W36" s="53"/>
      <c r="X36" s="53"/>
      <c r="Y36" s="37"/>
      <c r="Z36" s="53"/>
      <c r="AA36" s="53"/>
      <c r="AB36" s="53"/>
      <c r="AC36" s="53"/>
      <c r="AD36" s="53"/>
      <c r="AE36" s="53"/>
      <c r="AF36" s="53"/>
      <c r="AG36" s="53"/>
      <c r="AH36" s="53"/>
      <c r="AI36" s="53"/>
      <c r="AJ36" s="11">
        <f t="shared" si="2"/>
        <v>0</v>
      </c>
      <c r="AK36" s="219">
        <f t="shared" si="3"/>
        <v>1</v>
      </c>
      <c r="AL36" s="219">
        <f t="shared" si="4"/>
        <v>0</v>
      </c>
    </row>
    <row r="37" spans="1:38" s="15" customFormat="1" ht="21" customHeight="1">
      <c r="A37" s="23">
        <v>31</v>
      </c>
      <c r="B37" s="23"/>
      <c r="C37" s="24" t="s">
        <v>559</v>
      </c>
      <c r="D37" s="25" t="s">
        <v>135</v>
      </c>
      <c r="E37" s="53"/>
      <c r="F37" s="53"/>
      <c r="G37" s="53"/>
      <c r="H37" s="53"/>
      <c r="I37" s="53"/>
      <c r="J37" s="53"/>
      <c r="K37" s="53"/>
      <c r="L37" s="53"/>
      <c r="M37" s="53"/>
      <c r="N37" s="53"/>
      <c r="O37" s="53"/>
      <c r="P37" s="206"/>
      <c r="Q37" s="53"/>
      <c r="R37" s="53"/>
      <c r="S37" s="53" t="s">
        <v>6</v>
      </c>
      <c r="T37" s="53"/>
      <c r="U37" s="53"/>
      <c r="V37" s="53"/>
      <c r="W37" s="53"/>
      <c r="X37" s="53"/>
      <c r="Y37" s="37"/>
      <c r="Z37" s="53"/>
      <c r="AA37" s="53"/>
      <c r="AB37" s="53"/>
      <c r="AC37" s="53"/>
      <c r="AD37" s="53"/>
      <c r="AE37" s="53"/>
      <c r="AF37" s="53"/>
      <c r="AG37" s="53"/>
      <c r="AH37" s="53"/>
      <c r="AI37" s="53"/>
      <c r="AJ37" s="11">
        <f t="shared" si="2"/>
        <v>1</v>
      </c>
      <c r="AK37" s="219">
        <f t="shared" si="3"/>
        <v>0</v>
      </c>
      <c r="AL37" s="219">
        <f t="shared" si="4"/>
        <v>0</v>
      </c>
    </row>
    <row r="38" spans="1:38" s="15" customFormat="1" ht="21" customHeight="1">
      <c r="A38" s="23">
        <v>32</v>
      </c>
      <c r="B38" s="23"/>
      <c r="C38" s="24" t="s">
        <v>593</v>
      </c>
      <c r="D38" s="25" t="s">
        <v>109</v>
      </c>
      <c r="E38" s="53"/>
      <c r="F38" s="53"/>
      <c r="G38" s="53"/>
      <c r="H38" s="53"/>
      <c r="I38" s="53"/>
      <c r="J38" s="53"/>
      <c r="K38" s="53"/>
      <c r="L38" s="53"/>
      <c r="M38" s="53"/>
      <c r="N38" s="53"/>
      <c r="O38" s="53"/>
      <c r="P38" s="206"/>
      <c r="Q38" s="53"/>
      <c r="R38" s="53"/>
      <c r="S38" s="53"/>
      <c r="T38" s="53" t="s">
        <v>6</v>
      </c>
      <c r="U38" s="53"/>
      <c r="V38" s="53"/>
      <c r="W38" s="53"/>
      <c r="X38" s="53"/>
      <c r="Y38" s="37"/>
      <c r="Z38" s="53"/>
      <c r="AA38" s="53"/>
      <c r="AB38" s="53"/>
      <c r="AC38" s="53"/>
      <c r="AD38" s="53"/>
      <c r="AE38" s="53"/>
      <c r="AF38" s="53"/>
      <c r="AG38" s="53"/>
      <c r="AH38" s="53"/>
      <c r="AI38" s="53"/>
      <c r="AJ38" s="11">
        <f t="shared" si="2"/>
        <v>1</v>
      </c>
      <c r="AK38" s="219">
        <f t="shared" si="3"/>
        <v>0</v>
      </c>
      <c r="AL38" s="219">
        <f t="shared" si="4"/>
        <v>0</v>
      </c>
    </row>
    <row r="39" spans="1:38" s="15" customFormat="1" ht="21" customHeight="1">
      <c r="A39" s="23">
        <v>33</v>
      </c>
      <c r="B39" s="23"/>
      <c r="C39" s="24" t="s">
        <v>586</v>
      </c>
      <c r="D39" s="25" t="s">
        <v>138</v>
      </c>
      <c r="E39" s="53"/>
      <c r="F39" s="53"/>
      <c r="G39" s="53"/>
      <c r="H39" s="53"/>
      <c r="I39" s="53"/>
      <c r="J39" s="53"/>
      <c r="K39" s="53"/>
      <c r="L39" s="53"/>
      <c r="M39" s="53"/>
      <c r="N39" s="53"/>
      <c r="O39" s="53"/>
      <c r="P39" s="206"/>
      <c r="Q39" s="53"/>
      <c r="R39" s="53"/>
      <c r="S39" s="53"/>
      <c r="T39" s="53"/>
      <c r="U39" s="53"/>
      <c r="V39" s="53"/>
      <c r="W39" s="53"/>
      <c r="X39" s="53"/>
      <c r="Y39" s="37"/>
      <c r="Z39" s="53"/>
      <c r="AA39" s="53"/>
      <c r="AB39" s="53"/>
      <c r="AC39" s="53"/>
      <c r="AD39" s="53"/>
      <c r="AE39" s="53"/>
      <c r="AF39" s="53"/>
      <c r="AG39" s="53"/>
      <c r="AH39" s="53"/>
      <c r="AI39" s="53"/>
      <c r="AJ39" s="11">
        <f t="shared" si="2"/>
        <v>0</v>
      </c>
      <c r="AK39" s="219">
        <f t="shared" si="3"/>
        <v>0</v>
      </c>
      <c r="AL39" s="219">
        <f t="shared" si="4"/>
        <v>0</v>
      </c>
    </row>
    <row r="40" spans="1:38" s="15" customFormat="1" ht="21" customHeight="1">
      <c r="A40" s="23">
        <v>34</v>
      </c>
      <c r="B40" s="23"/>
      <c r="C40" s="24" t="s">
        <v>81</v>
      </c>
      <c r="D40" s="25" t="s">
        <v>85</v>
      </c>
      <c r="E40" s="53"/>
      <c r="F40" s="53"/>
      <c r="G40" s="53"/>
      <c r="H40" s="53"/>
      <c r="I40" s="53"/>
      <c r="J40" s="53"/>
      <c r="K40" s="53"/>
      <c r="L40" s="53"/>
      <c r="M40" s="53"/>
      <c r="N40" s="53"/>
      <c r="O40" s="53" t="s">
        <v>6</v>
      </c>
      <c r="P40" s="206"/>
      <c r="Q40" s="53"/>
      <c r="R40" s="53"/>
      <c r="S40" s="53" t="s">
        <v>6</v>
      </c>
      <c r="T40" s="53"/>
      <c r="U40" s="53"/>
      <c r="V40" s="53"/>
      <c r="W40" s="53"/>
      <c r="X40" s="53"/>
      <c r="Y40" s="37"/>
      <c r="Z40" s="53"/>
      <c r="AA40" s="53"/>
      <c r="AB40" s="53"/>
      <c r="AC40" s="53"/>
      <c r="AD40" s="53"/>
      <c r="AE40" s="53"/>
      <c r="AF40" s="53"/>
      <c r="AG40" s="53"/>
      <c r="AH40" s="53"/>
      <c r="AI40" s="53"/>
      <c r="AJ40" s="11">
        <f t="shared" si="2"/>
        <v>2</v>
      </c>
      <c r="AK40" s="219">
        <f t="shared" si="3"/>
        <v>0</v>
      </c>
      <c r="AL40" s="219">
        <f t="shared" si="4"/>
        <v>0</v>
      </c>
    </row>
    <row r="41" spans="1:38" s="15" customFormat="1" ht="21" customHeight="1">
      <c r="A41" s="23">
        <v>35</v>
      </c>
      <c r="B41" s="23"/>
      <c r="C41" s="24" t="s">
        <v>596</v>
      </c>
      <c r="D41" s="25" t="s">
        <v>47</v>
      </c>
      <c r="E41" s="53"/>
      <c r="F41" s="53"/>
      <c r="G41" s="53"/>
      <c r="H41" s="53"/>
      <c r="I41" s="53"/>
      <c r="J41" s="53"/>
      <c r="K41" s="53"/>
      <c r="L41" s="53"/>
      <c r="M41" s="53"/>
      <c r="N41" s="53"/>
      <c r="O41" s="53"/>
      <c r="P41" s="206"/>
      <c r="Q41" s="53"/>
      <c r="R41" s="53"/>
      <c r="S41" s="53"/>
      <c r="T41" s="53"/>
      <c r="U41" s="53"/>
      <c r="V41" s="53"/>
      <c r="W41" s="53"/>
      <c r="X41" s="53"/>
      <c r="Y41" s="37"/>
      <c r="Z41" s="53"/>
      <c r="AA41" s="53"/>
      <c r="AB41" s="53"/>
      <c r="AC41" s="53"/>
      <c r="AD41" s="53"/>
      <c r="AE41" s="53"/>
      <c r="AF41" s="53"/>
      <c r="AG41" s="53"/>
      <c r="AH41" s="53"/>
      <c r="AI41" s="53"/>
      <c r="AJ41" s="11">
        <f t="shared" si="2"/>
        <v>0</v>
      </c>
      <c r="AK41" s="219">
        <f t="shared" si="3"/>
        <v>0</v>
      </c>
      <c r="AL41" s="219">
        <f t="shared" si="4"/>
        <v>0</v>
      </c>
    </row>
    <row r="42" spans="1:38" s="15" customFormat="1" ht="21" customHeight="1">
      <c r="A42" s="23">
        <v>36</v>
      </c>
      <c r="B42" s="23"/>
      <c r="C42" s="24" t="s">
        <v>560</v>
      </c>
      <c r="D42" s="25" t="s">
        <v>72</v>
      </c>
      <c r="E42" s="53"/>
      <c r="F42" s="53"/>
      <c r="G42" s="53"/>
      <c r="H42" s="53"/>
      <c r="I42" s="53"/>
      <c r="J42" s="53"/>
      <c r="K42" s="53"/>
      <c r="L42" s="53"/>
      <c r="M42" s="53"/>
      <c r="N42" s="53"/>
      <c r="O42" s="53"/>
      <c r="P42" s="206"/>
      <c r="Q42" s="53"/>
      <c r="R42" s="53"/>
      <c r="S42" s="53"/>
      <c r="T42" s="53"/>
      <c r="U42" s="53"/>
      <c r="V42" s="53"/>
      <c r="W42" s="53"/>
      <c r="X42" s="53"/>
      <c r="Y42" s="37"/>
      <c r="Z42" s="53"/>
      <c r="AA42" s="53"/>
      <c r="AB42" s="53"/>
      <c r="AC42" s="53"/>
      <c r="AD42" s="53"/>
      <c r="AE42" s="53"/>
      <c r="AF42" s="53"/>
      <c r="AG42" s="53"/>
      <c r="AH42" s="53"/>
      <c r="AI42" s="53"/>
      <c r="AJ42" s="11">
        <f t="shared" si="2"/>
        <v>0</v>
      </c>
      <c r="AK42" s="219">
        <f t="shared" si="3"/>
        <v>0</v>
      </c>
      <c r="AL42" s="219">
        <f t="shared" si="4"/>
        <v>0</v>
      </c>
    </row>
    <row r="43" spans="1:38" s="15" customFormat="1" ht="21" customHeight="1">
      <c r="A43" s="23"/>
      <c r="B43" s="23"/>
      <c r="C43" s="24"/>
      <c r="D43" s="25"/>
      <c r="E43" s="53"/>
      <c r="F43" s="53"/>
      <c r="G43" s="53"/>
      <c r="H43" s="53"/>
      <c r="I43" s="53"/>
      <c r="J43" s="53"/>
      <c r="K43" s="53"/>
      <c r="L43" s="53"/>
      <c r="M43" s="53"/>
      <c r="N43" s="53"/>
      <c r="O43" s="53"/>
      <c r="P43" s="206"/>
      <c r="Q43" s="53"/>
      <c r="R43" s="53"/>
      <c r="S43" s="53"/>
      <c r="T43" s="53"/>
      <c r="U43" s="53"/>
      <c r="V43" s="53"/>
      <c r="W43" s="53"/>
      <c r="X43" s="53"/>
      <c r="Y43" s="37"/>
      <c r="Z43" s="53"/>
      <c r="AA43" s="53"/>
      <c r="AB43" s="53"/>
      <c r="AC43" s="53"/>
      <c r="AD43" s="53"/>
      <c r="AE43" s="53"/>
      <c r="AF43" s="53"/>
      <c r="AG43" s="53"/>
      <c r="AH43" s="53"/>
      <c r="AI43" s="53"/>
      <c r="AJ43" s="132"/>
      <c r="AK43" s="200"/>
      <c r="AL43" s="200"/>
    </row>
    <row r="44" spans="1:38" s="15" customFormat="1" ht="21" customHeight="1">
      <c r="A44" s="23"/>
      <c r="B44" s="23"/>
      <c r="C44" s="24"/>
      <c r="D44" s="25"/>
      <c r="E44" s="53"/>
      <c r="F44" s="53"/>
      <c r="G44" s="53"/>
      <c r="H44" s="53"/>
      <c r="I44" s="53"/>
      <c r="J44" s="53"/>
      <c r="K44" s="53"/>
      <c r="L44" s="53"/>
      <c r="M44" s="53"/>
      <c r="N44" s="53"/>
      <c r="O44" s="53"/>
      <c r="P44" s="206"/>
      <c r="Q44" s="53"/>
      <c r="R44" s="53"/>
      <c r="S44" s="53"/>
      <c r="T44" s="53"/>
      <c r="U44" s="53"/>
      <c r="V44" s="53"/>
      <c r="W44" s="53"/>
      <c r="X44" s="53"/>
      <c r="Y44" s="37"/>
      <c r="Z44" s="53"/>
      <c r="AA44" s="53"/>
      <c r="AB44" s="53"/>
      <c r="AC44" s="53"/>
      <c r="AD44" s="53"/>
      <c r="AE44" s="53"/>
      <c r="AF44" s="53"/>
      <c r="AG44" s="53"/>
      <c r="AH44" s="53"/>
      <c r="AI44" s="53"/>
      <c r="AJ44" s="132"/>
      <c r="AK44" s="200"/>
      <c r="AL44" s="200"/>
    </row>
    <row r="45" spans="1:38" s="15" customFormat="1" ht="21" customHeight="1">
      <c r="A45" s="23"/>
      <c r="B45" s="23"/>
      <c r="C45" s="24"/>
      <c r="D45" s="25"/>
      <c r="E45" s="53"/>
      <c r="F45" s="53"/>
      <c r="G45" s="53"/>
      <c r="H45" s="53"/>
      <c r="I45" s="53"/>
      <c r="J45" s="53"/>
      <c r="K45" s="53"/>
      <c r="L45" s="53"/>
      <c r="M45" s="53"/>
      <c r="N45" s="53"/>
      <c r="O45" s="53"/>
      <c r="P45" s="206"/>
      <c r="Q45" s="53"/>
      <c r="R45" s="53"/>
      <c r="S45" s="53"/>
      <c r="T45" s="53"/>
      <c r="U45" s="53"/>
      <c r="V45" s="53"/>
      <c r="W45" s="53"/>
      <c r="X45" s="53"/>
      <c r="Y45" s="37"/>
      <c r="Z45" s="53"/>
      <c r="AA45" s="53"/>
      <c r="AB45" s="53"/>
      <c r="AC45" s="53"/>
      <c r="AD45" s="53"/>
      <c r="AE45" s="53"/>
      <c r="AF45" s="53"/>
      <c r="AG45" s="53"/>
      <c r="AH45" s="53"/>
      <c r="AI45" s="53"/>
      <c r="AJ45" s="132"/>
      <c r="AK45" s="200"/>
      <c r="AL45" s="200"/>
    </row>
    <row r="46" spans="1:38">
      <c r="A46" s="314" t="s">
        <v>10</v>
      </c>
      <c r="B46" s="314"/>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11">
        <f>SUM(AJ7:AJ42)</f>
        <v>15</v>
      </c>
      <c r="AK46" s="11">
        <f>SUM(AK7:AK42)</f>
        <v>3</v>
      </c>
      <c r="AL46" s="11" t="e">
        <f>SUM(#REF!)</f>
        <v>#REF!</v>
      </c>
    </row>
    <row r="47" spans="1:38">
      <c r="A47" s="290" t="s">
        <v>255</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2"/>
    </row>
    <row r="48" spans="1:38">
      <c r="C48" s="289"/>
      <c r="D48" s="289"/>
      <c r="E48" s="28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row>
    <row r="49" spans="3:38">
      <c r="C49" s="289"/>
      <c r="D49" s="28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row>
  </sheetData>
  <sortState ref="C9:D43">
    <sortCondition ref="D9:D43"/>
  </sortState>
  <mergeCells count="19">
    <mergeCell ref="C49:D49"/>
    <mergeCell ref="C48:E48"/>
    <mergeCell ref="A46:AI46"/>
    <mergeCell ref="A5:A6"/>
    <mergeCell ref="A47:AL47"/>
    <mergeCell ref="B5:B6"/>
    <mergeCell ref="C5:D6"/>
    <mergeCell ref="A1:P1"/>
    <mergeCell ref="Q1:AL1"/>
    <mergeCell ref="A2:P2"/>
    <mergeCell ref="Q2:AL2"/>
    <mergeCell ref="A3:AL3"/>
    <mergeCell ref="I4:L4"/>
    <mergeCell ref="M4:N4"/>
    <mergeCell ref="O4:Q4"/>
    <mergeCell ref="R4:T4"/>
    <mergeCell ref="AL5:AL6"/>
    <mergeCell ref="AJ5:AJ6"/>
    <mergeCell ref="AK5:AK6"/>
  </mergeCells>
  <conditionalFormatting sqref="E6:AI6 E7:N45 P7:AI45">
    <cfRule type="expression" dxfId="64" priority="15">
      <formula>IF(E$6="CN",1,0)</formula>
    </cfRule>
  </conditionalFormatting>
  <conditionalFormatting sqref="E7:G45 I7:N45 P7:AI45">
    <cfRule type="expression" dxfId="63" priority="14">
      <formula>IF(E$6="CN",1,0)</formula>
    </cfRule>
  </conditionalFormatting>
  <conditionalFormatting sqref="I7:N45 E7:G45 P7:AI45">
    <cfRule type="expression" dxfId="62" priority="13">
      <formula>IF(E$6="CN",1,0)</formula>
    </cfRule>
  </conditionalFormatting>
  <conditionalFormatting sqref="H7:H45">
    <cfRule type="expression" dxfId="61" priority="12">
      <formula>IF(H$6="CN",1,0)</formula>
    </cfRule>
  </conditionalFormatting>
  <conditionalFormatting sqref="H7:H45">
    <cfRule type="expression" dxfId="60" priority="11">
      <formula>IF(H$6="CN",1,0)</formula>
    </cfRule>
  </conditionalFormatting>
  <conditionalFormatting sqref="O7:O45">
    <cfRule type="expression" dxfId="59" priority="5">
      <formula>IF(O$6="CN",1,0)</formula>
    </cfRule>
  </conditionalFormatting>
  <conditionalFormatting sqref="O7:O45">
    <cfRule type="expression" dxfId="58" priority="4">
      <formula>IF(O$6="CN",1,0)</formula>
    </cfRule>
  </conditionalFormatting>
  <conditionalFormatting sqref="O7:O45">
    <cfRule type="expression" dxfId="57" priority="3">
      <formula>IF(O$6="CN",1,0)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7" id="{B0B7B2C9-DAE7-46D3-9023-A497BD9E54B4}">
            <xm:f>IF(BHST21.1!E$6="CN",1,0)</xm:f>
            <x14:dxf>
              <fill>
                <patternFill>
                  <bgColor theme="8" tint="0.59996337778862885"/>
                </patternFill>
              </fill>
            </x14:dxf>
          </x14:cfRule>
          <xm:sqref>E6:AI6</xm:sqref>
        </x14:conditionalFormatting>
        <x14:conditionalFormatting xmlns:xm="http://schemas.microsoft.com/office/excel/2006/main">
          <x14:cfRule type="expression" priority="16" id="{5D33C9B8-C7D0-4ABF-A798-17A0534A58D8}">
            <xm:f>IF(BHST21.1!E$6="CN",1,0)</xm:f>
            <x14:dxf>
              <fill>
                <patternFill>
                  <bgColor theme="8" tint="0.79998168889431442"/>
                </patternFill>
              </fill>
            </x14:dxf>
          </x14:cfRule>
          <xm:sqref>E6:AI6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6"/>
  <sheetViews>
    <sheetView topLeftCell="A37" zoomScaleNormal="100" workbookViewId="0">
      <selection activeCell="S7" sqref="S7:T39"/>
    </sheetView>
  </sheetViews>
  <sheetFormatPr defaultColWidth="9.33203125" defaultRowHeight="18"/>
  <cols>
    <col min="1" max="1" width="6" style="14" customWidth="1"/>
    <col min="2" max="2" width="13.83203125" style="14" customWidth="1"/>
    <col min="3" max="3" width="23" style="14" customWidth="1"/>
    <col min="4" max="4" width="9.83203125" style="14" customWidth="1"/>
    <col min="5" max="35" width="3.83203125" style="14" customWidth="1"/>
    <col min="36" max="38" width="6.33203125" style="14" customWidth="1"/>
    <col min="39" max="39" width="10.83203125" style="14" customWidth="1"/>
    <col min="40" max="40" width="12.1640625" style="14" customWidth="1"/>
    <col min="41" max="41" width="10.83203125" style="14" customWidth="1"/>
    <col min="42" max="16384" width="9.33203125" style="14"/>
  </cols>
  <sheetData>
    <row r="1" spans="1:41">
      <c r="A1" s="293" t="s">
        <v>0</v>
      </c>
      <c r="B1" s="293"/>
      <c r="C1" s="293"/>
      <c r="D1" s="293"/>
      <c r="E1" s="293"/>
      <c r="F1" s="293"/>
      <c r="G1" s="293"/>
      <c r="H1" s="293"/>
      <c r="I1" s="293"/>
      <c r="J1" s="293"/>
      <c r="K1" s="293"/>
      <c r="L1" s="293"/>
      <c r="M1" s="293"/>
      <c r="N1" s="293"/>
      <c r="O1" s="293"/>
      <c r="P1" s="293"/>
      <c r="Q1" s="294" t="s">
        <v>1</v>
      </c>
      <c r="R1" s="294"/>
      <c r="S1" s="294"/>
      <c r="T1" s="294"/>
      <c r="U1" s="294"/>
      <c r="V1" s="294"/>
      <c r="W1" s="294"/>
      <c r="X1" s="294"/>
      <c r="Y1" s="294"/>
      <c r="Z1" s="294"/>
      <c r="AA1" s="294"/>
      <c r="AB1" s="294"/>
      <c r="AC1" s="294"/>
      <c r="AD1" s="294"/>
      <c r="AE1" s="294"/>
      <c r="AF1" s="294"/>
      <c r="AG1" s="294"/>
      <c r="AH1" s="294"/>
      <c r="AI1" s="294"/>
      <c r="AJ1" s="294"/>
      <c r="AK1" s="294"/>
      <c r="AL1" s="294"/>
    </row>
    <row r="2" spans="1:41">
      <c r="A2" s="294" t="s">
        <v>131</v>
      </c>
      <c r="B2" s="294"/>
      <c r="C2" s="294"/>
      <c r="D2" s="294"/>
      <c r="E2" s="294"/>
      <c r="F2" s="294"/>
      <c r="G2" s="294"/>
      <c r="H2" s="294"/>
      <c r="I2" s="294"/>
      <c r="J2" s="294"/>
      <c r="K2" s="294"/>
      <c r="L2" s="294"/>
      <c r="M2" s="294"/>
      <c r="N2" s="294"/>
      <c r="O2" s="294"/>
      <c r="P2" s="294"/>
      <c r="Q2" s="294" t="s">
        <v>2</v>
      </c>
      <c r="R2" s="294"/>
      <c r="S2" s="294"/>
      <c r="T2" s="294"/>
      <c r="U2" s="294"/>
      <c r="V2" s="294"/>
      <c r="W2" s="294"/>
      <c r="X2" s="294"/>
      <c r="Y2" s="294"/>
      <c r="Z2" s="294"/>
      <c r="AA2" s="294"/>
      <c r="AB2" s="294"/>
      <c r="AC2" s="294"/>
      <c r="AD2" s="294"/>
      <c r="AE2" s="294"/>
      <c r="AF2" s="294"/>
      <c r="AG2" s="294"/>
      <c r="AH2" s="294"/>
      <c r="AI2" s="294"/>
      <c r="AJ2" s="294"/>
      <c r="AK2" s="294"/>
      <c r="AL2" s="294"/>
    </row>
    <row r="3" spans="1:41" ht="22.5">
      <c r="A3" s="295" t="s">
        <v>591</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row>
    <row r="4" spans="1:41" ht="31.5" customHeight="1">
      <c r="B4" s="106"/>
      <c r="C4" s="106"/>
      <c r="D4" s="106"/>
      <c r="E4" s="106" t="s">
        <v>171</v>
      </c>
      <c r="F4" s="106" t="s">
        <v>171</v>
      </c>
      <c r="G4" s="106"/>
      <c r="H4" s="106"/>
      <c r="I4" s="296" t="s">
        <v>251</v>
      </c>
      <c r="J4" s="296"/>
      <c r="K4" s="296"/>
      <c r="L4" s="296"/>
      <c r="M4" s="296">
        <v>10</v>
      </c>
      <c r="N4" s="296"/>
      <c r="O4" s="296" t="s">
        <v>252</v>
      </c>
      <c r="P4" s="296"/>
      <c r="Q4" s="296"/>
      <c r="R4" s="296">
        <v>2021</v>
      </c>
      <c r="S4" s="296"/>
      <c r="T4" s="296"/>
      <c r="U4" s="106"/>
      <c r="V4" s="106"/>
      <c r="W4" s="106"/>
      <c r="X4" s="106"/>
      <c r="Y4" s="106"/>
      <c r="Z4" s="106"/>
      <c r="AA4" s="106"/>
      <c r="AB4" s="106"/>
      <c r="AC4" s="106"/>
      <c r="AD4" s="106"/>
      <c r="AE4" s="106"/>
      <c r="AF4" s="106"/>
      <c r="AG4" s="106"/>
      <c r="AH4" s="106"/>
      <c r="AI4" s="106"/>
      <c r="AJ4" s="106"/>
      <c r="AK4" s="106"/>
      <c r="AL4" s="106"/>
    </row>
    <row r="5" spans="1:41" s="15" customFormat="1" ht="21" customHeight="1">
      <c r="A5" s="308" t="s">
        <v>3</v>
      </c>
      <c r="B5" s="308" t="s">
        <v>4</v>
      </c>
      <c r="C5" s="310" t="s">
        <v>5</v>
      </c>
      <c r="D5" s="311"/>
      <c r="E5" s="107">
        <f>DATE(R4,M4,1)</f>
        <v>44470</v>
      </c>
      <c r="F5" s="107">
        <f t="shared" ref="F5:AI5" si="0">E5+1</f>
        <v>44471</v>
      </c>
      <c r="G5" s="107">
        <f t="shared" si="0"/>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06" t="s">
        <v>6</v>
      </c>
      <c r="AK5" s="306" t="s">
        <v>7</v>
      </c>
      <c r="AL5" s="306" t="s">
        <v>8</v>
      </c>
    </row>
    <row r="6" spans="1:41" s="15" customFormat="1" ht="21" customHeight="1">
      <c r="A6" s="309"/>
      <c r="B6" s="309"/>
      <c r="C6" s="312"/>
      <c r="D6" s="313"/>
      <c r="E6" s="108">
        <f t="shared" ref="E6:AI6" si="1">IF(WEEKDAY(E5)=1,"CN",WEEKDAY(E5))</f>
        <v>6</v>
      </c>
      <c r="F6" s="108">
        <f t="shared" si="1"/>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07"/>
      <c r="AK6" s="307"/>
      <c r="AL6" s="307"/>
    </row>
    <row r="7" spans="1:41" s="15" customFormat="1" ht="21" customHeight="1">
      <c r="A7" s="23">
        <v>1</v>
      </c>
      <c r="B7" s="23"/>
      <c r="C7" s="24" t="s">
        <v>601</v>
      </c>
      <c r="D7" s="25" t="s">
        <v>94</v>
      </c>
      <c r="E7" s="2"/>
      <c r="F7" s="39"/>
      <c r="G7" s="39"/>
      <c r="H7" s="39"/>
      <c r="I7" s="39"/>
      <c r="J7" s="39"/>
      <c r="K7" s="39"/>
      <c r="L7" s="39"/>
      <c r="M7" s="39"/>
      <c r="N7" s="39"/>
      <c r="O7" s="39"/>
      <c r="P7" s="39"/>
      <c r="Q7" s="39"/>
      <c r="R7" s="39"/>
      <c r="S7" s="211" t="s">
        <v>6</v>
      </c>
      <c r="T7" s="211" t="s">
        <v>6</v>
      </c>
      <c r="U7" s="39"/>
      <c r="V7" s="39"/>
      <c r="W7" s="39"/>
      <c r="X7" s="39"/>
      <c r="Y7" s="39"/>
      <c r="Z7" s="39"/>
      <c r="AA7" s="39"/>
      <c r="AB7" s="39"/>
      <c r="AC7" s="39"/>
      <c r="AD7" s="39"/>
      <c r="AE7" s="39"/>
      <c r="AF7" s="39"/>
      <c r="AG7" s="39"/>
      <c r="AH7" s="39"/>
      <c r="AI7" s="39"/>
      <c r="AJ7" s="11">
        <f t="shared" ref="AJ7:AJ42" si="2">COUNTIF(E7:AI7,"K")+2*COUNTIF(E7:AI7,"2K")+COUNTIF(E7:AI7,"TK")+COUNTIF(E7:AI7,"KT")+COUNTIF(E7:AI7,"PK")+COUNTIF(E7:AI7,"KP")+2*COUNTIF(E7:AI7,"K2")</f>
        <v>2</v>
      </c>
      <c r="AK7" s="112">
        <f t="shared" ref="AK7:AK42" si="3">COUNTIF(F7:AJ7,"P")+2*COUNTIF(F7:AJ7,"2P")+COUNTIF(F7:AJ7,"TP")+COUNTIF(F7:AJ7,"PT")+COUNTIF(F7:AJ7,"PK")+COUNTIF(F7:AJ7,"KP")+2*COUNTIF(F7:AJ7,"P2")</f>
        <v>0</v>
      </c>
      <c r="AL7" s="129">
        <f t="shared" ref="AL7:AL42" si="4">COUNTIF(E7:AI7,"T")+2*COUNTIF(E7:AI7,"2T")+2*COUNTIF(E7:AI7,"T2")+COUNTIF(E7:AI7,"PT")+COUNTIF(E7:AI7,"TP")+COUNTIF(E7:AI7,"TK")+COUNTIF(E7:AI7,"KT")</f>
        <v>0</v>
      </c>
      <c r="AM7" s="16"/>
      <c r="AN7" s="17"/>
      <c r="AO7" s="60"/>
    </row>
    <row r="8" spans="1:41" s="15" customFormat="1" ht="21" customHeight="1">
      <c r="A8" s="23">
        <v>2</v>
      </c>
      <c r="B8" s="23"/>
      <c r="C8" s="24" t="s">
        <v>602</v>
      </c>
      <c r="D8" s="25" t="s">
        <v>164</v>
      </c>
      <c r="E8" s="188"/>
      <c r="F8" s="42"/>
      <c r="G8" s="42"/>
      <c r="H8" s="42"/>
      <c r="I8" s="42"/>
      <c r="J8" s="42"/>
      <c r="K8" s="42"/>
      <c r="L8" s="42"/>
      <c r="M8" s="42"/>
      <c r="N8" s="42"/>
      <c r="O8" s="42"/>
      <c r="P8" s="42"/>
      <c r="Q8" s="42"/>
      <c r="R8" s="42"/>
      <c r="S8" s="211" t="s">
        <v>6</v>
      </c>
      <c r="T8" s="211" t="s">
        <v>6</v>
      </c>
      <c r="U8" s="42"/>
      <c r="V8" s="42"/>
      <c r="W8" s="42"/>
      <c r="X8" s="42"/>
      <c r="Y8" s="42"/>
      <c r="Z8" s="42"/>
      <c r="AA8" s="42"/>
      <c r="AB8" s="42"/>
      <c r="AC8" s="42"/>
      <c r="AD8" s="42"/>
      <c r="AE8" s="42"/>
      <c r="AF8" s="42"/>
      <c r="AG8" s="42"/>
      <c r="AH8" s="42"/>
      <c r="AI8" s="42"/>
      <c r="AJ8" s="11">
        <f t="shared" ref="AJ8:AJ40" si="5">COUNTIF(E8:AI8,"K")+2*COUNTIF(E8:AI8,"2K")+COUNTIF(E8:AI8,"TK")+COUNTIF(E8:AI8,"KT")+COUNTIF(E8:AI8,"PK")+COUNTIF(E8:AI8,"KP")+2*COUNTIF(E8:AI8,"K2")</f>
        <v>2</v>
      </c>
      <c r="AK8" s="202">
        <f t="shared" ref="AK8:AK40" si="6">COUNTIF(F8:AJ8,"P")+2*COUNTIF(F8:AJ8,"2P")+COUNTIF(F8:AJ8,"TP")+COUNTIF(F8:AJ8,"PT")+COUNTIF(F8:AJ8,"PK")+COUNTIF(F8:AJ8,"KP")+2*COUNTIF(F8:AJ8,"P2")</f>
        <v>0</v>
      </c>
      <c r="AL8" s="202">
        <f t="shared" ref="AL8:AL40" si="7">COUNTIF(E8:AI8,"T")+2*COUNTIF(E8:AI8,"2T")+2*COUNTIF(E8:AI8,"T2")+COUNTIF(E8:AI8,"PT")+COUNTIF(E8:AI8,"TP")+COUNTIF(E8:AI8,"TK")+COUNTIF(E8:AI8,"KT")</f>
        <v>0</v>
      </c>
      <c r="AM8" s="203"/>
      <c r="AN8" s="17"/>
      <c r="AO8" s="201"/>
    </row>
    <row r="9" spans="1:41" s="15" customFormat="1" ht="21" customHeight="1">
      <c r="A9" s="23">
        <v>3</v>
      </c>
      <c r="B9" s="23"/>
      <c r="C9" s="24" t="s">
        <v>264</v>
      </c>
      <c r="D9" s="25" t="s">
        <v>39</v>
      </c>
      <c r="E9" s="188"/>
      <c r="F9" s="42"/>
      <c r="G9" s="42"/>
      <c r="H9" s="42"/>
      <c r="I9" s="42"/>
      <c r="J9" s="42"/>
      <c r="K9" s="42"/>
      <c r="L9" s="42"/>
      <c r="M9" s="42"/>
      <c r="N9" s="42"/>
      <c r="O9" s="42"/>
      <c r="P9" s="42"/>
      <c r="Q9" s="42"/>
      <c r="R9" s="42"/>
      <c r="S9" s="211" t="s">
        <v>6</v>
      </c>
      <c r="T9" s="211" t="s">
        <v>6</v>
      </c>
      <c r="U9" s="42"/>
      <c r="V9" s="42"/>
      <c r="W9" s="42"/>
      <c r="X9" s="42"/>
      <c r="Y9" s="42"/>
      <c r="Z9" s="42"/>
      <c r="AA9" s="42"/>
      <c r="AB9" s="42"/>
      <c r="AC9" s="42"/>
      <c r="AD9" s="42"/>
      <c r="AE9" s="42"/>
      <c r="AF9" s="42"/>
      <c r="AG9" s="42"/>
      <c r="AH9" s="42"/>
      <c r="AI9" s="42"/>
      <c r="AJ9" s="11">
        <f t="shared" si="5"/>
        <v>2</v>
      </c>
      <c r="AK9" s="202">
        <f t="shared" si="6"/>
        <v>0</v>
      </c>
      <c r="AL9" s="202">
        <f t="shared" si="7"/>
        <v>0</v>
      </c>
      <c r="AM9" s="203"/>
      <c r="AN9" s="17"/>
      <c r="AO9" s="201"/>
    </row>
    <row r="10" spans="1:41" s="15" customFormat="1" ht="21" customHeight="1">
      <c r="A10" s="23">
        <v>4</v>
      </c>
      <c r="B10" s="23"/>
      <c r="C10" s="24" t="s">
        <v>603</v>
      </c>
      <c r="D10" s="25" t="s">
        <v>57</v>
      </c>
      <c r="E10" s="188"/>
      <c r="F10" s="42"/>
      <c r="G10" s="42"/>
      <c r="H10" s="42"/>
      <c r="I10" s="42"/>
      <c r="J10" s="42"/>
      <c r="K10" s="42"/>
      <c r="L10" s="42"/>
      <c r="M10" s="42"/>
      <c r="N10" s="42"/>
      <c r="O10" s="42"/>
      <c r="P10" s="42"/>
      <c r="Q10" s="42"/>
      <c r="R10" s="42"/>
      <c r="S10" s="34"/>
      <c r="T10" s="34"/>
      <c r="U10" s="42"/>
      <c r="V10" s="42"/>
      <c r="W10" s="42"/>
      <c r="X10" s="42"/>
      <c r="Y10" s="42"/>
      <c r="Z10" s="42"/>
      <c r="AA10" s="42"/>
      <c r="AB10" s="42"/>
      <c r="AC10" s="42"/>
      <c r="AD10" s="42"/>
      <c r="AE10" s="42"/>
      <c r="AF10" s="42"/>
      <c r="AG10" s="42"/>
      <c r="AH10" s="42"/>
      <c r="AI10" s="42"/>
      <c r="AJ10" s="11">
        <f t="shared" si="5"/>
        <v>0</v>
      </c>
      <c r="AK10" s="202">
        <f t="shared" si="6"/>
        <v>0</v>
      </c>
      <c r="AL10" s="202">
        <f t="shared" si="7"/>
        <v>0</v>
      </c>
      <c r="AM10" s="203"/>
      <c r="AN10" s="17"/>
      <c r="AO10" s="201"/>
    </row>
    <row r="11" spans="1:41" s="15" customFormat="1" ht="33">
      <c r="A11" s="23">
        <v>5</v>
      </c>
      <c r="B11" s="23"/>
      <c r="C11" s="24" t="s">
        <v>620</v>
      </c>
      <c r="D11" s="25" t="s">
        <v>132</v>
      </c>
      <c r="E11" s="188"/>
      <c r="F11" s="42"/>
      <c r="G11" s="42"/>
      <c r="H11" s="42"/>
      <c r="I11" s="42"/>
      <c r="J11" s="42"/>
      <c r="K11" s="42"/>
      <c r="L11" s="42"/>
      <c r="M11" s="42"/>
      <c r="N11" s="42"/>
      <c r="O11" s="42"/>
      <c r="P11" s="42"/>
      <c r="Q11" s="42"/>
      <c r="R11" s="42"/>
      <c r="S11" s="211" t="s">
        <v>6</v>
      </c>
      <c r="T11" s="211" t="s">
        <v>6</v>
      </c>
      <c r="U11" s="42"/>
      <c r="V11" s="42"/>
      <c r="W11" s="42"/>
      <c r="X11" s="42"/>
      <c r="Y11" s="42"/>
      <c r="Z11" s="42"/>
      <c r="AA11" s="42"/>
      <c r="AB11" s="42"/>
      <c r="AC11" s="42"/>
      <c r="AD11" s="42"/>
      <c r="AE11" s="42"/>
      <c r="AF11" s="42"/>
      <c r="AG11" s="42"/>
      <c r="AH11" s="42"/>
      <c r="AI11" s="42"/>
      <c r="AJ11" s="11">
        <f t="shared" si="5"/>
        <v>2</v>
      </c>
      <c r="AK11" s="202">
        <f t="shared" si="6"/>
        <v>0</v>
      </c>
      <c r="AL11" s="202">
        <f t="shared" si="7"/>
        <v>0</v>
      </c>
      <c r="AM11" s="203"/>
      <c r="AN11" s="17"/>
      <c r="AO11" s="201"/>
    </row>
    <row r="12" spans="1:41" s="15" customFormat="1" ht="21" customHeight="1">
      <c r="A12" s="23">
        <v>6</v>
      </c>
      <c r="B12" s="23"/>
      <c r="C12" s="24" t="s">
        <v>604</v>
      </c>
      <c r="D12" s="25" t="s">
        <v>74</v>
      </c>
      <c r="E12" s="188"/>
      <c r="F12" s="42"/>
      <c r="G12" s="42"/>
      <c r="H12" s="42"/>
      <c r="I12" s="42"/>
      <c r="J12" s="42"/>
      <c r="K12" s="42"/>
      <c r="L12" s="42"/>
      <c r="M12" s="42"/>
      <c r="N12" s="42"/>
      <c r="O12" s="42"/>
      <c r="P12" s="42"/>
      <c r="Q12" s="42"/>
      <c r="R12" s="42"/>
      <c r="S12" s="34"/>
      <c r="T12" s="34"/>
      <c r="U12" s="42"/>
      <c r="V12" s="42"/>
      <c r="W12" s="42"/>
      <c r="X12" s="42"/>
      <c r="Y12" s="42"/>
      <c r="Z12" s="42"/>
      <c r="AA12" s="42"/>
      <c r="AB12" s="42"/>
      <c r="AC12" s="42"/>
      <c r="AD12" s="42"/>
      <c r="AE12" s="42"/>
      <c r="AF12" s="42"/>
      <c r="AG12" s="42"/>
      <c r="AH12" s="42"/>
      <c r="AI12" s="42"/>
      <c r="AJ12" s="11">
        <f t="shared" si="5"/>
        <v>0</v>
      </c>
      <c r="AK12" s="202">
        <f t="shared" si="6"/>
        <v>0</v>
      </c>
      <c r="AL12" s="202">
        <f t="shared" si="7"/>
        <v>0</v>
      </c>
      <c r="AM12" s="203"/>
      <c r="AN12" s="17"/>
      <c r="AO12" s="201"/>
    </row>
    <row r="13" spans="1:41" s="15" customFormat="1" ht="21" customHeight="1">
      <c r="A13" s="23">
        <v>7</v>
      </c>
      <c r="B13" s="23"/>
      <c r="C13" s="24" t="s">
        <v>605</v>
      </c>
      <c r="D13" s="25" t="s">
        <v>606</v>
      </c>
      <c r="E13" s="188"/>
      <c r="F13" s="42"/>
      <c r="G13" s="42"/>
      <c r="H13" s="42"/>
      <c r="I13" s="42"/>
      <c r="J13" s="42"/>
      <c r="K13" s="42"/>
      <c r="L13" s="42"/>
      <c r="M13" s="42"/>
      <c r="N13" s="42"/>
      <c r="O13" s="42"/>
      <c r="P13" s="42"/>
      <c r="Q13" s="42"/>
      <c r="R13" s="42"/>
      <c r="S13" s="34"/>
      <c r="T13" s="34"/>
      <c r="U13" s="42"/>
      <c r="V13" s="42"/>
      <c r="W13" s="42"/>
      <c r="X13" s="42"/>
      <c r="Y13" s="42"/>
      <c r="Z13" s="42"/>
      <c r="AA13" s="42"/>
      <c r="AB13" s="42"/>
      <c r="AC13" s="42"/>
      <c r="AD13" s="42"/>
      <c r="AE13" s="42"/>
      <c r="AF13" s="42"/>
      <c r="AG13" s="42"/>
      <c r="AH13" s="42"/>
      <c r="AI13" s="42"/>
      <c r="AJ13" s="11">
        <f t="shared" si="5"/>
        <v>0</v>
      </c>
      <c r="AK13" s="202">
        <f t="shared" si="6"/>
        <v>0</v>
      </c>
      <c r="AL13" s="202">
        <f t="shared" si="7"/>
        <v>0</v>
      </c>
      <c r="AM13" s="203"/>
      <c r="AN13" s="17"/>
      <c r="AO13" s="201"/>
    </row>
    <row r="14" spans="1:41" s="15" customFormat="1" ht="21" customHeight="1">
      <c r="A14" s="23">
        <v>8</v>
      </c>
      <c r="B14" s="23"/>
      <c r="C14" s="24" t="s">
        <v>607</v>
      </c>
      <c r="D14" s="25" t="s">
        <v>608</v>
      </c>
      <c r="E14" s="188"/>
      <c r="F14" s="42"/>
      <c r="G14" s="42"/>
      <c r="H14" s="42"/>
      <c r="I14" s="42"/>
      <c r="J14" s="42"/>
      <c r="K14" s="42"/>
      <c r="L14" s="42"/>
      <c r="M14" s="42"/>
      <c r="N14" s="42"/>
      <c r="O14" s="42"/>
      <c r="P14" s="42"/>
      <c r="Q14" s="42"/>
      <c r="R14" s="42"/>
      <c r="S14" s="211" t="s">
        <v>6</v>
      </c>
      <c r="T14" s="211" t="s">
        <v>6</v>
      </c>
      <c r="U14" s="42"/>
      <c r="V14" s="42"/>
      <c r="W14" s="42"/>
      <c r="X14" s="42"/>
      <c r="Y14" s="42"/>
      <c r="Z14" s="42"/>
      <c r="AA14" s="42"/>
      <c r="AB14" s="42"/>
      <c r="AC14" s="42"/>
      <c r="AD14" s="42"/>
      <c r="AE14" s="42"/>
      <c r="AF14" s="42"/>
      <c r="AG14" s="42"/>
      <c r="AH14" s="42"/>
      <c r="AI14" s="42"/>
      <c r="AJ14" s="11">
        <f t="shared" si="5"/>
        <v>2</v>
      </c>
      <c r="AK14" s="202">
        <f t="shared" si="6"/>
        <v>0</v>
      </c>
      <c r="AL14" s="202">
        <f t="shared" si="7"/>
        <v>0</v>
      </c>
      <c r="AM14" s="203"/>
      <c r="AN14" s="17"/>
      <c r="AO14" s="201"/>
    </row>
    <row r="15" spans="1:41" s="15" customFormat="1" ht="21" customHeight="1">
      <c r="A15" s="23">
        <v>9</v>
      </c>
      <c r="B15" s="23"/>
      <c r="C15" s="24" t="s">
        <v>128</v>
      </c>
      <c r="D15" s="25" t="s">
        <v>12</v>
      </c>
      <c r="E15" s="188"/>
      <c r="F15" s="42"/>
      <c r="G15" s="42"/>
      <c r="H15" s="42"/>
      <c r="I15" s="42"/>
      <c r="J15" s="42"/>
      <c r="K15" s="42"/>
      <c r="L15" s="42"/>
      <c r="M15" s="42"/>
      <c r="N15" s="42"/>
      <c r="O15" s="42"/>
      <c r="P15" s="42"/>
      <c r="Q15" s="42"/>
      <c r="R15" s="42"/>
      <c r="S15" s="211" t="s">
        <v>6</v>
      </c>
      <c r="T15" s="211" t="s">
        <v>6</v>
      </c>
      <c r="U15" s="42"/>
      <c r="V15" s="42"/>
      <c r="W15" s="42"/>
      <c r="X15" s="42"/>
      <c r="Y15" s="42"/>
      <c r="Z15" s="42"/>
      <c r="AA15" s="42"/>
      <c r="AB15" s="42"/>
      <c r="AC15" s="42"/>
      <c r="AD15" s="42"/>
      <c r="AE15" s="42"/>
      <c r="AF15" s="42"/>
      <c r="AG15" s="42"/>
      <c r="AH15" s="42"/>
      <c r="AI15" s="42"/>
      <c r="AJ15" s="11">
        <f t="shared" si="5"/>
        <v>2</v>
      </c>
      <c r="AK15" s="202">
        <f t="shared" si="6"/>
        <v>0</v>
      </c>
      <c r="AL15" s="202">
        <f t="shared" si="7"/>
        <v>0</v>
      </c>
      <c r="AM15" s="203"/>
      <c r="AN15" s="17"/>
      <c r="AO15" s="201"/>
    </row>
    <row r="16" spans="1:41" s="15" customFormat="1" ht="21" customHeight="1">
      <c r="A16" s="23">
        <v>10</v>
      </c>
      <c r="B16" s="23"/>
      <c r="C16" s="24" t="s">
        <v>141</v>
      </c>
      <c r="D16" s="25" t="s">
        <v>12</v>
      </c>
      <c r="E16" s="188"/>
      <c r="F16" s="42"/>
      <c r="G16" s="42"/>
      <c r="H16" s="42"/>
      <c r="I16" s="42"/>
      <c r="J16" s="42"/>
      <c r="K16" s="42"/>
      <c r="L16" s="42"/>
      <c r="M16" s="42"/>
      <c r="N16" s="42"/>
      <c r="O16" s="42"/>
      <c r="P16" s="42"/>
      <c r="Q16" s="42"/>
      <c r="R16" s="42"/>
      <c r="S16" s="211" t="s">
        <v>6</v>
      </c>
      <c r="T16" s="211" t="s">
        <v>6</v>
      </c>
      <c r="U16" s="42"/>
      <c r="V16" s="42"/>
      <c r="W16" s="42"/>
      <c r="X16" s="42"/>
      <c r="Y16" s="42"/>
      <c r="Z16" s="42"/>
      <c r="AA16" s="42"/>
      <c r="AB16" s="42"/>
      <c r="AC16" s="42"/>
      <c r="AD16" s="42"/>
      <c r="AE16" s="42"/>
      <c r="AF16" s="42"/>
      <c r="AG16" s="42"/>
      <c r="AH16" s="42"/>
      <c r="AI16" s="42"/>
      <c r="AJ16" s="11">
        <f t="shared" si="5"/>
        <v>2</v>
      </c>
      <c r="AK16" s="202">
        <f t="shared" si="6"/>
        <v>0</v>
      </c>
      <c r="AL16" s="202">
        <f t="shared" si="7"/>
        <v>0</v>
      </c>
      <c r="AM16" s="203"/>
      <c r="AN16" s="17"/>
      <c r="AO16" s="201"/>
    </row>
    <row r="17" spans="1:41" s="15" customFormat="1" ht="21" customHeight="1">
      <c r="A17" s="23">
        <v>11</v>
      </c>
      <c r="B17" s="23"/>
      <c r="C17" s="24" t="s">
        <v>609</v>
      </c>
      <c r="D17" s="25" t="s">
        <v>12</v>
      </c>
      <c r="E17" s="188"/>
      <c r="F17" s="42"/>
      <c r="G17" s="42"/>
      <c r="H17" s="42"/>
      <c r="I17" s="42"/>
      <c r="J17" s="42"/>
      <c r="K17" s="42"/>
      <c r="L17" s="42"/>
      <c r="M17" s="42"/>
      <c r="N17" s="42"/>
      <c r="O17" s="42"/>
      <c r="P17" s="42"/>
      <c r="Q17" s="42"/>
      <c r="R17" s="42"/>
      <c r="S17" s="211"/>
      <c r="T17" s="211" t="s">
        <v>6</v>
      </c>
      <c r="U17" s="42"/>
      <c r="V17" s="42"/>
      <c r="W17" s="42"/>
      <c r="X17" s="42"/>
      <c r="Y17" s="42"/>
      <c r="Z17" s="42"/>
      <c r="AA17" s="42"/>
      <c r="AB17" s="42"/>
      <c r="AC17" s="42"/>
      <c r="AD17" s="42"/>
      <c r="AE17" s="42"/>
      <c r="AF17" s="42"/>
      <c r="AG17" s="42"/>
      <c r="AH17" s="42"/>
      <c r="AI17" s="42"/>
      <c r="AJ17" s="11">
        <f t="shared" si="5"/>
        <v>1</v>
      </c>
      <c r="AK17" s="202">
        <f t="shared" si="6"/>
        <v>0</v>
      </c>
      <c r="AL17" s="202">
        <f t="shared" si="7"/>
        <v>0</v>
      </c>
      <c r="AM17" s="203"/>
      <c r="AN17" s="17"/>
      <c r="AO17" s="201"/>
    </row>
    <row r="18" spans="1:41" s="15" customFormat="1" ht="21" customHeight="1">
      <c r="A18" s="23">
        <v>12</v>
      </c>
      <c r="B18" s="23"/>
      <c r="C18" s="24" t="s">
        <v>610</v>
      </c>
      <c r="D18" s="25" t="s">
        <v>611</v>
      </c>
      <c r="E18" s="188"/>
      <c r="F18" s="42"/>
      <c r="G18" s="42"/>
      <c r="H18" s="42"/>
      <c r="I18" s="42"/>
      <c r="J18" s="42"/>
      <c r="K18" s="42"/>
      <c r="L18" s="42"/>
      <c r="M18" s="42"/>
      <c r="N18" s="42"/>
      <c r="O18" s="42"/>
      <c r="P18" s="42"/>
      <c r="Q18" s="42"/>
      <c r="R18" s="42"/>
      <c r="S18" s="34"/>
      <c r="T18" s="34"/>
      <c r="U18" s="42"/>
      <c r="V18" s="42"/>
      <c r="W18" s="42"/>
      <c r="X18" s="42"/>
      <c r="Y18" s="42"/>
      <c r="Z18" s="42"/>
      <c r="AA18" s="42"/>
      <c r="AB18" s="42"/>
      <c r="AC18" s="42"/>
      <c r="AD18" s="42"/>
      <c r="AE18" s="42"/>
      <c r="AF18" s="42"/>
      <c r="AG18" s="42"/>
      <c r="AH18" s="42"/>
      <c r="AI18" s="42"/>
      <c r="AJ18" s="11">
        <f t="shared" si="5"/>
        <v>0</v>
      </c>
      <c r="AK18" s="202">
        <f t="shared" si="6"/>
        <v>0</v>
      </c>
      <c r="AL18" s="202">
        <f t="shared" si="7"/>
        <v>0</v>
      </c>
      <c r="AM18" s="203"/>
      <c r="AN18" s="17"/>
      <c r="AO18" s="201"/>
    </row>
    <row r="19" spans="1:41" s="15" customFormat="1" ht="33">
      <c r="A19" s="23">
        <v>13</v>
      </c>
      <c r="B19" s="23"/>
      <c r="C19" s="24" t="s">
        <v>613</v>
      </c>
      <c r="D19" s="25" t="s">
        <v>25</v>
      </c>
      <c r="E19" s="188"/>
      <c r="F19" s="42"/>
      <c r="G19" s="42"/>
      <c r="H19" s="42"/>
      <c r="I19" s="42"/>
      <c r="J19" s="42"/>
      <c r="K19" s="42"/>
      <c r="L19" s="42"/>
      <c r="M19" s="42"/>
      <c r="N19" s="42"/>
      <c r="O19" s="42"/>
      <c r="P19" s="42"/>
      <c r="Q19" s="42"/>
      <c r="R19" s="42"/>
      <c r="S19" s="211" t="s">
        <v>6</v>
      </c>
      <c r="T19" s="211" t="s">
        <v>6</v>
      </c>
      <c r="U19" s="42"/>
      <c r="V19" s="42"/>
      <c r="W19" s="42"/>
      <c r="X19" s="42"/>
      <c r="Y19" s="42"/>
      <c r="Z19" s="42"/>
      <c r="AA19" s="42"/>
      <c r="AB19" s="42"/>
      <c r="AC19" s="42"/>
      <c r="AD19" s="42"/>
      <c r="AE19" s="42"/>
      <c r="AF19" s="42"/>
      <c r="AG19" s="42"/>
      <c r="AH19" s="42"/>
      <c r="AI19" s="42"/>
      <c r="AJ19" s="11">
        <f t="shared" si="5"/>
        <v>2</v>
      </c>
      <c r="AK19" s="202">
        <f t="shared" si="6"/>
        <v>0</v>
      </c>
      <c r="AL19" s="202">
        <f t="shared" si="7"/>
        <v>0</v>
      </c>
      <c r="AM19" s="203"/>
      <c r="AN19" s="17"/>
      <c r="AO19" s="201"/>
    </row>
    <row r="20" spans="1:41" s="15" customFormat="1" ht="21" customHeight="1">
      <c r="A20" s="23">
        <v>14</v>
      </c>
      <c r="B20" s="23"/>
      <c r="C20" s="24" t="s">
        <v>574</v>
      </c>
      <c r="D20" s="25" t="s">
        <v>25</v>
      </c>
      <c r="E20" s="188"/>
      <c r="F20" s="42"/>
      <c r="G20" s="42"/>
      <c r="H20" s="42"/>
      <c r="I20" s="42"/>
      <c r="J20" s="42"/>
      <c r="K20" s="42"/>
      <c r="L20" s="42"/>
      <c r="M20" s="42"/>
      <c r="N20" s="42"/>
      <c r="O20" s="42"/>
      <c r="P20" s="42"/>
      <c r="Q20" s="42"/>
      <c r="R20" s="42"/>
      <c r="S20" s="211" t="s">
        <v>6</v>
      </c>
      <c r="T20" s="211" t="s">
        <v>6</v>
      </c>
      <c r="U20" s="42"/>
      <c r="V20" s="42"/>
      <c r="W20" s="42"/>
      <c r="X20" s="42"/>
      <c r="Y20" s="42"/>
      <c r="Z20" s="42"/>
      <c r="AA20" s="42"/>
      <c r="AB20" s="42"/>
      <c r="AC20" s="42"/>
      <c r="AD20" s="42"/>
      <c r="AE20" s="42"/>
      <c r="AF20" s="42"/>
      <c r="AG20" s="42"/>
      <c r="AH20" s="42"/>
      <c r="AI20" s="42"/>
      <c r="AJ20" s="11">
        <f t="shared" si="5"/>
        <v>2</v>
      </c>
      <c r="AK20" s="202">
        <f t="shared" si="6"/>
        <v>0</v>
      </c>
      <c r="AL20" s="202">
        <f t="shared" si="7"/>
        <v>0</v>
      </c>
      <c r="AM20" s="203"/>
      <c r="AN20" s="17"/>
      <c r="AO20" s="201"/>
    </row>
    <row r="21" spans="1:41" s="15" customFormat="1" ht="21" customHeight="1">
      <c r="A21" s="23">
        <v>15</v>
      </c>
      <c r="B21" s="23"/>
      <c r="C21" s="24" t="s">
        <v>575</v>
      </c>
      <c r="D21" s="25" t="s">
        <v>42</v>
      </c>
      <c r="E21" s="188"/>
      <c r="F21" s="42"/>
      <c r="G21" s="42"/>
      <c r="H21" s="42"/>
      <c r="I21" s="42"/>
      <c r="J21" s="42"/>
      <c r="K21" s="42"/>
      <c r="L21" s="42"/>
      <c r="M21" s="42"/>
      <c r="N21" s="42"/>
      <c r="O21" s="42"/>
      <c r="P21" s="42"/>
      <c r="Q21" s="42"/>
      <c r="R21" s="42"/>
      <c r="S21" s="211" t="s">
        <v>6</v>
      </c>
      <c r="T21" s="211" t="s">
        <v>6</v>
      </c>
      <c r="U21" s="42"/>
      <c r="V21" s="42"/>
      <c r="W21" s="42"/>
      <c r="X21" s="42"/>
      <c r="Y21" s="42"/>
      <c r="Z21" s="42"/>
      <c r="AA21" s="42"/>
      <c r="AB21" s="42"/>
      <c r="AC21" s="42"/>
      <c r="AD21" s="42"/>
      <c r="AE21" s="42"/>
      <c r="AF21" s="42"/>
      <c r="AG21" s="42"/>
      <c r="AH21" s="42"/>
      <c r="AI21" s="42"/>
      <c r="AJ21" s="11">
        <f t="shared" si="5"/>
        <v>2</v>
      </c>
      <c r="AK21" s="202">
        <f t="shared" si="6"/>
        <v>0</v>
      </c>
      <c r="AL21" s="202">
        <f t="shared" si="7"/>
        <v>0</v>
      </c>
      <c r="AM21" s="203"/>
      <c r="AN21" s="17"/>
      <c r="AO21" s="201"/>
    </row>
    <row r="22" spans="1:41" s="15" customFormat="1" ht="21" customHeight="1">
      <c r="A22" s="23">
        <v>16</v>
      </c>
      <c r="B22" s="23"/>
      <c r="C22" s="24" t="s">
        <v>614</v>
      </c>
      <c r="D22" s="25" t="s">
        <v>42</v>
      </c>
      <c r="E22" s="188"/>
      <c r="F22" s="42"/>
      <c r="G22" s="42"/>
      <c r="H22" s="42"/>
      <c r="I22" s="42"/>
      <c r="J22" s="42"/>
      <c r="K22" s="42"/>
      <c r="L22" s="42"/>
      <c r="M22" s="42"/>
      <c r="N22" s="42"/>
      <c r="O22" s="42"/>
      <c r="P22" s="42"/>
      <c r="Q22" s="42"/>
      <c r="R22" s="42"/>
      <c r="S22" s="211" t="s">
        <v>6</v>
      </c>
      <c r="T22" s="211" t="s">
        <v>6</v>
      </c>
      <c r="U22" s="42"/>
      <c r="V22" s="42"/>
      <c r="W22" s="42"/>
      <c r="X22" s="42"/>
      <c r="Y22" s="42"/>
      <c r="Z22" s="42"/>
      <c r="AA22" s="42"/>
      <c r="AB22" s="42"/>
      <c r="AC22" s="42"/>
      <c r="AD22" s="42"/>
      <c r="AE22" s="42"/>
      <c r="AF22" s="42"/>
      <c r="AG22" s="42"/>
      <c r="AH22" s="42"/>
      <c r="AI22" s="42"/>
      <c r="AJ22" s="11">
        <f t="shared" si="5"/>
        <v>2</v>
      </c>
      <c r="AK22" s="202">
        <f t="shared" si="6"/>
        <v>0</v>
      </c>
      <c r="AL22" s="202">
        <f t="shared" si="7"/>
        <v>0</v>
      </c>
      <c r="AM22" s="203"/>
      <c r="AN22" s="17"/>
      <c r="AO22" s="201"/>
    </row>
    <row r="23" spans="1:41" s="15" customFormat="1" ht="33">
      <c r="A23" s="23">
        <v>17</v>
      </c>
      <c r="B23" s="23"/>
      <c r="C23" s="24" t="s">
        <v>615</v>
      </c>
      <c r="D23" s="25" t="s">
        <v>576</v>
      </c>
      <c r="E23" s="188"/>
      <c r="F23" s="42"/>
      <c r="G23" s="42"/>
      <c r="H23" s="42"/>
      <c r="I23" s="42"/>
      <c r="J23" s="42"/>
      <c r="K23" s="42"/>
      <c r="L23" s="42"/>
      <c r="M23" s="42"/>
      <c r="N23" s="42"/>
      <c r="O23" s="42"/>
      <c r="P23" s="42"/>
      <c r="Q23" s="42"/>
      <c r="R23" s="42"/>
      <c r="S23" s="34"/>
      <c r="T23" s="34"/>
      <c r="U23" s="42"/>
      <c r="V23" s="42"/>
      <c r="W23" s="42"/>
      <c r="X23" s="42"/>
      <c r="Y23" s="42"/>
      <c r="Z23" s="42"/>
      <c r="AA23" s="42"/>
      <c r="AB23" s="42"/>
      <c r="AC23" s="42"/>
      <c r="AD23" s="42"/>
      <c r="AE23" s="42"/>
      <c r="AF23" s="42"/>
      <c r="AG23" s="42"/>
      <c r="AH23" s="42"/>
      <c r="AI23" s="42"/>
      <c r="AJ23" s="11">
        <f t="shared" si="5"/>
        <v>0</v>
      </c>
      <c r="AK23" s="202">
        <f t="shared" si="6"/>
        <v>0</v>
      </c>
      <c r="AL23" s="202">
        <f t="shared" si="7"/>
        <v>0</v>
      </c>
      <c r="AM23" s="203"/>
      <c r="AN23" s="17"/>
      <c r="AO23" s="201"/>
    </row>
    <row r="24" spans="1:41" s="15" customFormat="1" ht="21" customHeight="1">
      <c r="A24" s="23">
        <v>18</v>
      </c>
      <c r="B24" s="23"/>
      <c r="C24" s="24" t="s">
        <v>616</v>
      </c>
      <c r="D24" s="25" t="s">
        <v>68</v>
      </c>
      <c r="E24" s="188"/>
      <c r="F24" s="42"/>
      <c r="G24" s="42"/>
      <c r="H24" s="42"/>
      <c r="I24" s="42"/>
      <c r="J24" s="42"/>
      <c r="K24" s="42"/>
      <c r="L24" s="42"/>
      <c r="M24" s="42"/>
      <c r="N24" s="42"/>
      <c r="O24" s="42"/>
      <c r="P24" s="42"/>
      <c r="Q24" s="42"/>
      <c r="R24" s="42"/>
      <c r="S24" s="211" t="s">
        <v>6</v>
      </c>
      <c r="T24" s="211" t="s">
        <v>6</v>
      </c>
      <c r="U24" s="42"/>
      <c r="V24" s="42"/>
      <c r="W24" s="42"/>
      <c r="X24" s="42"/>
      <c r="Y24" s="42"/>
      <c r="Z24" s="42"/>
      <c r="AA24" s="42"/>
      <c r="AB24" s="42"/>
      <c r="AC24" s="42"/>
      <c r="AD24" s="42"/>
      <c r="AE24" s="42"/>
      <c r="AF24" s="42"/>
      <c r="AG24" s="42"/>
      <c r="AH24" s="42"/>
      <c r="AI24" s="42"/>
      <c r="AJ24" s="11">
        <f t="shared" si="5"/>
        <v>2</v>
      </c>
      <c r="AK24" s="202">
        <f t="shared" si="6"/>
        <v>0</v>
      </c>
      <c r="AL24" s="202">
        <f t="shared" si="7"/>
        <v>0</v>
      </c>
      <c r="AM24" s="203"/>
      <c r="AN24" s="17"/>
      <c r="AO24" s="201"/>
    </row>
    <row r="25" spans="1:41" s="15" customFormat="1" ht="21" customHeight="1">
      <c r="A25" s="23">
        <v>19</v>
      </c>
      <c r="B25" s="23"/>
      <c r="C25" s="24" t="s">
        <v>617</v>
      </c>
      <c r="D25" s="25" t="s">
        <v>68</v>
      </c>
      <c r="E25" s="188"/>
      <c r="F25" s="42"/>
      <c r="G25" s="42"/>
      <c r="H25" s="42"/>
      <c r="I25" s="42"/>
      <c r="J25" s="42"/>
      <c r="K25" s="42"/>
      <c r="L25" s="42"/>
      <c r="M25" s="42"/>
      <c r="N25" s="42"/>
      <c r="O25" s="42"/>
      <c r="P25" s="42"/>
      <c r="Q25" s="42"/>
      <c r="R25" s="42"/>
      <c r="S25" s="211" t="s">
        <v>6</v>
      </c>
      <c r="T25" s="211" t="s">
        <v>6</v>
      </c>
      <c r="U25" s="42"/>
      <c r="V25" s="42"/>
      <c r="W25" s="42"/>
      <c r="X25" s="42"/>
      <c r="Y25" s="42"/>
      <c r="Z25" s="42"/>
      <c r="AA25" s="42"/>
      <c r="AB25" s="42"/>
      <c r="AC25" s="42"/>
      <c r="AD25" s="42"/>
      <c r="AE25" s="42"/>
      <c r="AF25" s="42"/>
      <c r="AG25" s="42"/>
      <c r="AH25" s="42"/>
      <c r="AI25" s="42"/>
      <c r="AJ25" s="11">
        <f t="shared" si="5"/>
        <v>2</v>
      </c>
      <c r="AK25" s="202">
        <f t="shared" si="6"/>
        <v>0</v>
      </c>
      <c r="AL25" s="202">
        <f t="shared" si="7"/>
        <v>0</v>
      </c>
      <c r="AM25" s="203"/>
      <c r="AN25" s="17"/>
      <c r="AO25" s="201"/>
    </row>
    <row r="26" spans="1:41" s="15" customFormat="1" ht="21" customHeight="1">
      <c r="A26" s="23">
        <v>20</v>
      </c>
      <c r="B26" s="23"/>
      <c r="C26" s="24" t="s">
        <v>618</v>
      </c>
      <c r="D26" s="25" t="s">
        <v>68</v>
      </c>
      <c r="E26" s="188"/>
      <c r="F26" s="42"/>
      <c r="G26" s="42"/>
      <c r="H26" s="42"/>
      <c r="I26" s="42"/>
      <c r="J26" s="42"/>
      <c r="K26" s="42"/>
      <c r="L26" s="42"/>
      <c r="M26" s="42"/>
      <c r="N26" s="42"/>
      <c r="O26" s="42"/>
      <c r="P26" s="42"/>
      <c r="Q26" s="42"/>
      <c r="R26" s="42"/>
      <c r="S26" s="211" t="s">
        <v>6</v>
      </c>
      <c r="T26" s="211" t="s">
        <v>6</v>
      </c>
      <c r="U26" s="42"/>
      <c r="V26" s="42"/>
      <c r="W26" s="42"/>
      <c r="X26" s="42"/>
      <c r="Y26" s="42"/>
      <c r="Z26" s="42"/>
      <c r="AA26" s="42"/>
      <c r="AB26" s="42"/>
      <c r="AC26" s="42"/>
      <c r="AD26" s="42"/>
      <c r="AE26" s="42"/>
      <c r="AF26" s="42"/>
      <c r="AG26" s="42"/>
      <c r="AH26" s="42"/>
      <c r="AI26" s="42"/>
      <c r="AJ26" s="11">
        <f t="shared" si="5"/>
        <v>2</v>
      </c>
      <c r="AK26" s="202">
        <f t="shared" si="6"/>
        <v>0</v>
      </c>
      <c r="AL26" s="202">
        <f t="shared" si="7"/>
        <v>0</v>
      </c>
      <c r="AM26" s="203"/>
      <c r="AN26" s="17"/>
      <c r="AO26" s="201"/>
    </row>
    <row r="27" spans="1:41" s="15" customFormat="1" ht="21" customHeight="1">
      <c r="A27" s="23">
        <v>21</v>
      </c>
      <c r="B27" s="23"/>
      <c r="C27" s="24" t="s">
        <v>356</v>
      </c>
      <c r="D27" s="25" t="s">
        <v>68</v>
      </c>
      <c r="E27" s="188"/>
      <c r="F27" s="42"/>
      <c r="G27" s="42"/>
      <c r="H27" s="42"/>
      <c r="I27" s="42"/>
      <c r="J27" s="42"/>
      <c r="K27" s="42"/>
      <c r="L27" s="42"/>
      <c r="M27" s="42"/>
      <c r="N27" s="42"/>
      <c r="O27" s="42"/>
      <c r="P27" s="42"/>
      <c r="Q27" s="42"/>
      <c r="R27" s="42"/>
      <c r="S27" s="211" t="s">
        <v>6</v>
      </c>
      <c r="T27" s="211" t="s">
        <v>6</v>
      </c>
      <c r="U27" s="42"/>
      <c r="V27" s="42"/>
      <c r="W27" s="42"/>
      <c r="X27" s="42"/>
      <c r="Y27" s="42"/>
      <c r="Z27" s="42"/>
      <c r="AA27" s="42"/>
      <c r="AB27" s="42"/>
      <c r="AC27" s="42"/>
      <c r="AD27" s="42"/>
      <c r="AE27" s="42"/>
      <c r="AF27" s="42"/>
      <c r="AG27" s="42"/>
      <c r="AH27" s="42"/>
      <c r="AI27" s="42"/>
      <c r="AJ27" s="11">
        <f t="shared" si="5"/>
        <v>2</v>
      </c>
      <c r="AK27" s="202">
        <f t="shared" si="6"/>
        <v>0</v>
      </c>
      <c r="AL27" s="202">
        <f t="shared" si="7"/>
        <v>0</v>
      </c>
      <c r="AM27" s="203"/>
      <c r="AN27" s="17"/>
      <c r="AO27" s="201"/>
    </row>
    <row r="28" spans="1:41" s="15" customFormat="1" ht="21" customHeight="1">
      <c r="A28" s="23">
        <v>22</v>
      </c>
      <c r="B28" s="23"/>
      <c r="C28" s="24" t="s">
        <v>619</v>
      </c>
      <c r="D28" s="25" t="s">
        <v>69</v>
      </c>
      <c r="E28" s="188"/>
      <c r="F28" s="42"/>
      <c r="G28" s="42"/>
      <c r="H28" s="42"/>
      <c r="I28" s="42"/>
      <c r="J28" s="42"/>
      <c r="K28" s="42"/>
      <c r="L28" s="42"/>
      <c r="M28" s="42"/>
      <c r="N28" s="42"/>
      <c r="O28" s="42"/>
      <c r="P28" s="42"/>
      <c r="Q28" s="42"/>
      <c r="R28" s="42"/>
      <c r="S28" s="211" t="s">
        <v>6</v>
      </c>
      <c r="T28" s="211" t="s">
        <v>6</v>
      </c>
      <c r="U28" s="42"/>
      <c r="V28" s="42"/>
      <c r="W28" s="42"/>
      <c r="X28" s="42"/>
      <c r="Y28" s="42"/>
      <c r="Z28" s="42"/>
      <c r="AA28" s="42"/>
      <c r="AB28" s="42"/>
      <c r="AC28" s="42"/>
      <c r="AD28" s="42"/>
      <c r="AE28" s="42"/>
      <c r="AF28" s="42"/>
      <c r="AG28" s="42"/>
      <c r="AH28" s="42"/>
      <c r="AI28" s="42"/>
      <c r="AJ28" s="11">
        <f t="shared" si="5"/>
        <v>2</v>
      </c>
      <c r="AK28" s="202">
        <f t="shared" si="6"/>
        <v>0</v>
      </c>
      <c r="AL28" s="202">
        <f t="shared" si="7"/>
        <v>0</v>
      </c>
      <c r="AM28" s="203"/>
      <c r="AN28" s="17"/>
      <c r="AO28" s="201"/>
    </row>
    <row r="29" spans="1:41" s="15" customFormat="1" ht="21" customHeight="1">
      <c r="A29" s="23">
        <v>23</v>
      </c>
      <c r="B29" s="23"/>
      <c r="C29" s="24" t="s">
        <v>600</v>
      </c>
      <c r="D29" s="25" t="s">
        <v>70</v>
      </c>
      <c r="E29" s="188"/>
      <c r="F29" s="42"/>
      <c r="G29" s="42"/>
      <c r="H29" s="42"/>
      <c r="I29" s="42"/>
      <c r="J29" s="42"/>
      <c r="K29" s="42"/>
      <c r="L29" s="42"/>
      <c r="M29" s="42"/>
      <c r="N29" s="42"/>
      <c r="O29" s="42"/>
      <c r="P29" s="42"/>
      <c r="Q29" s="42"/>
      <c r="R29" s="42"/>
      <c r="S29" s="211" t="s">
        <v>6</v>
      </c>
      <c r="T29" s="211" t="s">
        <v>6</v>
      </c>
      <c r="U29" s="42"/>
      <c r="V29" s="42"/>
      <c r="W29" s="42"/>
      <c r="X29" s="42"/>
      <c r="Y29" s="42"/>
      <c r="Z29" s="42"/>
      <c r="AA29" s="42"/>
      <c r="AB29" s="42"/>
      <c r="AC29" s="42"/>
      <c r="AD29" s="42"/>
      <c r="AE29" s="42"/>
      <c r="AF29" s="42"/>
      <c r="AG29" s="42"/>
      <c r="AH29" s="42"/>
      <c r="AI29" s="42"/>
      <c r="AJ29" s="11">
        <f t="shared" si="5"/>
        <v>2</v>
      </c>
      <c r="AK29" s="202">
        <f t="shared" si="6"/>
        <v>0</v>
      </c>
      <c r="AL29" s="202">
        <f t="shared" si="7"/>
        <v>0</v>
      </c>
      <c r="AM29" s="203"/>
      <c r="AN29" s="17"/>
      <c r="AO29" s="201"/>
    </row>
    <row r="30" spans="1:41" s="15" customFormat="1" ht="21" customHeight="1">
      <c r="A30" s="23">
        <v>24</v>
      </c>
      <c r="B30" s="23"/>
      <c r="C30" s="24" t="s">
        <v>889</v>
      </c>
      <c r="D30" s="25" t="s">
        <v>144</v>
      </c>
      <c r="E30" s="188"/>
      <c r="F30" s="42"/>
      <c r="G30" s="42"/>
      <c r="H30" s="42"/>
      <c r="I30" s="42"/>
      <c r="J30" s="42"/>
      <c r="K30" s="42"/>
      <c r="L30" s="42"/>
      <c r="M30" s="42"/>
      <c r="N30" s="42"/>
      <c r="O30" s="42"/>
      <c r="P30" s="42"/>
      <c r="Q30" s="42"/>
      <c r="R30" s="42"/>
      <c r="S30" s="211" t="s">
        <v>6</v>
      </c>
      <c r="T30" s="211" t="s">
        <v>6</v>
      </c>
      <c r="U30" s="42"/>
      <c r="V30" s="42"/>
      <c r="W30" s="42"/>
      <c r="X30" s="42"/>
      <c r="Y30" s="42"/>
      <c r="Z30" s="42"/>
      <c r="AA30" s="42"/>
      <c r="AB30" s="42"/>
      <c r="AC30" s="42"/>
      <c r="AD30" s="42"/>
      <c r="AE30" s="42"/>
      <c r="AF30" s="42"/>
      <c r="AG30" s="42"/>
      <c r="AH30" s="42"/>
      <c r="AI30" s="42"/>
      <c r="AJ30" s="11">
        <f t="shared" si="5"/>
        <v>2</v>
      </c>
      <c r="AK30" s="202">
        <f t="shared" si="6"/>
        <v>0</v>
      </c>
      <c r="AL30" s="202">
        <f t="shared" si="7"/>
        <v>0</v>
      </c>
      <c r="AM30" s="203"/>
      <c r="AN30" s="17"/>
      <c r="AO30" s="201"/>
    </row>
    <row r="31" spans="1:41" s="15" customFormat="1" ht="21" customHeight="1">
      <c r="A31" s="23">
        <v>25</v>
      </c>
      <c r="B31" s="23"/>
      <c r="C31" s="24" t="s">
        <v>621</v>
      </c>
      <c r="D31" s="25" t="s">
        <v>117</v>
      </c>
      <c r="E31" s="188"/>
      <c r="F31" s="42"/>
      <c r="G31" s="42"/>
      <c r="H31" s="42"/>
      <c r="I31" s="42"/>
      <c r="J31" s="42"/>
      <c r="K31" s="42"/>
      <c r="L31" s="42"/>
      <c r="M31" s="42"/>
      <c r="N31" s="42"/>
      <c r="O31" s="42"/>
      <c r="P31" s="42"/>
      <c r="Q31" s="42"/>
      <c r="R31" s="42"/>
      <c r="S31" s="211" t="s">
        <v>6</v>
      </c>
      <c r="T31" s="211" t="s">
        <v>6</v>
      </c>
      <c r="U31" s="42"/>
      <c r="V31" s="42"/>
      <c r="W31" s="42"/>
      <c r="X31" s="42"/>
      <c r="Y31" s="42"/>
      <c r="Z31" s="42"/>
      <c r="AA31" s="42"/>
      <c r="AB31" s="42"/>
      <c r="AC31" s="42"/>
      <c r="AD31" s="42"/>
      <c r="AE31" s="42"/>
      <c r="AF31" s="42"/>
      <c r="AG31" s="42"/>
      <c r="AH31" s="42"/>
      <c r="AI31" s="42"/>
      <c r="AJ31" s="11">
        <f t="shared" si="5"/>
        <v>2</v>
      </c>
      <c r="AK31" s="202">
        <f t="shared" si="6"/>
        <v>0</v>
      </c>
      <c r="AL31" s="202">
        <f t="shared" si="7"/>
        <v>0</v>
      </c>
      <c r="AM31" s="203"/>
      <c r="AN31" s="17"/>
      <c r="AO31" s="201"/>
    </row>
    <row r="32" spans="1:41" s="15" customFormat="1" ht="21" customHeight="1">
      <c r="A32" s="23">
        <v>26</v>
      </c>
      <c r="B32" s="23"/>
      <c r="C32" s="24" t="s">
        <v>592</v>
      </c>
      <c r="D32" s="25" t="s">
        <v>109</v>
      </c>
      <c r="E32" s="188"/>
      <c r="F32" s="42"/>
      <c r="G32" s="42"/>
      <c r="H32" s="42"/>
      <c r="I32" s="42"/>
      <c r="J32" s="42"/>
      <c r="K32" s="42"/>
      <c r="L32" s="42"/>
      <c r="M32" s="42"/>
      <c r="N32" s="42"/>
      <c r="O32" s="42"/>
      <c r="P32" s="42"/>
      <c r="Q32" s="42"/>
      <c r="R32" s="42"/>
      <c r="S32" s="34"/>
      <c r="T32" s="34"/>
      <c r="U32" s="42"/>
      <c r="V32" s="42"/>
      <c r="W32" s="42"/>
      <c r="X32" s="42"/>
      <c r="Y32" s="42"/>
      <c r="Z32" s="42"/>
      <c r="AA32" s="42"/>
      <c r="AB32" s="42"/>
      <c r="AC32" s="42"/>
      <c r="AD32" s="42"/>
      <c r="AE32" s="42"/>
      <c r="AF32" s="42"/>
      <c r="AG32" s="42"/>
      <c r="AH32" s="42"/>
      <c r="AI32" s="42"/>
      <c r="AJ32" s="11">
        <f t="shared" si="5"/>
        <v>0</v>
      </c>
      <c r="AK32" s="202">
        <f t="shared" si="6"/>
        <v>0</v>
      </c>
      <c r="AL32" s="202">
        <f t="shared" si="7"/>
        <v>0</v>
      </c>
      <c r="AM32" s="203"/>
      <c r="AN32" s="17"/>
      <c r="AO32" s="201"/>
    </row>
    <row r="33" spans="1:41" s="15" customFormat="1" ht="21" customHeight="1">
      <c r="A33" s="23">
        <v>27</v>
      </c>
      <c r="B33" s="23"/>
      <c r="C33" s="24" t="s">
        <v>594</v>
      </c>
      <c r="D33" s="25" t="s">
        <v>136</v>
      </c>
      <c r="E33" s="188"/>
      <c r="F33" s="42"/>
      <c r="G33" s="42"/>
      <c r="H33" s="42"/>
      <c r="I33" s="42"/>
      <c r="J33" s="42"/>
      <c r="K33" s="42"/>
      <c r="L33" s="42"/>
      <c r="M33" s="42"/>
      <c r="N33" s="42"/>
      <c r="O33" s="42"/>
      <c r="P33" s="42"/>
      <c r="Q33" s="42"/>
      <c r="R33" s="42"/>
      <c r="S33" s="34"/>
      <c r="T33" s="34"/>
      <c r="U33" s="42"/>
      <c r="V33" s="42"/>
      <c r="W33" s="42"/>
      <c r="X33" s="42"/>
      <c r="Y33" s="42"/>
      <c r="Z33" s="42"/>
      <c r="AA33" s="42"/>
      <c r="AB33" s="42"/>
      <c r="AC33" s="42"/>
      <c r="AD33" s="42"/>
      <c r="AE33" s="42"/>
      <c r="AF33" s="42"/>
      <c r="AG33" s="42"/>
      <c r="AH33" s="42"/>
      <c r="AI33" s="42"/>
      <c r="AJ33" s="11">
        <f t="shared" si="5"/>
        <v>0</v>
      </c>
      <c r="AK33" s="202">
        <f t="shared" si="6"/>
        <v>0</v>
      </c>
      <c r="AL33" s="202">
        <f t="shared" si="7"/>
        <v>0</v>
      </c>
      <c r="AM33" s="203"/>
      <c r="AN33" s="17"/>
      <c r="AO33" s="201"/>
    </row>
    <row r="34" spans="1:41" s="15" customFormat="1" ht="21" customHeight="1">
      <c r="A34" s="23">
        <v>28</v>
      </c>
      <c r="B34" s="23"/>
      <c r="C34" s="24" t="s">
        <v>595</v>
      </c>
      <c r="D34" s="25" t="s">
        <v>138</v>
      </c>
      <c r="E34" s="188"/>
      <c r="F34" s="42"/>
      <c r="G34" s="42"/>
      <c r="H34" s="42"/>
      <c r="I34" s="42"/>
      <c r="J34" s="42"/>
      <c r="K34" s="42"/>
      <c r="L34" s="42"/>
      <c r="M34" s="42"/>
      <c r="N34" s="42"/>
      <c r="O34" s="42"/>
      <c r="P34" s="42"/>
      <c r="Q34" s="42"/>
      <c r="R34" s="42"/>
      <c r="S34" s="211"/>
      <c r="T34" s="211" t="s">
        <v>6</v>
      </c>
      <c r="U34" s="42"/>
      <c r="V34" s="42"/>
      <c r="W34" s="42"/>
      <c r="X34" s="42"/>
      <c r="Y34" s="42"/>
      <c r="Z34" s="42"/>
      <c r="AA34" s="42"/>
      <c r="AB34" s="42"/>
      <c r="AC34" s="42"/>
      <c r="AD34" s="42"/>
      <c r="AE34" s="42"/>
      <c r="AF34" s="42"/>
      <c r="AG34" s="42"/>
      <c r="AH34" s="42"/>
      <c r="AI34" s="42"/>
      <c r="AJ34" s="11">
        <f t="shared" si="5"/>
        <v>1</v>
      </c>
      <c r="AK34" s="202">
        <f t="shared" si="6"/>
        <v>0</v>
      </c>
      <c r="AL34" s="202">
        <f t="shared" si="7"/>
        <v>0</v>
      </c>
      <c r="AM34" s="203"/>
      <c r="AN34" s="17"/>
      <c r="AO34" s="201"/>
    </row>
    <row r="35" spans="1:41" s="15" customFormat="1" ht="21" customHeight="1">
      <c r="A35" s="23">
        <v>29</v>
      </c>
      <c r="B35" s="23"/>
      <c r="C35" s="24" t="s">
        <v>642</v>
      </c>
      <c r="D35" s="25" t="s">
        <v>138</v>
      </c>
      <c r="E35" s="188"/>
      <c r="F35" s="42"/>
      <c r="G35" s="42"/>
      <c r="H35" s="42"/>
      <c r="I35" s="42"/>
      <c r="J35" s="42"/>
      <c r="K35" s="42"/>
      <c r="L35" s="42"/>
      <c r="M35" s="42"/>
      <c r="N35" s="42"/>
      <c r="O35" s="42"/>
      <c r="P35" s="42"/>
      <c r="Q35" s="42"/>
      <c r="R35" s="42"/>
      <c r="S35" s="211" t="s">
        <v>6</v>
      </c>
      <c r="T35" s="211" t="s">
        <v>6</v>
      </c>
      <c r="U35" s="42"/>
      <c r="V35" s="42"/>
      <c r="W35" s="42"/>
      <c r="X35" s="42"/>
      <c r="Y35" s="42"/>
      <c r="Z35" s="42"/>
      <c r="AA35" s="42"/>
      <c r="AB35" s="42"/>
      <c r="AC35" s="42"/>
      <c r="AD35" s="42"/>
      <c r="AE35" s="42"/>
      <c r="AF35" s="42"/>
      <c r="AG35" s="42"/>
      <c r="AH35" s="42"/>
      <c r="AI35" s="42"/>
      <c r="AJ35" s="11">
        <f t="shared" si="5"/>
        <v>2</v>
      </c>
      <c r="AK35" s="202">
        <f t="shared" si="6"/>
        <v>0</v>
      </c>
      <c r="AL35" s="202">
        <f t="shared" si="7"/>
        <v>0</v>
      </c>
      <c r="AM35" s="203"/>
      <c r="AN35" s="17"/>
      <c r="AO35" s="201"/>
    </row>
    <row r="36" spans="1:41" s="15" customFormat="1" ht="21" customHeight="1">
      <c r="A36" s="23">
        <v>30</v>
      </c>
      <c r="B36" s="23"/>
      <c r="C36" s="24" t="s">
        <v>568</v>
      </c>
      <c r="D36" s="25" t="s">
        <v>146</v>
      </c>
      <c r="E36" s="188"/>
      <c r="F36" s="42"/>
      <c r="G36" s="42"/>
      <c r="H36" s="42"/>
      <c r="I36" s="42"/>
      <c r="J36" s="42"/>
      <c r="K36" s="42"/>
      <c r="L36" s="42"/>
      <c r="M36" s="42"/>
      <c r="N36" s="42"/>
      <c r="O36" s="42"/>
      <c r="P36" s="42"/>
      <c r="Q36" s="42"/>
      <c r="R36" s="42"/>
      <c r="S36" s="211" t="s">
        <v>6</v>
      </c>
      <c r="T36" s="211" t="s">
        <v>6</v>
      </c>
      <c r="U36" s="42"/>
      <c r="V36" s="42"/>
      <c r="W36" s="42"/>
      <c r="X36" s="42"/>
      <c r="Y36" s="42"/>
      <c r="Z36" s="42"/>
      <c r="AA36" s="42"/>
      <c r="AB36" s="42"/>
      <c r="AC36" s="42"/>
      <c r="AD36" s="42"/>
      <c r="AE36" s="42"/>
      <c r="AF36" s="42"/>
      <c r="AG36" s="42"/>
      <c r="AH36" s="42"/>
      <c r="AI36" s="42"/>
      <c r="AJ36" s="11">
        <f t="shared" si="5"/>
        <v>2</v>
      </c>
      <c r="AK36" s="202">
        <f t="shared" si="6"/>
        <v>0</v>
      </c>
      <c r="AL36" s="202">
        <f t="shared" si="7"/>
        <v>0</v>
      </c>
      <c r="AM36" s="203"/>
      <c r="AN36" s="17"/>
      <c r="AO36" s="201"/>
    </row>
    <row r="37" spans="1:41" s="15" customFormat="1" ht="21" customHeight="1">
      <c r="A37" s="23">
        <v>31</v>
      </c>
      <c r="B37" s="23"/>
      <c r="C37" s="24" t="s">
        <v>622</v>
      </c>
      <c r="D37" s="25" t="s">
        <v>146</v>
      </c>
      <c r="E37" s="188"/>
      <c r="F37" s="42"/>
      <c r="G37" s="42"/>
      <c r="H37" s="42"/>
      <c r="I37" s="42"/>
      <c r="J37" s="42"/>
      <c r="K37" s="42"/>
      <c r="L37" s="42"/>
      <c r="M37" s="42"/>
      <c r="N37" s="42"/>
      <c r="O37" s="42"/>
      <c r="P37" s="42"/>
      <c r="Q37" s="42"/>
      <c r="R37" s="42"/>
      <c r="S37" s="211" t="s">
        <v>6</v>
      </c>
      <c r="T37" s="211" t="s">
        <v>6</v>
      </c>
      <c r="U37" s="42"/>
      <c r="V37" s="42"/>
      <c r="W37" s="42"/>
      <c r="X37" s="42"/>
      <c r="Y37" s="42"/>
      <c r="Z37" s="42"/>
      <c r="AA37" s="42"/>
      <c r="AB37" s="42"/>
      <c r="AC37" s="42"/>
      <c r="AD37" s="42"/>
      <c r="AE37" s="42"/>
      <c r="AF37" s="42"/>
      <c r="AG37" s="42"/>
      <c r="AH37" s="42"/>
      <c r="AI37" s="42"/>
      <c r="AJ37" s="11">
        <f t="shared" si="5"/>
        <v>2</v>
      </c>
      <c r="AK37" s="202">
        <f t="shared" si="6"/>
        <v>0</v>
      </c>
      <c r="AL37" s="202">
        <f t="shared" si="7"/>
        <v>0</v>
      </c>
      <c r="AM37" s="203"/>
      <c r="AN37" s="17"/>
      <c r="AO37" s="201"/>
    </row>
    <row r="38" spans="1:41" s="15" customFormat="1" ht="21" customHeight="1">
      <c r="A38" s="23">
        <v>32</v>
      </c>
      <c r="B38" s="23"/>
      <c r="C38" s="24" t="s">
        <v>597</v>
      </c>
      <c r="D38" s="25" t="s">
        <v>157</v>
      </c>
      <c r="E38" s="188"/>
      <c r="F38" s="42"/>
      <c r="G38" s="42"/>
      <c r="H38" s="42"/>
      <c r="I38" s="42"/>
      <c r="J38" s="42"/>
      <c r="K38" s="42"/>
      <c r="L38" s="42"/>
      <c r="M38" s="42"/>
      <c r="N38" s="42"/>
      <c r="O38" s="42"/>
      <c r="P38" s="42"/>
      <c r="Q38" s="42"/>
      <c r="R38" s="42"/>
      <c r="S38" s="34"/>
      <c r="T38" s="34"/>
      <c r="U38" s="42"/>
      <c r="V38" s="42"/>
      <c r="W38" s="42"/>
      <c r="X38" s="42"/>
      <c r="Y38" s="42"/>
      <c r="Z38" s="42"/>
      <c r="AA38" s="42"/>
      <c r="AB38" s="42"/>
      <c r="AC38" s="42"/>
      <c r="AD38" s="42"/>
      <c r="AE38" s="42"/>
      <c r="AF38" s="42"/>
      <c r="AG38" s="42"/>
      <c r="AH38" s="42"/>
      <c r="AI38" s="42"/>
      <c r="AJ38" s="11">
        <f t="shared" si="5"/>
        <v>0</v>
      </c>
      <c r="AK38" s="202">
        <f t="shared" si="6"/>
        <v>0</v>
      </c>
      <c r="AL38" s="202">
        <f t="shared" si="7"/>
        <v>0</v>
      </c>
      <c r="AM38" s="203"/>
      <c r="AN38" s="17"/>
      <c r="AO38" s="201"/>
    </row>
    <row r="39" spans="1:41" s="15" customFormat="1" ht="21" customHeight="1">
      <c r="A39" s="23">
        <v>33</v>
      </c>
      <c r="B39" s="23"/>
      <c r="C39" s="24" t="s">
        <v>599</v>
      </c>
      <c r="D39" s="25" t="s">
        <v>73</v>
      </c>
      <c r="E39" s="188"/>
      <c r="F39" s="42"/>
      <c r="G39" s="42"/>
      <c r="H39" s="42"/>
      <c r="I39" s="42"/>
      <c r="J39" s="42"/>
      <c r="K39" s="42"/>
      <c r="L39" s="42"/>
      <c r="M39" s="42"/>
      <c r="N39" s="42"/>
      <c r="O39" s="42"/>
      <c r="P39" s="42"/>
      <c r="Q39" s="42"/>
      <c r="R39" s="42"/>
      <c r="S39" s="211"/>
      <c r="T39" s="211" t="s">
        <v>6</v>
      </c>
      <c r="U39" s="42"/>
      <c r="V39" s="42"/>
      <c r="W39" s="42"/>
      <c r="X39" s="42"/>
      <c r="Y39" s="42"/>
      <c r="Z39" s="42"/>
      <c r="AA39" s="42"/>
      <c r="AB39" s="42"/>
      <c r="AC39" s="42"/>
      <c r="AD39" s="42"/>
      <c r="AE39" s="42"/>
      <c r="AF39" s="42"/>
      <c r="AG39" s="42"/>
      <c r="AH39" s="42"/>
      <c r="AI39" s="42"/>
      <c r="AJ39" s="11">
        <f t="shared" si="5"/>
        <v>1</v>
      </c>
      <c r="AK39" s="202">
        <f t="shared" si="6"/>
        <v>0</v>
      </c>
      <c r="AL39" s="202">
        <f t="shared" si="7"/>
        <v>0</v>
      </c>
      <c r="AM39" s="203"/>
      <c r="AN39" s="17"/>
      <c r="AO39" s="201"/>
    </row>
    <row r="40" spans="1:41" s="15" customFormat="1" ht="21" customHeight="1">
      <c r="A40" s="23">
        <v>34</v>
      </c>
      <c r="B40" s="23"/>
      <c r="C40" s="24"/>
      <c r="D40" s="25"/>
      <c r="E40" s="188"/>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11">
        <f t="shared" si="5"/>
        <v>0</v>
      </c>
      <c r="AK40" s="202">
        <f t="shared" si="6"/>
        <v>0</v>
      </c>
      <c r="AL40" s="202">
        <f t="shared" si="7"/>
        <v>0</v>
      </c>
      <c r="AM40" s="203"/>
      <c r="AN40" s="17"/>
      <c r="AO40" s="201"/>
    </row>
    <row r="41" spans="1:41" s="15" customFormat="1" ht="21" customHeight="1">
      <c r="A41" s="23">
        <v>35</v>
      </c>
      <c r="B41" s="23"/>
      <c r="C41" s="24"/>
      <c r="D41" s="25"/>
      <c r="E41" s="2"/>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11">
        <f t="shared" si="2"/>
        <v>0</v>
      </c>
      <c r="AK41" s="112">
        <f t="shared" si="3"/>
        <v>0</v>
      </c>
      <c r="AL41" s="129">
        <f t="shared" si="4"/>
        <v>0</v>
      </c>
      <c r="AM41" s="60"/>
      <c r="AN41" s="60"/>
      <c r="AO41" s="60"/>
    </row>
    <row r="42" spans="1:41" s="15" customFormat="1" ht="21" customHeight="1">
      <c r="A42" s="23">
        <v>36</v>
      </c>
      <c r="B42" s="23"/>
      <c r="C42" s="24"/>
      <c r="D42" s="25"/>
      <c r="E42" s="2"/>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11">
        <f t="shared" si="2"/>
        <v>0</v>
      </c>
      <c r="AK42" s="112">
        <f t="shared" si="3"/>
        <v>0</v>
      </c>
      <c r="AL42" s="129">
        <f t="shared" si="4"/>
        <v>0</v>
      </c>
      <c r="AM42" s="60"/>
      <c r="AN42" s="60"/>
      <c r="AO42" s="60"/>
    </row>
    <row r="43" spans="1:41" s="15" customFormat="1" ht="21" customHeight="1">
      <c r="A43" s="286" t="s">
        <v>10</v>
      </c>
      <c r="B43" s="287"/>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8"/>
      <c r="AJ43" s="11">
        <f>SUM(AJ7:AJ42)</f>
        <v>47</v>
      </c>
      <c r="AK43" s="11">
        <f>SUM(AK7:AK42)</f>
        <v>0</v>
      </c>
      <c r="AL43" s="11">
        <f>SUM(AL7:AL42)</f>
        <v>0</v>
      </c>
    </row>
    <row r="44" spans="1:41" s="15" customFormat="1" ht="21" customHeight="1">
      <c r="A44" s="290" t="s">
        <v>255</v>
      </c>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2"/>
      <c r="AM44" s="114"/>
      <c r="AN44" s="114"/>
    </row>
    <row r="45" spans="1:41">
      <c r="C45" s="289"/>
      <c r="D45" s="289"/>
      <c r="E45" s="28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row>
    <row r="46" spans="1:41">
      <c r="C46" s="289"/>
      <c r="D46" s="28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row>
  </sheetData>
  <sortState ref="C7:D36">
    <sortCondition ref="D7:D36"/>
  </sortState>
  <mergeCells count="19">
    <mergeCell ref="C46:D46"/>
    <mergeCell ref="A43:AI43"/>
    <mergeCell ref="C45:E45"/>
    <mergeCell ref="A44:AL44"/>
    <mergeCell ref="AL5:AL6"/>
    <mergeCell ref="AJ5:AJ6"/>
    <mergeCell ref="AK5:AK6"/>
    <mergeCell ref="A1:P1"/>
    <mergeCell ref="Q1:AL1"/>
    <mergeCell ref="A2:P2"/>
    <mergeCell ref="Q2:AL2"/>
    <mergeCell ref="A3:AL3"/>
    <mergeCell ref="I4:L4"/>
    <mergeCell ref="M4:N4"/>
    <mergeCell ref="O4:Q4"/>
    <mergeCell ref="R4:T4"/>
    <mergeCell ref="A5:A6"/>
    <mergeCell ref="B5:B6"/>
    <mergeCell ref="C5:D6"/>
  </mergeCells>
  <conditionalFormatting sqref="E6:AI6 E40:AI42 E7:R39 U7:AI39">
    <cfRule type="expression" dxfId="54" priority="3">
      <formula>IF(E$6="CN",1,0)</formula>
    </cfRule>
  </conditionalFormatting>
  <conditionalFormatting sqref="S7:T39">
    <cfRule type="expression" dxfId="13" priority="1">
      <formula>IF(S$6="CN",1,0)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5" id="{BB371700-7D52-490A-8DB8-7BA2DE277A99}">
            <xm:f>IF(BHST21.1!E$6="CN",1,0)</xm:f>
            <x14:dxf>
              <fill>
                <patternFill>
                  <bgColor theme="8" tint="0.59996337778862885"/>
                </patternFill>
              </fill>
            </x14:dxf>
          </x14:cfRule>
          <xm:sqref>E6:AI6</xm:sqref>
        </x14:conditionalFormatting>
        <x14:conditionalFormatting xmlns:xm="http://schemas.microsoft.com/office/excel/2006/main">
          <x14:cfRule type="expression" priority="4" id="{9D9384FA-6FA8-40E3-ADCA-DA07AFD6FB0E}">
            <xm:f>IF(BHST21.1!E$6="CN",1,0)</xm:f>
            <x14:dxf>
              <fill>
                <patternFill>
                  <bgColor theme="8" tint="0.79998168889431442"/>
                </patternFill>
              </fill>
            </x14:dxf>
          </x14:cfRule>
          <xm:sqref>E6:AI6</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1"/>
  <sheetViews>
    <sheetView topLeftCell="A40" workbookViewId="0">
      <selection activeCell="R44" sqref="R44"/>
    </sheetView>
  </sheetViews>
  <sheetFormatPr defaultColWidth="9.33203125" defaultRowHeight="18"/>
  <cols>
    <col min="1" max="1" width="6.5" style="14" customWidth="1"/>
    <col min="2" max="2" width="12.1640625" style="15" customWidth="1"/>
    <col min="3" max="3" width="23" style="14" bestFit="1" customWidth="1"/>
    <col min="4" max="4" width="10.6640625" style="14" customWidth="1"/>
    <col min="5" max="35" width="4" style="14" customWidth="1"/>
    <col min="36" max="38" width="6.5" style="14" customWidth="1"/>
    <col min="39" max="39" width="10.83203125" style="14" customWidth="1"/>
    <col min="40" max="40" width="12.1640625" style="14" customWidth="1"/>
    <col min="41" max="41" width="10.83203125" style="14" customWidth="1"/>
    <col min="42" max="16384" width="9.33203125" style="14"/>
  </cols>
  <sheetData>
    <row r="1" spans="1:41">
      <c r="A1" s="293" t="s">
        <v>0</v>
      </c>
      <c r="B1" s="293"/>
      <c r="C1" s="293"/>
      <c r="D1" s="293"/>
      <c r="E1" s="293"/>
      <c r="F1" s="293"/>
      <c r="G1" s="293"/>
      <c r="H1" s="293"/>
      <c r="I1" s="293"/>
      <c r="J1" s="293"/>
      <c r="K1" s="293"/>
      <c r="L1" s="293"/>
      <c r="M1" s="293"/>
      <c r="N1" s="293"/>
      <c r="O1" s="293"/>
      <c r="P1" s="293"/>
      <c r="Q1" s="294" t="s">
        <v>1</v>
      </c>
      <c r="R1" s="294"/>
      <c r="S1" s="294"/>
      <c r="T1" s="294"/>
      <c r="U1" s="294"/>
      <c r="V1" s="294"/>
      <c r="W1" s="294"/>
      <c r="X1" s="294"/>
      <c r="Y1" s="294"/>
      <c r="Z1" s="294"/>
      <c r="AA1" s="294"/>
      <c r="AB1" s="294"/>
      <c r="AC1" s="294"/>
      <c r="AD1" s="294"/>
      <c r="AE1" s="294"/>
      <c r="AF1" s="294"/>
      <c r="AG1" s="294"/>
      <c r="AH1" s="294"/>
      <c r="AI1" s="294"/>
      <c r="AJ1" s="294"/>
      <c r="AK1" s="294"/>
      <c r="AL1" s="294"/>
    </row>
    <row r="2" spans="1:41">
      <c r="A2" s="294" t="s">
        <v>131</v>
      </c>
      <c r="B2" s="294"/>
      <c r="C2" s="294"/>
      <c r="D2" s="294"/>
      <c r="E2" s="294"/>
      <c r="F2" s="294"/>
      <c r="G2" s="294"/>
      <c r="H2" s="294"/>
      <c r="I2" s="294"/>
      <c r="J2" s="294"/>
      <c r="K2" s="294"/>
      <c r="L2" s="294"/>
      <c r="M2" s="294"/>
      <c r="N2" s="294"/>
      <c r="O2" s="294"/>
      <c r="P2" s="294"/>
      <c r="Q2" s="294" t="s">
        <v>2</v>
      </c>
      <c r="R2" s="294"/>
      <c r="S2" s="294"/>
      <c r="T2" s="294"/>
      <c r="U2" s="294"/>
      <c r="V2" s="294"/>
      <c r="W2" s="294"/>
      <c r="X2" s="294"/>
      <c r="Y2" s="294"/>
      <c r="Z2" s="294"/>
      <c r="AA2" s="294"/>
      <c r="AB2" s="294"/>
      <c r="AC2" s="294"/>
      <c r="AD2" s="294"/>
      <c r="AE2" s="294"/>
      <c r="AF2" s="294"/>
      <c r="AG2" s="294"/>
      <c r="AH2" s="294"/>
      <c r="AI2" s="294"/>
      <c r="AJ2" s="294"/>
      <c r="AK2" s="294"/>
      <c r="AL2" s="294"/>
    </row>
    <row r="3" spans="1:41" ht="33" customHeight="1">
      <c r="A3" s="295" t="s">
        <v>652</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row>
    <row r="4" spans="1:41" ht="31.5" customHeight="1">
      <c r="B4" s="106"/>
      <c r="C4" s="106"/>
      <c r="D4" s="106"/>
      <c r="E4" s="106" t="s">
        <v>171</v>
      </c>
      <c r="F4" s="106" t="s">
        <v>171</v>
      </c>
      <c r="G4" s="106"/>
      <c r="H4" s="106"/>
      <c r="I4" s="296" t="s">
        <v>251</v>
      </c>
      <c r="J4" s="296"/>
      <c r="K4" s="296"/>
      <c r="L4" s="296"/>
      <c r="M4" s="296">
        <v>10</v>
      </c>
      <c r="N4" s="296"/>
      <c r="O4" s="296" t="s">
        <v>252</v>
      </c>
      <c r="P4" s="296"/>
      <c r="Q4" s="296"/>
      <c r="R4" s="296">
        <v>2021</v>
      </c>
      <c r="S4" s="296"/>
      <c r="T4" s="296"/>
      <c r="U4" s="106"/>
      <c r="V4" s="106"/>
      <c r="W4" s="106"/>
      <c r="X4" s="106"/>
      <c r="Y4" s="106"/>
      <c r="Z4" s="106"/>
      <c r="AA4" s="106"/>
      <c r="AB4" s="106"/>
      <c r="AC4" s="106"/>
      <c r="AD4" s="106"/>
      <c r="AE4" s="106"/>
      <c r="AF4" s="106"/>
      <c r="AG4" s="106"/>
      <c r="AH4" s="106"/>
      <c r="AI4" s="106"/>
      <c r="AJ4" s="106"/>
      <c r="AK4" s="106"/>
      <c r="AL4" s="106"/>
    </row>
    <row r="5" spans="1:41" s="15" customFormat="1" ht="21" customHeight="1">
      <c r="A5" s="308" t="s">
        <v>3</v>
      </c>
      <c r="B5" s="308" t="s">
        <v>4</v>
      </c>
      <c r="C5" s="310" t="s">
        <v>5</v>
      </c>
      <c r="D5" s="311"/>
      <c r="E5" s="107">
        <f>DATE(R4,M4,1)</f>
        <v>44470</v>
      </c>
      <c r="F5" s="107">
        <f>E5+1</f>
        <v>44471</v>
      </c>
      <c r="G5" s="107">
        <f t="shared" ref="G5:AI5" si="0">F5+1</f>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06" t="s">
        <v>6</v>
      </c>
      <c r="AK5" s="306" t="s">
        <v>7</v>
      </c>
      <c r="AL5" s="306" t="s">
        <v>8</v>
      </c>
    </row>
    <row r="6" spans="1:41" s="15" customFormat="1" ht="21" customHeight="1">
      <c r="A6" s="309"/>
      <c r="B6" s="309"/>
      <c r="C6" s="312"/>
      <c r="D6" s="313"/>
      <c r="E6" s="108">
        <f>IF(WEEKDAY(E5)=1,"CN",WEEKDAY(E5))</f>
        <v>6</v>
      </c>
      <c r="F6" s="108">
        <f t="shared" ref="F6:AI6" si="1">IF(WEEKDAY(F5)=1,"CN",WEEKDAY(F5))</f>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07"/>
      <c r="AK6" s="307"/>
      <c r="AL6" s="307"/>
    </row>
    <row r="7" spans="1:41" s="55" customFormat="1" ht="21" customHeight="1">
      <c r="A7" s="23">
        <v>1</v>
      </c>
      <c r="B7" s="23"/>
      <c r="C7" s="24" t="s">
        <v>649</v>
      </c>
      <c r="D7" s="25" t="s">
        <v>164</v>
      </c>
      <c r="E7" s="166"/>
      <c r="F7" s="44"/>
      <c r="G7" s="44"/>
      <c r="H7" s="44"/>
      <c r="I7" s="44"/>
      <c r="J7" s="44"/>
      <c r="K7" s="44"/>
      <c r="L7" s="44"/>
      <c r="M7" s="44"/>
      <c r="N7" s="44"/>
      <c r="O7" s="44"/>
      <c r="P7" s="44"/>
      <c r="Q7" s="44"/>
      <c r="R7" s="44"/>
      <c r="S7" s="44"/>
      <c r="T7" s="44"/>
      <c r="U7" s="44"/>
      <c r="V7" s="44"/>
      <c r="W7" s="44"/>
      <c r="X7" s="44"/>
      <c r="Y7" s="44"/>
      <c r="Z7" s="44"/>
      <c r="AA7" s="42"/>
      <c r="AB7" s="42"/>
      <c r="AC7" s="42"/>
      <c r="AD7" s="42"/>
      <c r="AE7" s="42"/>
      <c r="AF7" s="42"/>
      <c r="AG7" s="42"/>
      <c r="AH7" s="42"/>
      <c r="AI7" s="42"/>
      <c r="AJ7" s="11">
        <f>COUNTIF(E7:AI7,"K")+2*COUNTIF(E7:AI7,"2K")+COUNTIF(E7:AI7,"TK")+COUNTIF(E7:AI7,"KT")+COUNTIF(E7:AI7,"PK")+COUNTIF(E7:AI7,"KP")+2*COUNTIF(E7:AI7,"K2")</f>
        <v>0</v>
      </c>
      <c r="AK7" s="170">
        <f>COUNTIF(F7:AJ7,"P")+2*COUNTIF(F7:AJ7,"2P")+COUNTIF(F7:AJ7,"TP")+COUNTIF(F7:AJ7,"PT")+COUNTIF(F7:AJ7,"PK")+COUNTIF(F7:AJ7,"KP")+2*COUNTIF(F7:AJ7,"P2")</f>
        <v>0</v>
      </c>
      <c r="AL7" s="170">
        <f>COUNTIF(E7:AI7,"T")+2*COUNTIF(E7:AI7,"2T")+2*COUNTIF(E7:AI7,"T2")+COUNTIF(E7:AI7,"PT")+COUNTIF(E7:AI7,"TP")+COUNTIF(E7:AI7,"TK")+COUNTIF(E7:AI7,"KT")</f>
        <v>0</v>
      </c>
      <c r="AM7" s="153"/>
      <c r="AN7" s="153"/>
      <c r="AO7" s="153"/>
    </row>
    <row r="8" spans="1:41" s="55" customFormat="1" ht="21" customHeight="1">
      <c r="A8" s="23">
        <v>2</v>
      </c>
      <c r="B8" s="23"/>
      <c r="C8" s="24" t="s">
        <v>650</v>
      </c>
      <c r="D8" s="25" t="s">
        <v>16</v>
      </c>
      <c r="E8" s="166"/>
      <c r="F8" s="44"/>
      <c r="G8" s="44"/>
      <c r="H8" s="44"/>
      <c r="I8" s="44"/>
      <c r="J8" s="44"/>
      <c r="K8" s="44"/>
      <c r="L8" s="44"/>
      <c r="M8" s="44"/>
      <c r="N8" s="44"/>
      <c r="O8" s="44"/>
      <c r="P8" s="44"/>
      <c r="Q8" s="44" t="s">
        <v>6</v>
      </c>
      <c r="R8" s="44" t="s">
        <v>6</v>
      </c>
      <c r="S8" s="44"/>
      <c r="T8" s="44"/>
      <c r="U8" s="44"/>
      <c r="V8" s="44"/>
      <c r="W8" s="44"/>
      <c r="X8" s="44"/>
      <c r="Y8" s="44"/>
      <c r="Z8" s="44"/>
      <c r="AA8" s="42"/>
      <c r="AB8" s="42"/>
      <c r="AC8" s="42"/>
      <c r="AD8" s="42"/>
      <c r="AE8" s="42"/>
      <c r="AF8" s="42"/>
      <c r="AG8" s="42"/>
      <c r="AH8" s="42"/>
      <c r="AI8" s="42"/>
      <c r="AJ8" s="11">
        <f t="shared" ref="AJ8:AJ45" si="2">COUNTIF(E8:AI8,"K")+2*COUNTIF(E8:AI8,"2K")+COUNTIF(E8:AI8,"TK")+COUNTIF(E8:AI8,"KT")+COUNTIF(E8:AI8,"PK")+COUNTIF(E8:AI8,"KP")+2*COUNTIF(E8:AI8,"K2")</f>
        <v>2</v>
      </c>
      <c r="AK8" s="202">
        <f t="shared" ref="AK8:AK45" si="3">COUNTIF(F8:AJ8,"P")+2*COUNTIF(F8:AJ8,"2P")+COUNTIF(F8:AJ8,"TP")+COUNTIF(F8:AJ8,"PT")+COUNTIF(F8:AJ8,"PK")+COUNTIF(F8:AJ8,"KP")+2*COUNTIF(F8:AJ8,"P2")</f>
        <v>0</v>
      </c>
      <c r="AL8" s="202">
        <f t="shared" ref="AL8:AL45" si="4">COUNTIF(E8:AI8,"T")+2*COUNTIF(E8:AI8,"2T")+2*COUNTIF(E8:AI8,"T2")+COUNTIF(E8:AI8,"PT")+COUNTIF(E8:AI8,"TP")+COUNTIF(E8:AI8,"TK")+COUNTIF(E8:AI8,"KT")</f>
        <v>0</v>
      </c>
      <c r="AM8" s="199"/>
      <c r="AN8" s="199"/>
      <c r="AO8" s="199"/>
    </row>
    <row r="9" spans="1:41" s="55" customFormat="1" ht="21" customHeight="1">
      <c r="A9" s="23">
        <v>3</v>
      </c>
      <c r="B9" s="23"/>
      <c r="C9" s="24" t="s">
        <v>612</v>
      </c>
      <c r="D9" s="25" t="s">
        <v>155</v>
      </c>
      <c r="E9" s="166"/>
      <c r="F9" s="44"/>
      <c r="G9" s="44"/>
      <c r="H9" s="44"/>
      <c r="I9" s="44"/>
      <c r="J9" s="44"/>
      <c r="K9" s="44"/>
      <c r="L9" s="44"/>
      <c r="M9" s="44"/>
      <c r="N9" s="44"/>
      <c r="O9" s="44"/>
      <c r="P9" s="44"/>
      <c r="Q9" s="44"/>
      <c r="R9" s="44" t="s">
        <v>6</v>
      </c>
      <c r="S9" s="44"/>
      <c r="T9" s="44"/>
      <c r="U9" s="44"/>
      <c r="V9" s="44"/>
      <c r="W9" s="44"/>
      <c r="X9" s="44"/>
      <c r="Y9" s="44"/>
      <c r="Z9" s="44"/>
      <c r="AA9" s="42"/>
      <c r="AB9" s="42"/>
      <c r="AC9" s="42"/>
      <c r="AD9" s="42"/>
      <c r="AE9" s="42"/>
      <c r="AF9" s="42"/>
      <c r="AG9" s="42"/>
      <c r="AH9" s="42"/>
      <c r="AI9" s="42"/>
      <c r="AJ9" s="11">
        <f t="shared" si="2"/>
        <v>1</v>
      </c>
      <c r="AK9" s="202">
        <f t="shared" si="3"/>
        <v>0</v>
      </c>
      <c r="AL9" s="202">
        <f t="shared" si="4"/>
        <v>0</v>
      </c>
      <c r="AM9" s="199"/>
      <c r="AN9" s="199"/>
      <c r="AO9" s="199"/>
    </row>
    <row r="10" spans="1:41" s="55" customFormat="1" ht="21" customHeight="1">
      <c r="A10" s="23">
        <v>4</v>
      </c>
      <c r="B10" s="23"/>
      <c r="C10" s="24" t="s">
        <v>623</v>
      </c>
      <c r="D10" s="25" t="s">
        <v>69</v>
      </c>
      <c r="E10" s="166"/>
      <c r="F10" s="44"/>
      <c r="G10" s="44"/>
      <c r="H10" s="44"/>
      <c r="I10" s="44"/>
      <c r="J10" s="44"/>
      <c r="K10" s="44"/>
      <c r="L10" s="44"/>
      <c r="M10" s="44"/>
      <c r="N10" s="44"/>
      <c r="O10" s="44"/>
      <c r="P10" s="44"/>
      <c r="Q10" s="44"/>
      <c r="R10" s="44"/>
      <c r="S10" s="44"/>
      <c r="T10" s="44"/>
      <c r="U10" s="44"/>
      <c r="V10" s="44"/>
      <c r="W10" s="44"/>
      <c r="X10" s="44"/>
      <c r="Y10" s="44"/>
      <c r="Z10" s="44"/>
      <c r="AA10" s="42"/>
      <c r="AB10" s="42"/>
      <c r="AC10" s="42"/>
      <c r="AD10" s="42"/>
      <c r="AE10" s="42"/>
      <c r="AF10" s="42"/>
      <c r="AG10" s="42"/>
      <c r="AH10" s="42"/>
      <c r="AI10" s="42"/>
      <c r="AJ10" s="11">
        <f t="shared" si="2"/>
        <v>0</v>
      </c>
      <c r="AK10" s="202">
        <f t="shared" si="3"/>
        <v>0</v>
      </c>
      <c r="AL10" s="202">
        <f t="shared" si="4"/>
        <v>0</v>
      </c>
      <c r="AM10" s="199"/>
      <c r="AN10" s="199"/>
      <c r="AO10" s="199"/>
    </row>
    <row r="11" spans="1:41" s="55" customFormat="1" ht="21" customHeight="1">
      <c r="A11" s="23">
        <v>5</v>
      </c>
      <c r="B11" s="23"/>
      <c r="C11" s="24" t="s">
        <v>651</v>
      </c>
      <c r="D11" s="25" t="s">
        <v>69</v>
      </c>
      <c r="E11" s="166"/>
      <c r="F11" s="44"/>
      <c r="G11" s="44"/>
      <c r="H11" s="44"/>
      <c r="I11" s="44"/>
      <c r="J11" s="44"/>
      <c r="K11" s="44"/>
      <c r="L11" s="44"/>
      <c r="M11" s="44"/>
      <c r="N11" s="44"/>
      <c r="O11" s="44"/>
      <c r="P11" s="44"/>
      <c r="Q11" s="44"/>
      <c r="R11" s="44"/>
      <c r="S11" s="44"/>
      <c r="T11" s="44"/>
      <c r="U11" s="44"/>
      <c r="V11" s="44"/>
      <c r="W11" s="44"/>
      <c r="X11" s="44"/>
      <c r="Y11" s="44"/>
      <c r="Z11" s="44"/>
      <c r="AA11" s="42"/>
      <c r="AB11" s="42"/>
      <c r="AC11" s="42"/>
      <c r="AD11" s="42"/>
      <c r="AE11" s="42"/>
      <c r="AF11" s="42"/>
      <c r="AG11" s="42"/>
      <c r="AH11" s="42"/>
      <c r="AI11" s="42"/>
      <c r="AJ11" s="11">
        <f t="shared" si="2"/>
        <v>0</v>
      </c>
      <c r="AK11" s="202">
        <f t="shared" si="3"/>
        <v>0</v>
      </c>
      <c r="AL11" s="202">
        <f t="shared" si="4"/>
        <v>0</v>
      </c>
      <c r="AM11" s="199"/>
      <c r="AN11" s="199"/>
      <c r="AO11" s="199"/>
    </row>
    <row r="12" spans="1:41" s="55" customFormat="1">
      <c r="A12" s="23">
        <v>6</v>
      </c>
      <c r="B12" s="23"/>
      <c r="C12" s="24" t="s">
        <v>624</v>
      </c>
      <c r="D12" s="25" t="s">
        <v>84</v>
      </c>
      <c r="E12" s="166"/>
      <c r="F12" s="44"/>
      <c r="G12" s="44"/>
      <c r="H12" s="44"/>
      <c r="I12" s="44"/>
      <c r="J12" s="44"/>
      <c r="K12" s="44"/>
      <c r="L12" s="44"/>
      <c r="M12" s="44"/>
      <c r="N12" s="44"/>
      <c r="O12" s="44"/>
      <c r="P12" s="44"/>
      <c r="Q12" s="44"/>
      <c r="R12" s="44"/>
      <c r="S12" s="44"/>
      <c r="T12" s="44"/>
      <c r="U12" s="44"/>
      <c r="V12" s="44"/>
      <c r="W12" s="44"/>
      <c r="X12" s="44"/>
      <c r="Y12" s="44"/>
      <c r="Z12" s="44"/>
      <c r="AA12" s="42"/>
      <c r="AB12" s="42"/>
      <c r="AC12" s="42"/>
      <c r="AD12" s="42"/>
      <c r="AE12" s="42"/>
      <c r="AF12" s="42"/>
      <c r="AG12" s="42"/>
      <c r="AH12" s="42"/>
      <c r="AI12" s="42"/>
      <c r="AJ12" s="11">
        <f t="shared" si="2"/>
        <v>0</v>
      </c>
      <c r="AK12" s="202">
        <f t="shared" si="3"/>
        <v>0</v>
      </c>
      <c r="AL12" s="202">
        <f t="shared" si="4"/>
        <v>0</v>
      </c>
      <c r="AM12" s="199"/>
      <c r="AN12" s="199"/>
      <c r="AO12" s="199"/>
    </row>
    <row r="13" spans="1:41" s="55" customFormat="1" ht="21" customHeight="1">
      <c r="A13" s="23">
        <v>7</v>
      </c>
      <c r="B13" s="23"/>
      <c r="C13" s="24" t="s">
        <v>356</v>
      </c>
      <c r="D13" s="25" t="s">
        <v>70</v>
      </c>
      <c r="E13" s="166"/>
      <c r="F13" s="44"/>
      <c r="G13" s="44"/>
      <c r="H13" s="44"/>
      <c r="I13" s="44"/>
      <c r="J13" s="44"/>
      <c r="K13" s="44"/>
      <c r="L13" s="44"/>
      <c r="M13" s="44"/>
      <c r="N13" s="44"/>
      <c r="O13" s="44" t="s">
        <v>6</v>
      </c>
      <c r="P13" s="44"/>
      <c r="Q13" s="44"/>
      <c r="R13" s="44"/>
      <c r="S13" s="44"/>
      <c r="T13" s="44"/>
      <c r="U13" s="44"/>
      <c r="V13" s="44"/>
      <c r="W13" s="44"/>
      <c r="X13" s="44"/>
      <c r="Y13" s="44"/>
      <c r="Z13" s="44"/>
      <c r="AA13" s="42"/>
      <c r="AB13" s="42"/>
      <c r="AC13" s="42"/>
      <c r="AD13" s="42"/>
      <c r="AE13" s="42"/>
      <c r="AF13" s="42"/>
      <c r="AG13" s="42"/>
      <c r="AH13" s="42"/>
      <c r="AI13" s="42"/>
      <c r="AJ13" s="11">
        <f t="shared" si="2"/>
        <v>1</v>
      </c>
      <c r="AK13" s="202">
        <f t="shared" si="3"/>
        <v>0</v>
      </c>
      <c r="AL13" s="202">
        <f t="shared" si="4"/>
        <v>0</v>
      </c>
      <c r="AM13" s="199"/>
      <c r="AN13" s="199"/>
      <c r="AO13" s="199"/>
    </row>
    <row r="14" spans="1:41" s="55" customFormat="1" ht="21" customHeight="1">
      <c r="A14" s="23">
        <v>8</v>
      </c>
      <c r="B14" s="23"/>
      <c r="C14" s="24" t="s">
        <v>625</v>
      </c>
      <c r="D14" s="25" t="s">
        <v>70</v>
      </c>
      <c r="E14" s="166"/>
      <c r="F14" s="44"/>
      <c r="G14" s="44"/>
      <c r="H14" s="44"/>
      <c r="I14" s="44"/>
      <c r="J14" s="44"/>
      <c r="K14" s="44"/>
      <c r="L14" s="44"/>
      <c r="M14" s="44"/>
      <c r="N14" s="44"/>
      <c r="O14" s="44"/>
      <c r="P14" s="44"/>
      <c r="Q14" s="44"/>
      <c r="R14" s="44" t="s">
        <v>6</v>
      </c>
      <c r="S14" s="44"/>
      <c r="T14" s="44"/>
      <c r="U14" s="44"/>
      <c r="V14" s="44"/>
      <c r="W14" s="44"/>
      <c r="X14" s="44"/>
      <c r="Y14" s="44"/>
      <c r="Z14" s="44"/>
      <c r="AA14" s="42"/>
      <c r="AB14" s="42"/>
      <c r="AC14" s="42"/>
      <c r="AD14" s="42"/>
      <c r="AE14" s="42"/>
      <c r="AF14" s="42"/>
      <c r="AG14" s="42"/>
      <c r="AH14" s="42"/>
      <c r="AI14" s="42"/>
      <c r="AJ14" s="11">
        <f t="shared" si="2"/>
        <v>1</v>
      </c>
      <c r="AK14" s="202">
        <f t="shared" si="3"/>
        <v>0</v>
      </c>
      <c r="AL14" s="202">
        <f t="shared" si="4"/>
        <v>0</v>
      </c>
      <c r="AM14" s="199"/>
      <c r="AN14" s="199"/>
      <c r="AO14" s="199"/>
    </row>
    <row r="15" spans="1:41" s="55" customFormat="1" ht="21" customHeight="1">
      <c r="A15" s="23">
        <v>9</v>
      </c>
      <c r="B15" s="23"/>
      <c r="C15" s="24" t="s">
        <v>152</v>
      </c>
      <c r="D15" s="25" t="s">
        <v>125</v>
      </c>
      <c r="E15" s="166"/>
      <c r="F15" s="44"/>
      <c r="G15" s="44"/>
      <c r="H15" s="44"/>
      <c r="I15" s="44"/>
      <c r="J15" s="44"/>
      <c r="K15" s="44"/>
      <c r="L15" s="44"/>
      <c r="M15" s="44"/>
      <c r="N15" s="44"/>
      <c r="O15" s="44"/>
      <c r="P15" s="44"/>
      <c r="Q15" s="44"/>
      <c r="R15" s="44"/>
      <c r="S15" s="44"/>
      <c r="T15" s="44"/>
      <c r="U15" s="44"/>
      <c r="V15" s="44"/>
      <c r="W15" s="44"/>
      <c r="X15" s="44"/>
      <c r="Y15" s="44"/>
      <c r="Z15" s="44"/>
      <c r="AA15" s="42"/>
      <c r="AB15" s="42"/>
      <c r="AC15" s="42"/>
      <c r="AD15" s="42"/>
      <c r="AE15" s="42"/>
      <c r="AF15" s="42"/>
      <c r="AG15" s="42"/>
      <c r="AH15" s="42"/>
      <c r="AI15" s="42"/>
      <c r="AJ15" s="11">
        <f t="shared" si="2"/>
        <v>0</v>
      </c>
      <c r="AK15" s="202">
        <f t="shared" si="3"/>
        <v>0</v>
      </c>
      <c r="AL15" s="202">
        <f t="shared" si="4"/>
        <v>0</v>
      </c>
      <c r="AM15" s="199"/>
      <c r="AN15" s="199"/>
      <c r="AO15" s="199"/>
    </row>
    <row r="16" spans="1:41" s="55" customFormat="1" ht="21" customHeight="1">
      <c r="A16" s="23">
        <v>10</v>
      </c>
      <c r="B16" s="23"/>
      <c r="C16" s="24" t="s">
        <v>626</v>
      </c>
      <c r="D16" s="25" t="s">
        <v>125</v>
      </c>
      <c r="E16" s="166"/>
      <c r="F16" s="44"/>
      <c r="G16" s="44"/>
      <c r="H16" s="44"/>
      <c r="I16" s="44"/>
      <c r="J16" s="44"/>
      <c r="K16" s="44"/>
      <c r="L16" s="44"/>
      <c r="M16" s="44"/>
      <c r="N16" s="44"/>
      <c r="O16" s="44"/>
      <c r="P16" s="44"/>
      <c r="Q16" s="44"/>
      <c r="R16" s="44"/>
      <c r="S16" s="44"/>
      <c r="T16" s="44"/>
      <c r="U16" s="44"/>
      <c r="V16" s="44"/>
      <c r="W16" s="44"/>
      <c r="X16" s="44"/>
      <c r="Y16" s="44"/>
      <c r="Z16" s="44"/>
      <c r="AA16" s="42"/>
      <c r="AB16" s="42"/>
      <c r="AC16" s="42"/>
      <c r="AD16" s="42"/>
      <c r="AE16" s="42"/>
      <c r="AF16" s="42"/>
      <c r="AG16" s="42"/>
      <c r="AH16" s="42"/>
      <c r="AI16" s="42"/>
      <c r="AJ16" s="11">
        <f t="shared" si="2"/>
        <v>0</v>
      </c>
      <c r="AK16" s="202">
        <f t="shared" si="3"/>
        <v>0</v>
      </c>
      <c r="AL16" s="202">
        <f t="shared" si="4"/>
        <v>0</v>
      </c>
      <c r="AM16" s="199"/>
      <c r="AN16" s="199"/>
      <c r="AO16" s="199"/>
    </row>
    <row r="17" spans="1:41" s="55" customFormat="1" ht="33">
      <c r="A17" s="23">
        <v>11</v>
      </c>
      <c r="B17" s="23"/>
      <c r="C17" s="24" t="s">
        <v>106</v>
      </c>
      <c r="D17" s="25" t="s">
        <v>143</v>
      </c>
      <c r="E17" s="166"/>
      <c r="F17" s="44"/>
      <c r="G17" s="44"/>
      <c r="H17" s="44"/>
      <c r="I17" s="44"/>
      <c r="J17" s="44"/>
      <c r="K17" s="44"/>
      <c r="L17" s="44"/>
      <c r="M17" s="44"/>
      <c r="N17" s="44"/>
      <c r="O17" s="44"/>
      <c r="P17" s="44"/>
      <c r="Q17" s="44"/>
      <c r="R17" s="44"/>
      <c r="S17" s="44"/>
      <c r="T17" s="44"/>
      <c r="U17" s="44"/>
      <c r="V17" s="44"/>
      <c r="W17" s="44"/>
      <c r="X17" s="44"/>
      <c r="Y17" s="44"/>
      <c r="Z17" s="44"/>
      <c r="AA17" s="42"/>
      <c r="AB17" s="42"/>
      <c r="AC17" s="42"/>
      <c r="AD17" s="42"/>
      <c r="AE17" s="42"/>
      <c r="AF17" s="42"/>
      <c r="AG17" s="42"/>
      <c r="AH17" s="42"/>
      <c r="AI17" s="42"/>
      <c r="AJ17" s="11">
        <f t="shared" si="2"/>
        <v>0</v>
      </c>
      <c r="AK17" s="202">
        <f t="shared" si="3"/>
        <v>0</v>
      </c>
      <c r="AL17" s="202">
        <f t="shared" si="4"/>
        <v>0</v>
      </c>
      <c r="AM17" s="199"/>
      <c r="AN17" s="199"/>
      <c r="AO17" s="199"/>
    </row>
    <row r="18" spans="1:41" s="55" customFormat="1" ht="21" customHeight="1">
      <c r="A18" s="23">
        <v>12</v>
      </c>
      <c r="B18" s="23"/>
      <c r="C18" s="24" t="s">
        <v>686</v>
      </c>
      <c r="D18" s="25" t="s">
        <v>26</v>
      </c>
      <c r="E18" s="166"/>
      <c r="F18" s="44"/>
      <c r="G18" s="44"/>
      <c r="H18" s="44"/>
      <c r="I18" s="44"/>
      <c r="J18" s="44"/>
      <c r="K18" s="44"/>
      <c r="L18" s="44"/>
      <c r="M18" s="44"/>
      <c r="N18" s="44"/>
      <c r="O18" s="44"/>
      <c r="P18" s="44"/>
      <c r="Q18" s="44"/>
      <c r="R18" s="44"/>
      <c r="S18" s="44"/>
      <c r="T18" s="44"/>
      <c r="U18" s="44"/>
      <c r="V18" s="44"/>
      <c r="W18" s="44"/>
      <c r="X18" s="44"/>
      <c r="Y18" s="44"/>
      <c r="Z18" s="44"/>
      <c r="AA18" s="42"/>
      <c r="AB18" s="42"/>
      <c r="AC18" s="42"/>
      <c r="AD18" s="42"/>
      <c r="AE18" s="42"/>
      <c r="AF18" s="42"/>
      <c r="AG18" s="42"/>
      <c r="AH18" s="42"/>
      <c r="AI18" s="42"/>
      <c r="AJ18" s="11">
        <f t="shared" si="2"/>
        <v>0</v>
      </c>
      <c r="AK18" s="202">
        <f t="shared" si="3"/>
        <v>0</v>
      </c>
      <c r="AL18" s="202">
        <f t="shared" si="4"/>
        <v>0</v>
      </c>
      <c r="AM18" s="199"/>
      <c r="AN18" s="199"/>
      <c r="AO18" s="199"/>
    </row>
    <row r="19" spans="1:41" s="55" customFormat="1" ht="21" customHeight="1">
      <c r="A19" s="23">
        <v>13</v>
      </c>
      <c r="B19" s="23"/>
      <c r="C19" s="24" t="s">
        <v>627</v>
      </c>
      <c r="D19" s="25" t="s">
        <v>111</v>
      </c>
      <c r="E19" s="166"/>
      <c r="F19" s="44"/>
      <c r="G19" s="44"/>
      <c r="H19" s="44"/>
      <c r="I19" s="44"/>
      <c r="J19" s="44"/>
      <c r="K19" s="44"/>
      <c r="L19" s="44"/>
      <c r="M19" s="44"/>
      <c r="N19" s="44"/>
      <c r="O19" s="44"/>
      <c r="P19" s="44"/>
      <c r="Q19" s="44"/>
      <c r="R19" s="44"/>
      <c r="S19" s="44"/>
      <c r="T19" s="44"/>
      <c r="U19" s="44"/>
      <c r="V19" s="44"/>
      <c r="W19" s="44"/>
      <c r="X19" s="44"/>
      <c r="Y19" s="44"/>
      <c r="Z19" s="44"/>
      <c r="AA19" s="42"/>
      <c r="AB19" s="42"/>
      <c r="AC19" s="42"/>
      <c r="AD19" s="42"/>
      <c r="AE19" s="42"/>
      <c r="AF19" s="42"/>
      <c r="AG19" s="42"/>
      <c r="AH19" s="42"/>
      <c r="AI19" s="42"/>
      <c r="AJ19" s="11">
        <f t="shared" si="2"/>
        <v>0</v>
      </c>
      <c r="AK19" s="202">
        <f t="shared" si="3"/>
        <v>0</v>
      </c>
      <c r="AL19" s="202">
        <f t="shared" si="4"/>
        <v>0</v>
      </c>
      <c r="AM19" s="199"/>
      <c r="AN19" s="199"/>
      <c r="AO19" s="199"/>
    </row>
    <row r="20" spans="1:41" s="55" customFormat="1" ht="21" customHeight="1">
      <c r="A20" s="23">
        <v>14</v>
      </c>
      <c r="B20" s="23"/>
      <c r="C20" s="24" t="s">
        <v>628</v>
      </c>
      <c r="D20" s="25" t="s">
        <v>629</v>
      </c>
      <c r="E20" s="166"/>
      <c r="F20" s="44"/>
      <c r="G20" s="44"/>
      <c r="H20" s="44"/>
      <c r="I20" s="44"/>
      <c r="J20" s="44"/>
      <c r="K20" s="44"/>
      <c r="L20" s="44"/>
      <c r="M20" s="44"/>
      <c r="N20" s="44"/>
      <c r="O20" s="44"/>
      <c r="P20" s="44"/>
      <c r="Q20" s="44"/>
      <c r="R20" s="44" t="s">
        <v>6</v>
      </c>
      <c r="S20" s="44"/>
      <c r="T20" s="44"/>
      <c r="U20" s="44"/>
      <c r="V20" s="44"/>
      <c r="W20" s="44"/>
      <c r="X20" s="44"/>
      <c r="Y20" s="44"/>
      <c r="Z20" s="44"/>
      <c r="AA20" s="42"/>
      <c r="AB20" s="42"/>
      <c r="AC20" s="42"/>
      <c r="AD20" s="42"/>
      <c r="AE20" s="42"/>
      <c r="AF20" s="42"/>
      <c r="AG20" s="42"/>
      <c r="AH20" s="42"/>
      <c r="AI20" s="42"/>
      <c r="AJ20" s="11">
        <f t="shared" si="2"/>
        <v>1</v>
      </c>
      <c r="AK20" s="202">
        <f t="shared" si="3"/>
        <v>0</v>
      </c>
      <c r="AL20" s="202">
        <f t="shared" si="4"/>
        <v>0</v>
      </c>
      <c r="AM20" s="199"/>
      <c r="AN20" s="199"/>
      <c r="AO20" s="199"/>
    </row>
    <row r="21" spans="1:41" s="55" customFormat="1">
      <c r="A21" s="23">
        <v>15</v>
      </c>
      <c r="B21" s="23"/>
      <c r="C21" s="24" t="s">
        <v>630</v>
      </c>
      <c r="D21" s="25" t="s">
        <v>62</v>
      </c>
      <c r="E21" s="166"/>
      <c r="F21" s="44"/>
      <c r="G21" s="44"/>
      <c r="H21" s="44"/>
      <c r="I21" s="44"/>
      <c r="J21" s="44"/>
      <c r="K21" s="44"/>
      <c r="L21" s="44"/>
      <c r="M21" s="44"/>
      <c r="N21" s="44"/>
      <c r="O21" s="44"/>
      <c r="P21" s="44"/>
      <c r="Q21" s="44"/>
      <c r="R21" s="44"/>
      <c r="S21" s="44"/>
      <c r="T21" s="44"/>
      <c r="U21" s="44"/>
      <c r="V21" s="44"/>
      <c r="W21" s="44"/>
      <c r="X21" s="44"/>
      <c r="Y21" s="44"/>
      <c r="Z21" s="44"/>
      <c r="AA21" s="42"/>
      <c r="AB21" s="42"/>
      <c r="AC21" s="42"/>
      <c r="AD21" s="42"/>
      <c r="AE21" s="42"/>
      <c r="AF21" s="42"/>
      <c r="AG21" s="42"/>
      <c r="AH21" s="42"/>
      <c r="AI21" s="42"/>
      <c r="AJ21" s="11">
        <f t="shared" si="2"/>
        <v>0</v>
      </c>
      <c r="AK21" s="202">
        <f t="shared" si="3"/>
        <v>0</v>
      </c>
      <c r="AL21" s="202">
        <f t="shared" si="4"/>
        <v>0</v>
      </c>
      <c r="AM21" s="199"/>
      <c r="AN21" s="199"/>
      <c r="AO21" s="199"/>
    </row>
    <row r="22" spans="1:41" s="55" customFormat="1" ht="21" customHeight="1">
      <c r="A22" s="23">
        <v>16</v>
      </c>
      <c r="B22" s="23"/>
      <c r="C22" s="24" t="s">
        <v>631</v>
      </c>
      <c r="D22" s="25" t="s">
        <v>148</v>
      </c>
      <c r="E22" s="166"/>
      <c r="F22" s="44"/>
      <c r="G22" s="44"/>
      <c r="H22" s="44"/>
      <c r="I22" s="44"/>
      <c r="J22" s="44"/>
      <c r="K22" s="44"/>
      <c r="L22" s="44"/>
      <c r="M22" s="44"/>
      <c r="N22" s="44"/>
      <c r="O22" s="44"/>
      <c r="P22" s="44"/>
      <c r="Q22" s="44"/>
      <c r="R22" s="44"/>
      <c r="S22" s="44"/>
      <c r="T22" s="44"/>
      <c r="U22" s="44"/>
      <c r="V22" s="44"/>
      <c r="W22" s="44"/>
      <c r="X22" s="44"/>
      <c r="Y22" s="44"/>
      <c r="Z22" s="44"/>
      <c r="AA22" s="42"/>
      <c r="AB22" s="42"/>
      <c r="AC22" s="42"/>
      <c r="AD22" s="42"/>
      <c r="AE22" s="42"/>
      <c r="AF22" s="42"/>
      <c r="AG22" s="42"/>
      <c r="AH22" s="42"/>
      <c r="AI22" s="42"/>
      <c r="AJ22" s="11">
        <f t="shared" si="2"/>
        <v>0</v>
      </c>
      <c r="AK22" s="202">
        <f t="shared" si="3"/>
        <v>0</v>
      </c>
      <c r="AL22" s="202">
        <f t="shared" si="4"/>
        <v>0</v>
      </c>
      <c r="AM22" s="199"/>
      <c r="AN22" s="199"/>
      <c r="AO22" s="199"/>
    </row>
    <row r="23" spans="1:41" s="55" customFormat="1" ht="21" customHeight="1">
      <c r="A23" s="23">
        <v>17</v>
      </c>
      <c r="B23" s="23"/>
      <c r="C23" s="24" t="s">
        <v>632</v>
      </c>
      <c r="D23" s="25" t="s">
        <v>633</v>
      </c>
      <c r="E23" s="166"/>
      <c r="F23" s="44"/>
      <c r="G23" s="44"/>
      <c r="H23" s="44"/>
      <c r="I23" s="44"/>
      <c r="J23" s="44"/>
      <c r="K23" s="44"/>
      <c r="L23" s="44"/>
      <c r="M23" s="44"/>
      <c r="N23" s="44"/>
      <c r="O23" s="44"/>
      <c r="P23" s="44"/>
      <c r="Q23" s="44"/>
      <c r="R23" s="44"/>
      <c r="S23" s="44"/>
      <c r="T23" s="44"/>
      <c r="U23" s="44"/>
      <c r="V23" s="44"/>
      <c r="W23" s="44"/>
      <c r="X23" s="44"/>
      <c r="Y23" s="44"/>
      <c r="Z23" s="44"/>
      <c r="AA23" s="42"/>
      <c r="AB23" s="42"/>
      <c r="AC23" s="42"/>
      <c r="AD23" s="42"/>
      <c r="AE23" s="42"/>
      <c r="AF23" s="42"/>
      <c r="AG23" s="42"/>
      <c r="AH23" s="42"/>
      <c r="AI23" s="42"/>
      <c r="AJ23" s="11">
        <f t="shared" si="2"/>
        <v>0</v>
      </c>
      <c r="AK23" s="202">
        <f t="shared" si="3"/>
        <v>0</v>
      </c>
      <c r="AL23" s="202">
        <f t="shared" si="4"/>
        <v>0</v>
      </c>
      <c r="AM23" s="199"/>
      <c r="AN23" s="199"/>
      <c r="AO23" s="199"/>
    </row>
    <row r="24" spans="1:41" s="55" customFormat="1" ht="33">
      <c r="A24" s="23">
        <v>18</v>
      </c>
      <c r="B24" s="23"/>
      <c r="C24" s="24" t="s">
        <v>634</v>
      </c>
      <c r="D24" s="25" t="s">
        <v>35</v>
      </c>
      <c r="E24" s="166"/>
      <c r="F24" s="44"/>
      <c r="G24" s="44"/>
      <c r="H24" s="44"/>
      <c r="I24" s="44"/>
      <c r="J24" s="44"/>
      <c r="K24" s="44"/>
      <c r="L24" s="44"/>
      <c r="M24" s="44"/>
      <c r="N24" s="44"/>
      <c r="O24" s="44"/>
      <c r="P24" s="44"/>
      <c r="Q24" s="44"/>
      <c r="R24" s="44"/>
      <c r="S24" s="44"/>
      <c r="T24" s="44"/>
      <c r="U24" s="44"/>
      <c r="V24" s="44"/>
      <c r="W24" s="44"/>
      <c r="X24" s="44"/>
      <c r="Y24" s="44"/>
      <c r="Z24" s="44"/>
      <c r="AA24" s="42"/>
      <c r="AB24" s="42"/>
      <c r="AC24" s="42"/>
      <c r="AD24" s="42"/>
      <c r="AE24" s="42"/>
      <c r="AF24" s="42"/>
      <c r="AG24" s="42"/>
      <c r="AH24" s="42"/>
      <c r="AI24" s="42"/>
      <c r="AJ24" s="11">
        <f t="shared" si="2"/>
        <v>0</v>
      </c>
      <c r="AK24" s="202">
        <f t="shared" si="3"/>
        <v>0</v>
      </c>
      <c r="AL24" s="202">
        <f t="shared" si="4"/>
        <v>0</v>
      </c>
      <c r="AM24" s="199"/>
      <c r="AN24" s="199"/>
      <c r="AO24" s="199"/>
    </row>
    <row r="25" spans="1:41" s="55" customFormat="1" ht="21" customHeight="1">
      <c r="A25" s="23">
        <v>19</v>
      </c>
      <c r="B25" s="23"/>
      <c r="C25" s="24" t="s">
        <v>635</v>
      </c>
      <c r="D25" s="25" t="s">
        <v>97</v>
      </c>
      <c r="E25" s="166"/>
      <c r="F25" s="44"/>
      <c r="G25" s="44"/>
      <c r="H25" s="44"/>
      <c r="I25" s="44"/>
      <c r="J25" s="44"/>
      <c r="K25" s="44"/>
      <c r="L25" s="44"/>
      <c r="M25" s="44"/>
      <c r="N25" s="44"/>
      <c r="O25" s="44"/>
      <c r="P25" s="44"/>
      <c r="Q25" s="44"/>
      <c r="R25" s="44"/>
      <c r="S25" s="44"/>
      <c r="T25" s="44"/>
      <c r="U25" s="44"/>
      <c r="V25" s="44"/>
      <c r="W25" s="44"/>
      <c r="X25" s="44"/>
      <c r="Y25" s="44"/>
      <c r="Z25" s="44"/>
      <c r="AA25" s="42"/>
      <c r="AB25" s="42"/>
      <c r="AC25" s="42"/>
      <c r="AD25" s="42"/>
      <c r="AE25" s="42"/>
      <c r="AF25" s="42"/>
      <c r="AG25" s="42"/>
      <c r="AH25" s="42"/>
      <c r="AI25" s="42"/>
      <c r="AJ25" s="11">
        <f t="shared" si="2"/>
        <v>0</v>
      </c>
      <c r="AK25" s="202">
        <f t="shared" si="3"/>
        <v>0</v>
      </c>
      <c r="AL25" s="202">
        <f t="shared" si="4"/>
        <v>0</v>
      </c>
      <c r="AM25" s="199"/>
      <c r="AN25" s="199"/>
      <c r="AO25" s="199"/>
    </row>
    <row r="26" spans="1:41" s="55" customFormat="1" ht="21" customHeight="1">
      <c r="A26" s="23">
        <v>20</v>
      </c>
      <c r="B26" s="23"/>
      <c r="C26" s="24" t="s">
        <v>636</v>
      </c>
      <c r="D26" s="25" t="s">
        <v>97</v>
      </c>
      <c r="E26" s="166"/>
      <c r="F26" s="44"/>
      <c r="G26" s="44"/>
      <c r="H26" s="44"/>
      <c r="I26" s="44"/>
      <c r="J26" s="44"/>
      <c r="K26" s="44"/>
      <c r="L26" s="44"/>
      <c r="M26" s="44"/>
      <c r="N26" s="44"/>
      <c r="O26" s="44"/>
      <c r="P26" s="44"/>
      <c r="Q26" s="44"/>
      <c r="R26" s="44"/>
      <c r="S26" s="44"/>
      <c r="T26" s="44"/>
      <c r="U26" s="44"/>
      <c r="V26" s="44"/>
      <c r="W26" s="44"/>
      <c r="X26" s="44"/>
      <c r="Y26" s="44"/>
      <c r="Z26" s="44"/>
      <c r="AA26" s="42"/>
      <c r="AB26" s="42"/>
      <c r="AC26" s="42"/>
      <c r="AD26" s="42"/>
      <c r="AE26" s="42"/>
      <c r="AF26" s="42"/>
      <c r="AG26" s="42"/>
      <c r="AH26" s="42"/>
      <c r="AI26" s="42"/>
      <c r="AJ26" s="11">
        <f t="shared" si="2"/>
        <v>0</v>
      </c>
      <c r="AK26" s="202">
        <f t="shared" si="3"/>
        <v>0</v>
      </c>
      <c r="AL26" s="202">
        <f t="shared" si="4"/>
        <v>0</v>
      </c>
      <c r="AM26" s="199"/>
      <c r="AN26" s="199"/>
      <c r="AO26" s="199"/>
    </row>
    <row r="27" spans="1:41" s="55" customFormat="1" ht="21" customHeight="1">
      <c r="A27" s="23">
        <v>21</v>
      </c>
      <c r="B27" s="23"/>
      <c r="C27" s="24" t="s">
        <v>637</v>
      </c>
      <c r="D27" s="25" t="s">
        <v>97</v>
      </c>
      <c r="E27" s="166"/>
      <c r="F27" s="44"/>
      <c r="G27" s="44"/>
      <c r="H27" s="44"/>
      <c r="I27" s="44"/>
      <c r="J27" s="44"/>
      <c r="K27" s="44"/>
      <c r="L27" s="44"/>
      <c r="M27" s="44"/>
      <c r="N27" s="44"/>
      <c r="O27" s="44" t="s">
        <v>6</v>
      </c>
      <c r="P27" s="44"/>
      <c r="Q27" s="44"/>
      <c r="R27" s="44" t="s">
        <v>6</v>
      </c>
      <c r="S27" s="44"/>
      <c r="T27" s="44"/>
      <c r="U27" s="44"/>
      <c r="V27" s="44"/>
      <c r="W27" s="44"/>
      <c r="X27" s="44"/>
      <c r="Y27" s="44"/>
      <c r="Z27" s="44"/>
      <c r="AA27" s="42"/>
      <c r="AB27" s="42"/>
      <c r="AC27" s="42"/>
      <c r="AD27" s="42"/>
      <c r="AE27" s="42"/>
      <c r="AF27" s="42"/>
      <c r="AG27" s="42"/>
      <c r="AH27" s="42"/>
      <c r="AI27" s="42"/>
      <c r="AJ27" s="11">
        <f t="shared" si="2"/>
        <v>2</v>
      </c>
      <c r="AK27" s="202">
        <f t="shared" si="3"/>
        <v>0</v>
      </c>
      <c r="AL27" s="202">
        <f t="shared" si="4"/>
        <v>0</v>
      </c>
      <c r="AM27" s="199"/>
      <c r="AN27" s="199"/>
      <c r="AO27" s="199"/>
    </row>
    <row r="28" spans="1:41" s="55" customFormat="1" ht="21" customHeight="1">
      <c r="A28" s="23">
        <v>22</v>
      </c>
      <c r="B28" s="23"/>
      <c r="C28" s="24" t="s">
        <v>638</v>
      </c>
      <c r="D28" s="25" t="s">
        <v>584</v>
      </c>
      <c r="E28" s="166"/>
      <c r="F28" s="44"/>
      <c r="G28" s="44"/>
      <c r="H28" s="44"/>
      <c r="I28" s="44"/>
      <c r="J28" s="44"/>
      <c r="K28" s="44"/>
      <c r="L28" s="44"/>
      <c r="M28" s="44"/>
      <c r="N28" s="44"/>
      <c r="O28" s="44"/>
      <c r="P28" s="44"/>
      <c r="Q28" s="44"/>
      <c r="R28" s="44"/>
      <c r="S28" s="44"/>
      <c r="T28" s="44"/>
      <c r="U28" s="44"/>
      <c r="V28" s="44"/>
      <c r="W28" s="44"/>
      <c r="X28" s="44"/>
      <c r="Y28" s="44"/>
      <c r="Z28" s="44"/>
      <c r="AA28" s="42"/>
      <c r="AB28" s="42"/>
      <c r="AC28" s="42"/>
      <c r="AD28" s="42"/>
      <c r="AE28" s="42"/>
      <c r="AF28" s="42"/>
      <c r="AG28" s="42"/>
      <c r="AH28" s="42"/>
      <c r="AI28" s="42"/>
      <c r="AJ28" s="11">
        <f t="shared" si="2"/>
        <v>0</v>
      </c>
      <c r="AK28" s="202">
        <f t="shared" si="3"/>
        <v>0</v>
      </c>
      <c r="AL28" s="202">
        <f t="shared" si="4"/>
        <v>0</v>
      </c>
      <c r="AM28" s="199"/>
      <c r="AN28" s="199"/>
      <c r="AO28" s="199"/>
    </row>
    <row r="29" spans="1:41" s="55" customFormat="1" ht="21" customHeight="1">
      <c r="A29" s="23">
        <v>23</v>
      </c>
      <c r="B29" s="23"/>
      <c r="C29" s="24" t="s">
        <v>76</v>
      </c>
      <c r="D29" s="25" t="s">
        <v>134</v>
      </c>
      <c r="E29" s="166"/>
      <c r="F29" s="44"/>
      <c r="G29" s="44"/>
      <c r="H29" s="44"/>
      <c r="I29" s="44"/>
      <c r="J29" s="44"/>
      <c r="K29" s="44"/>
      <c r="L29" s="44"/>
      <c r="M29" s="44"/>
      <c r="N29" s="44"/>
      <c r="O29" s="44"/>
      <c r="P29" s="44"/>
      <c r="Q29" s="44"/>
      <c r="R29" s="44"/>
      <c r="S29" s="44"/>
      <c r="T29" s="44"/>
      <c r="U29" s="44"/>
      <c r="V29" s="44"/>
      <c r="W29" s="44"/>
      <c r="X29" s="44"/>
      <c r="Y29" s="44"/>
      <c r="Z29" s="44"/>
      <c r="AA29" s="42"/>
      <c r="AB29" s="42"/>
      <c r="AC29" s="42"/>
      <c r="AD29" s="42"/>
      <c r="AE29" s="42"/>
      <c r="AF29" s="42"/>
      <c r="AG29" s="42"/>
      <c r="AH29" s="42"/>
      <c r="AI29" s="42"/>
      <c r="AJ29" s="11">
        <f t="shared" si="2"/>
        <v>0</v>
      </c>
      <c r="AK29" s="202">
        <f t="shared" si="3"/>
        <v>0</v>
      </c>
      <c r="AL29" s="202">
        <f t="shared" si="4"/>
        <v>0</v>
      </c>
      <c r="AM29" s="199"/>
      <c r="AN29" s="199"/>
      <c r="AO29" s="199"/>
    </row>
    <row r="30" spans="1:41" s="55" customFormat="1" ht="21" customHeight="1">
      <c r="A30" s="23">
        <v>24</v>
      </c>
      <c r="B30" s="23"/>
      <c r="C30" s="24" t="s">
        <v>63</v>
      </c>
      <c r="D30" s="25" t="s">
        <v>134</v>
      </c>
      <c r="E30" s="166"/>
      <c r="F30" s="44"/>
      <c r="G30" s="44"/>
      <c r="H30" s="44"/>
      <c r="I30" s="44"/>
      <c r="J30" s="44"/>
      <c r="K30" s="44"/>
      <c r="L30" s="44"/>
      <c r="M30" s="44"/>
      <c r="N30" s="44"/>
      <c r="O30" s="44"/>
      <c r="P30" s="44"/>
      <c r="Q30" s="44"/>
      <c r="R30" s="44"/>
      <c r="S30" s="44"/>
      <c r="T30" s="44"/>
      <c r="U30" s="44"/>
      <c r="V30" s="44"/>
      <c r="W30" s="44"/>
      <c r="X30" s="44"/>
      <c r="Y30" s="44"/>
      <c r="Z30" s="44"/>
      <c r="AA30" s="42"/>
      <c r="AB30" s="42"/>
      <c r="AC30" s="42"/>
      <c r="AD30" s="42"/>
      <c r="AE30" s="42"/>
      <c r="AF30" s="42"/>
      <c r="AG30" s="42"/>
      <c r="AH30" s="42"/>
      <c r="AI30" s="42"/>
      <c r="AJ30" s="11">
        <f t="shared" si="2"/>
        <v>0</v>
      </c>
      <c r="AK30" s="202">
        <f t="shared" si="3"/>
        <v>0</v>
      </c>
      <c r="AL30" s="202">
        <f t="shared" si="4"/>
        <v>0</v>
      </c>
      <c r="AM30" s="199"/>
      <c r="AN30" s="199"/>
      <c r="AO30" s="199"/>
    </row>
    <row r="31" spans="1:41" s="55" customFormat="1" ht="21" customHeight="1">
      <c r="A31" s="23">
        <v>25</v>
      </c>
      <c r="B31" s="23"/>
      <c r="C31" s="24" t="s">
        <v>639</v>
      </c>
      <c r="D31" s="25" t="s">
        <v>116</v>
      </c>
      <c r="E31" s="166"/>
      <c r="F31" s="44"/>
      <c r="G31" s="44"/>
      <c r="H31" s="44"/>
      <c r="I31" s="44"/>
      <c r="J31" s="44"/>
      <c r="K31" s="44"/>
      <c r="L31" s="44"/>
      <c r="M31" s="44"/>
      <c r="N31" s="44"/>
      <c r="O31" s="44"/>
      <c r="P31" s="44"/>
      <c r="Q31" s="44"/>
      <c r="R31" s="44" t="s">
        <v>6</v>
      </c>
      <c r="S31" s="44"/>
      <c r="T31" s="44"/>
      <c r="U31" s="44"/>
      <c r="V31" s="44"/>
      <c r="W31" s="44"/>
      <c r="X31" s="44"/>
      <c r="Y31" s="44"/>
      <c r="Z31" s="44"/>
      <c r="AA31" s="42"/>
      <c r="AB31" s="42"/>
      <c r="AC31" s="42"/>
      <c r="AD31" s="42"/>
      <c r="AE31" s="42"/>
      <c r="AF31" s="42"/>
      <c r="AG31" s="42"/>
      <c r="AH31" s="42"/>
      <c r="AI31" s="42"/>
      <c r="AJ31" s="11">
        <f t="shared" si="2"/>
        <v>1</v>
      </c>
      <c r="AK31" s="202">
        <f t="shared" si="3"/>
        <v>0</v>
      </c>
      <c r="AL31" s="202">
        <f t="shared" si="4"/>
        <v>0</v>
      </c>
      <c r="AM31" s="199"/>
      <c r="AN31" s="199"/>
      <c r="AO31" s="199"/>
    </row>
    <row r="32" spans="1:41" s="55" customFormat="1" ht="21" customHeight="1">
      <c r="A32" s="23">
        <v>26</v>
      </c>
      <c r="B32" s="23"/>
      <c r="C32" s="24" t="s">
        <v>640</v>
      </c>
      <c r="D32" s="25" t="s">
        <v>117</v>
      </c>
      <c r="E32" s="166"/>
      <c r="F32" s="44"/>
      <c r="G32" s="44"/>
      <c r="H32" s="44"/>
      <c r="I32" s="44"/>
      <c r="J32" s="44"/>
      <c r="K32" s="44"/>
      <c r="L32" s="44"/>
      <c r="M32" s="44"/>
      <c r="N32" s="44"/>
      <c r="O32" s="44"/>
      <c r="P32" s="44"/>
      <c r="Q32" s="44"/>
      <c r="R32" s="44" t="s">
        <v>6</v>
      </c>
      <c r="S32" s="44"/>
      <c r="T32" s="44"/>
      <c r="U32" s="44"/>
      <c r="V32" s="44"/>
      <c r="W32" s="44"/>
      <c r="X32" s="44"/>
      <c r="Y32" s="44"/>
      <c r="Z32" s="44"/>
      <c r="AA32" s="42"/>
      <c r="AB32" s="42"/>
      <c r="AC32" s="42"/>
      <c r="AD32" s="42"/>
      <c r="AE32" s="42"/>
      <c r="AF32" s="42"/>
      <c r="AG32" s="42"/>
      <c r="AH32" s="42"/>
      <c r="AI32" s="42"/>
      <c r="AJ32" s="11">
        <f t="shared" si="2"/>
        <v>1</v>
      </c>
      <c r="AK32" s="202">
        <f t="shared" si="3"/>
        <v>0</v>
      </c>
      <c r="AL32" s="202">
        <f t="shared" si="4"/>
        <v>0</v>
      </c>
      <c r="AM32" s="199"/>
      <c r="AN32" s="199"/>
      <c r="AO32" s="199"/>
    </row>
    <row r="33" spans="1:41" s="55" customFormat="1" ht="21" customHeight="1">
      <c r="A33" s="23">
        <v>27</v>
      </c>
      <c r="B33" s="23"/>
      <c r="C33" s="24" t="s">
        <v>641</v>
      </c>
      <c r="D33" s="25" t="s">
        <v>109</v>
      </c>
      <c r="E33" s="166"/>
      <c r="F33" s="44"/>
      <c r="G33" s="44"/>
      <c r="H33" s="44"/>
      <c r="I33" s="44"/>
      <c r="J33" s="44"/>
      <c r="K33" s="44"/>
      <c r="L33" s="44"/>
      <c r="M33" s="44"/>
      <c r="N33" s="44"/>
      <c r="O33" s="44" t="s">
        <v>6</v>
      </c>
      <c r="P33" s="44"/>
      <c r="Q33" s="44"/>
      <c r="R33" s="44" t="s">
        <v>6</v>
      </c>
      <c r="S33" s="44"/>
      <c r="T33" s="44"/>
      <c r="U33" s="44"/>
      <c r="V33" s="44"/>
      <c r="W33" s="44"/>
      <c r="X33" s="44"/>
      <c r="Y33" s="44"/>
      <c r="Z33" s="44"/>
      <c r="AA33" s="42"/>
      <c r="AB33" s="42"/>
      <c r="AC33" s="42"/>
      <c r="AD33" s="42"/>
      <c r="AE33" s="42"/>
      <c r="AF33" s="42"/>
      <c r="AG33" s="42"/>
      <c r="AH33" s="42"/>
      <c r="AI33" s="42"/>
      <c r="AJ33" s="11">
        <f t="shared" si="2"/>
        <v>2</v>
      </c>
      <c r="AK33" s="202">
        <f t="shared" si="3"/>
        <v>0</v>
      </c>
      <c r="AL33" s="202">
        <f t="shared" si="4"/>
        <v>0</v>
      </c>
      <c r="AM33" s="199"/>
      <c r="AN33" s="199"/>
      <c r="AO33" s="199"/>
    </row>
    <row r="34" spans="1:41" s="55" customFormat="1" ht="21" customHeight="1">
      <c r="A34" s="23">
        <v>28</v>
      </c>
      <c r="B34" s="23"/>
      <c r="C34" s="24" t="s">
        <v>29</v>
      </c>
      <c r="D34" s="25" t="s">
        <v>55</v>
      </c>
      <c r="E34" s="166"/>
      <c r="F34" s="44"/>
      <c r="G34" s="44"/>
      <c r="H34" s="44"/>
      <c r="I34" s="44"/>
      <c r="J34" s="44"/>
      <c r="K34" s="44"/>
      <c r="L34" s="44"/>
      <c r="M34" s="44"/>
      <c r="N34" s="44"/>
      <c r="O34" s="44"/>
      <c r="P34" s="44"/>
      <c r="Q34" s="44"/>
      <c r="R34" s="44"/>
      <c r="S34" s="44"/>
      <c r="T34" s="44"/>
      <c r="U34" s="44"/>
      <c r="V34" s="44"/>
      <c r="W34" s="44"/>
      <c r="X34" s="44"/>
      <c r="Y34" s="44"/>
      <c r="Z34" s="44"/>
      <c r="AA34" s="42"/>
      <c r="AB34" s="42"/>
      <c r="AC34" s="42"/>
      <c r="AD34" s="42"/>
      <c r="AE34" s="42"/>
      <c r="AF34" s="42"/>
      <c r="AG34" s="42"/>
      <c r="AH34" s="42"/>
      <c r="AI34" s="42"/>
      <c r="AJ34" s="11">
        <f t="shared" si="2"/>
        <v>0</v>
      </c>
      <c r="AK34" s="202">
        <f t="shared" si="3"/>
        <v>0</v>
      </c>
      <c r="AL34" s="202">
        <f t="shared" si="4"/>
        <v>0</v>
      </c>
      <c r="AM34" s="199"/>
      <c r="AN34" s="199"/>
      <c r="AO34" s="199"/>
    </row>
    <row r="35" spans="1:41" s="55" customFormat="1" ht="21" customHeight="1">
      <c r="A35" s="23">
        <v>29</v>
      </c>
      <c r="B35" s="23"/>
      <c r="C35" s="24" t="s">
        <v>643</v>
      </c>
      <c r="D35" s="25" t="s">
        <v>149</v>
      </c>
      <c r="E35" s="166"/>
      <c r="F35" s="44"/>
      <c r="G35" s="44"/>
      <c r="H35" s="44"/>
      <c r="I35" s="44"/>
      <c r="J35" s="44"/>
      <c r="K35" s="44"/>
      <c r="L35" s="44"/>
      <c r="M35" s="44"/>
      <c r="N35" s="44"/>
      <c r="O35" s="44"/>
      <c r="P35" s="44"/>
      <c r="Q35" s="44" t="s">
        <v>6</v>
      </c>
      <c r="R35" s="44"/>
      <c r="S35" s="44"/>
      <c r="T35" s="44"/>
      <c r="U35" s="44"/>
      <c r="V35" s="44"/>
      <c r="W35" s="44"/>
      <c r="X35" s="44"/>
      <c r="Y35" s="44"/>
      <c r="Z35" s="44"/>
      <c r="AA35" s="42"/>
      <c r="AB35" s="42"/>
      <c r="AC35" s="42"/>
      <c r="AD35" s="42"/>
      <c r="AE35" s="42"/>
      <c r="AF35" s="42"/>
      <c r="AG35" s="42"/>
      <c r="AH35" s="42"/>
      <c r="AI35" s="42"/>
      <c r="AJ35" s="11">
        <f t="shared" si="2"/>
        <v>1</v>
      </c>
      <c r="AK35" s="202">
        <f t="shared" si="3"/>
        <v>0</v>
      </c>
      <c r="AL35" s="202">
        <f t="shared" si="4"/>
        <v>0</v>
      </c>
      <c r="AM35" s="199"/>
      <c r="AN35" s="199"/>
      <c r="AO35" s="199"/>
    </row>
    <row r="36" spans="1:41" s="55" customFormat="1" ht="21" customHeight="1">
      <c r="A36" s="23">
        <v>30</v>
      </c>
      <c r="B36" s="23"/>
      <c r="C36" s="24" t="s">
        <v>81</v>
      </c>
      <c r="D36" s="25" t="s">
        <v>146</v>
      </c>
      <c r="E36" s="166"/>
      <c r="F36" s="44"/>
      <c r="G36" s="44"/>
      <c r="H36" s="44"/>
      <c r="I36" s="44"/>
      <c r="J36" s="44"/>
      <c r="K36" s="44"/>
      <c r="L36" s="44"/>
      <c r="M36" s="44"/>
      <c r="N36" s="44"/>
      <c r="O36" s="44"/>
      <c r="P36" s="44"/>
      <c r="Q36" s="44"/>
      <c r="R36" s="44"/>
      <c r="S36" s="44"/>
      <c r="T36" s="44"/>
      <c r="U36" s="44"/>
      <c r="V36" s="44"/>
      <c r="W36" s="44"/>
      <c r="X36" s="44"/>
      <c r="Y36" s="44"/>
      <c r="Z36" s="44"/>
      <c r="AA36" s="42"/>
      <c r="AB36" s="42"/>
      <c r="AC36" s="42"/>
      <c r="AD36" s="42"/>
      <c r="AE36" s="42"/>
      <c r="AF36" s="42"/>
      <c r="AG36" s="42"/>
      <c r="AH36" s="42"/>
      <c r="AI36" s="42"/>
      <c r="AJ36" s="11">
        <f t="shared" si="2"/>
        <v>0</v>
      </c>
      <c r="AK36" s="202">
        <f t="shared" si="3"/>
        <v>0</v>
      </c>
      <c r="AL36" s="202">
        <f t="shared" si="4"/>
        <v>0</v>
      </c>
      <c r="AM36" s="199"/>
      <c r="AN36" s="199"/>
      <c r="AO36" s="199"/>
    </row>
    <row r="37" spans="1:41" s="55" customFormat="1" ht="33">
      <c r="A37" s="23">
        <v>31</v>
      </c>
      <c r="B37" s="23"/>
      <c r="C37" s="24" t="s">
        <v>644</v>
      </c>
      <c r="D37" s="25" t="s">
        <v>157</v>
      </c>
      <c r="E37" s="166"/>
      <c r="F37" s="44"/>
      <c r="G37" s="44"/>
      <c r="H37" s="44"/>
      <c r="I37" s="44"/>
      <c r="J37" s="44"/>
      <c r="K37" s="44"/>
      <c r="L37" s="44"/>
      <c r="M37" s="44"/>
      <c r="N37" s="44"/>
      <c r="O37" s="44"/>
      <c r="P37" s="44"/>
      <c r="Q37" s="44"/>
      <c r="R37" s="44"/>
      <c r="S37" s="44"/>
      <c r="T37" s="44"/>
      <c r="U37" s="44"/>
      <c r="V37" s="44"/>
      <c r="W37" s="44"/>
      <c r="X37" s="44"/>
      <c r="Y37" s="44"/>
      <c r="Z37" s="44"/>
      <c r="AA37" s="42"/>
      <c r="AB37" s="42"/>
      <c r="AC37" s="42"/>
      <c r="AD37" s="42"/>
      <c r="AE37" s="42"/>
      <c r="AF37" s="42"/>
      <c r="AG37" s="42"/>
      <c r="AH37" s="42"/>
      <c r="AI37" s="42"/>
      <c r="AJ37" s="11">
        <f t="shared" si="2"/>
        <v>0</v>
      </c>
      <c r="AK37" s="202">
        <f t="shared" si="3"/>
        <v>0</v>
      </c>
      <c r="AL37" s="202">
        <f t="shared" si="4"/>
        <v>0</v>
      </c>
      <c r="AM37" s="199"/>
      <c r="AN37" s="199"/>
      <c r="AO37" s="199"/>
    </row>
    <row r="38" spans="1:41" s="55" customFormat="1" ht="21" customHeight="1">
      <c r="A38" s="23">
        <v>32</v>
      </c>
      <c r="B38" s="23"/>
      <c r="C38" s="24" t="s">
        <v>598</v>
      </c>
      <c r="D38" s="25" t="s">
        <v>72</v>
      </c>
      <c r="E38" s="166"/>
      <c r="F38" s="44"/>
      <c r="G38" s="44"/>
      <c r="H38" s="44"/>
      <c r="I38" s="44"/>
      <c r="J38" s="44"/>
      <c r="K38" s="44"/>
      <c r="L38" s="44"/>
      <c r="M38" s="44"/>
      <c r="N38" s="44"/>
      <c r="O38" s="44"/>
      <c r="P38" s="44"/>
      <c r="Q38" s="44" t="s">
        <v>6</v>
      </c>
      <c r="R38" s="44"/>
      <c r="S38" s="44"/>
      <c r="T38" s="44"/>
      <c r="U38" s="44"/>
      <c r="V38" s="44"/>
      <c r="W38" s="44"/>
      <c r="X38" s="44"/>
      <c r="Y38" s="44"/>
      <c r="Z38" s="44"/>
      <c r="AA38" s="42"/>
      <c r="AB38" s="42"/>
      <c r="AC38" s="42"/>
      <c r="AD38" s="42"/>
      <c r="AE38" s="42"/>
      <c r="AF38" s="42"/>
      <c r="AG38" s="42"/>
      <c r="AH38" s="42"/>
      <c r="AI38" s="42"/>
      <c r="AJ38" s="11">
        <f t="shared" si="2"/>
        <v>1</v>
      </c>
      <c r="AK38" s="202">
        <f t="shared" si="3"/>
        <v>0</v>
      </c>
      <c r="AL38" s="202">
        <f t="shared" si="4"/>
        <v>0</v>
      </c>
      <c r="AM38" s="199"/>
      <c r="AN38" s="199"/>
      <c r="AO38" s="199"/>
    </row>
    <row r="39" spans="1:41" s="55" customFormat="1" ht="21" customHeight="1">
      <c r="A39" s="23">
        <v>33</v>
      </c>
      <c r="B39" s="23"/>
      <c r="C39" s="24" t="s">
        <v>646</v>
      </c>
      <c r="D39" s="25" t="s">
        <v>647</v>
      </c>
      <c r="E39" s="166"/>
      <c r="F39" s="44"/>
      <c r="G39" s="44"/>
      <c r="H39" s="44"/>
      <c r="I39" s="44"/>
      <c r="J39" s="44"/>
      <c r="K39" s="44"/>
      <c r="L39" s="44"/>
      <c r="M39" s="44"/>
      <c r="N39" s="44"/>
      <c r="O39" s="44"/>
      <c r="P39" s="44"/>
      <c r="Q39" s="44"/>
      <c r="R39" s="44"/>
      <c r="S39" s="44"/>
      <c r="T39" s="44"/>
      <c r="U39" s="44"/>
      <c r="V39" s="44"/>
      <c r="W39" s="44"/>
      <c r="X39" s="44"/>
      <c r="Y39" s="44"/>
      <c r="Z39" s="44"/>
      <c r="AA39" s="42"/>
      <c r="AB39" s="42"/>
      <c r="AC39" s="42"/>
      <c r="AD39" s="42"/>
      <c r="AE39" s="42"/>
      <c r="AF39" s="42"/>
      <c r="AG39" s="42"/>
      <c r="AH39" s="42"/>
      <c r="AI39" s="42"/>
      <c r="AJ39" s="11">
        <f t="shared" si="2"/>
        <v>0</v>
      </c>
      <c r="AK39" s="202">
        <f t="shared" si="3"/>
        <v>0</v>
      </c>
      <c r="AL39" s="202">
        <f t="shared" si="4"/>
        <v>0</v>
      </c>
      <c r="AM39" s="199"/>
      <c r="AN39" s="199"/>
      <c r="AO39" s="199"/>
    </row>
    <row r="40" spans="1:41" s="55" customFormat="1" ht="21" customHeight="1">
      <c r="A40" s="23">
        <v>34</v>
      </c>
      <c r="B40" s="23"/>
      <c r="C40" s="24" t="s">
        <v>394</v>
      </c>
      <c r="D40" s="25" t="s">
        <v>647</v>
      </c>
      <c r="E40" s="166"/>
      <c r="F40" s="44"/>
      <c r="G40" s="44"/>
      <c r="H40" s="44"/>
      <c r="I40" s="44"/>
      <c r="J40" s="44"/>
      <c r="K40" s="44"/>
      <c r="L40" s="44"/>
      <c r="M40" s="44"/>
      <c r="N40" s="44"/>
      <c r="O40" s="44"/>
      <c r="P40" s="44"/>
      <c r="Q40" s="44" t="s">
        <v>6</v>
      </c>
      <c r="R40" s="44" t="s">
        <v>6</v>
      </c>
      <c r="S40" s="44"/>
      <c r="T40" s="44"/>
      <c r="U40" s="44"/>
      <c r="V40" s="44"/>
      <c r="W40" s="44"/>
      <c r="X40" s="44"/>
      <c r="Y40" s="44"/>
      <c r="Z40" s="44"/>
      <c r="AA40" s="42"/>
      <c r="AB40" s="42"/>
      <c r="AC40" s="42"/>
      <c r="AD40" s="42"/>
      <c r="AE40" s="42"/>
      <c r="AF40" s="42"/>
      <c r="AG40" s="42"/>
      <c r="AH40" s="42"/>
      <c r="AI40" s="42"/>
      <c r="AJ40" s="11">
        <f t="shared" si="2"/>
        <v>2</v>
      </c>
      <c r="AK40" s="202">
        <f t="shared" si="3"/>
        <v>0</v>
      </c>
      <c r="AL40" s="202">
        <f t="shared" si="4"/>
        <v>0</v>
      </c>
      <c r="AM40" s="199"/>
      <c r="AN40" s="199"/>
      <c r="AO40" s="199"/>
    </row>
    <row r="41" spans="1:41" s="55" customFormat="1" ht="33">
      <c r="A41" s="23">
        <v>35</v>
      </c>
      <c r="B41" s="23"/>
      <c r="C41" s="24" t="s">
        <v>648</v>
      </c>
      <c r="D41" s="25" t="s">
        <v>73</v>
      </c>
      <c r="E41" s="166"/>
      <c r="F41" s="44"/>
      <c r="G41" s="44"/>
      <c r="H41" s="44"/>
      <c r="I41" s="44"/>
      <c r="J41" s="44"/>
      <c r="K41" s="44"/>
      <c r="L41" s="44"/>
      <c r="M41" s="44"/>
      <c r="N41" s="44"/>
      <c r="O41" s="44"/>
      <c r="P41" s="44"/>
      <c r="Q41" s="44"/>
      <c r="R41" s="44"/>
      <c r="S41" s="44"/>
      <c r="T41" s="44"/>
      <c r="U41" s="44"/>
      <c r="V41" s="44"/>
      <c r="W41" s="44"/>
      <c r="X41" s="44"/>
      <c r="Y41" s="44"/>
      <c r="Z41" s="44"/>
      <c r="AA41" s="42"/>
      <c r="AB41" s="42"/>
      <c r="AC41" s="42"/>
      <c r="AD41" s="42"/>
      <c r="AE41" s="42"/>
      <c r="AF41" s="42"/>
      <c r="AG41" s="42"/>
      <c r="AH41" s="42"/>
      <c r="AI41" s="42"/>
      <c r="AJ41" s="11">
        <f t="shared" si="2"/>
        <v>0</v>
      </c>
      <c r="AK41" s="202">
        <f t="shared" si="3"/>
        <v>0</v>
      </c>
      <c r="AL41" s="202">
        <f t="shared" si="4"/>
        <v>0</v>
      </c>
      <c r="AM41" s="199"/>
      <c r="AN41" s="199"/>
      <c r="AO41" s="199"/>
    </row>
    <row r="42" spans="1:41" s="55" customFormat="1" ht="21" customHeight="1">
      <c r="A42" s="23">
        <v>36</v>
      </c>
      <c r="B42" s="23"/>
      <c r="C42" s="24"/>
      <c r="D42" s="25"/>
      <c r="E42" s="166"/>
      <c r="F42" s="44"/>
      <c r="G42" s="44"/>
      <c r="H42" s="44"/>
      <c r="I42" s="44"/>
      <c r="J42" s="44"/>
      <c r="K42" s="44"/>
      <c r="L42" s="44"/>
      <c r="M42" s="44"/>
      <c r="N42" s="44"/>
      <c r="O42" s="44"/>
      <c r="P42" s="44"/>
      <c r="Q42" s="44"/>
      <c r="R42" s="44"/>
      <c r="S42" s="44"/>
      <c r="T42" s="44"/>
      <c r="U42" s="44"/>
      <c r="V42" s="44"/>
      <c r="W42" s="44"/>
      <c r="X42" s="44"/>
      <c r="Y42" s="44"/>
      <c r="Z42" s="44"/>
      <c r="AA42" s="42"/>
      <c r="AB42" s="42"/>
      <c r="AC42" s="42"/>
      <c r="AD42" s="42"/>
      <c r="AE42" s="42"/>
      <c r="AF42" s="42"/>
      <c r="AG42" s="42"/>
      <c r="AH42" s="42"/>
      <c r="AI42" s="42"/>
      <c r="AJ42" s="11">
        <f t="shared" si="2"/>
        <v>0</v>
      </c>
      <c r="AK42" s="202">
        <f t="shared" si="3"/>
        <v>0</v>
      </c>
      <c r="AL42" s="202">
        <f t="shared" si="4"/>
        <v>0</v>
      </c>
      <c r="AM42" s="199"/>
      <c r="AN42" s="199"/>
      <c r="AO42" s="199"/>
    </row>
    <row r="43" spans="1:41" s="55" customFormat="1" ht="21" customHeight="1">
      <c r="A43" s="23">
        <v>37</v>
      </c>
      <c r="B43" s="23"/>
      <c r="C43" s="24"/>
      <c r="D43" s="25"/>
      <c r="E43" s="166"/>
      <c r="F43" s="44"/>
      <c r="G43" s="44"/>
      <c r="H43" s="44"/>
      <c r="I43" s="44"/>
      <c r="J43" s="44"/>
      <c r="K43" s="44"/>
      <c r="L43" s="44"/>
      <c r="M43" s="44"/>
      <c r="N43" s="44"/>
      <c r="O43" s="44"/>
      <c r="P43" s="44"/>
      <c r="Q43" s="44"/>
      <c r="R43" s="44"/>
      <c r="S43" s="44"/>
      <c r="T43" s="44"/>
      <c r="U43" s="44"/>
      <c r="V43" s="44"/>
      <c r="W43" s="44"/>
      <c r="X43" s="44"/>
      <c r="Y43" s="44"/>
      <c r="Z43" s="44"/>
      <c r="AA43" s="42"/>
      <c r="AB43" s="42"/>
      <c r="AC43" s="42"/>
      <c r="AD43" s="42"/>
      <c r="AE43" s="42"/>
      <c r="AF43" s="42"/>
      <c r="AG43" s="42"/>
      <c r="AH43" s="42"/>
      <c r="AI43" s="42"/>
      <c r="AJ43" s="11">
        <f t="shared" si="2"/>
        <v>0</v>
      </c>
      <c r="AK43" s="202">
        <f t="shared" si="3"/>
        <v>0</v>
      </c>
      <c r="AL43" s="202">
        <f t="shared" si="4"/>
        <v>0</v>
      </c>
      <c r="AM43" s="199"/>
      <c r="AN43" s="199"/>
      <c r="AO43" s="199"/>
    </row>
    <row r="44" spans="1:41" s="55" customFormat="1" ht="21" customHeight="1">
      <c r="A44" s="23">
        <v>38</v>
      </c>
      <c r="B44" s="23"/>
      <c r="C44" s="24"/>
      <c r="D44" s="25"/>
      <c r="E44" s="166"/>
      <c r="F44" s="44"/>
      <c r="G44" s="44"/>
      <c r="H44" s="44"/>
      <c r="I44" s="44"/>
      <c r="J44" s="44"/>
      <c r="K44" s="44"/>
      <c r="L44" s="44"/>
      <c r="M44" s="44"/>
      <c r="N44" s="44"/>
      <c r="O44" s="44"/>
      <c r="P44" s="44"/>
      <c r="Q44" s="44"/>
      <c r="R44" s="44"/>
      <c r="S44" s="44"/>
      <c r="T44" s="44"/>
      <c r="U44" s="44"/>
      <c r="V44" s="44"/>
      <c r="W44" s="44"/>
      <c r="X44" s="44"/>
      <c r="Y44" s="44"/>
      <c r="Z44" s="44"/>
      <c r="AA44" s="42"/>
      <c r="AB44" s="42"/>
      <c r="AC44" s="42"/>
      <c r="AD44" s="42"/>
      <c r="AE44" s="42"/>
      <c r="AF44" s="42"/>
      <c r="AG44" s="42"/>
      <c r="AH44" s="42"/>
      <c r="AI44" s="42"/>
      <c r="AJ44" s="11">
        <f t="shared" si="2"/>
        <v>0</v>
      </c>
      <c r="AK44" s="202">
        <f t="shared" si="3"/>
        <v>0</v>
      </c>
      <c r="AL44" s="202">
        <f t="shared" si="4"/>
        <v>0</v>
      </c>
      <c r="AM44" s="199"/>
      <c r="AN44" s="199"/>
      <c r="AO44" s="199"/>
    </row>
    <row r="45" spans="1:41" s="55" customFormat="1" ht="21" customHeight="1">
      <c r="A45" s="23">
        <v>39</v>
      </c>
      <c r="B45" s="23"/>
      <c r="C45" s="24"/>
      <c r="D45" s="25"/>
      <c r="E45" s="166"/>
      <c r="F45" s="44"/>
      <c r="G45" s="44"/>
      <c r="H45" s="44"/>
      <c r="I45" s="44"/>
      <c r="J45" s="44"/>
      <c r="K45" s="44"/>
      <c r="L45" s="44"/>
      <c r="M45" s="44"/>
      <c r="N45" s="44"/>
      <c r="O45" s="44"/>
      <c r="P45" s="44"/>
      <c r="Q45" s="44"/>
      <c r="R45" s="44"/>
      <c r="S45" s="44"/>
      <c r="T45" s="44"/>
      <c r="U45" s="44"/>
      <c r="V45" s="44"/>
      <c r="W45" s="44"/>
      <c r="X45" s="44"/>
      <c r="Y45" s="44"/>
      <c r="Z45" s="44"/>
      <c r="AA45" s="42"/>
      <c r="AB45" s="42"/>
      <c r="AC45" s="42"/>
      <c r="AD45" s="42"/>
      <c r="AE45" s="42"/>
      <c r="AF45" s="42"/>
      <c r="AG45" s="42"/>
      <c r="AH45" s="42"/>
      <c r="AI45" s="42"/>
      <c r="AJ45" s="11">
        <f t="shared" si="2"/>
        <v>0</v>
      </c>
      <c r="AK45" s="202">
        <f t="shared" si="3"/>
        <v>0</v>
      </c>
      <c r="AL45" s="202">
        <f t="shared" si="4"/>
        <v>0</v>
      </c>
      <c r="AM45" s="199"/>
      <c r="AN45" s="199"/>
      <c r="AO45" s="199"/>
    </row>
    <row r="46" spans="1:41" s="15" customFormat="1" ht="21" customHeight="1">
      <c r="A46" s="314" t="s">
        <v>10</v>
      </c>
      <c r="B46" s="314"/>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11">
        <f>SUM(AJ7:AJ45)</f>
        <v>16</v>
      </c>
      <c r="AK46" s="11">
        <f t="shared" ref="AK46:AL46" si="5">SUM(AK7:AK45)</f>
        <v>0</v>
      </c>
      <c r="AL46" s="11">
        <f t="shared" si="5"/>
        <v>0</v>
      </c>
      <c r="AM46" s="14"/>
      <c r="AN46" s="14"/>
      <c r="AO46" s="14"/>
    </row>
    <row r="47" spans="1:41" s="15" customFormat="1" ht="21" customHeight="1">
      <c r="A47" s="290" t="s">
        <v>255</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2"/>
      <c r="AM47" s="114"/>
      <c r="AN47" s="114"/>
    </row>
    <row r="48" spans="1:41">
      <c r="C48" s="289"/>
      <c r="D48" s="28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row>
    <row r="49" spans="2:38">
      <c r="B49" s="14"/>
      <c r="C49" s="289"/>
      <c r="D49" s="289"/>
      <c r="E49" s="289"/>
      <c r="F49" s="289"/>
      <c r="G49" s="28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row>
    <row r="50" spans="2:38">
      <c r="B50" s="14"/>
      <c r="C50" s="289"/>
      <c r="D50" s="289"/>
      <c r="E50" s="28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row>
    <row r="51" spans="2:38">
      <c r="B51" s="14"/>
      <c r="C51" s="289"/>
      <c r="D51" s="28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row>
  </sheetData>
  <sortState ref="C7:D42">
    <sortCondition ref="D7:D42"/>
  </sortState>
  <mergeCells count="21">
    <mergeCell ref="A46:AI46"/>
    <mergeCell ref="A47:AL47"/>
    <mergeCell ref="C51:D51"/>
    <mergeCell ref="C48:D48"/>
    <mergeCell ref="C49:G49"/>
    <mergeCell ref="C50:E50"/>
    <mergeCell ref="AL5:AL6"/>
    <mergeCell ref="A1:P1"/>
    <mergeCell ref="Q1:AL1"/>
    <mergeCell ref="A2:P2"/>
    <mergeCell ref="Q2:AL2"/>
    <mergeCell ref="A3:AL3"/>
    <mergeCell ref="A5:A6"/>
    <mergeCell ref="B5:B6"/>
    <mergeCell ref="C5:D6"/>
    <mergeCell ref="AJ5:AJ6"/>
    <mergeCell ref="AK5:AK6"/>
    <mergeCell ref="I4:L4"/>
    <mergeCell ref="M4:N4"/>
    <mergeCell ref="O4:Q4"/>
    <mergeCell ref="R4:T4"/>
  </mergeCells>
  <conditionalFormatting sqref="E6:AI6">
    <cfRule type="expression" dxfId="51" priority="3">
      <formula>IF(E$6="CN",1,0)</formula>
    </cfRule>
  </conditionalFormatting>
  <conditionalFormatting sqref="E7:AI45">
    <cfRule type="expression" dxfId="50" priority="2">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5" id="{EC39D97E-5CAC-401B-9EDF-0010D391C0A8}">
            <xm:f>IF(BHST21.1!E$6="CN",1,0)</xm:f>
            <x14:dxf>
              <fill>
                <patternFill>
                  <bgColor theme="8" tint="0.59996337778862885"/>
                </patternFill>
              </fill>
            </x14:dxf>
          </x14:cfRule>
          <xm:sqref>E6:AI6</xm:sqref>
        </x14:conditionalFormatting>
        <x14:conditionalFormatting xmlns:xm="http://schemas.microsoft.com/office/excel/2006/main">
          <x14:cfRule type="expression" priority="4" id="{3F8793BE-D0D5-4F8D-A269-62F230D549B8}">
            <xm:f>IF(BHST21.1!E$6="CN",1,0)</xm:f>
            <x14:dxf>
              <fill>
                <patternFill>
                  <bgColor theme="8" tint="0.79998168889431442"/>
                </patternFill>
              </fill>
            </x14:dxf>
          </x14:cfRule>
          <xm:sqref>E6:AI6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6"/>
  <sheetViews>
    <sheetView tabSelected="1" zoomScaleNormal="100" workbookViewId="0">
      <selection activeCell="AA18" sqref="AA18"/>
    </sheetView>
  </sheetViews>
  <sheetFormatPr defaultColWidth="9.33203125" defaultRowHeight="15.75"/>
  <cols>
    <col min="1" max="1" width="7" style="62" customWidth="1"/>
    <col min="2" max="2" width="12.6640625" style="62" customWidth="1"/>
    <col min="3" max="3" width="20.83203125" style="62" customWidth="1"/>
    <col min="4" max="4" width="10.33203125" style="62" customWidth="1"/>
    <col min="5" max="35" width="4" style="62" customWidth="1"/>
    <col min="36" max="38" width="7" style="62" customWidth="1"/>
    <col min="39" max="39" width="10.83203125" style="62" customWidth="1"/>
    <col min="40" max="40" width="12.1640625" style="62" customWidth="1"/>
    <col min="41" max="41" width="10.83203125" style="62" customWidth="1"/>
    <col min="42" max="16384" width="9.33203125" style="62"/>
  </cols>
  <sheetData>
    <row r="1" spans="1:42" s="14" customFormat="1" ht="18">
      <c r="A1" s="293" t="s">
        <v>0</v>
      </c>
      <c r="B1" s="293"/>
      <c r="C1" s="293"/>
      <c r="D1" s="293"/>
      <c r="E1" s="293"/>
      <c r="F1" s="293"/>
      <c r="G1" s="293"/>
      <c r="H1" s="293"/>
      <c r="I1" s="293"/>
      <c r="J1" s="293"/>
      <c r="K1" s="293"/>
      <c r="L1" s="293"/>
      <c r="M1" s="293"/>
      <c r="N1" s="293"/>
      <c r="O1" s="293"/>
      <c r="P1" s="293"/>
      <c r="Q1" s="294" t="s">
        <v>1</v>
      </c>
      <c r="R1" s="294"/>
      <c r="S1" s="294"/>
      <c r="T1" s="294"/>
      <c r="U1" s="294"/>
      <c r="V1" s="294"/>
      <c r="W1" s="294"/>
      <c r="X1" s="294"/>
      <c r="Y1" s="294"/>
      <c r="Z1" s="294"/>
      <c r="AA1" s="294"/>
      <c r="AB1" s="294"/>
      <c r="AC1" s="294"/>
      <c r="AD1" s="294"/>
      <c r="AE1" s="294"/>
      <c r="AF1" s="294"/>
      <c r="AG1" s="294"/>
      <c r="AH1" s="294"/>
      <c r="AI1" s="294"/>
      <c r="AJ1" s="294"/>
      <c r="AK1" s="294"/>
      <c r="AL1" s="294"/>
    </row>
    <row r="2" spans="1:42" s="14" customFormat="1" ht="18">
      <c r="A2" s="294" t="s">
        <v>131</v>
      </c>
      <c r="B2" s="294"/>
      <c r="C2" s="294"/>
      <c r="D2" s="294"/>
      <c r="E2" s="294"/>
      <c r="F2" s="294"/>
      <c r="G2" s="294"/>
      <c r="H2" s="294"/>
      <c r="I2" s="294"/>
      <c r="J2" s="294"/>
      <c r="K2" s="294"/>
      <c r="L2" s="294"/>
      <c r="M2" s="294"/>
      <c r="N2" s="294"/>
      <c r="O2" s="294"/>
      <c r="P2" s="294"/>
      <c r="Q2" s="294" t="s">
        <v>2</v>
      </c>
      <c r="R2" s="294"/>
      <c r="S2" s="294"/>
      <c r="T2" s="294"/>
      <c r="U2" s="294"/>
      <c r="V2" s="294"/>
      <c r="W2" s="294"/>
      <c r="X2" s="294"/>
      <c r="Y2" s="294"/>
      <c r="Z2" s="294"/>
      <c r="AA2" s="294"/>
      <c r="AB2" s="294"/>
      <c r="AC2" s="294"/>
      <c r="AD2" s="294"/>
      <c r="AE2" s="294"/>
      <c r="AF2" s="294"/>
      <c r="AG2" s="294"/>
      <c r="AH2" s="294"/>
      <c r="AI2" s="294"/>
      <c r="AJ2" s="294"/>
      <c r="AK2" s="294"/>
      <c r="AL2" s="294"/>
    </row>
    <row r="3" spans="1:42" s="14" customFormat="1" ht="22.5">
      <c r="A3" s="295" t="s">
        <v>679</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row>
    <row r="4" spans="1:42" s="14" customFormat="1" ht="31.5" customHeight="1">
      <c r="B4" s="106"/>
      <c r="C4" s="106"/>
      <c r="D4" s="106"/>
      <c r="E4" s="106" t="s">
        <v>171</v>
      </c>
      <c r="F4" s="106" t="s">
        <v>171</v>
      </c>
      <c r="G4" s="106"/>
      <c r="H4" s="106"/>
      <c r="I4" s="296" t="s">
        <v>251</v>
      </c>
      <c r="J4" s="296"/>
      <c r="K4" s="296"/>
      <c r="L4" s="296"/>
      <c r="M4" s="296">
        <v>10</v>
      </c>
      <c r="N4" s="296"/>
      <c r="O4" s="296" t="s">
        <v>252</v>
      </c>
      <c r="P4" s="296"/>
      <c r="Q4" s="296"/>
      <c r="R4" s="296">
        <v>2021</v>
      </c>
      <c r="S4" s="296"/>
      <c r="T4" s="296"/>
      <c r="U4" s="106"/>
      <c r="V4" s="106"/>
      <c r="W4" s="106"/>
      <c r="X4" s="106"/>
      <c r="Y4" s="106"/>
      <c r="Z4" s="106"/>
      <c r="AA4" s="106"/>
      <c r="AB4" s="106"/>
      <c r="AC4" s="106"/>
      <c r="AD4" s="106"/>
      <c r="AE4" s="106"/>
      <c r="AF4" s="106"/>
      <c r="AG4" s="106"/>
      <c r="AH4" s="106"/>
      <c r="AI4" s="106"/>
      <c r="AJ4" s="106"/>
      <c r="AK4" s="106"/>
      <c r="AL4" s="106"/>
    </row>
    <row r="5" spans="1:42" s="15" customFormat="1" ht="21" customHeight="1">
      <c r="A5" s="308" t="s">
        <v>3</v>
      </c>
      <c r="B5" s="308" t="s">
        <v>4</v>
      </c>
      <c r="C5" s="310" t="s">
        <v>5</v>
      </c>
      <c r="D5" s="311"/>
      <c r="E5" s="107">
        <f>DATE(R4,M4,1)</f>
        <v>44470</v>
      </c>
      <c r="F5" s="107">
        <f>E5+1</f>
        <v>44471</v>
      </c>
      <c r="G5" s="107">
        <f t="shared" ref="G5:AI5" si="0">F5+1</f>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06" t="s">
        <v>6</v>
      </c>
      <c r="AK5" s="306" t="s">
        <v>7</v>
      </c>
      <c r="AL5" s="306" t="s">
        <v>8</v>
      </c>
    </row>
    <row r="6" spans="1:42" s="15" customFormat="1" ht="21" customHeight="1">
      <c r="A6" s="309"/>
      <c r="B6" s="309"/>
      <c r="C6" s="312"/>
      <c r="D6" s="313"/>
      <c r="E6" s="108">
        <f>IF(WEEKDAY(E5)=1,"CN",WEEKDAY(E5))</f>
        <v>6</v>
      </c>
      <c r="F6" s="108">
        <f t="shared" ref="F6:AI6" si="1">IF(WEEKDAY(F5)=1,"CN",WEEKDAY(F5))</f>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07"/>
      <c r="AK6" s="307"/>
      <c r="AL6" s="307"/>
    </row>
    <row r="7" spans="1:42" s="71" customFormat="1" ht="16.5">
      <c r="A7" s="23">
        <v>1</v>
      </c>
      <c r="B7" s="23"/>
      <c r="C7" s="24" t="s">
        <v>653</v>
      </c>
      <c r="D7" s="25" t="s">
        <v>27</v>
      </c>
      <c r="E7" s="58"/>
      <c r="F7" s="39"/>
      <c r="G7" s="39"/>
      <c r="H7" s="39"/>
      <c r="I7" s="39"/>
      <c r="J7" s="39"/>
      <c r="K7" s="39"/>
      <c r="L7" s="39"/>
      <c r="M7" s="39"/>
      <c r="N7" s="39"/>
      <c r="O7" s="39"/>
      <c r="P7" s="42"/>
      <c r="Q7" s="39"/>
      <c r="R7" s="39"/>
      <c r="S7" s="39"/>
      <c r="T7" s="39"/>
      <c r="U7" s="39"/>
      <c r="V7" s="39"/>
      <c r="W7" s="39"/>
      <c r="X7" s="39"/>
      <c r="Y7" s="39"/>
      <c r="Z7" s="39"/>
      <c r="AA7" s="39"/>
      <c r="AB7" s="39"/>
      <c r="AC7" s="39"/>
      <c r="AD7" s="39"/>
      <c r="AE7" s="39"/>
      <c r="AF7" s="39"/>
      <c r="AG7" s="39"/>
      <c r="AH7" s="39"/>
      <c r="AI7" s="39"/>
      <c r="AJ7" s="11">
        <f>COUNTIF(E7:AI7,"K")+2*COUNTIF(E7:AI7,"2K")+COUNTIF(E7:AI7,"TK")+COUNTIF(E7:AI7,"KT")+COUNTIF(E7:AI7,"PK")+COUNTIF(E7:AI7,"KP")+2*COUNTIF(E7:AI7,"K2")</f>
        <v>0</v>
      </c>
      <c r="AK7" s="112">
        <f>COUNTIF(F7:AJ7,"P")+2*COUNTIF(F7:AJ7,"2P")+COUNTIF(F7:AJ7,"TP")+COUNTIF(F7:AJ7,"PT")+COUNTIF(F7:AJ7,"PK")+COUNTIF(F7:AJ7,"KP")+2*COUNTIF(F7:AJ7,"P2")</f>
        <v>0</v>
      </c>
      <c r="AL7" s="129">
        <f>COUNTIF(E7:AI7,"T")+2*COUNTIF(E7:AI7,"2T")+2*COUNTIF(E7:AI7,"T2")+COUNTIF(E7:AI7,"PT")+COUNTIF(E7:AI7,"TP")+COUNTIF(E7:AI7,"TK")+COUNTIF(E7:AI7,"KT")</f>
        <v>0</v>
      </c>
      <c r="AM7" s="67"/>
      <c r="AN7" s="68"/>
      <c r="AO7" s="69"/>
      <c r="AP7" s="70"/>
    </row>
    <row r="8" spans="1:42" s="71" customFormat="1" ht="16.5">
      <c r="A8" s="23">
        <v>2</v>
      </c>
      <c r="B8" s="23"/>
      <c r="C8" s="24" t="s">
        <v>263</v>
      </c>
      <c r="D8" s="25" t="s">
        <v>654</v>
      </c>
      <c r="E8" s="41"/>
      <c r="F8" s="42"/>
      <c r="G8" s="42"/>
      <c r="H8" s="42"/>
      <c r="I8" s="42"/>
      <c r="J8" s="42"/>
      <c r="K8" s="42"/>
      <c r="L8" s="42"/>
      <c r="M8" s="42"/>
      <c r="N8" s="42"/>
      <c r="O8" s="42"/>
      <c r="P8" s="42" t="s">
        <v>6</v>
      </c>
      <c r="Q8" s="42"/>
      <c r="R8" s="42" t="s">
        <v>6</v>
      </c>
      <c r="S8" s="42"/>
      <c r="T8" s="42"/>
      <c r="U8" s="42"/>
      <c r="V8" s="42"/>
      <c r="W8" s="42"/>
      <c r="X8" s="42"/>
      <c r="Y8" s="42"/>
      <c r="Z8" s="42"/>
      <c r="AA8" s="42"/>
      <c r="AB8" s="42"/>
      <c r="AC8" s="42"/>
      <c r="AD8" s="42"/>
      <c r="AE8" s="42"/>
      <c r="AF8" s="42"/>
      <c r="AG8" s="42"/>
      <c r="AH8" s="42"/>
      <c r="AI8" s="42"/>
      <c r="AJ8" s="11">
        <f t="shared" ref="AJ8:AJ37" si="2">COUNTIF(E8:AI8,"K")+2*COUNTIF(E8:AI8,"2K")+COUNTIF(E8:AI8,"TK")+COUNTIF(E8:AI8,"KT")+COUNTIF(E8:AI8,"PK")+COUNTIF(E8:AI8,"KP")+2*COUNTIF(E8:AI8,"K2")</f>
        <v>2</v>
      </c>
      <c r="AK8" s="202">
        <f t="shared" ref="AK8:AK37" si="3">COUNTIF(F8:AJ8,"P")+2*COUNTIF(F8:AJ8,"2P")+COUNTIF(F8:AJ8,"TP")+COUNTIF(F8:AJ8,"PT")+COUNTIF(F8:AJ8,"PK")+COUNTIF(F8:AJ8,"KP")+2*COUNTIF(F8:AJ8,"P2")</f>
        <v>0</v>
      </c>
      <c r="AL8" s="202">
        <f t="shared" ref="AL8:AL37" si="4">COUNTIF(E8:AI8,"T")+2*COUNTIF(E8:AI8,"2T")+2*COUNTIF(E8:AI8,"T2")+COUNTIF(E8:AI8,"PT")+COUNTIF(E8:AI8,"TP")+COUNTIF(E8:AI8,"TK")+COUNTIF(E8:AI8,"KT")</f>
        <v>0</v>
      </c>
      <c r="AM8" s="207"/>
      <c r="AN8" s="68"/>
      <c r="AO8" s="69"/>
      <c r="AP8" s="70"/>
    </row>
    <row r="9" spans="1:42" s="71" customFormat="1" ht="16.5">
      <c r="A9" s="23">
        <v>3</v>
      </c>
      <c r="B9" s="23"/>
      <c r="C9" s="24" t="s">
        <v>300</v>
      </c>
      <c r="D9" s="25" t="s">
        <v>31</v>
      </c>
      <c r="E9" s="41"/>
      <c r="F9" s="42"/>
      <c r="G9" s="42"/>
      <c r="H9" s="42"/>
      <c r="I9" s="42"/>
      <c r="J9" s="42"/>
      <c r="K9" s="42"/>
      <c r="L9" s="42"/>
      <c r="M9" s="42"/>
      <c r="N9" s="42"/>
      <c r="O9" s="42"/>
      <c r="P9" s="42" t="s">
        <v>6</v>
      </c>
      <c r="Q9" s="42"/>
      <c r="R9" s="42" t="s">
        <v>6</v>
      </c>
      <c r="S9" s="42"/>
      <c r="T9" s="42"/>
      <c r="U9" s="42"/>
      <c r="V9" s="42"/>
      <c r="W9" s="42"/>
      <c r="X9" s="42"/>
      <c r="Y9" s="42"/>
      <c r="Z9" s="42"/>
      <c r="AA9" s="42"/>
      <c r="AB9" s="42"/>
      <c r="AC9" s="42"/>
      <c r="AD9" s="42"/>
      <c r="AE9" s="42"/>
      <c r="AF9" s="42"/>
      <c r="AG9" s="42"/>
      <c r="AH9" s="42"/>
      <c r="AI9" s="42"/>
      <c r="AJ9" s="11">
        <f t="shared" si="2"/>
        <v>2</v>
      </c>
      <c r="AK9" s="202">
        <f t="shared" si="3"/>
        <v>0</v>
      </c>
      <c r="AL9" s="202">
        <f t="shared" si="4"/>
        <v>0</v>
      </c>
      <c r="AM9" s="207"/>
      <c r="AN9" s="68"/>
      <c r="AO9" s="69"/>
      <c r="AP9" s="70"/>
    </row>
    <row r="10" spans="1:42" s="71" customFormat="1" ht="16.5">
      <c r="A10" s="23">
        <v>4</v>
      </c>
      <c r="B10" s="23"/>
      <c r="C10" s="24" t="s">
        <v>655</v>
      </c>
      <c r="D10" s="25" t="s">
        <v>57</v>
      </c>
      <c r="E10" s="41"/>
      <c r="F10" s="42"/>
      <c r="G10" s="42"/>
      <c r="H10" s="42"/>
      <c r="I10" s="42"/>
      <c r="J10" s="42"/>
      <c r="K10" s="42"/>
      <c r="L10" s="42"/>
      <c r="M10" s="42"/>
      <c r="N10" s="42"/>
      <c r="O10" s="42"/>
      <c r="P10" s="42" t="s">
        <v>6</v>
      </c>
      <c r="Q10" s="42"/>
      <c r="R10" s="42" t="s">
        <v>6</v>
      </c>
      <c r="S10" s="42"/>
      <c r="T10" s="42"/>
      <c r="U10" s="42"/>
      <c r="V10" s="42"/>
      <c r="W10" s="42"/>
      <c r="X10" s="42"/>
      <c r="Y10" s="42"/>
      <c r="Z10" s="42"/>
      <c r="AA10" s="42"/>
      <c r="AB10" s="42"/>
      <c r="AC10" s="42"/>
      <c r="AD10" s="42"/>
      <c r="AE10" s="42"/>
      <c r="AF10" s="42"/>
      <c r="AG10" s="42"/>
      <c r="AH10" s="42"/>
      <c r="AI10" s="42"/>
      <c r="AJ10" s="11">
        <f t="shared" si="2"/>
        <v>2</v>
      </c>
      <c r="AK10" s="202">
        <f t="shared" si="3"/>
        <v>0</v>
      </c>
      <c r="AL10" s="202">
        <f t="shared" si="4"/>
        <v>0</v>
      </c>
      <c r="AM10" s="207"/>
      <c r="AN10" s="68"/>
      <c r="AO10" s="69"/>
      <c r="AP10" s="70"/>
    </row>
    <row r="11" spans="1:42" s="71" customFormat="1" ht="16.5">
      <c r="A11" s="23">
        <v>5</v>
      </c>
      <c r="B11" s="23"/>
      <c r="C11" s="24" t="s">
        <v>656</v>
      </c>
      <c r="D11" s="25" t="s">
        <v>132</v>
      </c>
      <c r="E11" s="41"/>
      <c r="F11" s="42"/>
      <c r="G11" s="42"/>
      <c r="H11" s="42"/>
      <c r="I11" s="42"/>
      <c r="J11" s="42"/>
      <c r="K11" s="42"/>
      <c r="L11" s="42"/>
      <c r="M11" s="42"/>
      <c r="N11" s="42"/>
      <c r="O11" s="42"/>
      <c r="P11" s="42"/>
      <c r="Q11" s="42"/>
      <c r="R11" s="42" t="s">
        <v>8</v>
      </c>
      <c r="S11" s="42"/>
      <c r="T11" s="42"/>
      <c r="U11" s="42"/>
      <c r="V11" s="42"/>
      <c r="W11" s="42"/>
      <c r="X11" s="42"/>
      <c r="Y11" s="42"/>
      <c r="Z11" s="42"/>
      <c r="AA11" s="42"/>
      <c r="AB11" s="42"/>
      <c r="AC11" s="42"/>
      <c r="AD11" s="42"/>
      <c r="AE11" s="42"/>
      <c r="AF11" s="42"/>
      <c r="AG11" s="42"/>
      <c r="AH11" s="42"/>
      <c r="AI11" s="42"/>
      <c r="AJ11" s="11">
        <f t="shared" si="2"/>
        <v>0</v>
      </c>
      <c r="AK11" s="202">
        <f t="shared" si="3"/>
        <v>0</v>
      </c>
      <c r="AL11" s="202">
        <f t="shared" si="4"/>
        <v>1</v>
      </c>
      <c r="AM11" s="207"/>
      <c r="AN11" s="68"/>
      <c r="AO11" s="69"/>
      <c r="AP11" s="70"/>
    </row>
    <row r="12" spans="1:42" s="71" customFormat="1" ht="16.5">
      <c r="A12" s="23">
        <v>6</v>
      </c>
      <c r="B12" s="23"/>
      <c r="C12" s="24" t="s">
        <v>657</v>
      </c>
      <c r="D12" s="25" t="s">
        <v>11</v>
      </c>
      <c r="E12" s="41"/>
      <c r="F12" s="42"/>
      <c r="G12" s="42"/>
      <c r="H12" s="42"/>
      <c r="I12" s="42"/>
      <c r="J12" s="42"/>
      <c r="K12" s="42"/>
      <c r="L12" s="42"/>
      <c r="M12" s="42"/>
      <c r="N12" s="42"/>
      <c r="O12" s="42"/>
      <c r="P12" s="42"/>
      <c r="Q12" s="42"/>
      <c r="R12" s="42"/>
      <c r="S12" s="42"/>
      <c r="T12" s="356" t="s">
        <v>8</v>
      </c>
      <c r="U12" s="42"/>
      <c r="V12" s="42"/>
      <c r="W12" s="42"/>
      <c r="X12" s="42"/>
      <c r="Y12" s="42"/>
      <c r="Z12" s="42"/>
      <c r="AA12" s="42"/>
      <c r="AB12" s="42"/>
      <c r="AC12" s="42"/>
      <c r="AD12" s="42"/>
      <c r="AE12" s="42"/>
      <c r="AF12" s="42"/>
      <c r="AG12" s="42"/>
      <c r="AH12" s="42"/>
      <c r="AI12" s="42"/>
      <c r="AJ12" s="11">
        <f t="shared" si="2"/>
        <v>0</v>
      </c>
      <c r="AK12" s="202">
        <f t="shared" si="3"/>
        <v>0</v>
      </c>
      <c r="AL12" s="202">
        <f t="shared" si="4"/>
        <v>1</v>
      </c>
      <c r="AM12" s="207"/>
      <c r="AN12" s="68"/>
      <c r="AO12" s="69"/>
      <c r="AP12" s="70"/>
    </row>
    <row r="13" spans="1:42" s="71" customFormat="1" ht="16.5">
      <c r="A13" s="23">
        <v>7</v>
      </c>
      <c r="B13" s="23"/>
      <c r="C13" s="24" t="s">
        <v>601</v>
      </c>
      <c r="D13" s="25" t="s">
        <v>658</v>
      </c>
      <c r="E13" s="41"/>
      <c r="F13" s="42"/>
      <c r="G13" s="42"/>
      <c r="H13" s="42"/>
      <c r="I13" s="42"/>
      <c r="J13" s="42"/>
      <c r="K13" s="42"/>
      <c r="L13" s="42"/>
      <c r="M13" s="42"/>
      <c r="N13" s="42"/>
      <c r="O13" s="42"/>
      <c r="P13" s="42"/>
      <c r="Q13" s="42"/>
      <c r="R13" s="42"/>
      <c r="S13" s="42"/>
      <c r="T13" s="356"/>
      <c r="U13" s="42"/>
      <c r="V13" s="42"/>
      <c r="W13" s="42"/>
      <c r="X13" s="42"/>
      <c r="Y13" s="42"/>
      <c r="Z13" s="42"/>
      <c r="AA13" s="42"/>
      <c r="AB13" s="42"/>
      <c r="AC13" s="42"/>
      <c r="AD13" s="42"/>
      <c r="AE13" s="42"/>
      <c r="AF13" s="42"/>
      <c r="AG13" s="42"/>
      <c r="AH13" s="42"/>
      <c r="AI13" s="42"/>
      <c r="AJ13" s="11">
        <f t="shared" si="2"/>
        <v>0</v>
      </c>
      <c r="AK13" s="202">
        <f t="shared" si="3"/>
        <v>0</v>
      </c>
      <c r="AL13" s="202">
        <f t="shared" si="4"/>
        <v>0</v>
      </c>
      <c r="AM13" s="207"/>
      <c r="AN13" s="68"/>
      <c r="AO13" s="69"/>
      <c r="AP13" s="70"/>
    </row>
    <row r="14" spans="1:42" s="71" customFormat="1" ht="33">
      <c r="A14" s="23">
        <v>8</v>
      </c>
      <c r="B14" s="23"/>
      <c r="C14" s="24" t="s">
        <v>659</v>
      </c>
      <c r="D14" s="25" t="s">
        <v>12</v>
      </c>
      <c r="E14" s="41"/>
      <c r="F14" s="42"/>
      <c r="G14" s="42"/>
      <c r="H14" s="42"/>
      <c r="I14" s="42"/>
      <c r="J14" s="42"/>
      <c r="K14" s="42"/>
      <c r="L14" s="42"/>
      <c r="M14" s="42"/>
      <c r="N14" s="42"/>
      <c r="O14" s="42"/>
      <c r="P14" s="42" t="s">
        <v>6</v>
      </c>
      <c r="Q14" s="42"/>
      <c r="R14" s="42" t="s">
        <v>6</v>
      </c>
      <c r="S14" s="42"/>
      <c r="T14" s="356"/>
      <c r="U14" s="42"/>
      <c r="V14" s="42"/>
      <c r="W14" s="42"/>
      <c r="X14" s="42"/>
      <c r="Y14" s="42"/>
      <c r="Z14" s="42"/>
      <c r="AA14" s="42"/>
      <c r="AB14" s="42"/>
      <c r="AC14" s="42"/>
      <c r="AD14" s="42"/>
      <c r="AE14" s="42"/>
      <c r="AF14" s="42"/>
      <c r="AG14" s="42"/>
      <c r="AH14" s="42"/>
      <c r="AI14" s="42"/>
      <c r="AJ14" s="11">
        <f t="shared" si="2"/>
        <v>2</v>
      </c>
      <c r="AK14" s="202">
        <f t="shared" si="3"/>
        <v>0</v>
      </c>
      <c r="AL14" s="202">
        <f t="shared" si="4"/>
        <v>0</v>
      </c>
      <c r="AM14" s="207"/>
      <c r="AN14" s="68"/>
      <c r="AO14" s="69"/>
      <c r="AP14" s="70"/>
    </row>
    <row r="15" spans="1:42" s="71" customFormat="1" ht="16.5">
      <c r="A15" s="23">
        <v>9</v>
      </c>
      <c r="B15" s="23"/>
      <c r="C15" s="24" t="s">
        <v>660</v>
      </c>
      <c r="D15" s="25" t="s">
        <v>155</v>
      </c>
      <c r="E15" s="41"/>
      <c r="F15" s="42"/>
      <c r="G15" s="42"/>
      <c r="H15" s="42"/>
      <c r="I15" s="42"/>
      <c r="J15" s="42"/>
      <c r="K15" s="42"/>
      <c r="L15" s="42"/>
      <c r="M15" s="42"/>
      <c r="N15" s="42"/>
      <c r="O15" s="42"/>
      <c r="P15" s="42"/>
      <c r="Q15" s="42"/>
      <c r="R15" s="42" t="s">
        <v>6</v>
      </c>
      <c r="S15" s="42"/>
      <c r="T15" s="356"/>
      <c r="U15" s="42"/>
      <c r="V15" s="42"/>
      <c r="W15" s="42"/>
      <c r="X15" s="42"/>
      <c r="Y15" s="42"/>
      <c r="Z15" s="42"/>
      <c r="AA15" s="42"/>
      <c r="AB15" s="42"/>
      <c r="AC15" s="42"/>
      <c r="AD15" s="42"/>
      <c r="AE15" s="42"/>
      <c r="AF15" s="42"/>
      <c r="AG15" s="42"/>
      <c r="AH15" s="42"/>
      <c r="AI15" s="42"/>
      <c r="AJ15" s="11">
        <f t="shared" si="2"/>
        <v>1</v>
      </c>
      <c r="AK15" s="202">
        <f t="shared" si="3"/>
        <v>0</v>
      </c>
      <c r="AL15" s="202">
        <f t="shared" si="4"/>
        <v>0</v>
      </c>
      <c r="AM15" s="207"/>
      <c r="AN15" s="68"/>
      <c r="AO15" s="69"/>
      <c r="AP15" s="70"/>
    </row>
    <row r="16" spans="1:42" s="71" customFormat="1" ht="16.5">
      <c r="A16" s="23">
        <v>10</v>
      </c>
      <c r="B16" s="23"/>
      <c r="C16" s="24" t="s">
        <v>661</v>
      </c>
      <c r="D16" s="25" t="s">
        <v>91</v>
      </c>
      <c r="E16" s="41"/>
      <c r="F16" s="42"/>
      <c r="G16" s="42"/>
      <c r="H16" s="42"/>
      <c r="I16" s="42"/>
      <c r="J16" s="42"/>
      <c r="K16" s="42"/>
      <c r="L16" s="42"/>
      <c r="M16" s="42"/>
      <c r="N16" s="42"/>
      <c r="O16" s="42"/>
      <c r="P16" s="42"/>
      <c r="Q16" s="42"/>
      <c r="R16" s="42"/>
      <c r="S16" s="42"/>
      <c r="T16" s="356"/>
      <c r="U16" s="42"/>
      <c r="V16" s="42"/>
      <c r="W16" s="42"/>
      <c r="X16" s="42"/>
      <c r="Y16" s="42"/>
      <c r="Z16" s="42"/>
      <c r="AA16" s="42"/>
      <c r="AB16" s="42"/>
      <c r="AC16" s="42"/>
      <c r="AD16" s="42"/>
      <c r="AE16" s="42"/>
      <c r="AF16" s="42"/>
      <c r="AG16" s="42"/>
      <c r="AH16" s="42"/>
      <c r="AI16" s="42"/>
      <c r="AJ16" s="11">
        <f t="shared" si="2"/>
        <v>0</v>
      </c>
      <c r="AK16" s="202">
        <f t="shared" si="3"/>
        <v>0</v>
      </c>
      <c r="AL16" s="202">
        <f t="shared" si="4"/>
        <v>0</v>
      </c>
      <c r="AM16" s="207"/>
      <c r="AN16" s="68"/>
      <c r="AO16" s="69"/>
      <c r="AP16" s="70"/>
    </row>
    <row r="17" spans="1:42" s="71" customFormat="1" ht="16.5">
      <c r="A17" s="23">
        <v>11</v>
      </c>
      <c r="B17" s="23"/>
      <c r="C17" s="24" t="s">
        <v>662</v>
      </c>
      <c r="D17" s="25" t="s">
        <v>91</v>
      </c>
      <c r="E17" s="41"/>
      <c r="F17" s="42"/>
      <c r="G17" s="42"/>
      <c r="H17" s="42"/>
      <c r="I17" s="42"/>
      <c r="J17" s="42"/>
      <c r="K17" s="42"/>
      <c r="L17" s="42"/>
      <c r="M17" s="42"/>
      <c r="N17" s="42"/>
      <c r="O17" s="42"/>
      <c r="P17" s="42"/>
      <c r="Q17" s="42"/>
      <c r="R17" s="42"/>
      <c r="S17" s="42"/>
      <c r="T17" s="356"/>
      <c r="U17" s="42"/>
      <c r="V17" s="42"/>
      <c r="W17" s="42"/>
      <c r="X17" s="42"/>
      <c r="Y17" s="42"/>
      <c r="Z17" s="42"/>
      <c r="AA17" s="42"/>
      <c r="AB17" s="42"/>
      <c r="AC17" s="42"/>
      <c r="AD17" s="42"/>
      <c r="AE17" s="42"/>
      <c r="AF17" s="42"/>
      <c r="AG17" s="42"/>
      <c r="AH17" s="42"/>
      <c r="AI17" s="42"/>
      <c r="AJ17" s="11">
        <f t="shared" si="2"/>
        <v>0</v>
      </c>
      <c r="AK17" s="202">
        <f t="shared" si="3"/>
        <v>0</v>
      </c>
      <c r="AL17" s="202">
        <f t="shared" si="4"/>
        <v>0</v>
      </c>
      <c r="AM17" s="207"/>
      <c r="AN17" s="68"/>
      <c r="AO17" s="69"/>
      <c r="AP17" s="70"/>
    </row>
    <row r="18" spans="1:42" s="71" customFormat="1" ht="16.5">
      <c r="A18" s="23">
        <v>12</v>
      </c>
      <c r="B18" s="23"/>
      <c r="C18" s="24" t="s">
        <v>663</v>
      </c>
      <c r="D18" s="25" t="s">
        <v>68</v>
      </c>
      <c r="E18" s="41"/>
      <c r="F18" s="42"/>
      <c r="G18" s="42"/>
      <c r="H18" s="42"/>
      <c r="I18" s="42"/>
      <c r="J18" s="42"/>
      <c r="K18" s="42"/>
      <c r="L18" s="42"/>
      <c r="M18" s="42"/>
      <c r="N18" s="42"/>
      <c r="O18" s="42"/>
      <c r="P18" s="42"/>
      <c r="Q18" s="42"/>
      <c r="R18" s="42"/>
      <c r="S18" s="42"/>
      <c r="T18" s="356" t="s">
        <v>6</v>
      </c>
      <c r="U18" s="42"/>
      <c r="V18" s="42"/>
      <c r="W18" s="42"/>
      <c r="X18" s="42"/>
      <c r="Y18" s="42"/>
      <c r="Z18" s="42"/>
      <c r="AA18" s="42"/>
      <c r="AB18" s="42"/>
      <c r="AC18" s="42"/>
      <c r="AD18" s="42"/>
      <c r="AE18" s="42"/>
      <c r="AF18" s="42"/>
      <c r="AG18" s="42"/>
      <c r="AH18" s="42"/>
      <c r="AI18" s="42"/>
      <c r="AJ18" s="11">
        <f t="shared" si="2"/>
        <v>1</v>
      </c>
      <c r="AK18" s="202">
        <f t="shared" si="3"/>
        <v>0</v>
      </c>
      <c r="AL18" s="202">
        <f t="shared" si="4"/>
        <v>0</v>
      </c>
      <c r="AM18" s="207"/>
      <c r="AN18" s="68"/>
      <c r="AO18" s="69"/>
      <c r="AP18" s="70"/>
    </row>
    <row r="19" spans="1:42" s="71" customFormat="1" ht="33">
      <c r="A19" s="23">
        <v>13</v>
      </c>
      <c r="B19" s="23"/>
      <c r="C19" s="24" t="s">
        <v>664</v>
      </c>
      <c r="D19" s="25" t="s">
        <v>160</v>
      </c>
      <c r="E19" s="41"/>
      <c r="F19" s="42"/>
      <c r="G19" s="42"/>
      <c r="H19" s="42"/>
      <c r="I19" s="42"/>
      <c r="J19" s="42"/>
      <c r="K19" s="42"/>
      <c r="L19" s="42"/>
      <c r="M19" s="42"/>
      <c r="N19" s="42"/>
      <c r="O19" s="42"/>
      <c r="P19" s="56" t="s">
        <v>6</v>
      </c>
      <c r="Q19" s="42"/>
      <c r="R19" s="56" t="s">
        <v>6</v>
      </c>
      <c r="S19" s="42"/>
      <c r="T19" s="356"/>
      <c r="U19" s="42"/>
      <c r="V19" s="42"/>
      <c r="W19" s="42"/>
      <c r="X19" s="42"/>
      <c r="Y19" s="42"/>
      <c r="Z19" s="42"/>
      <c r="AA19" s="42"/>
      <c r="AB19" s="42"/>
      <c r="AC19" s="42"/>
      <c r="AD19" s="42"/>
      <c r="AE19" s="42"/>
      <c r="AF19" s="42"/>
      <c r="AG19" s="42"/>
      <c r="AH19" s="42"/>
      <c r="AI19" s="42"/>
      <c r="AJ19" s="11">
        <f t="shared" si="2"/>
        <v>2</v>
      </c>
      <c r="AK19" s="202">
        <f t="shared" si="3"/>
        <v>0</v>
      </c>
      <c r="AL19" s="202">
        <f t="shared" si="4"/>
        <v>0</v>
      </c>
      <c r="AM19" s="207"/>
      <c r="AN19" s="68"/>
      <c r="AO19" s="69"/>
      <c r="AP19" s="70"/>
    </row>
    <row r="20" spans="1:42" s="71" customFormat="1" ht="16.5">
      <c r="A20" s="23">
        <v>14</v>
      </c>
      <c r="B20" s="23"/>
      <c r="C20" s="24" t="s">
        <v>665</v>
      </c>
      <c r="D20" s="25" t="s">
        <v>69</v>
      </c>
      <c r="E20" s="41"/>
      <c r="F20" s="42"/>
      <c r="G20" s="42"/>
      <c r="H20" s="42"/>
      <c r="I20" s="42"/>
      <c r="J20" s="42"/>
      <c r="K20" s="42"/>
      <c r="L20" s="42"/>
      <c r="M20" s="42"/>
      <c r="N20" s="42"/>
      <c r="O20" s="42"/>
      <c r="P20" s="42" t="s">
        <v>6</v>
      </c>
      <c r="Q20" s="42"/>
      <c r="R20" s="42" t="s">
        <v>6</v>
      </c>
      <c r="S20" s="42"/>
      <c r="T20" s="356"/>
      <c r="U20" s="42"/>
      <c r="V20" s="42"/>
      <c r="W20" s="42"/>
      <c r="X20" s="42"/>
      <c r="Y20" s="42"/>
      <c r="Z20" s="42"/>
      <c r="AA20" s="42"/>
      <c r="AB20" s="42"/>
      <c r="AC20" s="42"/>
      <c r="AD20" s="42"/>
      <c r="AE20" s="42"/>
      <c r="AF20" s="42"/>
      <c r="AG20" s="42"/>
      <c r="AH20" s="42"/>
      <c r="AI20" s="42"/>
      <c r="AJ20" s="11">
        <f t="shared" si="2"/>
        <v>2</v>
      </c>
      <c r="AK20" s="202">
        <f t="shared" si="3"/>
        <v>0</v>
      </c>
      <c r="AL20" s="202">
        <f t="shared" si="4"/>
        <v>0</v>
      </c>
      <c r="AM20" s="207"/>
      <c r="AN20" s="68"/>
      <c r="AO20" s="69"/>
      <c r="AP20" s="70"/>
    </row>
    <row r="21" spans="1:42" s="71" customFormat="1" ht="16.5">
      <c r="A21" s="23">
        <v>15</v>
      </c>
      <c r="B21" s="23"/>
      <c r="C21" s="24" t="s">
        <v>666</v>
      </c>
      <c r="D21" s="25" t="s">
        <v>70</v>
      </c>
      <c r="E21" s="41"/>
      <c r="F21" s="42"/>
      <c r="G21" s="42"/>
      <c r="H21" s="42"/>
      <c r="I21" s="42"/>
      <c r="J21" s="42"/>
      <c r="K21" s="42"/>
      <c r="L21" s="42"/>
      <c r="M21" s="42"/>
      <c r="N21" s="42"/>
      <c r="O21" s="42"/>
      <c r="P21" s="42" t="s">
        <v>6</v>
      </c>
      <c r="Q21" s="42"/>
      <c r="R21" s="42" t="s">
        <v>6</v>
      </c>
      <c r="S21" s="42"/>
      <c r="T21" s="356"/>
      <c r="U21" s="42"/>
      <c r="V21" s="42"/>
      <c r="W21" s="42"/>
      <c r="X21" s="42"/>
      <c r="Y21" s="42"/>
      <c r="Z21" s="42"/>
      <c r="AA21" s="42"/>
      <c r="AB21" s="42"/>
      <c r="AC21" s="42"/>
      <c r="AD21" s="42"/>
      <c r="AE21" s="42"/>
      <c r="AF21" s="42"/>
      <c r="AG21" s="42"/>
      <c r="AH21" s="42"/>
      <c r="AI21" s="42"/>
      <c r="AJ21" s="11">
        <f t="shared" si="2"/>
        <v>2</v>
      </c>
      <c r="AK21" s="202">
        <f t="shared" si="3"/>
        <v>0</v>
      </c>
      <c r="AL21" s="202">
        <f t="shared" si="4"/>
        <v>0</v>
      </c>
      <c r="AM21" s="207"/>
      <c r="AN21" s="68"/>
      <c r="AO21" s="69"/>
      <c r="AP21" s="70"/>
    </row>
    <row r="22" spans="1:42" s="71" customFormat="1" ht="16.5">
      <c r="A22" s="23">
        <v>16</v>
      </c>
      <c r="B22" s="23"/>
      <c r="C22" s="24" t="s">
        <v>667</v>
      </c>
      <c r="D22" s="25" t="s">
        <v>62</v>
      </c>
      <c r="E22" s="41"/>
      <c r="F22" s="42"/>
      <c r="G22" s="42"/>
      <c r="H22" s="42"/>
      <c r="I22" s="42"/>
      <c r="J22" s="42"/>
      <c r="K22" s="42"/>
      <c r="L22" s="42"/>
      <c r="M22" s="42"/>
      <c r="N22" s="42"/>
      <c r="O22" s="42"/>
      <c r="P22" s="42" t="s">
        <v>6</v>
      </c>
      <c r="Q22" s="42"/>
      <c r="R22" s="42" t="s">
        <v>6</v>
      </c>
      <c r="S22" s="42"/>
      <c r="T22" s="356"/>
      <c r="U22" s="42"/>
      <c r="V22" s="42"/>
      <c r="W22" s="42"/>
      <c r="X22" s="42"/>
      <c r="Y22" s="42"/>
      <c r="Z22" s="42"/>
      <c r="AA22" s="42"/>
      <c r="AB22" s="42"/>
      <c r="AC22" s="42"/>
      <c r="AD22" s="42"/>
      <c r="AE22" s="42"/>
      <c r="AF22" s="42"/>
      <c r="AG22" s="42"/>
      <c r="AH22" s="42"/>
      <c r="AI22" s="42"/>
      <c r="AJ22" s="11">
        <f t="shared" si="2"/>
        <v>2</v>
      </c>
      <c r="AK22" s="202">
        <f t="shared" si="3"/>
        <v>0</v>
      </c>
      <c r="AL22" s="202">
        <f t="shared" si="4"/>
        <v>0</v>
      </c>
      <c r="AM22" s="207"/>
      <c r="AN22" s="68"/>
      <c r="AO22" s="69"/>
      <c r="AP22" s="70"/>
    </row>
    <row r="23" spans="1:42" s="71" customFormat="1" ht="33">
      <c r="A23" s="23">
        <v>17</v>
      </c>
      <c r="B23" s="23"/>
      <c r="C23" s="24" t="s">
        <v>668</v>
      </c>
      <c r="D23" s="25" t="s">
        <v>34</v>
      </c>
      <c r="E23" s="41"/>
      <c r="F23" s="42"/>
      <c r="G23" s="42"/>
      <c r="H23" s="42"/>
      <c r="I23" s="42"/>
      <c r="J23" s="42"/>
      <c r="K23" s="42"/>
      <c r="L23" s="42"/>
      <c r="M23" s="42"/>
      <c r="N23" s="42"/>
      <c r="O23" s="42"/>
      <c r="P23" s="42"/>
      <c r="Q23" s="42"/>
      <c r="R23" s="42" t="s">
        <v>8</v>
      </c>
      <c r="S23" s="42"/>
      <c r="T23" s="356" t="s">
        <v>8</v>
      </c>
      <c r="U23" s="42"/>
      <c r="V23" s="42"/>
      <c r="W23" s="42"/>
      <c r="X23" s="42"/>
      <c r="Y23" s="42"/>
      <c r="Z23" s="42"/>
      <c r="AA23" s="42"/>
      <c r="AB23" s="42"/>
      <c r="AC23" s="42"/>
      <c r="AD23" s="42"/>
      <c r="AE23" s="42"/>
      <c r="AF23" s="42"/>
      <c r="AG23" s="42"/>
      <c r="AH23" s="42"/>
      <c r="AI23" s="42"/>
      <c r="AJ23" s="11">
        <f t="shared" si="2"/>
        <v>0</v>
      </c>
      <c r="AK23" s="202">
        <f t="shared" si="3"/>
        <v>0</v>
      </c>
      <c r="AL23" s="202">
        <f t="shared" si="4"/>
        <v>2</v>
      </c>
      <c r="AM23" s="207"/>
      <c r="AN23" s="68"/>
      <c r="AO23" s="69"/>
      <c r="AP23" s="70"/>
    </row>
    <row r="24" spans="1:42" s="71" customFormat="1" ht="16.5">
      <c r="A24" s="23">
        <v>18</v>
      </c>
      <c r="B24" s="23"/>
      <c r="C24" s="24" t="s">
        <v>669</v>
      </c>
      <c r="D24" s="25" t="s">
        <v>670</v>
      </c>
      <c r="E24" s="41"/>
      <c r="F24" s="42"/>
      <c r="G24" s="42"/>
      <c r="H24" s="42"/>
      <c r="I24" s="42"/>
      <c r="J24" s="42"/>
      <c r="K24" s="42"/>
      <c r="L24" s="42"/>
      <c r="M24" s="42"/>
      <c r="N24" s="42"/>
      <c r="O24" s="42"/>
      <c r="P24" s="42" t="s">
        <v>6</v>
      </c>
      <c r="Q24" s="42"/>
      <c r="R24" s="42" t="s">
        <v>6</v>
      </c>
      <c r="S24" s="42"/>
      <c r="T24" s="356" t="s">
        <v>6</v>
      </c>
      <c r="U24" s="42"/>
      <c r="V24" s="42"/>
      <c r="W24" s="42"/>
      <c r="X24" s="42"/>
      <c r="Y24" s="42"/>
      <c r="Z24" s="42"/>
      <c r="AA24" s="42"/>
      <c r="AB24" s="42"/>
      <c r="AC24" s="42"/>
      <c r="AD24" s="42"/>
      <c r="AE24" s="42"/>
      <c r="AF24" s="42"/>
      <c r="AG24" s="42"/>
      <c r="AH24" s="42"/>
      <c r="AI24" s="42"/>
      <c r="AJ24" s="11">
        <f t="shared" si="2"/>
        <v>3</v>
      </c>
      <c r="AK24" s="202">
        <f t="shared" si="3"/>
        <v>0</v>
      </c>
      <c r="AL24" s="202">
        <f t="shared" si="4"/>
        <v>0</v>
      </c>
      <c r="AM24" s="207"/>
      <c r="AN24" s="68"/>
      <c r="AO24" s="69"/>
      <c r="AP24" s="70"/>
    </row>
    <row r="25" spans="1:42" s="71" customFormat="1" ht="33">
      <c r="A25" s="23">
        <v>19</v>
      </c>
      <c r="B25" s="23"/>
      <c r="C25" s="24" t="s">
        <v>671</v>
      </c>
      <c r="D25" s="25" t="s">
        <v>97</v>
      </c>
      <c r="E25" s="41"/>
      <c r="F25" s="42"/>
      <c r="G25" s="42"/>
      <c r="H25" s="42"/>
      <c r="I25" s="42"/>
      <c r="J25" s="42"/>
      <c r="K25" s="42"/>
      <c r="L25" s="42"/>
      <c r="M25" s="42"/>
      <c r="N25" s="42"/>
      <c r="O25" s="42"/>
      <c r="P25" s="42"/>
      <c r="Q25" s="42"/>
      <c r="R25" s="42"/>
      <c r="S25" s="42"/>
      <c r="T25" s="356" t="s">
        <v>6</v>
      </c>
      <c r="U25" s="42"/>
      <c r="V25" s="42"/>
      <c r="W25" s="42"/>
      <c r="X25" s="42"/>
      <c r="Y25" s="42"/>
      <c r="Z25" s="42"/>
      <c r="AA25" s="42"/>
      <c r="AB25" s="42"/>
      <c r="AC25" s="42"/>
      <c r="AD25" s="42"/>
      <c r="AE25" s="42"/>
      <c r="AF25" s="42"/>
      <c r="AG25" s="42"/>
      <c r="AH25" s="42"/>
      <c r="AI25" s="42"/>
      <c r="AJ25" s="11">
        <f t="shared" si="2"/>
        <v>1</v>
      </c>
      <c r="AK25" s="202">
        <f t="shared" si="3"/>
        <v>0</v>
      </c>
      <c r="AL25" s="202">
        <f t="shared" si="4"/>
        <v>0</v>
      </c>
      <c r="AM25" s="207"/>
      <c r="AN25" s="68"/>
      <c r="AO25" s="69"/>
      <c r="AP25" s="70"/>
    </row>
    <row r="26" spans="1:42" s="71" customFormat="1" ht="33">
      <c r="A26" s="23">
        <v>20</v>
      </c>
      <c r="B26" s="23"/>
      <c r="C26" s="24" t="s">
        <v>577</v>
      </c>
      <c r="D26" s="25" t="s">
        <v>97</v>
      </c>
      <c r="E26" s="41"/>
      <c r="F26" s="42"/>
      <c r="G26" s="42"/>
      <c r="H26" s="42"/>
      <c r="I26" s="42"/>
      <c r="J26" s="42"/>
      <c r="K26" s="42"/>
      <c r="L26" s="42"/>
      <c r="M26" s="42"/>
      <c r="N26" s="42"/>
      <c r="O26" s="42"/>
      <c r="P26" s="42"/>
      <c r="Q26" s="42"/>
      <c r="R26" s="42" t="s">
        <v>8</v>
      </c>
      <c r="S26" s="42"/>
      <c r="T26" s="356" t="s">
        <v>6</v>
      </c>
      <c r="U26" s="42"/>
      <c r="V26" s="42"/>
      <c r="W26" s="42"/>
      <c r="X26" s="42"/>
      <c r="Y26" s="42"/>
      <c r="Z26" s="42"/>
      <c r="AA26" s="42"/>
      <c r="AB26" s="42"/>
      <c r="AC26" s="42"/>
      <c r="AD26" s="42"/>
      <c r="AE26" s="42"/>
      <c r="AF26" s="42"/>
      <c r="AG26" s="42"/>
      <c r="AH26" s="42"/>
      <c r="AI26" s="42"/>
      <c r="AJ26" s="11">
        <f t="shared" si="2"/>
        <v>1</v>
      </c>
      <c r="AK26" s="202">
        <f t="shared" si="3"/>
        <v>0</v>
      </c>
      <c r="AL26" s="202">
        <f t="shared" si="4"/>
        <v>1</v>
      </c>
      <c r="AM26" s="207"/>
      <c r="AN26" s="68"/>
      <c r="AO26" s="69"/>
      <c r="AP26" s="70"/>
    </row>
    <row r="27" spans="1:42" s="71" customFormat="1" ht="16.5">
      <c r="A27" s="23">
        <v>21</v>
      </c>
      <c r="B27" s="23"/>
      <c r="C27" s="24" t="s">
        <v>271</v>
      </c>
      <c r="D27" s="25" t="s">
        <v>37</v>
      </c>
      <c r="E27" s="41"/>
      <c r="F27" s="42"/>
      <c r="G27" s="42"/>
      <c r="H27" s="42"/>
      <c r="I27" s="42"/>
      <c r="J27" s="42"/>
      <c r="K27" s="42"/>
      <c r="L27" s="42"/>
      <c r="M27" s="42"/>
      <c r="N27" s="42"/>
      <c r="O27" s="42"/>
      <c r="P27" s="42"/>
      <c r="Q27" s="42"/>
      <c r="R27" s="42" t="s">
        <v>8</v>
      </c>
      <c r="S27" s="42"/>
      <c r="T27" s="356" t="s">
        <v>8</v>
      </c>
      <c r="U27" s="42"/>
      <c r="V27" s="42"/>
      <c r="W27" s="42"/>
      <c r="X27" s="42"/>
      <c r="Y27" s="42"/>
      <c r="Z27" s="42"/>
      <c r="AA27" s="42"/>
      <c r="AB27" s="42"/>
      <c r="AC27" s="42"/>
      <c r="AD27" s="42"/>
      <c r="AE27" s="42"/>
      <c r="AF27" s="42"/>
      <c r="AG27" s="42"/>
      <c r="AH27" s="42"/>
      <c r="AI27" s="42"/>
      <c r="AJ27" s="11">
        <f t="shared" si="2"/>
        <v>0</v>
      </c>
      <c r="AK27" s="202">
        <f t="shared" si="3"/>
        <v>0</v>
      </c>
      <c r="AL27" s="202">
        <f t="shared" si="4"/>
        <v>2</v>
      </c>
      <c r="AM27" s="207"/>
      <c r="AN27" s="68"/>
      <c r="AO27" s="69"/>
      <c r="AP27" s="70"/>
    </row>
    <row r="28" spans="1:42" s="71" customFormat="1" ht="16.5">
      <c r="A28" s="23">
        <v>22</v>
      </c>
      <c r="B28" s="23"/>
      <c r="C28" s="24" t="s">
        <v>672</v>
      </c>
      <c r="D28" s="25" t="s">
        <v>673</v>
      </c>
      <c r="E28" s="41"/>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11">
        <f t="shared" si="2"/>
        <v>0</v>
      </c>
      <c r="AK28" s="202">
        <f t="shared" si="3"/>
        <v>0</v>
      </c>
      <c r="AL28" s="202">
        <f t="shared" si="4"/>
        <v>0</v>
      </c>
      <c r="AM28" s="207"/>
      <c r="AN28" s="68"/>
      <c r="AO28" s="69"/>
      <c r="AP28" s="70"/>
    </row>
    <row r="29" spans="1:42" s="71" customFormat="1" ht="16.5">
      <c r="A29" s="23">
        <v>23</v>
      </c>
      <c r="B29" s="23"/>
      <c r="C29" s="24" t="s">
        <v>674</v>
      </c>
      <c r="D29" s="25" t="s">
        <v>117</v>
      </c>
      <c r="E29" s="41"/>
      <c r="F29" s="42"/>
      <c r="G29" s="42"/>
      <c r="H29" s="42"/>
      <c r="I29" s="42"/>
      <c r="J29" s="42"/>
      <c r="K29" s="42"/>
      <c r="L29" s="42"/>
      <c r="M29" s="42"/>
      <c r="N29" s="42"/>
      <c r="O29" s="42"/>
      <c r="P29" s="42" t="s">
        <v>6</v>
      </c>
      <c r="Q29" s="42"/>
      <c r="R29" s="42" t="s">
        <v>6</v>
      </c>
      <c r="S29" s="42"/>
      <c r="T29" s="42"/>
      <c r="U29" s="42"/>
      <c r="V29" s="42"/>
      <c r="W29" s="42"/>
      <c r="X29" s="42"/>
      <c r="Y29" s="42"/>
      <c r="Z29" s="42"/>
      <c r="AA29" s="42"/>
      <c r="AB29" s="42"/>
      <c r="AC29" s="42"/>
      <c r="AD29" s="42"/>
      <c r="AE29" s="42"/>
      <c r="AF29" s="42"/>
      <c r="AG29" s="42"/>
      <c r="AH29" s="42"/>
      <c r="AI29" s="42"/>
      <c r="AJ29" s="11">
        <f t="shared" si="2"/>
        <v>2</v>
      </c>
      <c r="AK29" s="202">
        <f t="shared" si="3"/>
        <v>0</v>
      </c>
      <c r="AL29" s="202">
        <f t="shared" si="4"/>
        <v>0</v>
      </c>
      <c r="AM29" s="207"/>
      <c r="AN29" s="68"/>
      <c r="AO29" s="69"/>
      <c r="AP29" s="70"/>
    </row>
    <row r="30" spans="1:42" s="71" customFormat="1" ht="16.5">
      <c r="A30" s="23">
        <v>24</v>
      </c>
      <c r="B30" s="23"/>
      <c r="C30" s="24" t="s">
        <v>675</v>
      </c>
      <c r="D30" s="25" t="s">
        <v>117</v>
      </c>
      <c r="E30" s="41"/>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11">
        <f t="shared" si="2"/>
        <v>0</v>
      </c>
      <c r="AK30" s="202">
        <f t="shared" si="3"/>
        <v>0</v>
      </c>
      <c r="AL30" s="202">
        <f t="shared" si="4"/>
        <v>0</v>
      </c>
      <c r="AM30" s="207"/>
      <c r="AN30" s="68"/>
      <c r="AO30" s="69"/>
      <c r="AP30" s="70"/>
    </row>
    <row r="31" spans="1:42" s="71" customFormat="1" ht="16.5">
      <c r="A31" s="23">
        <v>25</v>
      </c>
      <c r="B31" s="23"/>
      <c r="C31" s="24" t="s">
        <v>676</v>
      </c>
      <c r="D31" s="25" t="s">
        <v>109</v>
      </c>
      <c r="E31" s="41"/>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11">
        <f t="shared" si="2"/>
        <v>0</v>
      </c>
      <c r="AK31" s="202">
        <f t="shared" si="3"/>
        <v>0</v>
      </c>
      <c r="AL31" s="202">
        <f t="shared" si="4"/>
        <v>0</v>
      </c>
      <c r="AM31" s="207"/>
      <c r="AN31" s="68"/>
      <c r="AO31" s="69"/>
      <c r="AP31" s="70"/>
    </row>
    <row r="32" spans="1:42" s="71" customFormat="1" ht="33">
      <c r="A32" s="23">
        <v>26</v>
      </c>
      <c r="B32" s="23"/>
      <c r="C32" s="24" t="s">
        <v>677</v>
      </c>
      <c r="D32" s="25" t="s">
        <v>136</v>
      </c>
      <c r="E32" s="41"/>
      <c r="F32" s="42"/>
      <c r="G32" s="42"/>
      <c r="H32" s="42"/>
      <c r="I32" s="42"/>
      <c r="J32" s="42"/>
      <c r="K32" s="42"/>
      <c r="L32" s="42"/>
      <c r="M32" s="42"/>
      <c r="N32" s="42"/>
      <c r="O32" s="42"/>
      <c r="P32" s="42" t="s">
        <v>6</v>
      </c>
      <c r="Q32" s="42"/>
      <c r="R32" s="42" t="s">
        <v>6</v>
      </c>
      <c r="S32" s="42"/>
      <c r="T32" s="42"/>
      <c r="U32" s="42"/>
      <c r="V32" s="42"/>
      <c r="W32" s="42"/>
      <c r="X32" s="42"/>
      <c r="Y32" s="42"/>
      <c r="Z32" s="42"/>
      <c r="AA32" s="42"/>
      <c r="AB32" s="42"/>
      <c r="AC32" s="42"/>
      <c r="AD32" s="42"/>
      <c r="AE32" s="42"/>
      <c r="AF32" s="42"/>
      <c r="AG32" s="42"/>
      <c r="AH32" s="42"/>
      <c r="AI32" s="42"/>
      <c r="AJ32" s="11">
        <f t="shared" si="2"/>
        <v>2</v>
      </c>
      <c r="AK32" s="202">
        <f t="shared" si="3"/>
        <v>0</v>
      </c>
      <c r="AL32" s="202">
        <f t="shared" si="4"/>
        <v>0</v>
      </c>
      <c r="AM32" s="207"/>
      <c r="AN32" s="68"/>
      <c r="AO32" s="69"/>
      <c r="AP32" s="70"/>
    </row>
    <row r="33" spans="1:42" s="71" customFormat="1" ht="33">
      <c r="A33" s="23">
        <v>27</v>
      </c>
      <c r="B33" s="23"/>
      <c r="C33" s="24" t="s">
        <v>678</v>
      </c>
      <c r="D33" s="25" t="s">
        <v>80</v>
      </c>
      <c r="E33" s="41"/>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11">
        <f t="shared" si="2"/>
        <v>0</v>
      </c>
      <c r="AK33" s="202">
        <f t="shared" si="3"/>
        <v>0</v>
      </c>
      <c r="AL33" s="202">
        <f t="shared" si="4"/>
        <v>0</v>
      </c>
      <c r="AM33" s="207"/>
      <c r="AN33" s="68"/>
      <c r="AO33" s="69"/>
      <c r="AP33" s="70"/>
    </row>
    <row r="34" spans="1:42" s="71" customFormat="1" ht="33">
      <c r="A34" s="23">
        <v>28</v>
      </c>
      <c r="B34" s="23"/>
      <c r="C34" s="24" t="s">
        <v>568</v>
      </c>
      <c r="D34" s="25" t="s">
        <v>73</v>
      </c>
      <c r="E34" s="41"/>
      <c r="F34" s="42"/>
      <c r="G34" s="42"/>
      <c r="H34" s="42"/>
      <c r="I34" s="42"/>
      <c r="J34" s="42"/>
      <c r="K34" s="42"/>
      <c r="L34" s="42"/>
      <c r="M34" s="42"/>
      <c r="N34" s="42"/>
      <c r="O34" s="42"/>
      <c r="P34" s="42"/>
      <c r="Q34" s="42"/>
      <c r="R34" s="42"/>
      <c r="S34" s="42"/>
      <c r="T34" s="42" t="s">
        <v>8</v>
      </c>
      <c r="U34" s="42"/>
      <c r="V34" s="42"/>
      <c r="W34" s="42"/>
      <c r="X34" s="42"/>
      <c r="Y34" s="42"/>
      <c r="Z34" s="42"/>
      <c r="AA34" s="42"/>
      <c r="AB34" s="42"/>
      <c r="AC34" s="42"/>
      <c r="AD34" s="42"/>
      <c r="AE34" s="42"/>
      <c r="AF34" s="42"/>
      <c r="AG34" s="42"/>
      <c r="AH34" s="42"/>
      <c r="AI34" s="42"/>
      <c r="AJ34" s="11">
        <f t="shared" si="2"/>
        <v>0</v>
      </c>
      <c r="AK34" s="202">
        <f t="shared" si="3"/>
        <v>0</v>
      </c>
      <c r="AL34" s="202">
        <f t="shared" si="4"/>
        <v>1</v>
      </c>
      <c r="AM34" s="207"/>
      <c r="AN34" s="68"/>
      <c r="AO34" s="69"/>
      <c r="AP34" s="70"/>
    </row>
    <row r="35" spans="1:42" s="71" customFormat="1" ht="21" customHeight="1">
      <c r="A35" s="23"/>
      <c r="B35" s="23"/>
      <c r="C35" s="24"/>
      <c r="D35" s="25"/>
      <c r="E35" s="41"/>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11">
        <f t="shared" si="2"/>
        <v>0</v>
      </c>
      <c r="AK35" s="202">
        <f t="shared" si="3"/>
        <v>0</v>
      </c>
      <c r="AL35" s="202">
        <f t="shared" si="4"/>
        <v>0</v>
      </c>
      <c r="AM35" s="207"/>
      <c r="AN35" s="68"/>
      <c r="AO35" s="69"/>
      <c r="AP35" s="70"/>
    </row>
    <row r="36" spans="1:42" s="71" customFormat="1" ht="21" customHeight="1">
      <c r="A36" s="23"/>
      <c r="B36" s="23"/>
      <c r="C36" s="24"/>
      <c r="D36" s="25"/>
      <c r="E36" s="41"/>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11">
        <f t="shared" si="2"/>
        <v>0</v>
      </c>
      <c r="AK36" s="202">
        <f t="shared" si="3"/>
        <v>0</v>
      </c>
      <c r="AL36" s="202">
        <f t="shared" si="4"/>
        <v>0</v>
      </c>
      <c r="AM36" s="207"/>
      <c r="AN36" s="68"/>
      <c r="AO36" s="69"/>
      <c r="AP36" s="70"/>
    </row>
    <row r="37" spans="1:42" s="71" customFormat="1" ht="21" customHeight="1">
      <c r="A37" s="23"/>
      <c r="B37" s="23"/>
      <c r="C37" s="24"/>
      <c r="D37" s="25"/>
      <c r="E37" s="41"/>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11">
        <f t="shared" si="2"/>
        <v>0</v>
      </c>
      <c r="AK37" s="202">
        <f t="shared" si="3"/>
        <v>0</v>
      </c>
      <c r="AL37" s="202">
        <f t="shared" si="4"/>
        <v>0</v>
      </c>
      <c r="AM37" s="207"/>
      <c r="AN37" s="68"/>
      <c r="AO37" s="69"/>
      <c r="AP37" s="70"/>
    </row>
    <row r="38" spans="1:42" s="71" customFormat="1" ht="21" customHeight="1">
      <c r="A38" s="23"/>
      <c r="B38" s="23"/>
      <c r="C38" s="24"/>
      <c r="D38" s="25"/>
      <c r="E38" s="41"/>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11">
        <f t="shared" ref="AJ38" si="5">COUNTIF(E38:AI38,"K")+2*COUNTIF(E38:AI38,"2K")+COUNTIF(E38:AI38,"TK")+COUNTIF(E38:AI38,"KT")+COUNTIF(E38:AI38,"PK")+COUNTIF(E38:AI38,"KP")+2*COUNTIF(E38:AI38,"K2")</f>
        <v>0</v>
      </c>
      <c r="AK38" s="202">
        <f t="shared" ref="AK38" si="6">COUNTIF(F38:AJ38,"P")+2*COUNTIF(F38:AJ38,"2P")+COUNTIF(F38:AJ38,"TP")+COUNTIF(F38:AJ38,"PT")+COUNTIF(F38:AJ38,"PK")+COUNTIF(F38:AJ38,"KP")+2*COUNTIF(F38:AJ38,"P2")</f>
        <v>0</v>
      </c>
      <c r="AL38" s="202">
        <f t="shared" ref="AL38" si="7">COUNTIF(E38:AI38,"T")+2*COUNTIF(E38:AI38,"2T")+2*COUNTIF(E38:AI38,"T2")+COUNTIF(E38:AI38,"PT")+COUNTIF(E38:AI38,"TP")+COUNTIF(E38:AI38,"TK")+COUNTIF(E38:AI38,"KT")</f>
        <v>0</v>
      </c>
      <c r="AM38" s="207"/>
      <c r="AN38" s="68"/>
      <c r="AO38" s="69"/>
      <c r="AP38" s="70"/>
    </row>
    <row r="39" spans="1:42" s="63" customFormat="1" ht="21" customHeight="1">
      <c r="A39" s="314" t="s">
        <v>10</v>
      </c>
      <c r="B39" s="314"/>
      <c r="C39" s="314"/>
      <c r="D39" s="314"/>
      <c r="E39" s="314"/>
      <c r="F39" s="314"/>
      <c r="G39" s="314"/>
      <c r="H39" s="314"/>
      <c r="I39" s="314"/>
      <c r="J39" s="314"/>
      <c r="K39" s="314"/>
      <c r="L39" s="314"/>
      <c r="M39" s="314"/>
      <c r="N39" s="314"/>
      <c r="O39" s="314"/>
      <c r="P39" s="314"/>
      <c r="Q39" s="314"/>
      <c r="R39" s="314"/>
      <c r="S39" s="314"/>
      <c r="T39" s="314"/>
      <c r="U39" s="314"/>
      <c r="V39" s="314"/>
      <c r="W39" s="314"/>
      <c r="X39" s="314"/>
      <c r="Y39" s="314"/>
      <c r="Z39" s="314"/>
      <c r="AA39" s="314"/>
      <c r="AB39" s="314"/>
      <c r="AC39" s="314"/>
      <c r="AD39" s="314"/>
      <c r="AE39" s="314"/>
      <c r="AF39" s="314"/>
      <c r="AG39" s="314"/>
      <c r="AH39" s="314"/>
      <c r="AI39" s="314"/>
      <c r="AJ39" s="11">
        <f>SUM(AJ7:AJ38)</f>
        <v>27</v>
      </c>
      <c r="AK39" s="11">
        <f>SUM(AK7:AK38)</f>
        <v>0</v>
      </c>
      <c r="AL39" s="11">
        <f>SUM(AL7:AL38)</f>
        <v>8</v>
      </c>
      <c r="AM39" s="62"/>
      <c r="AN39" s="62"/>
    </row>
    <row r="40" spans="1:42" s="15" customFormat="1" ht="21" customHeight="1">
      <c r="A40" s="290" t="s">
        <v>255</v>
      </c>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2"/>
      <c r="AM40" s="114"/>
    </row>
    <row r="41" spans="1:42">
      <c r="C41" s="5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row>
    <row r="42" spans="1:42">
      <c r="C42" s="5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row>
    <row r="43" spans="1:42">
      <c r="C43" s="289"/>
      <c r="D43" s="28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row>
    <row r="44" spans="1:42">
      <c r="C44" s="289"/>
      <c r="D44" s="289"/>
      <c r="E44" s="289"/>
      <c r="F44" s="289"/>
      <c r="G44" s="28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row>
    <row r="45" spans="1:42">
      <c r="C45" s="289"/>
      <c r="D45" s="289"/>
      <c r="E45" s="28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row>
    <row r="46" spans="1:42">
      <c r="C46" s="289"/>
      <c r="D46" s="28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row>
  </sheetData>
  <mergeCells count="21">
    <mergeCell ref="C46:D46"/>
    <mergeCell ref="C43:D43"/>
    <mergeCell ref="C44:G44"/>
    <mergeCell ref="A39:AI39"/>
    <mergeCell ref="C45:E45"/>
    <mergeCell ref="A40:AL40"/>
    <mergeCell ref="AJ5:AJ6"/>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6 E7:O38 Q7:AI7 Q12:S13 Q8:Q11 S8:AI11 Q16:S18 Q14:Q15 S14:S15 Q28:AI28 Q19:Q24 S19:S24 Q37:AI38 Q29:Q36 S29:AI36 Q25:S27 U12:AI27">
    <cfRule type="expression" dxfId="47" priority="7">
      <formula>IF(E$6="CN",1,0)</formula>
    </cfRule>
  </conditionalFormatting>
  <conditionalFormatting sqref="P7:P38">
    <cfRule type="expression" dxfId="46" priority="6">
      <formula>IF(P$6="CN",1,0)</formula>
    </cfRule>
  </conditionalFormatting>
  <conditionalFormatting sqref="R8:R11">
    <cfRule type="expression" dxfId="45" priority="5">
      <formula>IF(R$6="CN",1,0)</formula>
    </cfRule>
  </conditionalFormatting>
  <conditionalFormatting sqref="R14:R15">
    <cfRule type="expression" dxfId="44" priority="4">
      <formula>IF(R$6="CN",1,0)</formula>
    </cfRule>
  </conditionalFormatting>
  <conditionalFormatting sqref="R19:R24">
    <cfRule type="expression" dxfId="43" priority="3">
      <formula>IF(R$6="CN",1,0)</formula>
    </cfRule>
  </conditionalFormatting>
  <conditionalFormatting sqref="R29:R36">
    <cfRule type="expression" dxfId="42" priority="2">
      <formula>IF(R$6="CN",1,0)</formula>
    </cfRule>
  </conditionalFormatting>
  <conditionalFormatting sqref="T12:T27">
    <cfRule type="expression" dxfId="0" priority="1">
      <formula>IF(T$6="CN",1,0)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9" id="{A23C104B-0C38-4528-AB8E-5B884332AC08}">
            <xm:f>IF(BHST21.1!E$6="CN",1,0)</xm:f>
            <x14:dxf>
              <fill>
                <patternFill>
                  <bgColor theme="8" tint="0.59996337778862885"/>
                </patternFill>
              </fill>
            </x14:dxf>
          </x14:cfRule>
          <xm:sqref>E6:AI6</xm:sqref>
        </x14:conditionalFormatting>
        <x14:conditionalFormatting xmlns:xm="http://schemas.microsoft.com/office/excel/2006/main">
          <x14:cfRule type="expression" priority="8" id="{4ADF3ED9-C9F1-401F-8FB0-C715ECAD7DE6}">
            <xm:f>IF(BHST21.1!E$6="CN",1,0)</xm:f>
            <x14:dxf>
              <fill>
                <patternFill>
                  <bgColor theme="8" tint="0.79998168889431442"/>
                </patternFill>
              </fill>
            </x14:dxf>
          </x14:cfRule>
          <xm:sqref>E6:AI6</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6"/>
  <sheetViews>
    <sheetView topLeftCell="A28" zoomScaleNormal="100" workbookViewId="0">
      <selection activeCell="A44" sqref="A44:AL44"/>
    </sheetView>
  </sheetViews>
  <sheetFormatPr defaultColWidth="9.33203125" defaultRowHeight="18"/>
  <cols>
    <col min="1" max="1" width="8.6640625" style="14" customWidth="1"/>
    <col min="2" max="2" width="13.6640625" style="14" customWidth="1"/>
    <col min="3" max="3" width="24.6640625" style="14" customWidth="1"/>
    <col min="4" max="4" width="9.1640625" style="14" customWidth="1"/>
    <col min="5" max="35" width="4" style="14" customWidth="1"/>
    <col min="36" max="38" width="6.33203125" style="14" customWidth="1"/>
    <col min="39" max="39" width="10.83203125" style="14" customWidth="1"/>
    <col min="40" max="40" width="12.1640625" style="14" customWidth="1"/>
    <col min="41" max="41" width="10.83203125" style="14" customWidth="1"/>
    <col min="42" max="16384" width="9.33203125" style="14"/>
  </cols>
  <sheetData>
    <row r="1" spans="1:41" ht="21" customHeight="1">
      <c r="A1" s="293" t="s">
        <v>0</v>
      </c>
      <c r="B1" s="293"/>
      <c r="C1" s="293"/>
      <c r="D1" s="293"/>
      <c r="E1" s="293"/>
      <c r="F1" s="293"/>
      <c r="G1" s="293"/>
      <c r="H1" s="293"/>
      <c r="I1" s="293"/>
      <c r="J1" s="293"/>
      <c r="K1" s="293"/>
      <c r="L1" s="293"/>
      <c r="M1" s="293"/>
      <c r="N1" s="293"/>
      <c r="O1" s="293"/>
      <c r="P1" s="293"/>
      <c r="Q1" s="294" t="s">
        <v>1</v>
      </c>
      <c r="R1" s="294"/>
      <c r="S1" s="294"/>
      <c r="T1" s="294"/>
      <c r="U1" s="294"/>
      <c r="V1" s="294"/>
      <c r="W1" s="294"/>
      <c r="X1" s="294"/>
      <c r="Y1" s="294"/>
      <c r="Z1" s="294"/>
      <c r="AA1" s="294"/>
      <c r="AB1" s="294"/>
      <c r="AC1" s="294"/>
      <c r="AD1" s="294"/>
      <c r="AE1" s="294"/>
      <c r="AF1" s="294"/>
      <c r="AG1" s="294"/>
      <c r="AH1" s="294"/>
      <c r="AI1" s="294"/>
      <c r="AJ1" s="294"/>
      <c r="AK1" s="294"/>
      <c r="AL1" s="294"/>
    </row>
    <row r="2" spans="1:41" ht="21" customHeight="1">
      <c r="A2" s="294" t="s">
        <v>131</v>
      </c>
      <c r="B2" s="294"/>
      <c r="C2" s="294"/>
      <c r="D2" s="294"/>
      <c r="E2" s="294"/>
      <c r="F2" s="294"/>
      <c r="G2" s="294"/>
      <c r="H2" s="294"/>
      <c r="I2" s="294"/>
      <c r="J2" s="294"/>
      <c r="K2" s="294"/>
      <c r="L2" s="294"/>
      <c r="M2" s="294"/>
      <c r="N2" s="294"/>
      <c r="O2" s="294"/>
      <c r="P2" s="294"/>
      <c r="Q2" s="294" t="s">
        <v>2</v>
      </c>
      <c r="R2" s="294"/>
      <c r="S2" s="294"/>
      <c r="T2" s="294"/>
      <c r="U2" s="294"/>
      <c r="V2" s="294"/>
      <c r="W2" s="294"/>
      <c r="X2" s="294"/>
      <c r="Y2" s="294"/>
      <c r="Z2" s="294"/>
      <c r="AA2" s="294"/>
      <c r="AB2" s="294"/>
      <c r="AC2" s="294"/>
      <c r="AD2" s="294"/>
      <c r="AE2" s="294"/>
      <c r="AF2" s="294"/>
      <c r="AG2" s="294"/>
      <c r="AH2" s="294"/>
      <c r="AI2" s="294"/>
      <c r="AJ2" s="294"/>
      <c r="AK2" s="294"/>
      <c r="AL2" s="294"/>
    </row>
    <row r="3" spans="1:41" ht="35.25" customHeight="1">
      <c r="A3" s="295" t="s">
        <v>719</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row>
    <row r="4" spans="1:41" ht="31.5" customHeight="1">
      <c r="B4" s="106"/>
      <c r="C4" s="106"/>
      <c r="D4" s="106"/>
      <c r="E4" s="106" t="s">
        <v>171</v>
      </c>
      <c r="F4" s="106" t="s">
        <v>171</v>
      </c>
      <c r="G4" s="106"/>
      <c r="H4" s="106"/>
      <c r="I4" s="296" t="s">
        <v>251</v>
      </c>
      <c r="J4" s="296"/>
      <c r="K4" s="296"/>
      <c r="L4" s="296"/>
      <c r="M4" s="296">
        <v>10</v>
      </c>
      <c r="N4" s="296"/>
      <c r="O4" s="296" t="s">
        <v>252</v>
      </c>
      <c r="P4" s="296"/>
      <c r="Q4" s="296"/>
      <c r="R4" s="296">
        <v>2021</v>
      </c>
      <c r="S4" s="296"/>
      <c r="T4" s="296"/>
      <c r="U4" s="106"/>
      <c r="V4" s="106"/>
      <c r="W4" s="106"/>
      <c r="X4" s="106"/>
      <c r="Y4" s="106"/>
      <c r="Z4" s="106"/>
      <c r="AA4" s="106"/>
      <c r="AB4" s="106"/>
      <c r="AC4" s="106"/>
      <c r="AD4" s="106"/>
      <c r="AE4" s="106"/>
      <c r="AF4" s="106"/>
      <c r="AG4" s="106"/>
      <c r="AH4" s="106"/>
      <c r="AI4" s="106"/>
      <c r="AJ4" s="106"/>
      <c r="AK4" s="106"/>
      <c r="AL4" s="106"/>
    </row>
    <row r="5" spans="1:41" s="15" customFormat="1" ht="21" customHeight="1">
      <c r="A5" s="340" t="s">
        <v>3</v>
      </c>
      <c r="B5" s="340" t="s">
        <v>4</v>
      </c>
      <c r="C5" s="342" t="s">
        <v>5</v>
      </c>
      <c r="D5" s="343"/>
      <c r="E5" s="135">
        <f>DATE(R4,M4,1)</f>
        <v>44470</v>
      </c>
      <c r="F5" s="135">
        <f t="shared" ref="F5:AI5" si="0">E5+1</f>
        <v>44471</v>
      </c>
      <c r="G5" s="135">
        <f t="shared" si="0"/>
        <v>44472</v>
      </c>
      <c r="H5" s="135">
        <f t="shared" si="0"/>
        <v>44473</v>
      </c>
      <c r="I5" s="135">
        <f t="shared" si="0"/>
        <v>44474</v>
      </c>
      <c r="J5" s="135">
        <f t="shared" si="0"/>
        <v>44475</v>
      </c>
      <c r="K5" s="135">
        <f t="shared" si="0"/>
        <v>44476</v>
      </c>
      <c r="L5" s="135">
        <f t="shared" si="0"/>
        <v>44477</v>
      </c>
      <c r="M5" s="135">
        <f t="shared" si="0"/>
        <v>44478</v>
      </c>
      <c r="N5" s="135">
        <f t="shared" si="0"/>
        <v>44479</v>
      </c>
      <c r="O5" s="135">
        <f t="shared" si="0"/>
        <v>44480</v>
      </c>
      <c r="P5" s="135">
        <f t="shared" si="0"/>
        <v>44481</v>
      </c>
      <c r="Q5" s="135">
        <f t="shared" si="0"/>
        <v>44482</v>
      </c>
      <c r="R5" s="135">
        <f t="shared" si="0"/>
        <v>44483</v>
      </c>
      <c r="S5" s="135">
        <f t="shared" si="0"/>
        <v>44484</v>
      </c>
      <c r="T5" s="135">
        <f t="shared" si="0"/>
        <v>44485</v>
      </c>
      <c r="U5" s="135">
        <f t="shared" si="0"/>
        <v>44486</v>
      </c>
      <c r="V5" s="135">
        <f t="shared" si="0"/>
        <v>44487</v>
      </c>
      <c r="W5" s="135">
        <f t="shared" si="0"/>
        <v>44488</v>
      </c>
      <c r="X5" s="135">
        <f t="shared" si="0"/>
        <v>44489</v>
      </c>
      <c r="Y5" s="135">
        <f t="shared" si="0"/>
        <v>44490</v>
      </c>
      <c r="Z5" s="135">
        <f t="shared" si="0"/>
        <v>44491</v>
      </c>
      <c r="AA5" s="135">
        <f t="shared" si="0"/>
        <v>44492</v>
      </c>
      <c r="AB5" s="135">
        <f t="shared" si="0"/>
        <v>44493</v>
      </c>
      <c r="AC5" s="135">
        <f t="shared" si="0"/>
        <v>44494</v>
      </c>
      <c r="AD5" s="135">
        <f t="shared" si="0"/>
        <v>44495</v>
      </c>
      <c r="AE5" s="135">
        <f t="shared" si="0"/>
        <v>44496</v>
      </c>
      <c r="AF5" s="135">
        <f t="shared" si="0"/>
        <v>44497</v>
      </c>
      <c r="AG5" s="135">
        <f t="shared" si="0"/>
        <v>44498</v>
      </c>
      <c r="AH5" s="135">
        <f t="shared" si="0"/>
        <v>44499</v>
      </c>
      <c r="AI5" s="135">
        <f t="shared" si="0"/>
        <v>44500</v>
      </c>
      <c r="AJ5" s="338" t="s">
        <v>6</v>
      </c>
      <c r="AK5" s="338" t="s">
        <v>7</v>
      </c>
      <c r="AL5" s="338" t="s">
        <v>8</v>
      </c>
    </row>
    <row r="6" spans="1:41" s="15" customFormat="1" ht="21" customHeight="1">
      <c r="A6" s="341"/>
      <c r="B6" s="341"/>
      <c r="C6" s="344"/>
      <c r="D6" s="345"/>
      <c r="E6" s="136">
        <f t="shared" ref="E6:AI6" si="1">IF(WEEKDAY(E5)=1,"CN",WEEKDAY(E5))</f>
        <v>6</v>
      </c>
      <c r="F6" s="136">
        <f t="shared" si="1"/>
        <v>7</v>
      </c>
      <c r="G6" s="136" t="str">
        <f t="shared" si="1"/>
        <v>CN</v>
      </c>
      <c r="H6" s="136">
        <f t="shared" si="1"/>
        <v>2</v>
      </c>
      <c r="I6" s="136">
        <f t="shared" si="1"/>
        <v>3</v>
      </c>
      <c r="J6" s="136">
        <f t="shared" si="1"/>
        <v>4</v>
      </c>
      <c r="K6" s="136">
        <f t="shared" si="1"/>
        <v>5</v>
      </c>
      <c r="L6" s="136">
        <f t="shared" si="1"/>
        <v>6</v>
      </c>
      <c r="M6" s="136">
        <f t="shared" si="1"/>
        <v>7</v>
      </c>
      <c r="N6" s="136" t="str">
        <f t="shared" si="1"/>
        <v>CN</v>
      </c>
      <c r="O6" s="136">
        <f t="shared" si="1"/>
        <v>2</v>
      </c>
      <c r="P6" s="136">
        <f t="shared" si="1"/>
        <v>3</v>
      </c>
      <c r="Q6" s="136">
        <f t="shared" si="1"/>
        <v>4</v>
      </c>
      <c r="R6" s="136">
        <f t="shared" si="1"/>
        <v>5</v>
      </c>
      <c r="S6" s="136">
        <f t="shared" si="1"/>
        <v>6</v>
      </c>
      <c r="T6" s="136">
        <f t="shared" si="1"/>
        <v>7</v>
      </c>
      <c r="U6" s="136" t="str">
        <f t="shared" si="1"/>
        <v>CN</v>
      </c>
      <c r="V6" s="136">
        <f t="shared" si="1"/>
        <v>2</v>
      </c>
      <c r="W6" s="136">
        <f t="shared" si="1"/>
        <v>3</v>
      </c>
      <c r="X6" s="136">
        <f t="shared" si="1"/>
        <v>4</v>
      </c>
      <c r="Y6" s="136">
        <f t="shared" si="1"/>
        <v>5</v>
      </c>
      <c r="Z6" s="136">
        <f t="shared" si="1"/>
        <v>6</v>
      </c>
      <c r="AA6" s="136">
        <f t="shared" si="1"/>
        <v>7</v>
      </c>
      <c r="AB6" s="136" t="str">
        <f t="shared" si="1"/>
        <v>CN</v>
      </c>
      <c r="AC6" s="136">
        <f t="shared" si="1"/>
        <v>2</v>
      </c>
      <c r="AD6" s="136">
        <f t="shared" si="1"/>
        <v>3</v>
      </c>
      <c r="AE6" s="136">
        <f t="shared" si="1"/>
        <v>4</v>
      </c>
      <c r="AF6" s="136">
        <f t="shared" si="1"/>
        <v>5</v>
      </c>
      <c r="AG6" s="136">
        <f t="shared" si="1"/>
        <v>6</v>
      </c>
      <c r="AH6" s="136">
        <f t="shared" si="1"/>
        <v>7</v>
      </c>
      <c r="AI6" s="136" t="str">
        <f t="shared" si="1"/>
        <v>CN</v>
      </c>
      <c r="AJ6" s="339"/>
      <c r="AK6" s="339"/>
      <c r="AL6" s="339"/>
    </row>
    <row r="7" spans="1:41" s="15" customFormat="1" ht="21" customHeight="1">
      <c r="A7" s="141">
        <v>1</v>
      </c>
      <c r="B7" s="23"/>
      <c r="C7" s="24" t="s">
        <v>452</v>
      </c>
      <c r="D7" s="25" t="s">
        <v>38</v>
      </c>
      <c r="E7" s="136"/>
      <c r="F7" s="136"/>
      <c r="G7" s="136"/>
      <c r="H7" s="136"/>
      <c r="I7" s="136"/>
      <c r="J7" s="136"/>
      <c r="K7" s="148"/>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8">
        <f t="shared" ref="AJ7" si="2">COUNTIF(E7:AI7,"K")+2*COUNTIF(E7:AI7,"2K")+COUNTIF(E7:AI7,"TK")+COUNTIF(E7:AI7,"KT")+COUNTIF(E7:AI7,"PK")+COUNTIF(E7:AI7,"KP")+2*COUNTIF(E7:AI7,"K2")</f>
        <v>0</v>
      </c>
      <c r="AK7" s="138">
        <f t="shared" ref="AK7" si="3">COUNTIF(F7:AJ7,"P")+2*COUNTIF(F7:AJ7,"2P")+COUNTIF(F7:AJ7,"TP")+COUNTIF(F7:AJ7,"PT")+COUNTIF(F7:AJ7,"PK")+COUNTIF(F7:AJ7,"KP")+2*COUNTIF(F7:AJ7,"P2")</f>
        <v>0</v>
      </c>
      <c r="AL7" s="138">
        <f t="shared" ref="AL7" si="4">COUNTIF(E7:AI7,"T")+2*COUNTIF(E7:AI7,"2T")+2*COUNTIF(E7:AI7,"T2")+COUNTIF(E7:AI7,"PT")+COUNTIF(E7:AI7,"TP")+COUNTIF(E7:AI7,"TK")+COUNTIF(E7:AI7,"KT")</f>
        <v>0</v>
      </c>
      <c r="AM7" s="16"/>
      <c r="AN7" s="17"/>
      <c r="AO7" s="60"/>
    </row>
    <row r="8" spans="1:41" s="15" customFormat="1" ht="21" customHeight="1">
      <c r="A8" s="154">
        <v>2</v>
      </c>
      <c r="B8" s="23"/>
      <c r="C8" s="24" t="s">
        <v>704</v>
      </c>
      <c r="D8" s="25" t="s">
        <v>38</v>
      </c>
      <c r="E8" s="136"/>
      <c r="F8" s="136"/>
      <c r="G8" s="136"/>
      <c r="H8" s="136"/>
      <c r="I8" s="136"/>
      <c r="J8" s="136"/>
      <c r="K8" s="148"/>
      <c r="L8" s="136"/>
      <c r="M8" s="136"/>
      <c r="N8" s="136"/>
      <c r="O8" s="136" t="s">
        <v>6</v>
      </c>
      <c r="P8" s="136"/>
      <c r="Q8" s="136"/>
      <c r="R8" s="136" t="s">
        <v>6</v>
      </c>
      <c r="S8" s="136" t="s">
        <v>6</v>
      </c>
      <c r="T8" s="136"/>
      <c r="U8" s="136"/>
      <c r="V8" s="136"/>
      <c r="W8" s="136"/>
      <c r="X8" s="136"/>
      <c r="Y8" s="136"/>
      <c r="Z8" s="136"/>
      <c r="AA8" s="136"/>
      <c r="AB8" s="136"/>
      <c r="AC8" s="136"/>
      <c r="AD8" s="136"/>
      <c r="AE8" s="136"/>
      <c r="AF8" s="136"/>
      <c r="AG8" s="136"/>
      <c r="AH8" s="136"/>
      <c r="AI8" s="136"/>
      <c r="AJ8" s="138">
        <f t="shared" ref="AJ8:AJ39" si="5">COUNTIF(E8:AI8,"K")+2*COUNTIF(E8:AI8,"2K")+COUNTIF(E8:AI8,"TK")+COUNTIF(E8:AI8,"KT")+COUNTIF(E8:AI8,"PK")+COUNTIF(E8:AI8,"KP")+2*COUNTIF(E8:AI8,"K2")</f>
        <v>3</v>
      </c>
      <c r="AK8" s="138">
        <f t="shared" ref="AK8:AK39" si="6">COUNTIF(F8:AJ8,"P")+2*COUNTIF(F8:AJ8,"2P")+COUNTIF(F8:AJ8,"TP")+COUNTIF(F8:AJ8,"PT")+COUNTIF(F8:AJ8,"PK")+COUNTIF(F8:AJ8,"KP")+2*COUNTIF(F8:AJ8,"P2")</f>
        <v>0</v>
      </c>
      <c r="AL8" s="138">
        <f t="shared" ref="AL8:AL39" si="7">COUNTIF(E8:AI8,"T")+2*COUNTIF(E8:AI8,"2T")+2*COUNTIF(E8:AI8,"T2")+COUNTIF(E8:AI8,"PT")+COUNTIF(E8:AI8,"TP")+COUNTIF(E8:AI8,"TK")+COUNTIF(E8:AI8,"KT")</f>
        <v>0</v>
      </c>
      <c r="AM8" s="203"/>
      <c r="AN8" s="17"/>
      <c r="AO8" s="201"/>
    </row>
    <row r="9" spans="1:41" s="15" customFormat="1" ht="21" customHeight="1">
      <c r="A9" s="154">
        <v>3</v>
      </c>
      <c r="B9" s="23"/>
      <c r="C9" s="24" t="s">
        <v>705</v>
      </c>
      <c r="D9" s="25" t="s">
        <v>28</v>
      </c>
      <c r="E9" s="136"/>
      <c r="F9" s="136"/>
      <c r="G9" s="136"/>
      <c r="H9" s="136"/>
      <c r="I9" s="136"/>
      <c r="J9" s="136"/>
      <c r="K9" s="148"/>
      <c r="L9" s="136"/>
      <c r="M9" s="136"/>
      <c r="N9" s="136"/>
      <c r="O9" s="136" t="s">
        <v>6</v>
      </c>
      <c r="P9" s="136"/>
      <c r="Q9" s="136"/>
      <c r="R9" s="136"/>
      <c r="S9" s="136"/>
      <c r="T9" s="136"/>
      <c r="U9" s="136"/>
      <c r="V9" s="136"/>
      <c r="W9" s="136"/>
      <c r="X9" s="136"/>
      <c r="Y9" s="136"/>
      <c r="Z9" s="136"/>
      <c r="AA9" s="136"/>
      <c r="AB9" s="136"/>
      <c r="AC9" s="136"/>
      <c r="AD9" s="136"/>
      <c r="AE9" s="136"/>
      <c r="AF9" s="136"/>
      <c r="AG9" s="136"/>
      <c r="AH9" s="136"/>
      <c r="AI9" s="136"/>
      <c r="AJ9" s="138">
        <f t="shared" si="5"/>
        <v>1</v>
      </c>
      <c r="AK9" s="138">
        <f t="shared" si="6"/>
        <v>0</v>
      </c>
      <c r="AL9" s="138">
        <f t="shared" si="7"/>
        <v>0</v>
      </c>
      <c r="AM9" s="203"/>
      <c r="AN9" s="17"/>
      <c r="AO9" s="201"/>
    </row>
    <row r="10" spans="1:41" s="15" customFormat="1" ht="21" customHeight="1">
      <c r="A10" s="154">
        <v>4</v>
      </c>
      <c r="B10" s="23"/>
      <c r="C10" s="24" t="s">
        <v>19</v>
      </c>
      <c r="D10" s="25" t="s">
        <v>65</v>
      </c>
      <c r="E10" s="136"/>
      <c r="F10" s="136"/>
      <c r="G10" s="136"/>
      <c r="H10" s="136"/>
      <c r="I10" s="136"/>
      <c r="J10" s="136"/>
      <c r="K10" s="148"/>
      <c r="L10" s="136"/>
      <c r="M10" s="136"/>
      <c r="N10" s="136"/>
      <c r="O10" s="136" t="s">
        <v>6</v>
      </c>
      <c r="P10" s="136"/>
      <c r="Q10" s="136"/>
      <c r="R10" s="136"/>
      <c r="S10" s="136"/>
      <c r="T10" s="136"/>
      <c r="U10" s="136"/>
      <c r="V10" s="136"/>
      <c r="W10" s="136"/>
      <c r="X10" s="136"/>
      <c r="Y10" s="136"/>
      <c r="Z10" s="136"/>
      <c r="AA10" s="136"/>
      <c r="AB10" s="136"/>
      <c r="AC10" s="136"/>
      <c r="AD10" s="136"/>
      <c r="AE10" s="136"/>
      <c r="AF10" s="136"/>
      <c r="AG10" s="136"/>
      <c r="AH10" s="136"/>
      <c r="AI10" s="136"/>
      <c r="AJ10" s="138">
        <f t="shared" si="5"/>
        <v>1</v>
      </c>
      <c r="AK10" s="138">
        <f t="shared" si="6"/>
        <v>0</v>
      </c>
      <c r="AL10" s="138">
        <f t="shared" si="7"/>
        <v>0</v>
      </c>
      <c r="AM10" s="203"/>
      <c r="AN10" s="17"/>
      <c r="AO10" s="201"/>
    </row>
    <row r="11" spans="1:41" s="15" customFormat="1" ht="21" customHeight="1">
      <c r="A11" s="154">
        <v>5</v>
      </c>
      <c r="B11" s="23"/>
      <c r="C11" s="24" t="s">
        <v>699</v>
      </c>
      <c r="D11" s="25" t="s">
        <v>700</v>
      </c>
      <c r="E11" s="136"/>
      <c r="F11" s="136"/>
      <c r="G11" s="136"/>
      <c r="H11" s="136"/>
      <c r="I11" s="136"/>
      <c r="J11" s="136"/>
      <c r="K11" s="148"/>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8">
        <f t="shared" si="5"/>
        <v>0</v>
      </c>
      <c r="AK11" s="138">
        <f t="shared" si="6"/>
        <v>0</v>
      </c>
      <c r="AL11" s="138">
        <f t="shared" si="7"/>
        <v>0</v>
      </c>
      <c r="AM11" s="203"/>
      <c r="AN11" s="17"/>
      <c r="AO11" s="201"/>
    </row>
    <row r="12" spans="1:41" s="15" customFormat="1" ht="21" customHeight="1">
      <c r="A12" s="154">
        <v>6</v>
      </c>
      <c r="B12" s="23"/>
      <c r="C12" s="24" t="s">
        <v>707</v>
      </c>
      <c r="D12" s="25" t="s">
        <v>114</v>
      </c>
      <c r="E12" s="136"/>
      <c r="F12" s="136"/>
      <c r="G12" s="136"/>
      <c r="H12" s="136"/>
      <c r="I12" s="136"/>
      <c r="J12" s="136"/>
      <c r="K12" s="148"/>
      <c r="L12" s="136"/>
      <c r="M12" s="136"/>
      <c r="N12" s="136"/>
      <c r="O12" s="136" t="s">
        <v>6</v>
      </c>
      <c r="P12" s="136"/>
      <c r="Q12" s="136"/>
      <c r="R12" s="136"/>
      <c r="S12" s="136" t="s">
        <v>6</v>
      </c>
      <c r="T12" s="136"/>
      <c r="U12" s="136"/>
      <c r="V12" s="136"/>
      <c r="W12" s="136"/>
      <c r="X12" s="136"/>
      <c r="Y12" s="136"/>
      <c r="Z12" s="136"/>
      <c r="AA12" s="136"/>
      <c r="AB12" s="136"/>
      <c r="AC12" s="136"/>
      <c r="AD12" s="136"/>
      <c r="AE12" s="136"/>
      <c r="AF12" s="136"/>
      <c r="AG12" s="136"/>
      <c r="AH12" s="136"/>
      <c r="AI12" s="136"/>
      <c r="AJ12" s="138">
        <f t="shared" si="5"/>
        <v>2</v>
      </c>
      <c r="AK12" s="138">
        <f t="shared" si="6"/>
        <v>0</v>
      </c>
      <c r="AL12" s="138">
        <f t="shared" si="7"/>
        <v>0</v>
      </c>
      <c r="AM12" s="203"/>
      <c r="AN12" s="17"/>
      <c r="AO12" s="201"/>
    </row>
    <row r="13" spans="1:41" s="15" customFormat="1" ht="21" customHeight="1">
      <c r="A13" s="154">
        <v>7</v>
      </c>
      <c r="B13" s="23"/>
      <c r="C13" s="24" t="s">
        <v>697</v>
      </c>
      <c r="D13" s="25" t="s">
        <v>30</v>
      </c>
      <c r="E13" s="136"/>
      <c r="F13" s="136"/>
      <c r="G13" s="136"/>
      <c r="H13" s="136"/>
      <c r="I13" s="136"/>
      <c r="J13" s="136"/>
      <c r="K13" s="148"/>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8">
        <f t="shared" si="5"/>
        <v>0</v>
      </c>
      <c r="AK13" s="138">
        <f t="shared" si="6"/>
        <v>0</v>
      </c>
      <c r="AL13" s="138">
        <f t="shared" si="7"/>
        <v>0</v>
      </c>
      <c r="AM13" s="203"/>
      <c r="AN13" s="17"/>
      <c r="AO13" s="201"/>
    </row>
    <row r="14" spans="1:41" s="15" customFormat="1" ht="21" customHeight="1">
      <c r="A14" s="154">
        <v>8</v>
      </c>
      <c r="B14" s="23"/>
      <c r="C14" s="24" t="s">
        <v>52</v>
      </c>
      <c r="D14" s="25" t="s">
        <v>30</v>
      </c>
      <c r="E14" s="136"/>
      <c r="F14" s="136"/>
      <c r="G14" s="136"/>
      <c r="H14" s="136"/>
      <c r="I14" s="136"/>
      <c r="J14" s="136"/>
      <c r="K14" s="148"/>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8">
        <f t="shared" si="5"/>
        <v>0</v>
      </c>
      <c r="AK14" s="138">
        <f t="shared" si="6"/>
        <v>0</v>
      </c>
      <c r="AL14" s="138">
        <f t="shared" si="7"/>
        <v>0</v>
      </c>
      <c r="AM14" s="203"/>
      <c r="AN14" s="17"/>
      <c r="AO14" s="201"/>
    </row>
    <row r="15" spans="1:41" s="15" customFormat="1" ht="21" customHeight="1">
      <c r="A15" s="154">
        <v>9</v>
      </c>
      <c r="B15" s="23"/>
      <c r="C15" s="24" t="s">
        <v>316</v>
      </c>
      <c r="D15" s="25" t="s">
        <v>31</v>
      </c>
      <c r="E15" s="136"/>
      <c r="F15" s="136"/>
      <c r="G15" s="136"/>
      <c r="H15" s="136"/>
      <c r="I15" s="136"/>
      <c r="J15" s="136"/>
      <c r="K15" s="148"/>
      <c r="L15" s="136"/>
      <c r="M15" s="136"/>
      <c r="N15" s="136"/>
      <c r="O15" s="136" t="s">
        <v>6</v>
      </c>
      <c r="P15" s="136"/>
      <c r="Q15" s="136"/>
      <c r="R15" s="136"/>
      <c r="S15" s="136"/>
      <c r="T15" s="136"/>
      <c r="U15" s="136"/>
      <c r="V15" s="136"/>
      <c r="W15" s="136"/>
      <c r="X15" s="136"/>
      <c r="Y15" s="136"/>
      <c r="Z15" s="136"/>
      <c r="AA15" s="136"/>
      <c r="AB15" s="136"/>
      <c r="AC15" s="136"/>
      <c r="AD15" s="136"/>
      <c r="AE15" s="136"/>
      <c r="AF15" s="136"/>
      <c r="AG15" s="136"/>
      <c r="AH15" s="136"/>
      <c r="AI15" s="136"/>
      <c r="AJ15" s="138">
        <f t="shared" si="5"/>
        <v>1</v>
      </c>
      <c r="AK15" s="138">
        <f t="shared" si="6"/>
        <v>0</v>
      </c>
      <c r="AL15" s="138">
        <f t="shared" si="7"/>
        <v>0</v>
      </c>
      <c r="AM15" s="203"/>
      <c r="AN15" s="17"/>
      <c r="AO15" s="201"/>
    </row>
    <row r="16" spans="1:41" s="15" customFormat="1" ht="21" customHeight="1">
      <c r="A16" s="154">
        <v>10</v>
      </c>
      <c r="B16" s="23"/>
      <c r="C16" s="24" t="s">
        <v>458</v>
      </c>
      <c r="D16" s="25" t="s">
        <v>95</v>
      </c>
      <c r="E16" s="136"/>
      <c r="F16" s="136"/>
      <c r="G16" s="136"/>
      <c r="H16" s="136"/>
      <c r="I16" s="136"/>
      <c r="J16" s="136"/>
      <c r="K16" s="148"/>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8">
        <f t="shared" si="5"/>
        <v>0</v>
      </c>
      <c r="AK16" s="138">
        <f t="shared" si="6"/>
        <v>0</v>
      </c>
      <c r="AL16" s="138">
        <f t="shared" si="7"/>
        <v>0</v>
      </c>
      <c r="AM16" s="203"/>
      <c r="AN16" s="17"/>
      <c r="AO16" s="201"/>
    </row>
    <row r="17" spans="1:41" s="15" customFormat="1" ht="21" customHeight="1">
      <c r="A17" s="154">
        <v>11</v>
      </c>
      <c r="B17" s="23"/>
      <c r="C17" s="24" t="s">
        <v>63</v>
      </c>
      <c r="D17" s="25" t="s">
        <v>39</v>
      </c>
      <c r="E17" s="136"/>
      <c r="F17" s="136"/>
      <c r="G17" s="136"/>
      <c r="H17" s="136"/>
      <c r="I17" s="136"/>
      <c r="J17" s="136"/>
      <c r="K17" s="148"/>
      <c r="L17" s="136"/>
      <c r="M17" s="136"/>
      <c r="N17" s="136"/>
      <c r="O17" s="136" t="s">
        <v>6</v>
      </c>
      <c r="P17" s="136"/>
      <c r="Q17" s="136"/>
      <c r="R17" s="136"/>
      <c r="S17" s="136" t="s">
        <v>6</v>
      </c>
      <c r="T17" s="136"/>
      <c r="U17" s="136"/>
      <c r="V17" s="136"/>
      <c r="W17" s="136"/>
      <c r="X17" s="136"/>
      <c r="Y17" s="136"/>
      <c r="Z17" s="136"/>
      <c r="AA17" s="136"/>
      <c r="AB17" s="136"/>
      <c r="AC17" s="136"/>
      <c r="AD17" s="136"/>
      <c r="AE17" s="136"/>
      <c r="AF17" s="136"/>
      <c r="AG17" s="136"/>
      <c r="AH17" s="136"/>
      <c r="AI17" s="136"/>
      <c r="AJ17" s="138">
        <f t="shared" si="5"/>
        <v>2</v>
      </c>
      <c r="AK17" s="138">
        <f t="shared" si="6"/>
        <v>0</v>
      </c>
      <c r="AL17" s="138">
        <f t="shared" si="7"/>
        <v>0</v>
      </c>
      <c r="AM17" s="203"/>
      <c r="AN17" s="17"/>
      <c r="AO17" s="201"/>
    </row>
    <row r="18" spans="1:41" s="15" customFormat="1" ht="21" customHeight="1">
      <c r="A18" s="154">
        <v>12</v>
      </c>
      <c r="B18" s="23"/>
      <c r="C18" s="24" t="s">
        <v>543</v>
      </c>
      <c r="D18" s="25" t="s">
        <v>11</v>
      </c>
      <c r="E18" s="136"/>
      <c r="F18" s="136"/>
      <c r="G18" s="136"/>
      <c r="H18" s="136"/>
      <c r="I18" s="136"/>
      <c r="J18" s="136"/>
      <c r="K18" s="148"/>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8">
        <f t="shared" si="5"/>
        <v>0</v>
      </c>
      <c r="AK18" s="138">
        <f t="shared" si="6"/>
        <v>0</v>
      </c>
      <c r="AL18" s="138">
        <f t="shared" si="7"/>
        <v>0</v>
      </c>
      <c r="AM18" s="203"/>
      <c r="AN18" s="17"/>
      <c r="AO18" s="201"/>
    </row>
    <row r="19" spans="1:41" s="15" customFormat="1" ht="21" customHeight="1">
      <c r="A19" s="154">
        <v>13</v>
      </c>
      <c r="B19" s="23"/>
      <c r="C19" s="24" t="s">
        <v>99</v>
      </c>
      <c r="D19" s="25" t="s">
        <v>74</v>
      </c>
      <c r="E19" s="136"/>
      <c r="F19" s="136"/>
      <c r="G19" s="136"/>
      <c r="H19" s="136"/>
      <c r="I19" s="136"/>
      <c r="J19" s="136"/>
      <c r="K19" s="148"/>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8">
        <f t="shared" si="5"/>
        <v>0</v>
      </c>
      <c r="AK19" s="138">
        <f t="shared" si="6"/>
        <v>0</v>
      </c>
      <c r="AL19" s="138">
        <f t="shared" si="7"/>
        <v>0</v>
      </c>
      <c r="AM19" s="203"/>
      <c r="AN19" s="17"/>
      <c r="AO19" s="201"/>
    </row>
    <row r="20" spans="1:41" s="15" customFormat="1" ht="21" customHeight="1">
      <c r="A20" s="154">
        <v>14</v>
      </c>
      <c r="B20" s="23"/>
      <c r="C20" s="24" t="s">
        <v>714</v>
      </c>
      <c r="D20" s="25" t="s">
        <v>50</v>
      </c>
      <c r="E20" s="136"/>
      <c r="F20" s="136"/>
      <c r="G20" s="136"/>
      <c r="H20" s="136"/>
      <c r="I20" s="136"/>
      <c r="J20" s="136"/>
      <c r="K20" s="148"/>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8">
        <f t="shared" si="5"/>
        <v>0</v>
      </c>
      <c r="AK20" s="138">
        <f t="shared" si="6"/>
        <v>0</v>
      </c>
      <c r="AL20" s="138">
        <f t="shared" si="7"/>
        <v>0</v>
      </c>
      <c r="AM20" s="203"/>
      <c r="AN20" s="17"/>
      <c r="AO20" s="201"/>
    </row>
    <row r="21" spans="1:41" s="15" customFormat="1" ht="21" customHeight="1">
      <c r="A21" s="154">
        <v>15</v>
      </c>
      <c r="B21" s="23"/>
      <c r="C21" s="24" t="s">
        <v>102</v>
      </c>
      <c r="D21" s="25" t="s">
        <v>75</v>
      </c>
      <c r="E21" s="136"/>
      <c r="F21" s="136"/>
      <c r="G21" s="136"/>
      <c r="H21" s="136"/>
      <c r="I21" s="136"/>
      <c r="J21" s="136"/>
      <c r="K21" s="148"/>
      <c r="L21" s="136"/>
      <c r="M21" s="136"/>
      <c r="N21" s="136"/>
      <c r="O21" s="136" t="s">
        <v>6</v>
      </c>
      <c r="P21" s="136"/>
      <c r="Q21" s="136"/>
      <c r="R21" s="136"/>
      <c r="S21" s="136" t="s">
        <v>6</v>
      </c>
      <c r="T21" s="136"/>
      <c r="U21" s="136"/>
      <c r="V21" s="136"/>
      <c r="W21" s="136"/>
      <c r="X21" s="136"/>
      <c r="Y21" s="136"/>
      <c r="Z21" s="136"/>
      <c r="AA21" s="136"/>
      <c r="AB21" s="136"/>
      <c r="AC21" s="136"/>
      <c r="AD21" s="136"/>
      <c r="AE21" s="136"/>
      <c r="AF21" s="136"/>
      <c r="AG21" s="136"/>
      <c r="AH21" s="136"/>
      <c r="AI21" s="136"/>
      <c r="AJ21" s="138">
        <f t="shared" si="5"/>
        <v>2</v>
      </c>
      <c r="AK21" s="138">
        <f t="shared" si="6"/>
        <v>0</v>
      </c>
      <c r="AL21" s="138">
        <f t="shared" si="7"/>
        <v>0</v>
      </c>
      <c r="AM21" s="203"/>
      <c r="AN21" s="17"/>
      <c r="AO21" s="201"/>
    </row>
    <row r="22" spans="1:41" s="15" customFormat="1" ht="21" customHeight="1">
      <c r="A22" s="154">
        <v>16</v>
      </c>
      <c r="B22" s="23"/>
      <c r="C22" s="24" t="s">
        <v>708</v>
      </c>
      <c r="D22" s="25" t="s">
        <v>44</v>
      </c>
      <c r="E22" s="136"/>
      <c r="F22" s="136"/>
      <c r="G22" s="136"/>
      <c r="H22" s="136"/>
      <c r="I22" s="136"/>
      <c r="J22" s="136"/>
      <c r="K22" s="148"/>
      <c r="L22" s="136"/>
      <c r="M22" s="136"/>
      <c r="N22" s="136"/>
      <c r="O22" s="136" t="s">
        <v>6</v>
      </c>
      <c r="P22" s="136"/>
      <c r="Q22" s="136"/>
      <c r="R22" s="136" t="s">
        <v>6</v>
      </c>
      <c r="S22" s="136"/>
      <c r="T22" s="136"/>
      <c r="U22" s="136"/>
      <c r="V22" s="136"/>
      <c r="W22" s="136"/>
      <c r="X22" s="136"/>
      <c r="Y22" s="136"/>
      <c r="Z22" s="136"/>
      <c r="AA22" s="136"/>
      <c r="AB22" s="136"/>
      <c r="AC22" s="136"/>
      <c r="AD22" s="136"/>
      <c r="AE22" s="136"/>
      <c r="AF22" s="136"/>
      <c r="AG22" s="136"/>
      <c r="AH22" s="136"/>
      <c r="AI22" s="136"/>
      <c r="AJ22" s="138">
        <f t="shared" si="5"/>
        <v>2</v>
      </c>
      <c r="AK22" s="138">
        <f t="shared" si="6"/>
        <v>0</v>
      </c>
      <c r="AL22" s="138">
        <f t="shared" si="7"/>
        <v>0</v>
      </c>
      <c r="AM22" s="203"/>
      <c r="AN22" s="17"/>
      <c r="AO22" s="201"/>
    </row>
    <row r="23" spans="1:41" s="15" customFormat="1" ht="21" customHeight="1">
      <c r="A23" s="154">
        <v>17</v>
      </c>
      <c r="B23" s="23"/>
      <c r="C23" s="24" t="s">
        <v>709</v>
      </c>
      <c r="D23" s="25" t="s">
        <v>108</v>
      </c>
      <c r="E23" s="136"/>
      <c r="F23" s="136"/>
      <c r="G23" s="136"/>
      <c r="H23" s="136"/>
      <c r="I23" s="136"/>
      <c r="J23" s="136"/>
      <c r="K23" s="148"/>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8">
        <f t="shared" si="5"/>
        <v>0</v>
      </c>
      <c r="AK23" s="138">
        <f t="shared" si="6"/>
        <v>0</v>
      </c>
      <c r="AL23" s="138">
        <f t="shared" si="7"/>
        <v>0</v>
      </c>
      <c r="AM23" s="203"/>
      <c r="AN23" s="17"/>
      <c r="AO23" s="201"/>
    </row>
    <row r="24" spans="1:41" s="15" customFormat="1" ht="21" customHeight="1">
      <c r="A24" s="154">
        <v>18</v>
      </c>
      <c r="B24" s="23"/>
      <c r="C24" s="24" t="s">
        <v>710</v>
      </c>
      <c r="D24" s="25" t="s">
        <v>17</v>
      </c>
      <c r="E24" s="136"/>
      <c r="F24" s="136"/>
      <c r="G24" s="136"/>
      <c r="H24" s="136"/>
      <c r="I24" s="136"/>
      <c r="J24" s="136"/>
      <c r="K24" s="148"/>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8">
        <f t="shared" si="5"/>
        <v>0</v>
      </c>
      <c r="AK24" s="138">
        <f t="shared" si="6"/>
        <v>0</v>
      </c>
      <c r="AL24" s="138">
        <f t="shared" si="7"/>
        <v>0</v>
      </c>
      <c r="AM24" s="203"/>
      <c r="AN24" s="17"/>
      <c r="AO24" s="201"/>
    </row>
    <row r="25" spans="1:41" s="15" customFormat="1" ht="21" customHeight="1">
      <c r="A25" s="154">
        <v>19</v>
      </c>
      <c r="B25" s="23"/>
      <c r="C25" s="24" t="s">
        <v>701</v>
      </c>
      <c r="D25" s="25" t="s">
        <v>61</v>
      </c>
      <c r="E25" s="136"/>
      <c r="F25" s="136"/>
      <c r="G25" s="136"/>
      <c r="H25" s="136"/>
      <c r="I25" s="136"/>
      <c r="J25" s="136"/>
      <c r="K25" s="148"/>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8">
        <f t="shared" si="5"/>
        <v>0</v>
      </c>
      <c r="AK25" s="138">
        <f t="shared" si="6"/>
        <v>0</v>
      </c>
      <c r="AL25" s="138">
        <f t="shared" si="7"/>
        <v>0</v>
      </c>
      <c r="AM25" s="203"/>
      <c r="AN25" s="17"/>
      <c r="AO25" s="201"/>
    </row>
    <row r="26" spans="1:41" s="15" customFormat="1" ht="21" customHeight="1">
      <c r="A26" s="154">
        <v>20</v>
      </c>
      <c r="B26" s="23"/>
      <c r="C26" s="24" t="s">
        <v>437</v>
      </c>
      <c r="D26" s="25" t="s">
        <v>61</v>
      </c>
      <c r="E26" s="136"/>
      <c r="F26" s="136"/>
      <c r="G26" s="136"/>
      <c r="H26" s="136"/>
      <c r="I26" s="136"/>
      <c r="J26" s="136"/>
      <c r="K26" s="148"/>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8">
        <f t="shared" si="5"/>
        <v>0</v>
      </c>
      <c r="AK26" s="138">
        <f t="shared" si="6"/>
        <v>0</v>
      </c>
      <c r="AL26" s="138">
        <f t="shared" si="7"/>
        <v>0</v>
      </c>
      <c r="AM26" s="203"/>
      <c r="AN26" s="17"/>
      <c r="AO26" s="201"/>
    </row>
    <row r="27" spans="1:41" s="15" customFormat="1" ht="21" customHeight="1">
      <c r="A27" s="154">
        <v>21</v>
      </c>
      <c r="B27" s="23"/>
      <c r="C27" s="24" t="s">
        <v>717</v>
      </c>
      <c r="D27" s="25" t="s">
        <v>61</v>
      </c>
      <c r="E27" s="136"/>
      <c r="F27" s="136"/>
      <c r="G27" s="136"/>
      <c r="H27" s="136"/>
      <c r="I27" s="136"/>
      <c r="J27" s="136"/>
      <c r="K27" s="148"/>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8">
        <f t="shared" si="5"/>
        <v>0</v>
      </c>
      <c r="AK27" s="138">
        <f t="shared" si="6"/>
        <v>0</v>
      </c>
      <c r="AL27" s="138">
        <f t="shared" si="7"/>
        <v>0</v>
      </c>
      <c r="AM27" s="203"/>
      <c r="AN27" s="17"/>
      <c r="AO27" s="201"/>
    </row>
    <row r="28" spans="1:41" s="15" customFormat="1" ht="21" customHeight="1">
      <c r="A28" s="154">
        <v>22</v>
      </c>
      <c r="B28" s="23"/>
      <c r="C28" s="24" t="s">
        <v>718</v>
      </c>
      <c r="D28" s="25" t="s">
        <v>61</v>
      </c>
      <c r="E28" s="136"/>
      <c r="F28" s="136"/>
      <c r="G28" s="136"/>
      <c r="H28" s="136"/>
      <c r="I28" s="136"/>
      <c r="J28" s="136"/>
      <c r="K28" s="148"/>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8">
        <f t="shared" si="5"/>
        <v>0</v>
      </c>
      <c r="AK28" s="138">
        <f t="shared" si="6"/>
        <v>0</v>
      </c>
      <c r="AL28" s="138">
        <f t="shared" si="7"/>
        <v>0</v>
      </c>
      <c r="AM28" s="203"/>
      <c r="AN28" s="17"/>
      <c r="AO28" s="201"/>
    </row>
    <row r="29" spans="1:41" s="15" customFormat="1" ht="21" customHeight="1">
      <c r="A29" s="154">
        <v>23</v>
      </c>
      <c r="B29" s="23"/>
      <c r="C29" s="24" t="s">
        <v>711</v>
      </c>
      <c r="D29" s="25" t="s">
        <v>629</v>
      </c>
      <c r="E29" s="136"/>
      <c r="F29" s="136"/>
      <c r="G29" s="136"/>
      <c r="H29" s="136"/>
      <c r="I29" s="136"/>
      <c r="J29" s="136"/>
      <c r="K29" s="148"/>
      <c r="L29" s="136"/>
      <c r="M29" s="136"/>
      <c r="N29" s="136"/>
      <c r="O29" s="136" t="s">
        <v>6</v>
      </c>
      <c r="P29" s="136"/>
      <c r="Q29" s="136"/>
      <c r="R29" s="136" t="s">
        <v>6</v>
      </c>
      <c r="S29" s="136"/>
      <c r="T29" s="136"/>
      <c r="U29" s="136"/>
      <c r="V29" s="136"/>
      <c r="W29" s="136"/>
      <c r="X29" s="136"/>
      <c r="Y29" s="136"/>
      <c r="Z29" s="136"/>
      <c r="AA29" s="136"/>
      <c r="AB29" s="136"/>
      <c r="AC29" s="136"/>
      <c r="AD29" s="136"/>
      <c r="AE29" s="136"/>
      <c r="AF29" s="136"/>
      <c r="AG29" s="136"/>
      <c r="AH29" s="136"/>
      <c r="AI29" s="136"/>
      <c r="AJ29" s="138">
        <f t="shared" si="5"/>
        <v>2</v>
      </c>
      <c r="AK29" s="138">
        <f t="shared" si="6"/>
        <v>0</v>
      </c>
      <c r="AL29" s="138">
        <f t="shared" si="7"/>
        <v>0</v>
      </c>
      <c r="AM29" s="203"/>
      <c r="AN29" s="17"/>
      <c r="AO29" s="201"/>
    </row>
    <row r="30" spans="1:41" s="15" customFormat="1" ht="21" customHeight="1">
      <c r="A30" s="154">
        <v>24</v>
      </c>
      <c r="B30" s="23"/>
      <c r="C30" s="24" t="s">
        <v>715</v>
      </c>
      <c r="D30" s="25" t="s">
        <v>121</v>
      </c>
      <c r="E30" s="136"/>
      <c r="F30" s="136"/>
      <c r="G30" s="136"/>
      <c r="H30" s="136"/>
      <c r="I30" s="136"/>
      <c r="J30" s="136"/>
      <c r="K30" s="148"/>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8">
        <f t="shared" si="5"/>
        <v>0</v>
      </c>
      <c r="AK30" s="138">
        <f t="shared" si="6"/>
        <v>0</v>
      </c>
      <c r="AL30" s="138">
        <f t="shared" si="7"/>
        <v>0</v>
      </c>
      <c r="AM30" s="203"/>
      <c r="AN30" s="17"/>
      <c r="AO30" s="201"/>
    </row>
    <row r="31" spans="1:41" s="15" customFormat="1" ht="21" customHeight="1">
      <c r="A31" s="154">
        <v>25</v>
      </c>
      <c r="B31" s="23"/>
      <c r="C31" s="24" t="s">
        <v>712</v>
      </c>
      <c r="D31" s="25" t="s">
        <v>78</v>
      </c>
      <c r="E31" s="136"/>
      <c r="F31" s="136"/>
      <c r="G31" s="136"/>
      <c r="H31" s="136"/>
      <c r="I31" s="136"/>
      <c r="J31" s="136"/>
      <c r="K31" s="148"/>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8">
        <f t="shared" si="5"/>
        <v>0</v>
      </c>
      <c r="AK31" s="138">
        <f t="shared" si="6"/>
        <v>0</v>
      </c>
      <c r="AL31" s="138">
        <f t="shared" si="7"/>
        <v>0</v>
      </c>
      <c r="AM31" s="203"/>
      <c r="AN31" s="17"/>
      <c r="AO31" s="201"/>
    </row>
    <row r="32" spans="1:41" s="15" customFormat="1" ht="21" customHeight="1">
      <c r="A32" s="154">
        <v>26</v>
      </c>
      <c r="B32" s="23"/>
      <c r="C32" s="24" t="s">
        <v>702</v>
      </c>
      <c r="D32" s="25" t="s">
        <v>9</v>
      </c>
      <c r="E32" s="136"/>
      <c r="F32" s="136"/>
      <c r="G32" s="136"/>
      <c r="H32" s="136"/>
      <c r="I32" s="136"/>
      <c r="J32" s="136"/>
      <c r="K32" s="148"/>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8">
        <f t="shared" si="5"/>
        <v>0</v>
      </c>
      <c r="AK32" s="138">
        <f t="shared" si="6"/>
        <v>0</v>
      </c>
      <c r="AL32" s="138">
        <f t="shared" si="7"/>
        <v>0</v>
      </c>
      <c r="AM32" s="203"/>
      <c r="AN32" s="17"/>
      <c r="AO32" s="201"/>
    </row>
    <row r="33" spans="1:41" s="15" customFormat="1" ht="21" customHeight="1">
      <c r="A33" s="154">
        <v>27</v>
      </c>
      <c r="B33" s="23"/>
      <c r="C33" s="24" t="s">
        <v>63</v>
      </c>
      <c r="D33" s="25" t="s">
        <v>35</v>
      </c>
      <c r="E33" s="136"/>
      <c r="F33" s="136"/>
      <c r="G33" s="136"/>
      <c r="H33" s="136"/>
      <c r="I33" s="136"/>
      <c r="J33" s="136"/>
      <c r="K33" s="148"/>
      <c r="L33" s="136"/>
      <c r="M33" s="136"/>
      <c r="N33" s="136"/>
      <c r="O33" s="136" t="s">
        <v>6</v>
      </c>
      <c r="P33" s="136"/>
      <c r="Q33" s="136"/>
      <c r="R33" s="136"/>
      <c r="S33" s="136" t="s">
        <v>6</v>
      </c>
      <c r="T33" s="136"/>
      <c r="U33" s="136"/>
      <c r="V33" s="136"/>
      <c r="W33" s="136"/>
      <c r="X33" s="136"/>
      <c r="Y33" s="136"/>
      <c r="Z33" s="136"/>
      <c r="AA33" s="136"/>
      <c r="AB33" s="136"/>
      <c r="AC33" s="136"/>
      <c r="AD33" s="136"/>
      <c r="AE33" s="136"/>
      <c r="AF33" s="136"/>
      <c r="AG33" s="136"/>
      <c r="AH33" s="136"/>
      <c r="AI33" s="136"/>
      <c r="AJ33" s="138">
        <f t="shared" si="5"/>
        <v>2</v>
      </c>
      <c r="AK33" s="138">
        <f t="shared" si="6"/>
        <v>0</v>
      </c>
      <c r="AL33" s="138">
        <f t="shared" si="7"/>
        <v>0</v>
      </c>
      <c r="AM33" s="203"/>
      <c r="AN33" s="17"/>
      <c r="AO33" s="201"/>
    </row>
    <row r="34" spans="1:41" s="15" customFormat="1" ht="21" customHeight="1">
      <c r="A34" s="154">
        <v>28</v>
      </c>
      <c r="B34" s="23"/>
      <c r="C34" s="24" t="s">
        <v>698</v>
      </c>
      <c r="D34" s="25" t="s">
        <v>86</v>
      </c>
      <c r="E34" s="136"/>
      <c r="F34" s="136"/>
      <c r="G34" s="136"/>
      <c r="H34" s="136"/>
      <c r="I34" s="136"/>
      <c r="J34" s="136"/>
      <c r="K34" s="148"/>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8">
        <f t="shared" si="5"/>
        <v>0</v>
      </c>
      <c r="AK34" s="138">
        <f t="shared" si="6"/>
        <v>0</v>
      </c>
      <c r="AL34" s="138">
        <f t="shared" si="7"/>
        <v>0</v>
      </c>
      <c r="AM34" s="203"/>
      <c r="AN34" s="17"/>
      <c r="AO34" s="201"/>
    </row>
    <row r="35" spans="1:41" s="15" customFormat="1" ht="21" customHeight="1">
      <c r="A35" s="154">
        <v>29</v>
      </c>
      <c r="B35" s="23"/>
      <c r="C35" s="24" t="s">
        <v>713</v>
      </c>
      <c r="D35" s="25" t="s">
        <v>67</v>
      </c>
      <c r="E35" s="136"/>
      <c r="F35" s="136"/>
      <c r="G35" s="136"/>
      <c r="H35" s="136"/>
      <c r="I35" s="136"/>
      <c r="J35" s="136"/>
      <c r="K35" s="148"/>
      <c r="L35" s="136"/>
      <c r="M35" s="136"/>
      <c r="N35" s="136"/>
      <c r="O35" s="136" t="s">
        <v>6</v>
      </c>
      <c r="P35" s="136"/>
      <c r="Q35" s="136"/>
      <c r="R35" s="136"/>
      <c r="S35" s="136"/>
      <c r="T35" s="136"/>
      <c r="U35" s="136"/>
      <c r="V35" s="136"/>
      <c r="W35" s="136"/>
      <c r="X35" s="136"/>
      <c r="Y35" s="136"/>
      <c r="Z35" s="136"/>
      <c r="AA35" s="136"/>
      <c r="AB35" s="136"/>
      <c r="AC35" s="136"/>
      <c r="AD35" s="136"/>
      <c r="AE35" s="136"/>
      <c r="AF35" s="136"/>
      <c r="AG35" s="136"/>
      <c r="AH35" s="136"/>
      <c r="AI35" s="136"/>
      <c r="AJ35" s="138">
        <f t="shared" si="5"/>
        <v>1</v>
      </c>
      <c r="AK35" s="138">
        <f t="shared" si="6"/>
        <v>0</v>
      </c>
      <c r="AL35" s="138">
        <f t="shared" si="7"/>
        <v>0</v>
      </c>
      <c r="AM35" s="203"/>
      <c r="AN35" s="17"/>
      <c r="AO35" s="201"/>
    </row>
    <row r="36" spans="1:41" s="15" customFormat="1" ht="21" customHeight="1">
      <c r="A36" s="154">
        <v>30</v>
      </c>
      <c r="B36" s="23"/>
      <c r="C36" s="24" t="s">
        <v>716</v>
      </c>
      <c r="D36" s="25" t="s">
        <v>54</v>
      </c>
      <c r="E36" s="136"/>
      <c r="F36" s="136"/>
      <c r="G36" s="136"/>
      <c r="H36" s="136"/>
      <c r="I36" s="136"/>
      <c r="J36" s="136"/>
      <c r="K36" s="148"/>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8">
        <f t="shared" si="5"/>
        <v>0</v>
      </c>
      <c r="AK36" s="138">
        <f t="shared" si="6"/>
        <v>0</v>
      </c>
      <c r="AL36" s="138">
        <f t="shared" si="7"/>
        <v>0</v>
      </c>
      <c r="AM36" s="203"/>
      <c r="AN36" s="17"/>
      <c r="AO36" s="201"/>
    </row>
    <row r="37" spans="1:41" s="15" customFormat="1" ht="21" customHeight="1">
      <c r="A37" s="154">
        <v>31</v>
      </c>
      <c r="B37" s="23"/>
      <c r="C37" s="24" t="s">
        <v>107</v>
      </c>
      <c r="D37" s="25" t="s">
        <v>127</v>
      </c>
      <c r="E37" s="136"/>
      <c r="F37" s="136"/>
      <c r="G37" s="136"/>
      <c r="H37" s="136"/>
      <c r="I37" s="136"/>
      <c r="J37" s="136"/>
      <c r="K37" s="148"/>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8">
        <f t="shared" si="5"/>
        <v>0</v>
      </c>
      <c r="AK37" s="138">
        <f t="shared" si="6"/>
        <v>0</v>
      </c>
      <c r="AL37" s="138">
        <f t="shared" si="7"/>
        <v>0</v>
      </c>
      <c r="AM37" s="203"/>
      <c r="AN37" s="17"/>
      <c r="AO37" s="201"/>
    </row>
    <row r="38" spans="1:41" s="15" customFormat="1" ht="21" customHeight="1">
      <c r="A38" s="154">
        <v>32</v>
      </c>
      <c r="B38" s="23"/>
      <c r="C38" s="24" t="s">
        <v>267</v>
      </c>
      <c r="D38" s="25" t="s">
        <v>55</v>
      </c>
      <c r="E38" s="136"/>
      <c r="F38" s="136"/>
      <c r="G38" s="136"/>
      <c r="H38" s="136"/>
      <c r="I38" s="136"/>
      <c r="J38" s="136"/>
      <c r="K38" s="148"/>
      <c r="L38" s="136"/>
      <c r="M38" s="136"/>
      <c r="N38" s="136"/>
      <c r="O38" s="136" t="s">
        <v>6</v>
      </c>
      <c r="P38" s="136"/>
      <c r="Q38" s="136"/>
      <c r="R38" s="136"/>
      <c r="S38" s="136"/>
      <c r="T38" s="136"/>
      <c r="U38" s="136"/>
      <c r="V38" s="136"/>
      <c r="W38" s="136"/>
      <c r="X38" s="136"/>
      <c r="Y38" s="136"/>
      <c r="Z38" s="136"/>
      <c r="AA38" s="136"/>
      <c r="AB38" s="136"/>
      <c r="AC38" s="136"/>
      <c r="AD38" s="136"/>
      <c r="AE38" s="136"/>
      <c r="AF38" s="136"/>
      <c r="AG38" s="136"/>
      <c r="AH38" s="136"/>
      <c r="AI38" s="136"/>
      <c r="AJ38" s="138">
        <f t="shared" si="5"/>
        <v>1</v>
      </c>
      <c r="AK38" s="138">
        <f t="shared" si="6"/>
        <v>0</v>
      </c>
      <c r="AL38" s="138">
        <f t="shared" si="7"/>
        <v>0</v>
      </c>
      <c r="AM38" s="203"/>
      <c r="AN38" s="17"/>
      <c r="AO38" s="201"/>
    </row>
    <row r="39" spans="1:41" s="15" customFormat="1" ht="21" customHeight="1">
      <c r="A39" s="154">
        <v>33</v>
      </c>
      <c r="B39" s="23"/>
      <c r="C39" s="24" t="s">
        <v>703</v>
      </c>
      <c r="D39" s="25" t="s">
        <v>80</v>
      </c>
      <c r="E39" s="136"/>
      <c r="F39" s="136"/>
      <c r="G39" s="136"/>
      <c r="H39" s="136"/>
      <c r="I39" s="136"/>
      <c r="J39" s="136"/>
      <c r="K39" s="148"/>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8">
        <f t="shared" si="5"/>
        <v>0</v>
      </c>
      <c r="AK39" s="138">
        <f t="shared" si="6"/>
        <v>0</v>
      </c>
      <c r="AL39" s="138">
        <f t="shared" si="7"/>
        <v>0</v>
      </c>
      <c r="AM39" s="203"/>
      <c r="AN39" s="17"/>
      <c r="AO39" s="201"/>
    </row>
    <row r="40" spans="1:41" s="15" customFormat="1" ht="21" customHeight="1">
      <c r="A40" s="154">
        <v>34</v>
      </c>
      <c r="B40" s="23"/>
      <c r="C40" s="24"/>
      <c r="D40" s="25"/>
      <c r="E40" s="136"/>
      <c r="F40" s="136"/>
      <c r="G40" s="136"/>
      <c r="H40" s="136"/>
      <c r="I40" s="136"/>
      <c r="J40" s="136"/>
      <c r="K40" s="148"/>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59"/>
      <c r="AK40" s="159"/>
      <c r="AL40" s="159"/>
      <c r="AM40" s="203"/>
      <c r="AN40" s="17"/>
      <c r="AO40" s="201"/>
    </row>
    <row r="41" spans="1:41" s="15" customFormat="1" ht="21" customHeight="1">
      <c r="A41" s="154">
        <v>35</v>
      </c>
      <c r="B41" s="23"/>
      <c r="C41" s="24"/>
      <c r="D41" s="25"/>
      <c r="E41" s="136"/>
      <c r="F41" s="136"/>
      <c r="G41" s="136"/>
      <c r="H41" s="136"/>
      <c r="I41" s="136"/>
      <c r="J41" s="136"/>
      <c r="K41" s="148"/>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59"/>
      <c r="AK41" s="159"/>
      <c r="AL41" s="159"/>
      <c r="AM41" s="203"/>
      <c r="AN41" s="17"/>
      <c r="AO41" s="201"/>
    </row>
    <row r="42" spans="1:41" s="15" customFormat="1" ht="21" customHeight="1">
      <c r="A42" s="154">
        <v>36</v>
      </c>
      <c r="B42" s="23"/>
      <c r="C42" s="24"/>
      <c r="D42" s="25"/>
      <c r="E42" s="136"/>
      <c r="F42" s="136"/>
      <c r="G42" s="136"/>
      <c r="H42" s="136"/>
      <c r="I42" s="136"/>
      <c r="J42" s="136"/>
      <c r="K42" s="148"/>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59"/>
      <c r="AK42" s="159"/>
      <c r="AL42" s="159"/>
      <c r="AM42" s="203"/>
      <c r="AN42" s="17"/>
      <c r="AO42" s="201"/>
    </row>
    <row r="43" spans="1:41">
      <c r="A43" s="286" t="s">
        <v>10</v>
      </c>
      <c r="B43" s="287"/>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8"/>
      <c r="AJ43" s="11">
        <f>SUM(AJ7:AJ39)</f>
        <v>20</v>
      </c>
      <c r="AK43" s="11">
        <f>SUM(AK7:AK39)</f>
        <v>0</v>
      </c>
      <c r="AL43" s="11">
        <f>SUM(AL7:AL39)</f>
        <v>0</v>
      </c>
    </row>
    <row r="44" spans="1:41">
      <c r="A44" s="290" t="s">
        <v>255</v>
      </c>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2"/>
    </row>
    <row r="45" spans="1:41">
      <c r="C45" s="289"/>
      <c r="D45" s="289"/>
      <c r="E45" s="28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row>
    <row r="46" spans="1:41">
      <c r="C46" s="289"/>
      <c r="D46" s="28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row>
  </sheetData>
  <sortState ref="C7:D40">
    <sortCondition ref="D7:D40"/>
  </sortState>
  <mergeCells count="19">
    <mergeCell ref="A1:P1"/>
    <mergeCell ref="Q1:AL1"/>
    <mergeCell ref="A2:P2"/>
    <mergeCell ref="Q2:AL2"/>
    <mergeCell ref="A3:AL3"/>
    <mergeCell ref="AK5:AK6"/>
    <mergeCell ref="AL5:AL6"/>
    <mergeCell ref="A44:AL44"/>
    <mergeCell ref="C46:D46"/>
    <mergeCell ref="A43:AI43"/>
    <mergeCell ref="C45:E45"/>
    <mergeCell ref="A5:A6"/>
    <mergeCell ref="B5:B6"/>
    <mergeCell ref="C5:D6"/>
    <mergeCell ref="I4:L4"/>
    <mergeCell ref="M4:N4"/>
    <mergeCell ref="O4:Q4"/>
    <mergeCell ref="R4:T4"/>
    <mergeCell ref="AJ5:AJ6"/>
  </mergeCells>
  <conditionalFormatting sqref="E6:AI6 E7:K42 M7:AI42">
    <cfRule type="expression" dxfId="39" priority="5">
      <formula>IF(E$6="CN",1,0)</formula>
    </cfRule>
  </conditionalFormatting>
  <conditionalFormatting sqref="L7:L42">
    <cfRule type="expression" dxfId="38" priority="2">
      <formula>IF(L$6="CN",1,0)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7" id="{F42F8111-B032-422E-9BEF-B1DADA6E69C8}">
            <xm:f>IF(BHST21.1!E$6="CN",1,0)</xm:f>
            <x14:dxf>
              <fill>
                <patternFill>
                  <bgColor theme="8" tint="0.59996337778862885"/>
                </patternFill>
              </fill>
            </x14:dxf>
          </x14:cfRule>
          <xm:sqref>E7:K42 M7:AI42 E6:AI6</xm:sqref>
        </x14:conditionalFormatting>
        <x14:conditionalFormatting xmlns:xm="http://schemas.microsoft.com/office/excel/2006/main">
          <x14:cfRule type="expression" priority="6" id="{68016849-0F36-4B99-87FE-C24DAEC4045F}">
            <xm:f>IF(BHST21.1!E$6="CN",1,0)</xm:f>
            <x14:dxf>
              <fill>
                <patternFill>
                  <bgColor theme="8" tint="0.79998168889431442"/>
                </patternFill>
              </fill>
            </x14:dxf>
          </x14:cfRule>
          <xm:sqref>E7:K42 M7:AI42 E6:AI6</xm:sqref>
        </x14:conditionalFormatting>
        <x14:conditionalFormatting xmlns:xm="http://schemas.microsoft.com/office/excel/2006/main">
          <x14:cfRule type="expression" priority="4" id="{A5A7B4AB-B622-46C9-A189-982214A32507}">
            <xm:f>IF('\Users\LSTC\Documents\chưa nhập\[BẢNG-ĐIỂM-DANH-HỌC-SINH-KHÓA-20-NĂM-HỌC-2021-2022.xlsx]TQW20'!#REF!="CN",1,0)</xm:f>
            <x14:dxf>
              <fill>
                <patternFill>
                  <bgColor theme="8" tint="0.59996337778862885"/>
                </patternFill>
              </fill>
            </x14:dxf>
          </x14:cfRule>
          <xm:sqref>L7:L42</xm:sqref>
        </x14:conditionalFormatting>
        <x14:conditionalFormatting xmlns:xm="http://schemas.microsoft.com/office/excel/2006/main">
          <x14:cfRule type="expression" priority="3" id="{25C28A1C-39E3-431A-A41B-A7AE1A4EA0E5}">
            <xm:f>IF('\Users\LSTC\Documents\chưa nhập\[BẢNG-ĐIỂM-DANH-HỌC-SINH-KHÓA-20-NĂM-HỌC-2021-2022.xlsx]TQW20'!#REF!="CN",1,0)</xm:f>
            <x14:dxf>
              <fill>
                <patternFill>
                  <bgColor theme="8" tint="0.79998168889431442"/>
                </patternFill>
              </fill>
            </x14:dxf>
          </x14:cfRule>
          <xm:sqref>L7:L42</xm:sqref>
        </x14:conditionalFormatting>
      </x14:conditionalFormatting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8"/>
  <sheetViews>
    <sheetView topLeftCell="A31" zoomScaleNormal="100" workbookViewId="0">
      <selection activeCell="Y14" sqref="Y14"/>
    </sheetView>
  </sheetViews>
  <sheetFormatPr defaultColWidth="9.33203125" defaultRowHeight="18"/>
  <cols>
    <col min="1" max="1" width="6.83203125" style="14" customWidth="1"/>
    <col min="2" max="2" width="13.33203125" style="14" customWidth="1"/>
    <col min="3" max="3" width="23" style="14" customWidth="1"/>
    <col min="4" max="4" width="10.6640625" style="14" customWidth="1"/>
    <col min="5" max="35" width="4" style="14" customWidth="1"/>
    <col min="36" max="38" width="6.33203125" style="14" customWidth="1"/>
    <col min="39" max="39" width="10.83203125" style="14" customWidth="1"/>
    <col min="40" max="40" width="12.1640625" style="14" customWidth="1"/>
    <col min="41" max="41" width="10.83203125" style="14" customWidth="1"/>
    <col min="42" max="16384" width="9.33203125" style="14"/>
  </cols>
  <sheetData>
    <row r="1" spans="1:41" ht="21" customHeight="1">
      <c r="A1" s="293" t="s">
        <v>0</v>
      </c>
      <c r="B1" s="293"/>
      <c r="C1" s="293"/>
      <c r="D1" s="293"/>
      <c r="E1" s="293"/>
      <c r="F1" s="293"/>
      <c r="G1" s="293"/>
      <c r="H1" s="293"/>
      <c r="I1" s="293"/>
      <c r="J1" s="293"/>
      <c r="K1" s="293"/>
      <c r="L1" s="293"/>
      <c r="M1" s="293"/>
      <c r="N1" s="293"/>
      <c r="O1" s="293"/>
      <c r="P1" s="293"/>
      <c r="Q1" s="294" t="s">
        <v>1</v>
      </c>
      <c r="R1" s="294"/>
      <c r="S1" s="294"/>
      <c r="T1" s="294"/>
      <c r="U1" s="294"/>
      <c r="V1" s="294"/>
      <c r="W1" s="294"/>
      <c r="X1" s="294"/>
      <c r="Y1" s="294"/>
      <c r="Z1" s="294"/>
      <c r="AA1" s="294"/>
      <c r="AB1" s="294"/>
      <c r="AC1" s="294"/>
      <c r="AD1" s="294"/>
      <c r="AE1" s="294"/>
      <c r="AF1" s="294"/>
      <c r="AG1" s="294"/>
      <c r="AH1" s="294"/>
      <c r="AI1" s="294"/>
      <c r="AJ1" s="294"/>
      <c r="AK1" s="294"/>
      <c r="AL1" s="294"/>
    </row>
    <row r="2" spans="1:41" ht="21" customHeight="1">
      <c r="A2" s="294" t="s">
        <v>131</v>
      </c>
      <c r="B2" s="294"/>
      <c r="C2" s="294"/>
      <c r="D2" s="294"/>
      <c r="E2" s="294"/>
      <c r="F2" s="294"/>
      <c r="G2" s="294"/>
      <c r="H2" s="294"/>
      <c r="I2" s="294"/>
      <c r="J2" s="294"/>
      <c r="K2" s="294"/>
      <c r="L2" s="294"/>
      <c r="M2" s="294"/>
      <c r="N2" s="294"/>
      <c r="O2" s="294"/>
      <c r="P2" s="294"/>
      <c r="Q2" s="294" t="s">
        <v>2</v>
      </c>
      <c r="R2" s="294"/>
      <c r="S2" s="294"/>
      <c r="T2" s="294"/>
      <c r="U2" s="294"/>
      <c r="V2" s="294"/>
      <c r="W2" s="294"/>
      <c r="X2" s="294"/>
      <c r="Y2" s="294"/>
      <c r="Z2" s="294"/>
      <c r="AA2" s="294"/>
      <c r="AB2" s="294"/>
      <c r="AC2" s="294"/>
      <c r="AD2" s="294"/>
      <c r="AE2" s="294"/>
      <c r="AF2" s="294"/>
      <c r="AG2" s="294"/>
      <c r="AH2" s="294"/>
      <c r="AI2" s="294"/>
      <c r="AJ2" s="294"/>
      <c r="AK2" s="294"/>
      <c r="AL2" s="294"/>
    </row>
    <row r="3" spans="1:41" ht="35.25" customHeight="1">
      <c r="A3" s="295" t="s">
        <v>740</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row>
    <row r="4" spans="1:41" ht="31.5" customHeight="1">
      <c r="B4" s="106"/>
      <c r="C4" s="106"/>
      <c r="D4" s="106"/>
      <c r="E4" s="106" t="s">
        <v>171</v>
      </c>
      <c r="F4" s="106" t="s">
        <v>171</v>
      </c>
      <c r="G4" s="106"/>
      <c r="H4" s="106"/>
      <c r="I4" s="296" t="s">
        <v>251</v>
      </c>
      <c r="J4" s="296"/>
      <c r="K4" s="296"/>
      <c r="L4" s="296"/>
      <c r="M4" s="296">
        <v>10</v>
      </c>
      <c r="N4" s="296"/>
      <c r="O4" s="296" t="s">
        <v>252</v>
      </c>
      <c r="P4" s="296"/>
      <c r="Q4" s="296"/>
      <c r="R4" s="296">
        <v>2021</v>
      </c>
      <c r="S4" s="296"/>
      <c r="T4" s="296"/>
      <c r="U4" s="106"/>
      <c r="V4" s="106"/>
      <c r="W4" s="106"/>
      <c r="X4" s="106"/>
      <c r="Y4" s="106"/>
      <c r="Z4" s="106"/>
      <c r="AA4" s="106"/>
      <c r="AB4" s="106"/>
      <c r="AC4" s="106"/>
      <c r="AD4" s="106"/>
      <c r="AE4" s="106"/>
      <c r="AF4" s="106"/>
      <c r="AG4" s="106"/>
      <c r="AH4" s="106"/>
      <c r="AI4" s="106"/>
      <c r="AJ4" s="106"/>
      <c r="AK4" s="106"/>
      <c r="AL4" s="106"/>
    </row>
    <row r="5" spans="1:41" s="15" customFormat="1" ht="21" customHeight="1">
      <c r="A5" s="308" t="s">
        <v>3</v>
      </c>
      <c r="B5" s="308" t="s">
        <v>4</v>
      </c>
      <c r="C5" s="310" t="s">
        <v>5</v>
      </c>
      <c r="D5" s="311"/>
      <c r="E5" s="107">
        <f>DATE(R4,M4,1)</f>
        <v>44470</v>
      </c>
      <c r="F5" s="107">
        <f>E5+1</f>
        <v>44471</v>
      </c>
      <c r="G5" s="107">
        <f t="shared" ref="G5:AI5" si="0">F5+1</f>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06" t="s">
        <v>6</v>
      </c>
      <c r="AK5" s="306" t="s">
        <v>7</v>
      </c>
      <c r="AL5" s="306" t="s">
        <v>8</v>
      </c>
    </row>
    <row r="6" spans="1:41" s="15" customFormat="1" ht="21" customHeight="1">
      <c r="A6" s="309"/>
      <c r="B6" s="309"/>
      <c r="C6" s="312"/>
      <c r="D6" s="313"/>
      <c r="E6" s="108">
        <f>IF(WEEKDAY(E5)=1,"CN",WEEKDAY(E5))</f>
        <v>6</v>
      </c>
      <c r="F6" s="108">
        <f t="shared" ref="F6:AI6" si="1">IF(WEEKDAY(F5)=1,"CN",WEEKDAY(F5))</f>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07"/>
      <c r="AK6" s="307"/>
      <c r="AL6" s="307"/>
    </row>
    <row r="7" spans="1:41" s="15" customFormat="1" ht="21" customHeight="1">
      <c r="A7" s="21">
        <v>1</v>
      </c>
      <c r="B7" s="30"/>
      <c r="C7" s="160" t="s">
        <v>725</v>
      </c>
      <c r="D7" s="161" t="s">
        <v>38</v>
      </c>
      <c r="E7" s="61"/>
      <c r="F7" s="131"/>
      <c r="G7" s="131"/>
      <c r="H7" s="133"/>
      <c r="I7" s="131"/>
      <c r="J7" s="131"/>
      <c r="K7" s="131"/>
      <c r="L7" s="131"/>
      <c r="M7" s="131"/>
      <c r="N7" s="131"/>
      <c r="O7" s="131"/>
      <c r="P7" s="131"/>
      <c r="Q7" s="131"/>
      <c r="R7" s="131"/>
      <c r="S7" s="131" t="s">
        <v>6</v>
      </c>
      <c r="T7" s="131"/>
      <c r="U7" s="131"/>
      <c r="V7" s="29"/>
      <c r="W7" s="29"/>
      <c r="X7" s="3"/>
      <c r="Y7" s="3"/>
      <c r="Z7" s="3"/>
      <c r="AA7" s="3"/>
      <c r="AB7" s="29"/>
      <c r="AC7" s="29"/>
      <c r="AD7" s="29"/>
      <c r="AE7" s="29"/>
      <c r="AF7" s="3"/>
      <c r="AG7" s="3"/>
      <c r="AH7" s="3"/>
      <c r="AI7" s="3"/>
      <c r="AJ7" s="11">
        <f>COUNTIF(E7:AI7,"K")+2*COUNTIF(E7:AI7,"2K")+COUNTIF(E7:AI7,"TK")+COUNTIF(E7:AI7,"KT")+COUNTIF(E7:AI7,"PK")+COUNTIF(E7:AI7,"KP")+2*COUNTIF(E7:AI7,"K2")</f>
        <v>1</v>
      </c>
      <c r="AK7" s="115">
        <f>COUNTIF(F7:AJ7,"P")+2*COUNTIF(F7:AJ7,"2P")+COUNTIF(F7:AJ7,"TP")+COUNTIF(F7:AJ7,"PT")+COUNTIF(F7:AJ7,"PK")+COUNTIF(F7:AJ7,"KP")+2*COUNTIF(F7:AJ7,"P2")</f>
        <v>0</v>
      </c>
      <c r="AL7" s="129">
        <f>COUNTIF(E7:AI7,"T")+2*COUNTIF(E7:AI7,"2T")+2*COUNTIF(E7:AI7,"T2")+COUNTIF(E7:AI7,"PT")+COUNTIF(E7:AI7,"TP")+COUNTIF(E7:AI7,"TK")+COUNTIF(E7:AI7,"KT")</f>
        <v>0</v>
      </c>
      <c r="AM7" s="16"/>
      <c r="AN7" s="17"/>
      <c r="AO7" s="60"/>
    </row>
    <row r="8" spans="1:41" s="15" customFormat="1" ht="21" customHeight="1">
      <c r="A8" s="21">
        <v>2</v>
      </c>
      <c r="B8" s="30"/>
      <c r="C8" s="160" t="s">
        <v>56</v>
      </c>
      <c r="D8" s="161" t="s">
        <v>49</v>
      </c>
      <c r="E8" s="200"/>
      <c r="F8" s="200"/>
      <c r="G8" s="200"/>
      <c r="H8" s="200"/>
      <c r="I8" s="200"/>
      <c r="J8" s="200"/>
      <c r="K8" s="200"/>
      <c r="L8" s="200"/>
      <c r="M8" s="200"/>
      <c r="N8" s="200"/>
      <c r="O8" s="200"/>
      <c r="P8" s="200"/>
      <c r="Q8" s="200"/>
      <c r="R8" s="200"/>
      <c r="S8" s="200"/>
      <c r="T8" s="200"/>
      <c r="U8" s="200"/>
      <c r="V8" s="142"/>
      <c r="W8" s="142"/>
      <c r="X8" s="144"/>
      <c r="Y8" s="144"/>
      <c r="Z8" s="144"/>
      <c r="AA8" s="144"/>
      <c r="AB8" s="142"/>
      <c r="AC8" s="142"/>
      <c r="AD8" s="142"/>
      <c r="AE8" s="142"/>
      <c r="AF8" s="144"/>
      <c r="AG8" s="144"/>
      <c r="AH8" s="144"/>
      <c r="AI8" s="144"/>
      <c r="AJ8" s="11">
        <f t="shared" ref="AJ8:AJ39" si="2">COUNTIF(E8:AI8,"K")+2*COUNTIF(E8:AI8,"2K")+COUNTIF(E8:AI8,"TK")+COUNTIF(E8:AI8,"KT")+COUNTIF(E8:AI8,"PK")+COUNTIF(E8:AI8,"KP")+2*COUNTIF(E8:AI8,"K2")</f>
        <v>0</v>
      </c>
      <c r="AK8" s="202">
        <f t="shared" ref="AK8:AK39" si="3">COUNTIF(F8:AJ8,"P")+2*COUNTIF(F8:AJ8,"2P")+COUNTIF(F8:AJ8,"TP")+COUNTIF(F8:AJ8,"PT")+COUNTIF(F8:AJ8,"PK")+COUNTIF(F8:AJ8,"KP")+2*COUNTIF(F8:AJ8,"P2")</f>
        <v>0</v>
      </c>
      <c r="AL8" s="202">
        <f t="shared" ref="AL8:AL39" si="4">COUNTIF(E8:AI8,"T")+2*COUNTIF(E8:AI8,"2T")+2*COUNTIF(E8:AI8,"T2")+COUNTIF(E8:AI8,"PT")+COUNTIF(E8:AI8,"TP")+COUNTIF(E8:AI8,"TK")+COUNTIF(E8:AI8,"KT")</f>
        <v>0</v>
      </c>
      <c r="AM8" s="203"/>
      <c r="AN8" s="17"/>
      <c r="AO8" s="201"/>
    </row>
    <row r="9" spans="1:41" s="15" customFormat="1" ht="21" customHeight="1">
      <c r="A9" s="21">
        <v>3</v>
      </c>
      <c r="B9" s="30"/>
      <c r="C9" s="160" t="s">
        <v>726</v>
      </c>
      <c r="D9" s="161" t="s">
        <v>49</v>
      </c>
      <c r="E9" s="200"/>
      <c r="F9" s="200"/>
      <c r="G9" s="200"/>
      <c r="H9" s="200"/>
      <c r="I9" s="200"/>
      <c r="J9" s="200"/>
      <c r="K9" s="200"/>
      <c r="L9" s="200"/>
      <c r="M9" s="200"/>
      <c r="N9" s="200"/>
      <c r="O9" s="200" t="s">
        <v>6</v>
      </c>
      <c r="P9" s="200"/>
      <c r="Q9" s="200"/>
      <c r="R9" s="200" t="s">
        <v>6</v>
      </c>
      <c r="S9" s="200"/>
      <c r="T9" s="200"/>
      <c r="U9" s="200"/>
      <c r="V9" s="142"/>
      <c r="W9" s="142"/>
      <c r="X9" s="144"/>
      <c r="Y9" s="144"/>
      <c r="Z9" s="144"/>
      <c r="AA9" s="144"/>
      <c r="AB9" s="142"/>
      <c r="AC9" s="142"/>
      <c r="AD9" s="142"/>
      <c r="AE9" s="142"/>
      <c r="AF9" s="144"/>
      <c r="AG9" s="144"/>
      <c r="AH9" s="144"/>
      <c r="AI9" s="144"/>
      <c r="AJ9" s="11">
        <f t="shared" si="2"/>
        <v>2</v>
      </c>
      <c r="AK9" s="202">
        <f t="shared" si="3"/>
        <v>0</v>
      </c>
      <c r="AL9" s="202">
        <f t="shared" si="4"/>
        <v>0</v>
      </c>
      <c r="AM9" s="203"/>
      <c r="AN9" s="17"/>
      <c r="AO9" s="201"/>
    </row>
    <row r="10" spans="1:41" s="15" customFormat="1" ht="21" customHeight="1">
      <c r="A10" s="21">
        <v>4</v>
      </c>
      <c r="B10" s="30"/>
      <c r="C10" s="160" t="s">
        <v>514</v>
      </c>
      <c r="D10" s="161" t="s">
        <v>49</v>
      </c>
      <c r="E10" s="200"/>
      <c r="F10" s="200"/>
      <c r="G10" s="200"/>
      <c r="H10" s="200"/>
      <c r="I10" s="200"/>
      <c r="J10" s="200"/>
      <c r="K10" s="200"/>
      <c r="L10" s="200"/>
      <c r="M10" s="200"/>
      <c r="N10" s="200"/>
      <c r="O10" s="200"/>
      <c r="P10" s="200"/>
      <c r="Q10" s="200"/>
      <c r="R10" s="200"/>
      <c r="S10" s="200"/>
      <c r="T10" s="200"/>
      <c r="U10" s="200"/>
      <c r="V10" s="142"/>
      <c r="W10" s="142"/>
      <c r="X10" s="144"/>
      <c r="Y10" s="144"/>
      <c r="Z10" s="144"/>
      <c r="AA10" s="144"/>
      <c r="AB10" s="142"/>
      <c r="AC10" s="142"/>
      <c r="AD10" s="142"/>
      <c r="AE10" s="142"/>
      <c r="AF10" s="144"/>
      <c r="AG10" s="144"/>
      <c r="AH10" s="144"/>
      <c r="AI10" s="144"/>
      <c r="AJ10" s="11">
        <f t="shared" si="2"/>
        <v>0</v>
      </c>
      <c r="AK10" s="202">
        <f t="shared" si="3"/>
        <v>0</v>
      </c>
      <c r="AL10" s="202">
        <f t="shared" si="4"/>
        <v>0</v>
      </c>
      <c r="AM10" s="203"/>
      <c r="AN10" s="17"/>
      <c r="AO10" s="201"/>
    </row>
    <row r="11" spans="1:41" s="15" customFormat="1" ht="21" customHeight="1">
      <c r="A11" s="21">
        <v>5</v>
      </c>
      <c r="B11" s="30"/>
      <c r="C11" s="160" t="s">
        <v>720</v>
      </c>
      <c r="D11" s="161" t="s">
        <v>28</v>
      </c>
      <c r="E11" s="200"/>
      <c r="F11" s="200"/>
      <c r="G11" s="200"/>
      <c r="H11" s="200"/>
      <c r="I11" s="200"/>
      <c r="J11" s="200"/>
      <c r="K11" s="200"/>
      <c r="L11" s="200"/>
      <c r="M11" s="200"/>
      <c r="N11" s="200"/>
      <c r="O11" s="200"/>
      <c r="P11" s="200"/>
      <c r="Q11" s="200"/>
      <c r="R11" s="200"/>
      <c r="S11" s="200"/>
      <c r="T11" s="200"/>
      <c r="U11" s="200"/>
      <c r="V11" s="142"/>
      <c r="W11" s="142"/>
      <c r="X11" s="144"/>
      <c r="Y11" s="144"/>
      <c r="Z11" s="144"/>
      <c r="AA11" s="144"/>
      <c r="AB11" s="142"/>
      <c r="AC11" s="142"/>
      <c r="AD11" s="142"/>
      <c r="AE11" s="142"/>
      <c r="AF11" s="144"/>
      <c r="AG11" s="144"/>
      <c r="AH11" s="144"/>
      <c r="AI11" s="144"/>
      <c r="AJ11" s="11">
        <f t="shared" si="2"/>
        <v>0</v>
      </c>
      <c r="AK11" s="202">
        <f t="shared" si="3"/>
        <v>0</v>
      </c>
      <c r="AL11" s="202">
        <f t="shared" si="4"/>
        <v>0</v>
      </c>
      <c r="AM11" s="203"/>
      <c r="AN11" s="17"/>
      <c r="AO11" s="201"/>
    </row>
    <row r="12" spans="1:41" s="15" customFormat="1" ht="21" customHeight="1">
      <c r="A12" s="21">
        <v>6</v>
      </c>
      <c r="B12" s="30"/>
      <c r="C12" s="160" t="s">
        <v>727</v>
      </c>
      <c r="D12" s="161" t="s">
        <v>728</v>
      </c>
      <c r="E12" s="200"/>
      <c r="F12" s="200"/>
      <c r="G12" s="200"/>
      <c r="H12" s="200"/>
      <c r="I12" s="200"/>
      <c r="J12" s="200"/>
      <c r="K12" s="200"/>
      <c r="L12" s="200"/>
      <c r="M12" s="200"/>
      <c r="N12" s="200"/>
      <c r="O12" s="200" t="s">
        <v>6</v>
      </c>
      <c r="P12" s="200"/>
      <c r="Q12" s="200"/>
      <c r="R12" s="200" t="s">
        <v>6</v>
      </c>
      <c r="S12" s="200"/>
      <c r="T12" s="200"/>
      <c r="U12" s="200"/>
      <c r="V12" s="142"/>
      <c r="W12" s="142"/>
      <c r="X12" s="144"/>
      <c r="Y12" s="144"/>
      <c r="Z12" s="144"/>
      <c r="AA12" s="144"/>
      <c r="AB12" s="142"/>
      <c r="AC12" s="142"/>
      <c r="AD12" s="142"/>
      <c r="AE12" s="142"/>
      <c r="AF12" s="144"/>
      <c r="AG12" s="144"/>
      <c r="AH12" s="144"/>
      <c r="AI12" s="144"/>
      <c r="AJ12" s="11">
        <f t="shared" si="2"/>
        <v>2</v>
      </c>
      <c r="AK12" s="202">
        <f t="shared" si="3"/>
        <v>0</v>
      </c>
      <c r="AL12" s="202">
        <f t="shared" si="4"/>
        <v>0</v>
      </c>
      <c r="AM12" s="203"/>
      <c r="AN12" s="17"/>
      <c r="AO12" s="201"/>
    </row>
    <row r="13" spans="1:41" s="15" customFormat="1" ht="21" customHeight="1">
      <c r="A13" s="21">
        <v>7</v>
      </c>
      <c r="B13" s="30"/>
      <c r="C13" s="160" t="s">
        <v>308</v>
      </c>
      <c r="D13" s="161" t="s">
        <v>15</v>
      </c>
      <c r="E13" s="200"/>
      <c r="F13" s="200"/>
      <c r="G13" s="200"/>
      <c r="H13" s="200"/>
      <c r="I13" s="200"/>
      <c r="J13" s="200"/>
      <c r="K13" s="200"/>
      <c r="L13" s="200"/>
      <c r="M13" s="200"/>
      <c r="N13" s="200"/>
      <c r="O13" s="200"/>
      <c r="P13" s="200"/>
      <c r="Q13" s="200"/>
      <c r="R13" s="200"/>
      <c r="S13" s="200"/>
      <c r="T13" s="200"/>
      <c r="U13" s="200"/>
      <c r="V13" s="142"/>
      <c r="W13" s="142"/>
      <c r="X13" s="144"/>
      <c r="Y13" s="144"/>
      <c r="Z13" s="144"/>
      <c r="AA13" s="144"/>
      <c r="AB13" s="142"/>
      <c r="AC13" s="142"/>
      <c r="AD13" s="142"/>
      <c r="AE13" s="142"/>
      <c r="AF13" s="144"/>
      <c r="AG13" s="144"/>
      <c r="AH13" s="144"/>
      <c r="AI13" s="144"/>
      <c r="AJ13" s="11">
        <f t="shared" si="2"/>
        <v>0</v>
      </c>
      <c r="AK13" s="202">
        <f t="shared" si="3"/>
        <v>0</v>
      </c>
      <c r="AL13" s="202">
        <f t="shared" si="4"/>
        <v>0</v>
      </c>
      <c r="AM13" s="203"/>
      <c r="AN13" s="17"/>
      <c r="AO13" s="201"/>
    </row>
    <row r="14" spans="1:41" s="15" customFormat="1" ht="21" customHeight="1">
      <c r="A14" s="21">
        <v>8</v>
      </c>
      <c r="B14" s="30"/>
      <c r="C14" s="160" t="s">
        <v>721</v>
      </c>
      <c r="D14" s="161" t="s">
        <v>175</v>
      </c>
      <c r="E14" s="200"/>
      <c r="F14" s="200"/>
      <c r="G14" s="200"/>
      <c r="H14" s="200"/>
      <c r="I14" s="200"/>
      <c r="J14" s="200"/>
      <c r="K14" s="200"/>
      <c r="L14" s="200"/>
      <c r="M14" s="200"/>
      <c r="N14" s="200"/>
      <c r="O14" s="200"/>
      <c r="P14" s="200"/>
      <c r="Q14" s="200"/>
      <c r="R14" s="200"/>
      <c r="S14" s="200"/>
      <c r="T14" s="200"/>
      <c r="U14" s="200"/>
      <c r="V14" s="142"/>
      <c r="W14" s="142"/>
      <c r="X14" s="144"/>
      <c r="Y14" s="144"/>
      <c r="Z14" s="144"/>
      <c r="AA14" s="144"/>
      <c r="AB14" s="142"/>
      <c r="AC14" s="142"/>
      <c r="AD14" s="142"/>
      <c r="AE14" s="142"/>
      <c r="AF14" s="144"/>
      <c r="AG14" s="144"/>
      <c r="AH14" s="144"/>
      <c r="AI14" s="144"/>
      <c r="AJ14" s="11">
        <f t="shared" si="2"/>
        <v>0</v>
      </c>
      <c r="AK14" s="202">
        <f t="shared" si="3"/>
        <v>0</v>
      </c>
      <c r="AL14" s="202">
        <f t="shared" si="4"/>
        <v>0</v>
      </c>
      <c r="AM14" s="203"/>
      <c r="AN14" s="17"/>
      <c r="AO14" s="201"/>
    </row>
    <row r="15" spans="1:41" s="15" customFormat="1" ht="21" customHeight="1">
      <c r="A15" s="21">
        <v>9</v>
      </c>
      <c r="B15" s="30"/>
      <c r="C15" s="160" t="s">
        <v>722</v>
      </c>
      <c r="D15" s="161" t="s">
        <v>30</v>
      </c>
      <c r="E15" s="200"/>
      <c r="F15" s="200"/>
      <c r="G15" s="200"/>
      <c r="H15" s="200"/>
      <c r="I15" s="200"/>
      <c r="J15" s="200"/>
      <c r="K15" s="200"/>
      <c r="L15" s="200"/>
      <c r="M15" s="200"/>
      <c r="N15" s="200"/>
      <c r="O15" s="29" t="s">
        <v>6</v>
      </c>
      <c r="P15" s="200"/>
      <c r="Q15" s="200"/>
      <c r="R15" s="200" t="s">
        <v>6</v>
      </c>
      <c r="S15" s="200"/>
      <c r="T15" s="200"/>
      <c r="U15" s="200"/>
      <c r="V15" s="142"/>
      <c r="W15" s="142"/>
      <c r="X15" s="144"/>
      <c r="Y15" s="144"/>
      <c r="Z15" s="144"/>
      <c r="AA15" s="144"/>
      <c r="AB15" s="142"/>
      <c r="AC15" s="142"/>
      <c r="AD15" s="142"/>
      <c r="AE15" s="142"/>
      <c r="AF15" s="144"/>
      <c r="AG15" s="144"/>
      <c r="AH15" s="144"/>
      <c r="AI15" s="144"/>
      <c r="AJ15" s="11">
        <f t="shared" si="2"/>
        <v>2</v>
      </c>
      <c r="AK15" s="202">
        <f t="shared" si="3"/>
        <v>0</v>
      </c>
      <c r="AL15" s="202">
        <f t="shared" si="4"/>
        <v>0</v>
      </c>
      <c r="AM15" s="203"/>
      <c r="AN15" s="17"/>
      <c r="AO15" s="201"/>
    </row>
    <row r="16" spans="1:41" s="15" customFormat="1" ht="21" customHeight="1">
      <c r="A16" s="21">
        <v>10</v>
      </c>
      <c r="B16" s="30"/>
      <c r="C16" s="160" t="s">
        <v>420</v>
      </c>
      <c r="D16" s="161" t="s">
        <v>729</v>
      </c>
      <c r="E16" s="200"/>
      <c r="F16" s="200"/>
      <c r="G16" s="200"/>
      <c r="H16" s="200"/>
      <c r="I16" s="200"/>
      <c r="J16" s="200"/>
      <c r="K16" s="200"/>
      <c r="L16" s="200"/>
      <c r="M16" s="200"/>
      <c r="N16" s="200"/>
      <c r="O16" s="142"/>
      <c r="P16" s="200"/>
      <c r="Q16" s="200"/>
      <c r="R16" s="200"/>
      <c r="S16" s="200"/>
      <c r="T16" s="200"/>
      <c r="U16" s="200"/>
      <c r="V16" s="142"/>
      <c r="W16" s="142"/>
      <c r="X16" s="144"/>
      <c r="Y16" s="144"/>
      <c r="Z16" s="144"/>
      <c r="AA16" s="144"/>
      <c r="AB16" s="142"/>
      <c r="AC16" s="142"/>
      <c r="AD16" s="142"/>
      <c r="AE16" s="142"/>
      <c r="AF16" s="144"/>
      <c r="AG16" s="144"/>
      <c r="AH16" s="144"/>
      <c r="AI16" s="144"/>
      <c r="AJ16" s="11">
        <f t="shared" si="2"/>
        <v>0</v>
      </c>
      <c r="AK16" s="202">
        <f t="shared" si="3"/>
        <v>0</v>
      </c>
      <c r="AL16" s="202">
        <f t="shared" si="4"/>
        <v>0</v>
      </c>
      <c r="AM16" s="203"/>
      <c r="AN16" s="17"/>
      <c r="AO16" s="201"/>
    </row>
    <row r="17" spans="1:41" s="15" customFormat="1" ht="21" customHeight="1">
      <c r="A17" s="21">
        <v>11</v>
      </c>
      <c r="B17" s="30"/>
      <c r="C17" s="160" t="s">
        <v>730</v>
      </c>
      <c r="D17" s="161" t="s">
        <v>31</v>
      </c>
      <c r="E17" s="200"/>
      <c r="F17" s="200"/>
      <c r="G17" s="200"/>
      <c r="H17" s="200"/>
      <c r="I17" s="200"/>
      <c r="J17" s="200"/>
      <c r="K17" s="200"/>
      <c r="L17" s="200"/>
      <c r="M17" s="200"/>
      <c r="N17" s="200"/>
      <c r="O17" s="142" t="s">
        <v>6</v>
      </c>
      <c r="P17" s="200"/>
      <c r="Q17" s="200"/>
      <c r="R17" s="200"/>
      <c r="S17" s="200" t="s">
        <v>6</v>
      </c>
      <c r="T17" s="200"/>
      <c r="U17" s="200"/>
      <c r="V17" s="142"/>
      <c r="W17" s="142"/>
      <c r="X17" s="144"/>
      <c r="Y17" s="144"/>
      <c r="Z17" s="144"/>
      <c r="AA17" s="144"/>
      <c r="AB17" s="142"/>
      <c r="AC17" s="142"/>
      <c r="AD17" s="142"/>
      <c r="AE17" s="142"/>
      <c r="AF17" s="144"/>
      <c r="AG17" s="144"/>
      <c r="AH17" s="144"/>
      <c r="AI17" s="144"/>
      <c r="AJ17" s="11">
        <f t="shared" si="2"/>
        <v>2</v>
      </c>
      <c r="AK17" s="202">
        <f t="shared" si="3"/>
        <v>0</v>
      </c>
      <c r="AL17" s="202">
        <f t="shared" si="4"/>
        <v>0</v>
      </c>
      <c r="AM17" s="203"/>
      <c r="AN17" s="17"/>
      <c r="AO17" s="201"/>
    </row>
    <row r="18" spans="1:41" s="15" customFormat="1" ht="21" customHeight="1">
      <c r="A18" s="21">
        <v>12</v>
      </c>
      <c r="B18" s="30"/>
      <c r="C18" s="160" t="s">
        <v>731</v>
      </c>
      <c r="D18" s="161" t="s">
        <v>31</v>
      </c>
      <c r="E18" s="200"/>
      <c r="F18" s="200"/>
      <c r="G18" s="200"/>
      <c r="H18" s="200"/>
      <c r="I18" s="200"/>
      <c r="J18" s="200"/>
      <c r="K18" s="200"/>
      <c r="L18" s="200"/>
      <c r="M18" s="200"/>
      <c r="N18" s="200"/>
      <c r="O18" s="142" t="s">
        <v>6</v>
      </c>
      <c r="P18" s="200"/>
      <c r="Q18" s="200"/>
      <c r="R18" s="200"/>
      <c r="S18" s="200"/>
      <c r="T18" s="200"/>
      <c r="U18" s="200"/>
      <c r="V18" s="142"/>
      <c r="W18" s="142"/>
      <c r="X18" s="144"/>
      <c r="Y18" s="144"/>
      <c r="Z18" s="144"/>
      <c r="AA18" s="144"/>
      <c r="AB18" s="142"/>
      <c r="AC18" s="142"/>
      <c r="AD18" s="142"/>
      <c r="AE18" s="142"/>
      <c r="AF18" s="144"/>
      <c r="AG18" s="144"/>
      <c r="AH18" s="144"/>
      <c r="AI18" s="144"/>
      <c r="AJ18" s="11">
        <f t="shared" si="2"/>
        <v>1</v>
      </c>
      <c r="AK18" s="202">
        <f t="shared" si="3"/>
        <v>0</v>
      </c>
      <c r="AL18" s="202">
        <f t="shared" si="4"/>
        <v>0</v>
      </c>
      <c r="AM18" s="203"/>
      <c r="AN18" s="17"/>
      <c r="AO18" s="201"/>
    </row>
    <row r="19" spans="1:41" s="15" customFormat="1" ht="21" customHeight="1">
      <c r="A19" s="21">
        <v>13</v>
      </c>
      <c r="B19" s="30"/>
      <c r="C19" s="160" t="s">
        <v>732</v>
      </c>
      <c r="D19" s="161" t="s">
        <v>130</v>
      </c>
      <c r="E19" s="200"/>
      <c r="F19" s="200"/>
      <c r="G19" s="200"/>
      <c r="H19" s="200"/>
      <c r="I19" s="200"/>
      <c r="J19" s="200"/>
      <c r="K19" s="200"/>
      <c r="L19" s="200"/>
      <c r="M19" s="200"/>
      <c r="N19" s="200"/>
      <c r="O19" s="142"/>
      <c r="P19" s="200"/>
      <c r="Q19" s="200"/>
      <c r="R19" s="200"/>
      <c r="S19" s="200"/>
      <c r="T19" s="200"/>
      <c r="U19" s="200"/>
      <c r="V19" s="142"/>
      <c r="W19" s="142"/>
      <c r="X19" s="144"/>
      <c r="Y19" s="144"/>
      <c r="Z19" s="144"/>
      <c r="AA19" s="144"/>
      <c r="AB19" s="142"/>
      <c r="AC19" s="142"/>
      <c r="AD19" s="142"/>
      <c r="AE19" s="142"/>
      <c r="AF19" s="144"/>
      <c r="AG19" s="144"/>
      <c r="AH19" s="144"/>
      <c r="AI19" s="144"/>
      <c r="AJ19" s="11">
        <f t="shared" si="2"/>
        <v>0</v>
      </c>
      <c r="AK19" s="202">
        <f t="shared" si="3"/>
        <v>0</v>
      </c>
      <c r="AL19" s="202">
        <f t="shared" si="4"/>
        <v>0</v>
      </c>
      <c r="AM19" s="203"/>
      <c r="AN19" s="17"/>
      <c r="AO19" s="201"/>
    </row>
    <row r="20" spans="1:41" s="15" customFormat="1" ht="21" customHeight="1">
      <c r="A20" s="21">
        <v>14</v>
      </c>
      <c r="B20" s="30"/>
      <c r="C20" s="160" t="s">
        <v>723</v>
      </c>
      <c r="D20" s="161" t="s">
        <v>40</v>
      </c>
      <c r="E20" s="200"/>
      <c r="F20" s="200"/>
      <c r="G20" s="200"/>
      <c r="H20" s="200"/>
      <c r="I20" s="200"/>
      <c r="J20" s="200"/>
      <c r="K20" s="200"/>
      <c r="L20" s="200"/>
      <c r="M20" s="200"/>
      <c r="N20" s="200"/>
      <c r="O20" s="142" t="s">
        <v>8</v>
      </c>
      <c r="P20" s="200"/>
      <c r="Q20" s="200"/>
      <c r="R20" s="200"/>
      <c r="S20" s="200"/>
      <c r="T20" s="200"/>
      <c r="U20" s="200"/>
      <c r="V20" s="142"/>
      <c r="W20" s="142"/>
      <c r="X20" s="144"/>
      <c r="Y20" s="144"/>
      <c r="Z20" s="144"/>
      <c r="AA20" s="144"/>
      <c r="AB20" s="142"/>
      <c r="AC20" s="142"/>
      <c r="AD20" s="142"/>
      <c r="AE20" s="142"/>
      <c r="AF20" s="144"/>
      <c r="AG20" s="144"/>
      <c r="AH20" s="144"/>
      <c r="AI20" s="144"/>
      <c r="AJ20" s="11">
        <f t="shared" si="2"/>
        <v>0</v>
      </c>
      <c r="AK20" s="202">
        <f t="shared" si="3"/>
        <v>0</v>
      </c>
      <c r="AL20" s="202">
        <f t="shared" si="4"/>
        <v>1</v>
      </c>
      <c r="AM20" s="203"/>
      <c r="AN20" s="17"/>
      <c r="AO20" s="201"/>
    </row>
    <row r="21" spans="1:41" s="15" customFormat="1" ht="21" customHeight="1">
      <c r="A21" s="21">
        <v>15</v>
      </c>
      <c r="B21" s="30"/>
      <c r="C21" s="160" t="s">
        <v>122</v>
      </c>
      <c r="D21" s="161" t="s">
        <v>724</v>
      </c>
      <c r="E21" s="200"/>
      <c r="F21" s="200"/>
      <c r="G21" s="200"/>
      <c r="H21" s="200"/>
      <c r="I21" s="200"/>
      <c r="J21" s="200"/>
      <c r="K21" s="200"/>
      <c r="L21" s="200"/>
      <c r="M21" s="200"/>
      <c r="N21" s="200"/>
      <c r="O21" s="200"/>
      <c r="P21" s="200"/>
      <c r="Q21" s="200"/>
      <c r="R21" s="200"/>
      <c r="S21" s="200"/>
      <c r="T21" s="200"/>
      <c r="U21" s="200"/>
      <c r="V21" s="142"/>
      <c r="W21" s="142"/>
      <c r="X21" s="144"/>
      <c r="Y21" s="144"/>
      <c r="Z21" s="144"/>
      <c r="AA21" s="144"/>
      <c r="AB21" s="142"/>
      <c r="AC21" s="142"/>
      <c r="AD21" s="142"/>
      <c r="AE21" s="142"/>
      <c r="AF21" s="144"/>
      <c r="AG21" s="144"/>
      <c r="AH21" s="144"/>
      <c r="AI21" s="144"/>
      <c r="AJ21" s="11">
        <f t="shared" si="2"/>
        <v>0</v>
      </c>
      <c r="AK21" s="202">
        <f t="shared" si="3"/>
        <v>0</v>
      </c>
      <c r="AL21" s="202">
        <f t="shared" si="4"/>
        <v>0</v>
      </c>
      <c r="AM21" s="203"/>
      <c r="AN21" s="17"/>
      <c r="AO21" s="201"/>
    </row>
    <row r="22" spans="1:41" s="15" customFormat="1" ht="21" customHeight="1">
      <c r="A22" s="21">
        <v>16</v>
      </c>
      <c r="B22" s="30"/>
      <c r="C22" s="160" t="s">
        <v>122</v>
      </c>
      <c r="D22" s="161" t="s">
        <v>724</v>
      </c>
      <c r="E22" s="200"/>
      <c r="F22" s="200"/>
      <c r="G22" s="200"/>
      <c r="H22" s="200"/>
      <c r="I22" s="200"/>
      <c r="J22" s="200"/>
      <c r="K22" s="200"/>
      <c r="L22" s="200"/>
      <c r="M22" s="200"/>
      <c r="N22" s="200"/>
      <c r="O22" s="200"/>
      <c r="P22" s="200"/>
      <c r="Q22" s="200"/>
      <c r="R22" s="200"/>
      <c r="S22" s="200"/>
      <c r="T22" s="200"/>
      <c r="U22" s="200"/>
      <c r="V22" s="142"/>
      <c r="W22" s="142"/>
      <c r="X22" s="144"/>
      <c r="Y22" s="144"/>
      <c r="Z22" s="144"/>
      <c r="AA22" s="144"/>
      <c r="AB22" s="142"/>
      <c r="AC22" s="142"/>
      <c r="AD22" s="142"/>
      <c r="AE22" s="142"/>
      <c r="AF22" s="144"/>
      <c r="AG22" s="144"/>
      <c r="AH22" s="144"/>
      <c r="AI22" s="144"/>
      <c r="AJ22" s="11">
        <f t="shared" si="2"/>
        <v>0</v>
      </c>
      <c r="AK22" s="202">
        <f t="shared" si="3"/>
        <v>0</v>
      </c>
      <c r="AL22" s="202">
        <f t="shared" si="4"/>
        <v>0</v>
      </c>
      <c r="AM22" s="203"/>
      <c r="AN22" s="17"/>
      <c r="AO22" s="201"/>
    </row>
    <row r="23" spans="1:41" s="15" customFormat="1" ht="21" customHeight="1">
      <c r="A23" s="21">
        <v>17</v>
      </c>
      <c r="B23" s="30"/>
      <c r="C23" s="160" t="s">
        <v>733</v>
      </c>
      <c r="D23" s="161" t="s">
        <v>11</v>
      </c>
      <c r="E23" s="200"/>
      <c r="F23" s="200"/>
      <c r="G23" s="200"/>
      <c r="H23" s="200"/>
      <c r="I23" s="200"/>
      <c r="J23" s="200"/>
      <c r="K23" s="200"/>
      <c r="L23" s="200"/>
      <c r="M23" s="200"/>
      <c r="N23" s="200"/>
      <c r="O23" s="200" t="s">
        <v>6</v>
      </c>
      <c r="P23" s="200"/>
      <c r="Q23" s="200"/>
      <c r="R23" s="200" t="s">
        <v>6</v>
      </c>
      <c r="S23" s="200"/>
      <c r="T23" s="200"/>
      <c r="U23" s="200"/>
      <c r="V23" s="142"/>
      <c r="W23" s="142"/>
      <c r="X23" s="144"/>
      <c r="Y23" s="144"/>
      <c r="Z23" s="144"/>
      <c r="AA23" s="144"/>
      <c r="AB23" s="142"/>
      <c r="AC23" s="142"/>
      <c r="AD23" s="142"/>
      <c r="AE23" s="142"/>
      <c r="AF23" s="144"/>
      <c r="AG23" s="144"/>
      <c r="AH23" s="144"/>
      <c r="AI23" s="144"/>
      <c r="AJ23" s="11">
        <f t="shared" si="2"/>
        <v>2</v>
      </c>
      <c r="AK23" s="202">
        <f t="shared" si="3"/>
        <v>0</v>
      </c>
      <c r="AL23" s="202">
        <f t="shared" si="4"/>
        <v>0</v>
      </c>
      <c r="AM23" s="203"/>
      <c r="AN23" s="17"/>
      <c r="AO23" s="201"/>
    </row>
    <row r="24" spans="1:41" s="15" customFormat="1" ht="21" customHeight="1">
      <c r="A24" s="21">
        <v>18</v>
      </c>
      <c r="B24" s="30"/>
      <c r="C24" s="160" t="s">
        <v>734</v>
      </c>
      <c r="D24" s="161" t="s">
        <v>32</v>
      </c>
      <c r="E24" s="200"/>
      <c r="F24" s="200"/>
      <c r="G24" s="200"/>
      <c r="H24" s="200"/>
      <c r="I24" s="200"/>
      <c r="J24" s="200"/>
      <c r="K24" s="200"/>
      <c r="L24" s="200"/>
      <c r="M24" s="200"/>
      <c r="N24" s="200"/>
      <c r="O24" s="200"/>
      <c r="P24" s="200"/>
      <c r="Q24" s="200"/>
      <c r="R24" s="200"/>
      <c r="S24" s="200"/>
      <c r="T24" s="200"/>
      <c r="U24" s="200"/>
      <c r="V24" s="142"/>
      <c r="W24" s="142"/>
      <c r="X24" s="144"/>
      <c r="Y24" s="144"/>
      <c r="Z24" s="144"/>
      <c r="AA24" s="144"/>
      <c r="AB24" s="142"/>
      <c r="AC24" s="142"/>
      <c r="AD24" s="142"/>
      <c r="AE24" s="142"/>
      <c r="AF24" s="144"/>
      <c r="AG24" s="144"/>
      <c r="AH24" s="144"/>
      <c r="AI24" s="144"/>
      <c r="AJ24" s="11">
        <f t="shared" si="2"/>
        <v>0</v>
      </c>
      <c r="AK24" s="202">
        <f t="shared" si="3"/>
        <v>0</v>
      </c>
      <c r="AL24" s="202">
        <f t="shared" si="4"/>
        <v>0</v>
      </c>
      <c r="AM24" s="203"/>
      <c r="AN24" s="17"/>
      <c r="AO24" s="201"/>
    </row>
    <row r="25" spans="1:41" s="15" customFormat="1" ht="21" customHeight="1">
      <c r="A25" s="21">
        <v>19</v>
      </c>
      <c r="B25" s="30"/>
      <c r="C25" s="160" t="s">
        <v>272</v>
      </c>
      <c r="D25" s="161" t="s">
        <v>32</v>
      </c>
      <c r="E25" s="200"/>
      <c r="F25" s="200"/>
      <c r="G25" s="200"/>
      <c r="H25" s="200"/>
      <c r="I25" s="200"/>
      <c r="J25" s="200"/>
      <c r="K25" s="200"/>
      <c r="L25" s="200"/>
      <c r="M25" s="200"/>
      <c r="N25" s="200"/>
      <c r="O25" s="200"/>
      <c r="P25" s="200"/>
      <c r="Q25" s="200"/>
      <c r="R25" s="200"/>
      <c r="S25" s="200"/>
      <c r="T25" s="200"/>
      <c r="U25" s="200"/>
      <c r="V25" s="142"/>
      <c r="W25" s="142"/>
      <c r="X25" s="144"/>
      <c r="Y25" s="144"/>
      <c r="Z25" s="144"/>
      <c r="AA25" s="144"/>
      <c r="AB25" s="142"/>
      <c r="AC25" s="142"/>
      <c r="AD25" s="142"/>
      <c r="AE25" s="142"/>
      <c r="AF25" s="144"/>
      <c r="AG25" s="144"/>
      <c r="AH25" s="144"/>
      <c r="AI25" s="144"/>
      <c r="AJ25" s="11">
        <f t="shared" si="2"/>
        <v>0</v>
      </c>
      <c r="AK25" s="202">
        <f t="shared" si="3"/>
        <v>0</v>
      </c>
      <c r="AL25" s="202">
        <f t="shared" si="4"/>
        <v>0</v>
      </c>
      <c r="AM25" s="203"/>
      <c r="AN25" s="17"/>
      <c r="AO25" s="201"/>
    </row>
    <row r="26" spans="1:41" s="15" customFormat="1" ht="21" customHeight="1">
      <c r="A26" s="21">
        <v>20</v>
      </c>
      <c r="B26" s="30"/>
      <c r="C26" s="160" t="s">
        <v>735</v>
      </c>
      <c r="D26" s="161" t="s">
        <v>42</v>
      </c>
      <c r="E26" s="200"/>
      <c r="F26" s="200"/>
      <c r="G26" s="200"/>
      <c r="H26" s="200"/>
      <c r="I26" s="200"/>
      <c r="J26" s="200"/>
      <c r="K26" s="200"/>
      <c r="L26" s="200"/>
      <c r="M26" s="200"/>
      <c r="N26" s="200"/>
      <c r="O26" s="200"/>
      <c r="P26" s="200"/>
      <c r="Q26" s="200"/>
      <c r="R26" s="200"/>
      <c r="S26" s="200"/>
      <c r="T26" s="200"/>
      <c r="U26" s="200"/>
      <c r="V26" s="142"/>
      <c r="W26" s="142"/>
      <c r="X26" s="144"/>
      <c r="Y26" s="144"/>
      <c r="Z26" s="144"/>
      <c r="AA26" s="144"/>
      <c r="AB26" s="142"/>
      <c r="AC26" s="142"/>
      <c r="AD26" s="142"/>
      <c r="AE26" s="142"/>
      <c r="AF26" s="144"/>
      <c r="AG26" s="144"/>
      <c r="AH26" s="144"/>
      <c r="AI26" s="144"/>
      <c r="AJ26" s="11">
        <f t="shared" si="2"/>
        <v>0</v>
      </c>
      <c r="AK26" s="202">
        <f t="shared" si="3"/>
        <v>0</v>
      </c>
      <c r="AL26" s="202">
        <f t="shared" si="4"/>
        <v>0</v>
      </c>
      <c r="AM26" s="203"/>
      <c r="AN26" s="17"/>
      <c r="AO26" s="201"/>
    </row>
    <row r="27" spans="1:41" s="15" customFormat="1" ht="21" customHeight="1">
      <c r="A27" s="21">
        <v>21</v>
      </c>
      <c r="B27" s="30"/>
      <c r="C27" s="160" t="s">
        <v>181</v>
      </c>
      <c r="D27" s="161" t="s">
        <v>43</v>
      </c>
      <c r="E27" s="200"/>
      <c r="F27" s="200"/>
      <c r="G27" s="200"/>
      <c r="H27" s="200"/>
      <c r="I27" s="200"/>
      <c r="J27" s="200"/>
      <c r="K27" s="200"/>
      <c r="L27" s="200"/>
      <c r="M27" s="200"/>
      <c r="N27" s="200"/>
      <c r="O27" s="200"/>
      <c r="P27" s="200"/>
      <c r="Q27" s="200"/>
      <c r="R27" s="200" t="s">
        <v>6</v>
      </c>
      <c r="S27" s="200"/>
      <c r="T27" s="200"/>
      <c r="U27" s="200"/>
      <c r="V27" s="142"/>
      <c r="W27" s="142"/>
      <c r="X27" s="144"/>
      <c r="Y27" s="144"/>
      <c r="Z27" s="144"/>
      <c r="AA27" s="144"/>
      <c r="AB27" s="142"/>
      <c r="AC27" s="142"/>
      <c r="AD27" s="142"/>
      <c r="AE27" s="142"/>
      <c r="AF27" s="144"/>
      <c r="AG27" s="144"/>
      <c r="AH27" s="144"/>
      <c r="AI27" s="144"/>
      <c r="AJ27" s="11">
        <f t="shared" si="2"/>
        <v>1</v>
      </c>
      <c r="AK27" s="202">
        <f t="shared" si="3"/>
        <v>0</v>
      </c>
      <c r="AL27" s="202">
        <f t="shared" si="4"/>
        <v>0</v>
      </c>
      <c r="AM27" s="203"/>
      <c r="AN27" s="17"/>
      <c r="AO27" s="201"/>
    </row>
    <row r="28" spans="1:41" s="15" customFormat="1" ht="21" customHeight="1">
      <c r="A28" s="21">
        <v>22</v>
      </c>
      <c r="B28" s="30"/>
      <c r="C28" s="160" t="s">
        <v>736</v>
      </c>
      <c r="D28" s="161" t="s">
        <v>160</v>
      </c>
      <c r="E28" s="200"/>
      <c r="F28" s="200"/>
      <c r="G28" s="200"/>
      <c r="H28" s="200"/>
      <c r="I28" s="200"/>
      <c r="J28" s="200"/>
      <c r="K28" s="200"/>
      <c r="L28" s="200"/>
      <c r="M28" s="200"/>
      <c r="N28" s="200"/>
      <c r="O28" s="200"/>
      <c r="P28" s="200"/>
      <c r="Q28" s="200"/>
      <c r="R28" s="200"/>
      <c r="S28" s="200"/>
      <c r="T28" s="200"/>
      <c r="U28" s="200"/>
      <c r="V28" s="142"/>
      <c r="W28" s="142"/>
      <c r="X28" s="144"/>
      <c r="Y28" s="144"/>
      <c r="Z28" s="144"/>
      <c r="AA28" s="144"/>
      <c r="AB28" s="142"/>
      <c r="AC28" s="142"/>
      <c r="AD28" s="142"/>
      <c r="AE28" s="142"/>
      <c r="AF28" s="144"/>
      <c r="AG28" s="144"/>
      <c r="AH28" s="144"/>
      <c r="AI28" s="144"/>
      <c r="AJ28" s="11">
        <f t="shared" si="2"/>
        <v>0</v>
      </c>
      <c r="AK28" s="202">
        <f t="shared" si="3"/>
        <v>0</v>
      </c>
      <c r="AL28" s="202">
        <f t="shared" si="4"/>
        <v>0</v>
      </c>
      <c r="AM28" s="203"/>
      <c r="AN28" s="17"/>
      <c r="AO28" s="201"/>
    </row>
    <row r="29" spans="1:41" s="15" customFormat="1" ht="21" customHeight="1">
      <c r="A29" s="21">
        <v>23</v>
      </c>
      <c r="B29" s="30"/>
      <c r="C29" s="160" t="s">
        <v>93</v>
      </c>
      <c r="D29" s="161" t="s">
        <v>51</v>
      </c>
      <c r="E29" s="200"/>
      <c r="F29" s="200"/>
      <c r="G29" s="200"/>
      <c r="H29" s="200"/>
      <c r="I29" s="200"/>
      <c r="J29" s="200"/>
      <c r="K29" s="200"/>
      <c r="L29" s="200"/>
      <c r="M29" s="200"/>
      <c r="N29" s="200"/>
      <c r="O29" s="200"/>
      <c r="P29" s="200"/>
      <c r="Q29" s="200"/>
      <c r="R29" s="200" t="s">
        <v>6</v>
      </c>
      <c r="S29" s="200"/>
      <c r="T29" s="200"/>
      <c r="U29" s="200"/>
      <c r="V29" s="142"/>
      <c r="W29" s="142"/>
      <c r="X29" s="144"/>
      <c r="Y29" s="144"/>
      <c r="Z29" s="144"/>
      <c r="AA29" s="144"/>
      <c r="AB29" s="142"/>
      <c r="AC29" s="142"/>
      <c r="AD29" s="142"/>
      <c r="AE29" s="142"/>
      <c r="AF29" s="144"/>
      <c r="AG29" s="144"/>
      <c r="AH29" s="144"/>
      <c r="AI29" s="144"/>
      <c r="AJ29" s="11">
        <f t="shared" si="2"/>
        <v>1</v>
      </c>
      <c r="AK29" s="202">
        <f t="shared" si="3"/>
        <v>0</v>
      </c>
      <c r="AL29" s="202">
        <f t="shared" si="4"/>
        <v>0</v>
      </c>
      <c r="AM29" s="203"/>
      <c r="AN29" s="17"/>
      <c r="AO29" s="201"/>
    </row>
    <row r="30" spans="1:41" s="15" customFormat="1" ht="21" customHeight="1">
      <c r="A30" s="21">
        <v>24</v>
      </c>
      <c r="B30" s="30"/>
      <c r="C30" s="160" t="s">
        <v>546</v>
      </c>
      <c r="D30" s="161" t="s">
        <v>9</v>
      </c>
      <c r="E30" s="200"/>
      <c r="F30" s="200"/>
      <c r="G30" s="200"/>
      <c r="H30" s="200"/>
      <c r="I30" s="200"/>
      <c r="J30" s="200"/>
      <c r="K30" s="200"/>
      <c r="L30" s="200"/>
      <c r="M30" s="200"/>
      <c r="N30" s="200"/>
      <c r="O30" s="200"/>
      <c r="P30" s="200"/>
      <c r="Q30" s="200"/>
      <c r="R30" s="200"/>
      <c r="S30" s="200"/>
      <c r="T30" s="200"/>
      <c r="U30" s="200"/>
      <c r="V30" s="142"/>
      <c r="W30" s="142"/>
      <c r="X30" s="144"/>
      <c r="Y30" s="144"/>
      <c r="Z30" s="144"/>
      <c r="AA30" s="144"/>
      <c r="AB30" s="142"/>
      <c r="AC30" s="142"/>
      <c r="AD30" s="142"/>
      <c r="AE30" s="142"/>
      <c r="AF30" s="144"/>
      <c r="AG30" s="144"/>
      <c r="AH30" s="144"/>
      <c r="AI30" s="144"/>
      <c r="AJ30" s="11">
        <f t="shared" si="2"/>
        <v>0</v>
      </c>
      <c r="AK30" s="202">
        <f t="shared" si="3"/>
        <v>0</v>
      </c>
      <c r="AL30" s="202">
        <f t="shared" si="4"/>
        <v>0</v>
      </c>
      <c r="AM30" s="203"/>
      <c r="AN30" s="17"/>
      <c r="AO30" s="201"/>
    </row>
    <row r="31" spans="1:41" s="15" customFormat="1" ht="21" customHeight="1">
      <c r="A31" s="21">
        <v>25</v>
      </c>
      <c r="B31" s="30"/>
      <c r="C31" s="160" t="s">
        <v>739</v>
      </c>
      <c r="D31" s="161" t="s">
        <v>46</v>
      </c>
      <c r="E31" s="200"/>
      <c r="F31" s="200"/>
      <c r="G31" s="200"/>
      <c r="H31" s="200"/>
      <c r="I31" s="200"/>
      <c r="J31" s="200"/>
      <c r="K31" s="200"/>
      <c r="L31" s="200"/>
      <c r="M31" s="200"/>
      <c r="N31" s="200"/>
      <c r="O31" s="200"/>
      <c r="P31" s="200"/>
      <c r="Q31" s="200"/>
      <c r="R31" s="200"/>
      <c r="S31" s="200"/>
      <c r="T31" s="200"/>
      <c r="U31" s="200"/>
      <c r="V31" s="142"/>
      <c r="W31" s="142"/>
      <c r="X31" s="144"/>
      <c r="Y31" s="144"/>
      <c r="Z31" s="144"/>
      <c r="AA31" s="144"/>
      <c r="AB31" s="142"/>
      <c r="AC31" s="142"/>
      <c r="AD31" s="142"/>
      <c r="AE31" s="142"/>
      <c r="AF31" s="144"/>
      <c r="AG31" s="144"/>
      <c r="AH31" s="144"/>
      <c r="AI31" s="144"/>
      <c r="AJ31" s="11">
        <f t="shared" si="2"/>
        <v>0</v>
      </c>
      <c r="AK31" s="202">
        <f t="shared" si="3"/>
        <v>0</v>
      </c>
      <c r="AL31" s="202">
        <f t="shared" si="4"/>
        <v>0</v>
      </c>
      <c r="AM31" s="203"/>
      <c r="AN31" s="17"/>
      <c r="AO31" s="201"/>
    </row>
    <row r="32" spans="1:41" s="15" customFormat="1" ht="21" customHeight="1">
      <c r="A32" s="21">
        <v>26</v>
      </c>
      <c r="B32" s="30"/>
      <c r="C32" s="160" t="s">
        <v>737</v>
      </c>
      <c r="D32" s="161" t="s">
        <v>86</v>
      </c>
      <c r="E32" s="200"/>
      <c r="F32" s="200"/>
      <c r="G32" s="200"/>
      <c r="H32" s="200"/>
      <c r="I32" s="200"/>
      <c r="J32" s="200"/>
      <c r="K32" s="200"/>
      <c r="L32" s="200"/>
      <c r="M32" s="200"/>
      <c r="N32" s="200"/>
      <c r="O32" s="200"/>
      <c r="P32" s="200"/>
      <c r="Q32" s="200"/>
      <c r="R32" s="200" t="s">
        <v>7</v>
      </c>
      <c r="S32" s="200"/>
      <c r="T32" s="200"/>
      <c r="U32" s="200"/>
      <c r="V32" s="142"/>
      <c r="W32" s="142"/>
      <c r="X32" s="144"/>
      <c r="Y32" s="144"/>
      <c r="Z32" s="144"/>
      <c r="AA32" s="144"/>
      <c r="AB32" s="142"/>
      <c r="AC32" s="142"/>
      <c r="AD32" s="142"/>
      <c r="AE32" s="142"/>
      <c r="AF32" s="144"/>
      <c r="AG32" s="144"/>
      <c r="AH32" s="144"/>
      <c r="AI32" s="144"/>
      <c r="AJ32" s="11">
        <f t="shared" si="2"/>
        <v>0</v>
      </c>
      <c r="AK32" s="202">
        <f t="shared" si="3"/>
        <v>1</v>
      </c>
      <c r="AL32" s="202">
        <f t="shared" si="4"/>
        <v>0</v>
      </c>
      <c r="AM32" s="203"/>
      <c r="AN32" s="17"/>
      <c r="AO32" s="201"/>
    </row>
    <row r="33" spans="1:41" s="15" customFormat="1" ht="21" customHeight="1">
      <c r="A33" s="21">
        <v>27</v>
      </c>
      <c r="B33" s="30"/>
      <c r="C33" s="160" t="s">
        <v>487</v>
      </c>
      <c r="D33" s="161" t="s">
        <v>36</v>
      </c>
      <c r="E33" s="200"/>
      <c r="F33" s="200"/>
      <c r="G33" s="200"/>
      <c r="H33" s="200"/>
      <c r="I33" s="200"/>
      <c r="J33" s="200"/>
      <c r="K33" s="200"/>
      <c r="L33" s="200"/>
      <c r="M33" s="200"/>
      <c r="N33" s="200"/>
      <c r="O33" s="200"/>
      <c r="P33" s="200"/>
      <c r="Q33" s="200"/>
      <c r="R33" s="200"/>
      <c r="S33" s="200"/>
      <c r="T33" s="200"/>
      <c r="U33" s="200"/>
      <c r="V33" s="142"/>
      <c r="W33" s="142"/>
      <c r="X33" s="144"/>
      <c r="Y33" s="144"/>
      <c r="Z33" s="144"/>
      <c r="AA33" s="144"/>
      <c r="AB33" s="142"/>
      <c r="AC33" s="142"/>
      <c r="AD33" s="142"/>
      <c r="AE33" s="142"/>
      <c r="AF33" s="144"/>
      <c r="AG33" s="144"/>
      <c r="AH33" s="144"/>
      <c r="AI33" s="144"/>
      <c r="AJ33" s="11">
        <f t="shared" si="2"/>
        <v>0</v>
      </c>
      <c r="AK33" s="202">
        <f t="shared" si="3"/>
        <v>0</v>
      </c>
      <c r="AL33" s="202">
        <f t="shared" si="4"/>
        <v>0</v>
      </c>
      <c r="AM33" s="203"/>
      <c r="AN33" s="17"/>
      <c r="AO33" s="201"/>
    </row>
    <row r="34" spans="1:41" s="15" customFormat="1" ht="21" customHeight="1">
      <c r="A34" s="21">
        <v>28</v>
      </c>
      <c r="B34" s="30"/>
      <c r="C34" s="160" t="s">
        <v>101</v>
      </c>
      <c r="D34" s="161" t="s">
        <v>738</v>
      </c>
      <c r="E34" s="200"/>
      <c r="F34" s="200"/>
      <c r="G34" s="200"/>
      <c r="H34" s="200"/>
      <c r="I34" s="200"/>
      <c r="J34" s="200"/>
      <c r="K34" s="200"/>
      <c r="L34" s="200"/>
      <c r="M34" s="200"/>
      <c r="N34" s="200"/>
      <c r="O34" s="200"/>
      <c r="P34" s="200"/>
      <c r="Q34" s="200"/>
      <c r="R34" s="200"/>
      <c r="S34" s="200"/>
      <c r="T34" s="200"/>
      <c r="U34" s="200"/>
      <c r="V34" s="142"/>
      <c r="W34" s="142"/>
      <c r="X34" s="144"/>
      <c r="Y34" s="144"/>
      <c r="Z34" s="144"/>
      <c r="AA34" s="144"/>
      <c r="AB34" s="142"/>
      <c r="AC34" s="142"/>
      <c r="AD34" s="142"/>
      <c r="AE34" s="142"/>
      <c r="AF34" s="144"/>
      <c r="AG34" s="144"/>
      <c r="AH34" s="144"/>
      <c r="AI34" s="144"/>
      <c r="AJ34" s="11">
        <f t="shared" si="2"/>
        <v>0</v>
      </c>
      <c r="AK34" s="202">
        <f t="shared" si="3"/>
        <v>0</v>
      </c>
      <c r="AL34" s="202">
        <f t="shared" si="4"/>
        <v>0</v>
      </c>
      <c r="AM34" s="203"/>
      <c r="AN34" s="17"/>
      <c r="AO34" s="201"/>
    </row>
    <row r="35" spans="1:41" s="15" customFormat="1" ht="21" customHeight="1">
      <c r="A35" s="21">
        <v>29</v>
      </c>
      <c r="B35" s="30"/>
      <c r="C35" s="160" t="s">
        <v>122</v>
      </c>
      <c r="D35" s="161" t="s">
        <v>37</v>
      </c>
      <c r="E35" s="200"/>
      <c r="F35" s="200"/>
      <c r="G35" s="200"/>
      <c r="H35" s="200"/>
      <c r="I35" s="200"/>
      <c r="J35" s="200"/>
      <c r="K35" s="200"/>
      <c r="L35" s="200"/>
      <c r="M35" s="200"/>
      <c r="N35" s="200"/>
      <c r="O35" s="200"/>
      <c r="P35" s="200"/>
      <c r="Q35" s="200"/>
      <c r="R35" s="200"/>
      <c r="S35" s="200"/>
      <c r="T35" s="200"/>
      <c r="U35" s="200"/>
      <c r="V35" s="142"/>
      <c r="W35" s="142"/>
      <c r="X35" s="144"/>
      <c r="Y35" s="144"/>
      <c r="Z35" s="144"/>
      <c r="AA35" s="144"/>
      <c r="AB35" s="142"/>
      <c r="AC35" s="142"/>
      <c r="AD35" s="142"/>
      <c r="AE35" s="142"/>
      <c r="AF35" s="144"/>
      <c r="AG35" s="144"/>
      <c r="AH35" s="144"/>
      <c r="AI35" s="144"/>
      <c r="AJ35" s="11">
        <f t="shared" si="2"/>
        <v>0</v>
      </c>
      <c r="AK35" s="202">
        <f t="shared" si="3"/>
        <v>0</v>
      </c>
      <c r="AL35" s="202">
        <f t="shared" si="4"/>
        <v>0</v>
      </c>
      <c r="AM35" s="203"/>
      <c r="AN35" s="17"/>
      <c r="AO35" s="201"/>
    </row>
    <row r="36" spans="1:41" s="15" customFormat="1" ht="21" customHeight="1">
      <c r="A36" s="21">
        <v>30</v>
      </c>
      <c r="B36" s="30"/>
      <c r="C36" s="160" t="s">
        <v>45</v>
      </c>
      <c r="D36" s="161" t="s">
        <v>54</v>
      </c>
      <c r="E36" s="200"/>
      <c r="F36" s="200"/>
      <c r="G36" s="200"/>
      <c r="H36" s="200"/>
      <c r="I36" s="200"/>
      <c r="J36" s="200"/>
      <c r="K36" s="200"/>
      <c r="L36" s="200"/>
      <c r="M36" s="200"/>
      <c r="N36" s="200"/>
      <c r="O36" s="200" t="s">
        <v>6</v>
      </c>
      <c r="P36" s="200"/>
      <c r="Q36" s="200"/>
      <c r="R36" s="200" t="s">
        <v>6</v>
      </c>
      <c r="S36" s="200"/>
      <c r="T36" s="200"/>
      <c r="U36" s="200"/>
      <c r="V36" s="142"/>
      <c r="W36" s="142"/>
      <c r="X36" s="144"/>
      <c r="Y36" s="144"/>
      <c r="Z36" s="144"/>
      <c r="AA36" s="144"/>
      <c r="AB36" s="142"/>
      <c r="AC36" s="142"/>
      <c r="AD36" s="142"/>
      <c r="AE36" s="142"/>
      <c r="AF36" s="144"/>
      <c r="AG36" s="144"/>
      <c r="AH36" s="144"/>
      <c r="AI36" s="144"/>
      <c r="AJ36" s="11">
        <f t="shared" si="2"/>
        <v>2</v>
      </c>
      <c r="AK36" s="202">
        <f t="shared" si="3"/>
        <v>0</v>
      </c>
      <c r="AL36" s="202">
        <f t="shared" si="4"/>
        <v>0</v>
      </c>
      <c r="AM36" s="203"/>
      <c r="AN36" s="17"/>
      <c r="AO36" s="201"/>
    </row>
    <row r="37" spans="1:41" s="15" customFormat="1" ht="21" customHeight="1">
      <c r="A37" s="21">
        <v>31</v>
      </c>
      <c r="B37" s="30"/>
      <c r="C37" s="160" t="s">
        <v>782</v>
      </c>
      <c r="D37" s="161" t="s">
        <v>47</v>
      </c>
      <c r="E37" s="200"/>
      <c r="F37" s="200"/>
      <c r="G37" s="200"/>
      <c r="H37" s="200"/>
      <c r="I37" s="200"/>
      <c r="J37" s="200"/>
      <c r="K37" s="200"/>
      <c r="L37" s="200"/>
      <c r="M37" s="200"/>
      <c r="N37" s="200"/>
      <c r="O37" s="200"/>
      <c r="P37" s="200"/>
      <c r="Q37" s="200"/>
      <c r="R37" s="200"/>
      <c r="S37" s="200"/>
      <c r="T37" s="200"/>
      <c r="U37" s="200"/>
      <c r="V37" s="142"/>
      <c r="W37" s="142"/>
      <c r="X37" s="144"/>
      <c r="Y37" s="144"/>
      <c r="Z37" s="144"/>
      <c r="AA37" s="144"/>
      <c r="AB37" s="142"/>
      <c r="AC37" s="142"/>
      <c r="AD37" s="142"/>
      <c r="AE37" s="142"/>
      <c r="AF37" s="144"/>
      <c r="AG37" s="144"/>
      <c r="AH37" s="144"/>
      <c r="AI37" s="144"/>
      <c r="AJ37" s="11">
        <f t="shared" si="2"/>
        <v>0</v>
      </c>
      <c r="AK37" s="202">
        <f t="shared" si="3"/>
        <v>0</v>
      </c>
      <c r="AL37" s="202">
        <f t="shared" si="4"/>
        <v>0</v>
      </c>
      <c r="AM37" s="203"/>
      <c r="AN37" s="17"/>
      <c r="AO37" s="201"/>
    </row>
    <row r="38" spans="1:41" s="15" customFormat="1" ht="21" customHeight="1">
      <c r="A38" s="21">
        <v>32</v>
      </c>
      <c r="B38" s="30"/>
      <c r="C38" s="160"/>
      <c r="D38" s="161"/>
      <c r="E38" s="200"/>
      <c r="F38" s="200"/>
      <c r="G38" s="200"/>
      <c r="H38" s="200"/>
      <c r="I38" s="200"/>
      <c r="J38" s="200"/>
      <c r="K38" s="200"/>
      <c r="L38" s="200"/>
      <c r="M38" s="200"/>
      <c r="N38" s="200"/>
      <c r="O38" s="200"/>
      <c r="P38" s="200"/>
      <c r="Q38" s="200"/>
      <c r="R38" s="200"/>
      <c r="S38" s="200"/>
      <c r="T38" s="200"/>
      <c r="U38" s="200"/>
      <c r="V38" s="142"/>
      <c r="W38" s="142"/>
      <c r="X38" s="144"/>
      <c r="Y38" s="144"/>
      <c r="Z38" s="144"/>
      <c r="AA38" s="144"/>
      <c r="AB38" s="142"/>
      <c r="AC38" s="142"/>
      <c r="AD38" s="142"/>
      <c r="AE38" s="142"/>
      <c r="AF38" s="144"/>
      <c r="AG38" s="144"/>
      <c r="AH38" s="144"/>
      <c r="AI38" s="144"/>
      <c r="AJ38" s="11">
        <f t="shared" si="2"/>
        <v>0</v>
      </c>
      <c r="AK38" s="202">
        <f t="shared" si="3"/>
        <v>0</v>
      </c>
      <c r="AL38" s="202">
        <f t="shared" si="4"/>
        <v>0</v>
      </c>
      <c r="AM38" s="203"/>
      <c r="AN38" s="17"/>
      <c r="AO38" s="201"/>
    </row>
    <row r="39" spans="1:41" s="15" customFormat="1" ht="21" customHeight="1">
      <c r="A39" s="21">
        <v>33</v>
      </c>
      <c r="B39" s="30"/>
      <c r="C39" s="160"/>
      <c r="D39" s="161"/>
      <c r="E39" s="200"/>
      <c r="F39" s="200"/>
      <c r="G39" s="200"/>
      <c r="H39" s="200"/>
      <c r="I39" s="200"/>
      <c r="J39" s="200"/>
      <c r="K39" s="200"/>
      <c r="L39" s="200"/>
      <c r="M39" s="200"/>
      <c r="N39" s="200"/>
      <c r="O39" s="200"/>
      <c r="P39" s="200"/>
      <c r="Q39" s="200"/>
      <c r="R39" s="200"/>
      <c r="S39" s="200"/>
      <c r="T39" s="200"/>
      <c r="U39" s="200"/>
      <c r="V39" s="142"/>
      <c r="W39" s="142"/>
      <c r="X39" s="144"/>
      <c r="Y39" s="144"/>
      <c r="Z39" s="144"/>
      <c r="AA39" s="144"/>
      <c r="AB39" s="142"/>
      <c r="AC39" s="142"/>
      <c r="AD39" s="142"/>
      <c r="AE39" s="142"/>
      <c r="AF39" s="144"/>
      <c r="AG39" s="144"/>
      <c r="AH39" s="144"/>
      <c r="AI39" s="144"/>
      <c r="AJ39" s="11">
        <f t="shared" si="2"/>
        <v>0</v>
      </c>
      <c r="AK39" s="202">
        <f t="shared" si="3"/>
        <v>0</v>
      </c>
      <c r="AL39" s="202">
        <f t="shared" si="4"/>
        <v>0</v>
      </c>
      <c r="AM39" s="203"/>
      <c r="AN39" s="17"/>
      <c r="AO39" s="201"/>
    </row>
    <row r="40" spans="1:41" s="15" customFormat="1" ht="21" customHeight="1">
      <c r="A40" s="21">
        <v>34</v>
      </c>
      <c r="B40" s="30"/>
      <c r="C40" s="160"/>
      <c r="D40" s="161"/>
      <c r="E40" s="200"/>
      <c r="F40" s="200"/>
      <c r="G40" s="200"/>
      <c r="H40" s="200"/>
      <c r="I40" s="200"/>
      <c r="J40" s="200"/>
      <c r="K40" s="200"/>
      <c r="L40" s="200"/>
      <c r="M40" s="200"/>
      <c r="N40" s="200"/>
      <c r="O40" s="200"/>
      <c r="P40" s="200"/>
      <c r="Q40" s="200"/>
      <c r="R40" s="200"/>
      <c r="S40" s="200"/>
      <c r="T40" s="200"/>
      <c r="U40" s="200"/>
      <c r="V40" s="142"/>
      <c r="W40" s="142"/>
      <c r="X40" s="144"/>
      <c r="Y40" s="144"/>
      <c r="Z40" s="144"/>
      <c r="AA40" s="144"/>
      <c r="AB40" s="142"/>
      <c r="AC40" s="142"/>
      <c r="AD40" s="142"/>
      <c r="AE40" s="142"/>
      <c r="AF40" s="144"/>
      <c r="AG40" s="144"/>
      <c r="AH40" s="144"/>
      <c r="AI40" s="144"/>
      <c r="AJ40" s="132"/>
      <c r="AK40" s="200"/>
      <c r="AL40" s="200"/>
      <c r="AM40" s="203"/>
      <c r="AN40" s="17"/>
      <c r="AO40" s="201"/>
    </row>
    <row r="41" spans="1:41">
      <c r="A41" s="286" t="s">
        <v>10</v>
      </c>
      <c r="B41" s="287"/>
      <c r="C41" s="287"/>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8"/>
      <c r="AJ41" s="11">
        <f>SUM(AJ7:AJ40)</f>
        <v>16</v>
      </c>
      <c r="AK41" s="11">
        <f>SUM(AK7:AK40)</f>
        <v>1</v>
      </c>
      <c r="AL41" s="11">
        <f>SUM(AL7:AL40)</f>
        <v>1</v>
      </c>
    </row>
    <row r="42" spans="1:41">
      <c r="A42" s="290" t="s">
        <v>255</v>
      </c>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291"/>
      <c r="AL42" s="292"/>
    </row>
    <row r="43" spans="1:41">
      <c r="C43" s="5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row>
    <row r="44" spans="1:41">
      <c r="C44" s="5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row>
    <row r="45" spans="1:41">
      <c r="C45" s="289"/>
      <c r="D45" s="28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row>
    <row r="46" spans="1:41">
      <c r="C46" s="289"/>
      <c r="D46" s="289"/>
      <c r="E46" s="289"/>
      <c r="F46" s="289"/>
      <c r="G46" s="28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row>
    <row r="47" spans="1:41">
      <c r="C47" s="289"/>
      <c r="D47" s="289"/>
      <c r="E47" s="28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row>
    <row r="48" spans="1:41">
      <c r="C48" s="289"/>
      <c r="D48" s="28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row>
  </sheetData>
  <sortState ref="C7:D36">
    <sortCondition ref="D7:D36"/>
  </sortState>
  <mergeCells count="21">
    <mergeCell ref="A1:P1"/>
    <mergeCell ref="Q1:AL1"/>
    <mergeCell ref="A2:P2"/>
    <mergeCell ref="Q2:AL2"/>
    <mergeCell ref="A3:AL3"/>
    <mergeCell ref="AK5:AK6"/>
    <mergeCell ref="AL5:AL6"/>
    <mergeCell ref="A42:AL42"/>
    <mergeCell ref="C48:D48"/>
    <mergeCell ref="A41:AI41"/>
    <mergeCell ref="C47:E47"/>
    <mergeCell ref="C45:D45"/>
    <mergeCell ref="C46:G46"/>
    <mergeCell ref="A5:A6"/>
    <mergeCell ref="B5:B6"/>
    <mergeCell ref="C5:D6"/>
    <mergeCell ref="I4:L4"/>
    <mergeCell ref="M4:N4"/>
    <mergeCell ref="O4:Q4"/>
    <mergeCell ref="R4:T4"/>
    <mergeCell ref="AJ5:AJ6"/>
  </mergeCells>
  <conditionalFormatting sqref="E6:AI6 E7:G40 I7:AI40">
    <cfRule type="expression" dxfId="33" priority="4">
      <formula>IF(E$6="CN",1,0)</formula>
    </cfRule>
  </conditionalFormatting>
  <conditionalFormatting sqref="H7:H40">
    <cfRule type="expression" dxfId="32" priority="3">
      <formula>IF(H$6="CN",1,0)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6" id="{F949D4A7-7C4B-4C68-8A92-E2674D99AE4B}">
            <xm:f>IF(BHST21.1!E$6="CN",1,0)</xm:f>
            <x14:dxf>
              <fill>
                <patternFill>
                  <bgColor theme="8" tint="0.59996337778862885"/>
                </patternFill>
              </fill>
            </x14:dxf>
          </x14:cfRule>
          <xm:sqref>E6:AI6</xm:sqref>
        </x14:conditionalFormatting>
        <x14:conditionalFormatting xmlns:xm="http://schemas.microsoft.com/office/excel/2006/main">
          <x14:cfRule type="expression" priority="5" id="{53DB945B-91BB-421E-8C4B-5B7CD1537463}">
            <xm:f>IF(BHST21.1!E$6="CN",1,0)</xm:f>
            <x14:dxf>
              <fill>
                <patternFill>
                  <bgColor theme="8" tint="0.79998168889431442"/>
                </patternFill>
              </fill>
            </x14:dxf>
          </x14:cfRule>
          <xm:sqref>E6:AI6</xm:sqref>
        </x14:conditionalFormatting>
      </x14:conditionalFormatting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7"/>
  <sheetViews>
    <sheetView topLeftCell="A28" workbookViewId="0">
      <selection activeCell="R16" sqref="R16"/>
    </sheetView>
  </sheetViews>
  <sheetFormatPr defaultColWidth="9.33203125" defaultRowHeight="18"/>
  <cols>
    <col min="1" max="1" width="6.83203125" style="14" customWidth="1"/>
    <col min="2" max="2" width="18.5" style="14" bestFit="1" customWidth="1"/>
    <col min="3" max="3" width="23" style="14" customWidth="1"/>
    <col min="4" max="4" width="10.6640625" style="14" customWidth="1"/>
    <col min="5" max="35" width="4" style="14" customWidth="1"/>
    <col min="36" max="38" width="6.33203125" style="14" customWidth="1"/>
    <col min="39" max="39" width="10.83203125" style="14" customWidth="1"/>
    <col min="40" max="40" width="12.1640625" style="14" customWidth="1"/>
    <col min="41" max="41" width="10.83203125" style="14" customWidth="1"/>
    <col min="42" max="16384" width="9.33203125" style="14"/>
  </cols>
  <sheetData>
    <row r="1" spans="1:41" ht="21" customHeight="1">
      <c r="A1" s="293" t="s">
        <v>0</v>
      </c>
      <c r="B1" s="293"/>
      <c r="C1" s="293"/>
      <c r="D1" s="293"/>
      <c r="E1" s="293"/>
      <c r="F1" s="293"/>
      <c r="G1" s="293"/>
      <c r="H1" s="293"/>
      <c r="I1" s="293"/>
      <c r="J1" s="293"/>
      <c r="K1" s="293"/>
      <c r="L1" s="293"/>
      <c r="M1" s="293"/>
      <c r="N1" s="293"/>
      <c r="O1" s="293"/>
      <c r="P1" s="293"/>
      <c r="Q1" s="294" t="s">
        <v>1</v>
      </c>
      <c r="R1" s="294"/>
      <c r="S1" s="294"/>
      <c r="T1" s="294"/>
      <c r="U1" s="294"/>
      <c r="V1" s="294"/>
      <c r="W1" s="294"/>
      <c r="X1" s="294"/>
      <c r="Y1" s="294"/>
      <c r="Z1" s="294"/>
      <c r="AA1" s="294"/>
      <c r="AB1" s="294"/>
      <c r="AC1" s="294"/>
      <c r="AD1" s="294"/>
      <c r="AE1" s="294"/>
      <c r="AF1" s="294"/>
      <c r="AG1" s="294"/>
      <c r="AH1" s="294"/>
      <c r="AI1" s="294"/>
      <c r="AJ1" s="294"/>
      <c r="AK1" s="294"/>
      <c r="AL1" s="294"/>
    </row>
    <row r="2" spans="1:41" ht="21" customHeight="1">
      <c r="A2" s="294" t="s">
        <v>131</v>
      </c>
      <c r="B2" s="294"/>
      <c r="C2" s="294"/>
      <c r="D2" s="294"/>
      <c r="E2" s="294"/>
      <c r="F2" s="294"/>
      <c r="G2" s="294"/>
      <c r="H2" s="294"/>
      <c r="I2" s="294"/>
      <c r="J2" s="294"/>
      <c r="K2" s="294"/>
      <c r="L2" s="294"/>
      <c r="M2" s="294"/>
      <c r="N2" s="294"/>
      <c r="O2" s="294"/>
      <c r="P2" s="294"/>
      <c r="Q2" s="294" t="s">
        <v>2</v>
      </c>
      <c r="R2" s="294"/>
      <c r="S2" s="294"/>
      <c r="T2" s="294"/>
      <c r="U2" s="294"/>
      <c r="V2" s="294"/>
      <c r="W2" s="294"/>
      <c r="X2" s="294"/>
      <c r="Y2" s="294"/>
      <c r="Z2" s="294"/>
      <c r="AA2" s="294"/>
      <c r="AB2" s="294"/>
      <c r="AC2" s="294"/>
      <c r="AD2" s="294"/>
      <c r="AE2" s="294"/>
      <c r="AF2" s="294"/>
      <c r="AG2" s="294"/>
      <c r="AH2" s="294"/>
      <c r="AI2" s="294"/>
      <c r="AJ2" s="294"/>
      <c r="AK2" s="294"/>
      <c r="AL2" s="294"/>
    </row>
    <row r="3" spans="1:41" ht="35.25" customHeight="1">
      <c r="A3" s="295" t="s">
        <v>741</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row>
    <row r="4" spans="1:41" ht="31.5" customHeight="1">
      <c r="B4" s="106"/>
      <c r="C4" s="106"/>
      <c r="D4" s="106"/>
      <c r="E4" s="106" t="s">
        <v>171</v>
      </c>
      <c r="F4" s="106" t="s">
        <v>171</v>
      </c>
      <c r="G4" s="106"/>
      <c r="H4" s="106"/>
      <c r="I4" s="296" t="s">
        <v>251</v>
      </c>
      <c r="J4" s="296"/>
      <c r="K4" s="296"/>
      <c r="L4" s="296"/>
      <c r="M4" s="296">
        <v>10</v>
      </c>
      <c r="N4" s="296"/>
      <c r="O4" s="296" t="s">
        <v>252</v>
      </c>
      <c r="P4" s="296"/>
      <c r="Q4" s="296"/>
      <c r="R4" s="296">
        <v>2021</v>
      </c>
      <c r="S4" s="296"/>
      <c r="T4" s="296"/>
      <c r="U4" s="106"/>
      <c r="V4" s="106"/>
      <c r="W4" s="106"/>
      <c r="X4" s="106"/>
      <c r="Y4" s="106"/>
      <c r="Z4" s="106"/>
      <c r="AA4" s="106"/>
      <c r="AB4" s="106"/>
      <c r="AC4" s="106"/>
      <c r="AD4" s="106"/>
      <c r="AE4" s="106"/>
      <c r="AF4" s="106"/>
      <c r="AG4" s="106"/>
      <c r="AH4" s="106"/>
      <c r="AI4" s="106"/>
      <c r="AJ4" s="106"/>
      <c r="AK4" s="106"/>
      <c r="AL4" s="106"/>
    </row>
    <row r="5" spans="1:41" s="15" customFormat="1" ht="21" customHeight="1">
      <c r="A5" s="308" t="s">
        <v>3</v>
      </c>
      <c r="B5" s="308" t="s">
        <v>4</v>
      </c>
      <c r="C5" s="310" t="s">
        <v>5</v>
      </c>
      <c r="D5" s="311"/>
      <c r="E5" s="107">
        <f>DATE(R4,M4,1)</f>
        <v>44470</v>
      </c>
      <c r="F5" s="107">
        <f>E5+1</f>
        <v>44471</v>
      </c>
      <c r="G5" s="107">
        <f t="shared" ref="G5:AI5" si="0">F5+1</f>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06" t="s">
        <v>6</v>
      </c>
      <c r="AK5" s="306" t="s">
        <v>7</v>
      </c>
      <c r="AL5" s="306" t="s">
        <v>8</v>
      </c>
    </row>
    <row r="6" spans="1:41" s="15" customFormat="1" ht="21" customHeight="1">
      <c r="A6" s="309"/>
      <c r="B6" s="309"/>
      <c r="C6" s="312"/>
      <c r="D6" s="313"/>
      <c r="E6" s="108">
        <f>IF(WEEKDAY(E5)=1,"CN",WEEKDAY(E5))</f>
        <v>6</v>
      </c>
      <c r="F6" s="108">
        <f t="shared" ref="F6:AI6" si="1">IF(WEEKDAY(F5)=1,"CN",WEEKDAY(F5))</f>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07"/>
      <c r="AK6" s="307"/>
      <c r="AL6" s="307"/>
    </row>
    <row r="7" spans="1:41" s="15" customFormat="1" ht="21" customHeight="1">
      <c r="A7" s="21">
        <v>1</v>
      </c>
      <c r="B7" s="30"/>
      <c r="C7" s="162" t="s">
        <v>742</v>
      </c>
      <c r="D7" s="167" t="s">
        <v>30</v>
      </c>
      <c r="E7" s="151"/>
      <c r="F7" s="151"/>
      <c r="G7" s="151"/>
      <c r="H7" s="152"/>
      <c r="I7" s="151"/>
      <c r="J7" s="151"/>
      <c r="K7" s="151"/>
      <c r="L7" s="151"/>
      <c r="M7" s="151"/>
      <c r="N7" s="151"/>
      <c r="O7" s="151"/>
      <c r="P7" s="151"/>
      <c r="Q7" s="151"/>
      <c r="R7" s="151"/>
      <c r="S7" s="151"/>
      <c r="T7" s="151"/>
      <c r="U7" s="151"/>
      <c r="V7" s="29"/>
      <c r="W7" s="29"/>
      <c r="X7" s="3"/>
      <c r="Y7" s="3"/>
      <c r="Z7" s="3"/>
      <c r="AA7" s="3"/>
      <c r="AB7" s="29"/>
      <c r="AC7" s="29"/>
      <c r="AD7" s="29"/>
      <c r="AE7" s="29"/>
      <c r="AF7" s="3"/>
      <c r="AG7" s="3"/>
      <c r="AH7" s="3"/>
      <c r="AI7" s="3"/>
      <c r="AJ7" s="11">
        <f>COUNTIF(E7:AI7,"K")+2*COUNTIF(E7:AI7,"2K")+COUNTIF(E7:AI7,"TK")+COUNTIF(E7:AI7,"KT")+COUNTIF(E7:AI7,"PK")+COUNTIF(E7:AI7,"KP")+2*COUNTIF(E7:AI7,"K2")</f>
        <v>0</v>
      </c>
      <c r="AK7" s="151">
        <f>COUNTIF(F7:AJ7,"P")+2*COUNTIF(F7:AJ7,"2P")+COUNTIF(F7:AJ7,"TP")+COUNTIF(F7:AJ7,"PT")+COUNTIF(F7:AJ7,"PK")+COUNTIF(F7:AJ7,"KP")+2*COUNTIF(F7:AJ7,"P2")</f>
        <v>0</v>
      </c>
      <c r="AL7" s="151">
        <f>COUNTIF(E7:AI7,"T")+2*COUNTIF(E7:AI7,"2T")+2*COUNTIF(E7:AI7,"T2")+COUNTIF(E7:AI7,"PT")+COUNTIF(E7:AI7,"TP")+COUNTIF(E7:AI7,"TK")+COUNTIF(E7:AI7,"KT")</f>
        <v>0</v>
      </c>
      <c r="AM7" s="16"/>
      <c r="AN7" s="17"/>
      <c r="AO7" s="150"/>
    </row>
    <row r="8" spans="1:41" s="15" customFormat="1" ht="21" customHeight="1">
      <c r="A8" s="21">
        <v>2</v>
      </c>
      <c r="B8" s="30"/>
      <c r="C8" s="162" t="s">
        <v>743</v>
      </c>
      <c r="D8" s="167" t="s">
        <v>30</v>
      </c>
      <c r="E8" s="200"/>
      <c r="F8" s="200"/>
      <c r="G8" s="200"/>
      <c r="H8" s="200"/>
      <c r="I8" s="200"/>
      <c r="J8" s="200"/>
      <c r="K8" s="200"/>
      <c r="L8" s="200"/>
      <c r="M8" s="200"/>
      <c r="N8" s="200"/>
      <c r="O8" s="200"/>
      <c r="P8" s="200"/>
      <c r="Q8" s="200"/>
      <c r="R8" s="200"/>
      <c r="S8" s="200"/>
      <c r="T8" s="200"/>
      <c r="U8" s="200"/>
      <c r="V8" s="142"/>
      <c r="W8" s="142"/>
      <c r="X8" s="144"/>
      <c r="Y8" s="144"/>
      <c r="Z8" s="144"/>
      <c r="AA8" s="144"/>
      <c r="AB8" s="142"/>
      <c r="AC8" s="142"/>
      <c r="AD8" s="142"/>
      <c r="AE8" s="142"/>
      <c r="AF8" s="144"/>
      <c r="AG8" s="144"/>
      <c r="AH8" s="144"/>
      <c r="AI8" s="144"/>
      <c r="AJ8" s="11">
        <f t="shared" ref="AJ8:AJ39" si="2">COUNTIF(E8:AI8,"K")+2*COUNTIF(E8:AI8,"2K")+COUNTIF(E8:AI8,"TK")+COUNTIF(E8:AI8,"KT")+COUNTIF(E8:AI8,"PK")+COUNTIF(E8:AI8,"KP")+2*COUNTIF(E8:AI8,"K2")</f>
        <v>0</v>
      </c>
      <c r="AK8" s="202">
        <f t="shared" ref="AK8:AK39" si="3">COUNTIF(F8:AJ8,"P")+2*COUNTIF(F8:AJ8,"2P")+COUNTIF(F8:AJ8,"TP")+COUNTIF(F8:AJ8,"PT")+COUNTIF(F8:AJ8,"PK")+COUNTIF(F8:AJ8,"KP")+2*COUNTIF(F8:AJ8,"P2")</f>
        <v>0</v>
      </c>
      <c r="AL8" s="202">
        <f t="shared" ref="AL8:AL39" si="4">COUNTIF(E8:AI8,"T")+2*COUNTIF(E8:AI8,"2T")+2*COUNTIF(E8:AI8,"T2")+COUNTIF(E8:AI8,"PT")+COUNTIF(E8:AI8,"TP")+COUNTIF(E8:AI8,"TK")+COUNTIF(E8:AI8,"KT")</f>
        <v>0</v>
      </c>
      <c r="AM8" s="203"/>
      <c r="AN8" s="17"/>
      <c r="AO8" s="201"/>
    </row>
    <row r="9" spans="1:41" s="15" customFormat="1" ht="21" customHeight="1">
      <c r="A9" s="21">
        <v>3</v>
      </c>
      <c r="B9" s="30"/>
      <c r="C9" s="162" t="s">
        <v>744</v>
      </c>
      <c r="D9" s="167" t="s">
        <v>31</v>
      </c>
      <c r="E9" s="200"/>
      <c r="F9" s="200"/>
      <c r="G9" s="200"/>
      <c r="H9" s="200"/>
      <c r="I9" s="200"/>
      <c r="J9" s="200"/>
      <c r="K9" s="200"/>
      <c r="L9" s="200"/>
      <c r="M9" s="200"/>
      <c r="N9" s="200"/>
      <c r="O9" s="200"/>
      <c r="P9" s="200"/>
      <c r="Q9" s="200"/>
      <c r="R9" s="200"/>
      <c r="S9" s="200"/>
      <c r="T9" s="200"/>
      <c r="U9" s="200"/>
      <c r="V9" s="142"/>
      <c r="W9" s="142"/>
      <c r="X9" s="144"/>
      <c r="Y9" s="144"/>
      <c r="Z9" s="144"/>
      <c r="AA9" s="144"/>
      <c r="AB9" s="142"/>
      <c r="AC9" s="142"/>
      <c r="AD9" s="142"/>
      <c r="AE9" s="142"/>
      <c r="AF9" s="144"/>
      <c r="AG9" s="144"/>
      <c r="AH9" s="144"/>
      <c r="AI9" s="144"/>
      <c r="AJ9" s="11">
        <f t="shared" si="2"/>
        <v>0</v>
      </c>
      <c r="AK9" s="202">
        <f t="shared" si="3"/>
        <v>0</v>
      </c>
      <c r="AL9" s="202">
        <f t="shared" si="4"/>
        <v>0</v>
      </c>
      <c r="AM9" s="203"/>
      <c r="AN9" s="17"/>
      <c r="AO9" s="201"/>
    </row>
    <row r="10" spans="1:41" s="15" customFormat="1" ht="21" customHeight="1">
      <c r="A10" s="21">
        <v>4</v>
      </c>
      <c r="B10" s="30"/>
      <c r="C10" s="162" t="s">
        <v>386</v>
      </c>
      <c r="D10" s="167" t="s">
        <v>40</v>
      </c>
      <c r="E10" s="200"/>
      <c r="F10" s="200"/>
      <c r="G10" s="200"/>
      <c r="H10" s="200"/>
      <c r="I10" s="200"/>
      <c r="J10" s="200"/>
      <c r="K10" s="200"/>
      <c r="L10" s="200"/>
      <c r="M10" s="200"/>
      <c r="N10" s="200"/>
      <c r="O10" s="200"/>
      <c r="P10" s="200"/>
      <c r="Q10" s="200"/>
      <c r="R10" s="200" t="s">
        <v>6</v>
      </c>
      <c r="S10" s="200"/>
      <c r="T10" s="200"/>
      <c r="U10" s="200"/>
      <c r="V10" s="142"/>
      <c r="W10" s="142"/>
      <c r="X10" s="144"/>
      <c r="Y10" s="144"/>
      <c r="Z10" s="144"/>
      <c r="AA10" s="144"/>
      <c r="AB10" s="142"/>
      <c r="AC10" s="142"/>
      <c r="AD10" s="142"/>
      <c r="AE10" s="142"/>
      <c r="AF10" s="144"/>
      <c r="AG10" s="144"/>
      <c r="AH10" s="144"/>
      <c r="AI10" s="144"/>
      <c r="AJ10" s="11">
        <f t="shared" si="2"/>
        <v>1</v>
      </c>
      <c r="AK10" s="202">
        <f t="shared" si="3"/>
        <v>0</v>
      </c>
      <c r="AL10" s="202">
        <f t="shared" si="4"/>
        <v>0</v>
      </c>
      <c r="AM10" s="203"/>
      <c r="AN10" s="17"/>
      <c r="AO10" s="201"/>
    </row>
    <row r="11" spans="1:41" s="15" customFormat="1" ht="21" customHeight="1">
      <c r="A11" s="21">
        <v>5</v>
      </c>
      <c r="B11" s="30"/>
      <c r="C11" s="162" t="s">
        <v>139</v>
      </c>
      <c r="D11" s="167" t="s">
        <v>41</v>
      </c>
      <c r="E11" s="200"/>
      <c r="F11" s="200"/>
      <c r="G11" s="200"/>
      <c r="H11" s="200"/>
      <c r="I11" s="200"/>
      <c r="J11" s="200"/>
      <c r="K11" s="200"/>
      <c r="L11" s="200"/>
      <c r="M11" s="200"/>
      <c r="N11" s="200"/>
      <c r="O11" s="200"/>
      <c r="P11" s="200"/>
      <c r="Q11" s="200"/>
      <c r="R11" s="200"/>
      <c r="S11" s="200"/>
      <c r="T11" s="200"/>
      <c r="U11" s="200"/>
      <c r="V11" s="142"/>
      <c r="W11" s="142"/>
      <c r="X11" s="144"/>
      <c r="Y11" s="144"/>
      <c r="Z11" s="144"/>
      <c r="AA11" s="144"/>
      <c r="AB11" s="142"/>
      <c r="AC11" s="142"/>
      <c r="AD11" s="142"/>
      <c r="AE11" s="142"/>
      <c r="AF11" s="144"/>
      <c r="AG11" s="144"/>
      <c r="AH11" s="144"/>
      <c r="AI11" s="144"/>
      <c r="AJ11" s="11">
        <f t="shared" si="2"/>
        <v>0</v>
      </c>
      <c r="AK11" s="202">
        <f t="shared" si="3"/>
        <v>0</v>
      </c>
      <c r="AL11" s="202">
        <f t="shared" si="4"/>
        <v>0</v>
      </c>
      <c r="AM11" s="203"/>
      <c r="AN11" s="17"/>
      <c r="AO11" s="201"/>
    </row>
    <row r="12" spans="1:41" s="15" customFormat="1" ht="21" customHeight="1">
      <c r="A12" s="21">
        <v>6</v>
      </c>
      <c r="B12" s="30"/>
      <c r="C12" s="162" t="s">
        <v>745</v>
      </c>
      <c r="D12" s="167" t="s">
        <v>556</v>
      </c>
      <c r="E12" s="200"/>
      <c r="F12" s="200"/>
      <c r="G12" s="200"/>
      <c r="H12" s="200"/>
      <c r="I12" s="200"/>
      <c r="J12" s="200"/>
      <c r="K12" s="200"/>
      <c r="L12" s="200"/>
      <c r="M12" s="200"/>
      <c r="N12" s="200"/>
      <c r="O12" s="200"/>
      <c r="P12" s="200"/>
      <c r="Q12" s="200"/>
      <c r="R12" s="200"/>
      <c r="S12" s="200"/>
      <c r="T12" s="200"/>
      <c r="U12" s="200"/>
      <c r="V12" s="142"/>
      <c r="W12" s="142"/>
      <c r="X12" s="144"/>
      <c r="Y12" s="144"/>
      <c r="Z12" s="144"/>
      <c r="AA12" s="144"/>
      <c r="AB12" s="142"/>
      <c r="AC12" s="142"/>
      <c r="AD12" s="142"/>
      <c r="AE12" s="142"/>
      <c r="AF12" s="144"/>
      <c r="AG12" s="144"/>
      <c r="AH12" s="144"/>
      <c r="AI12" s="144"/>
      <c r="AJ12" s="11">
        <f t="shared" si="2"/>
        <v>0</v>
      </c>
      <c r="AK12" s="202">
        <f t="shared" si="3"/>
        <v>0</v>
      </c>
      <c r="AL12" s="202">
        <f t="shared" si="4"/>
        <v>0</v>
      </c>
      <c r="AM12" s="203"/>
      <c r="AN12" s="17"/>
      <c r="AO12" s="201"/>
    </row>
    <row r="13" spans="1:41" s="15" customFormat="1" ht="21" customHeight="1">
      <c r="A13" s="21">
        <v>7</v>
      </c>
      <c r="B13" s="30"/>
      <c r="C13" s="162" t="s">
        <v>746</v>
      </c>
      <c r="D13" s="167" t="s">
        <v>23</v>
      </c>
      <c r="E13" s="200"/>
      <c r="F13" s="200"/>
      <c r="G13" s="200"/>
      <c r="H13" s="200"/>
      <c r="I13" s="200"/>
      <c r="J13" s="200"/>
      <c r="K13" s="200"/>
      <c r="L13" s="200"/>
      <c r="M13" s="200"/>
      <c r="N13" s="200"/>
      <c r="O13" s="200"/>
      <c r="P13" s="200"/>
      <c r="Q13" s="200"/>
      <c r="R13" s="200"/>
      <c r="S13" s="200"/>
      <c r="T13" s="200"/>
      <c r="U13" s="200"/>
      <c r="V13" s="142"/>
      <c r="W13" s="142"/>
      <c r="X13" s="144"/>
      <c r="Y13" s="144"/>
      <c r="Z13" s="144"/>
      <c r="AA13" s="144"/>
      <c r="AB13" s="142"/>
      <c r="AC13" s="142"/>
      <c r="AD13" s="142"/>
      <c r="AE13" s="142"/>
      <c r="AF13" s="144"/>
      <c r="AG13" s="144"/>
      <c r="AH13" s="144"/>
      <c r="AI13" s="144"/>
      <c r="AJ13" s="11">
        <f t="shared" si="2"/>
        <v>0</v>
      </c>
      <c r="AK13" s="202">
        <f t="shared" si="3"/>
        <v>0</v>
      </c>
      <c r="AL13" s="202">
        <f t="shared" si="4"/>
        <v>0</v>
      </c>
      <c r="AM13" s="203"/>
      <c r="AN13" s="17"/>
      <c r="AO13" s="201"/>
    </row>
    <row r="14" spans="1:41" s="15" customFormat="1" ht="21" customHeight="1">
      <c r="A14" s="21">
        <v>8</v>
      </c>
      <c r="B14" s="30"/>
      <c r="C14" s="162" t="s">
        <v>13</v>
      </c>
      <c r="D14" s="167" t="s">
        <v>32</v>
      </c>
      <c r="E14" s="200"/>
      <c r="F14" s="200"/>
      <c r="G14" s="200"/>
      <c r="H14" s="200"/>
      <c r="I14" s="200"/>
      <c r="J14" s="200"/>
      <c r="K14" s="200"/>
      <c r="L14" s="200"/>
      <c r="M14" s="200"/>
      <c r="N14" s="200"/>
      <c r="O14" s="200"/>
      <c r="P14" s="200"/>
      <c r="Q14" s="200"/>
      <c r="R14" s="200"/>
      <c r="S14" s="200"/>
      <c r="T14" s="200"/>
      <c r="U14" s="200"/>
      <c r="V14" s="142"/>
      <c r="W14" s="142"/>
      <c r="X14" s="144"/>
      <c r="Y14" s="144"/>
      <c r="Z14" s="144"/>
      <c r="AA14" s="144"/>
      <c r="AB14" s="142"/>
      <c r="AC14" s="142"/>
      <c r="AD14" s="142"/>
      <c r="AE14" s="142"/>
      <c r="AF14" s="144"/>
      <c r="AG14" s="144"/>
      <c r="AH14" s="144"/>
      <c r="AI14" s="144"/>
      <c r="AJ14" s="11">
        <f t="shared" si="2"/>
        <v>0</v>
      </c>
      <c r="AK14" s="202">
        <f t="shared" si="3"/>
        <v>0</v>
      </c>
      <c r="AL14" s="202">
        <f t="shared" si="4"/>
        <v>0</v>
      </c>
      <c r="AM14" s="203"/>
      <c r="AN14" s="17"/>
      <c r="AO14" s="201"/>
    </row>
    <row r="15" spans="1:41" s="15" customFormat="1" ht="21" customHeight="1">
      <c r="A15" s="21">
        <v>9</v>
      </c>
      <c r="B15" s="30"/>
      <c r="C15" s="162" t="s">
        <v>762</v>
      </c>
      <c r="D15" s="167" t="s">
        <v>32</v>
      </c>
      <c r="E15" s="200"/>
      <c r="F15" s="200"/>
      <c r="G15" s="200"/>
      <c r="H15" s="200"/>
      <c r="I15" s="200"/>
      <c r="J15" s="200"/>
      <c r="K15" s="200"/>
      <c r="L15" s="200"/>
      <c r="M15" s="200"/>
      <c r="N15" s="200"/>
      <c r="O15" s="200"/>
      <c r="P15" s="200"/>
      <c r="Q15" s="200"/>
      <c r="R15" s="200"/>
      <c r="S15" s="200"/>
      <c r="T15" s="200"/>
      <c r="U15" s="200"/>
      <c r="V15" s="142"/>
      <c r="W15" s="142"/>
      <c r="X15" s="144"/>
      <c r="Y15" s="144"/>
      <c r="Z15" s="144"/>
      <c r="AA15" s="144"/>
      <c r="AB15" s="142"/>
      <c r="AC15" s="142"/>
      <c r="AD15" s="142"/>
      <c r="AE15" s="142"/>
      <c r="AF15" s="144"/>
      <c r="AG15" s="144"/>
      <c r="AH15" s="144"/>
      <c r="AI15" s="144"/>
      <c r="AJ15" s="11">
        <f t="shared" si="2"/>
        <v>0</v>
      </c>
      <c r="AK15" s="202">
        <f t="shared" si="3"/>
        <v>0</v>
      </c>
      <c r="AL15" s="202">
        <f t="shared" si="4"/>
        <v>0</v>
      </c>
      <c r="AM15" s="203"/>
      <c r="AN15" s="17"/>
      <c r="AO15" s="201"/>
    </row>
    <row r="16" spans="1:41" s="15" customFormat="1" ht="21" customHeight="1">
      <c r="A16" s="21">
        <v>10</v>
      </c>
      <c r="B16" s="30"/>
      <c r="C16" s="162" t="s">
        <v>747</v>
      </c>
      <c r="D16" s="167" t="s">
        <v>74</v>
      </c>
      <c r="E16" s="200"/>
      <c r="F16" s="200"/>
      <c r="G16" s="200"/>
      <c r="H16" s="200"/>
      <c r="I16" s="200"/>
      <c r="J16" s="200"/>
      <c r="K16" s="200"/>
      <c r="L16" s="200"/>
      <c r="M16" s="200"/>
      <c r="N16" s="200"/>
      <c r="O16" s="200"/>
      <c r="P16" s="200"/>
      <c r="Q16" s="200"/>
      <c r="R16" s="200"/>
      <c r="S16" s="200"/>
      <c r="T16" s="200"/>
      <c r="U16" s="200"/>
      <c r="V16" s="142"/>
      <c r="W16" s="142"/>
      <c r="X16" s="144"/>
      <c r="Y16" s="144"/>
      <c r="Z16" s="144"/>
      <c r="AA16" s="144"/>
      <c r="AB16" s="142"/>
      <c r="AC16" s="142"/>
      <c r="AD16" s="142"/>
      <c r="AE16" s="142"/>
      <c r="AF16" s="144"/>
      <c r="AG16" s="144"/>
      <c r="AH16" s="144"/>
      <c r="AI16" s="144"/>
      <c r="AJ16" s="11">
        <f t="shared" si="2"/>
        <v>0</v>
      </c>
      <c r="AK16" s="202">
        <f t="shared" si="3"/>
        <v>0</v>
      </c>
      <c r="AL16" s="202">
        <f t="shared" si="4"/>
        <v>0</v>
      </c>
      <c r="AM16" s="203"/>
      <c r="AN16" s="17"/>
      <c r="AO16" s="201"/>
    </row>
    <row r="17" spans="1:41" s="15" customFormat="1" ht="21" customHeight="1">
      <c r="A17" s="21">
        <v>11</v>
      </c>
      <c r="B17" s="30"/>
      <c r="C17" s="162" t="s">
        <v>748</v>
      </c>
      <c r="D17" s="167" t="s">
        <v>100</v>
      </c>
      <c r="E17" s="200"/>
      <c r="F17" s="200"/>
      <c r="G17" s="200"/>
      <c r="H17" s="200"/>
      <c r="I17" s="200"/>
      <c r="J17" s="200"/>
      <c r="K17" s="200"/>
      <c r="L17" s="200"/>
      <c r="M17" s="200"/>
      <c r="N17" s="200"/>
      <c r="O17" s="200"/>
      <c r="P17" s="200"/>
      <c r="Q17" s="200"/>
      <c r="R17" s="200"/>
      <c r="S17" s="200"/>
      <c r="T17" s="200"/>
      <c r="U17" s="200"/>
      <c r="V17" s="142"/>
      <c r="W17" s="142"/>
      <c r="X17" s="144"/>
      <c r="Y17" s="144"/>
      <c r="Z17" s="144"/>
      <c r="AA17" s="144"/>
      <c r="AB17" s="142"/>
      <c r="AC17" s="142"/>
      <c r="AD17" s="142"/>
      <c r="AE17" s="142"/>
      <c r="AF17" s="144"/>
      <c r="AG17" s="144"/>
      <c r="AH17" s="144"/>
      <c r="AI17" s="144"/>
      <c r="AJ17" s="11">
        <f t="shared" si="2"/>
        <v>0</v>
      </c>
      <c r="AK17" s="202">
        <f t="shared" si="3"/>
        <v>0</v>
      </c>
      <c r="AL17" s="202">
        <f t="shared" si="4"/>
        <v>0</v>
      </c>
      <c r="AM17" s="203"/>
      <c r="AN17" s="17"/>
      <c r="AO17" s="201"/>
    </row>
    <row r="18" spans="1:41" s="15" customFormat="1" ht="21" customHeight="1">
      <c r="A18" s="21">
        <v>12</v>
      </c>
      <c r="B18" s="30"/>
      <c r="C18" s="162" t="s">
        <v>749</v>
      </c>
      <c r="D18" s="167" t="s">
        <v>50</v>
      </c>
      <c r="E18" s="200"/>
      <c r="F18" s="200"/>
      <c r="G18" s="200"/>
      <c r="H18" s="200"/>
      <c r="I18" s="200"/>
      <c r="J18" s="200"/>
      <c r="K18" s="200"/>
      <c r="L18" s="200"/>
      <c r="M18" s="200"/>
      <c r="N18" s="200"/>
      <c r="O18" s="200"/>
      <c r="P18" s="200"/>
      <c r="Q18" s="200"/>
      <c r="R18" s="200"/>
      <c r="S18" s="200"/>
      <c r="T18" s="200"/>
      <c r="U18" s="200"/>
      <c r="V18" s="142"/>
      <c r="W18" s="142"/>
      <c r="X18" s="144"/>
      <c r="Y18" s="144"/>
      <c r="Z18" s="144"/>
      <c r="AA18" s="144"/>
      <c r="AB18" s="142"/>
      <c r="AC18" s="142"/>
      <c r="AD18" s="142"/>
      <c r="AE18" s="142"/>
      <c r="AF18" s="144"/>
      <c r="AG18" s="144"/>
      <c r="AH18" s="144"/>
      <c r="AI18" s="144"/>
      <c r="AJ18" s="11">
        <f t="shared" si="2"/>
        <v>0</v>
      </c>
      <c r="AK18" s="202">
        <f t="shared" si="3"/>
        <v>0</v>
      </c>
      <c r="AL18" s="202">
        <f t="shared" si="4"/>
        <v>0</v>
      </c>
      <c r="AM18" s="203"/>
      <c r="AN18" s="17"/>
      <c r="AO18" s="201"/>
    </row>
    <row r="19" spans="1:41" s="15" customFormat="1" ht="21" customHeight="1">
      <c r="A19" s="21">
        <v>13</v>
      </c>
      <c r="B19" s="30"/>
      <c r="C19" s="162" t="s">
        <v>750</v>
      </c>
      <c r="D19" s="167" t="s">
        <v>75</v>
      </c>
      <c r="E19" s="200"/>
      <c r="F19" s="200"/>
      <c r="G19" s="200"/>
      <c r="H19" s="200"/>
      <c r="I19" s="200"/>
      <c r="J19" s="200"/>
      <c r="K19" s="200"/>
      <c r="L19" s="200"/>
      <c r="M19" s="200"/>
      <c r="N19" s="200"/>
      <c r="O19" s="200"/>
      <c r="P19" s="200"/>
      <c r="Q19" s="200"/>
      <c r="R19" s="200"/>
      <c r="S19" s="200"/>
      <c r="T19" s="200"/>
      <c r="U19" s="200"/>
      <c r="V19" s="142"/>
      <c r="W19" s="142"/>
      <c r="X19" s="144"/>
      <c r="Y19" s="144"/>
      <c r="Z19" s="144"/>
      <c r="AA19" s="144"/>
      <c r="AB19" s="142"/>
      <c r="AC19" s="142"/>
      <c r="AD19" s="142"/>
      <c r="AE19" s="142"/>
      <c r="AF19" s="144"/>
      <c r="AG19" s="144"/>
      <c r="AH19" s="144"/>
      <c r="AI19" s="144"/>
      <c r="AJ19" s="11">
        <f t="shared" si="2"/>
        <v>0</v>
      </c>
      <c r="AK19" s="202">
        <f t="shared" si="3"/>
        <v>0</v>
      </c>
      <c r="AL19" s="202">
        <f t="shared" si="4"/>
        <v>0</v>
      </c>
      <c r="AM19" s="203"/>
      <c r="AN19" s="17"/>
      <c r="AO19" s="201"/>
    </row>
    <row r="20" spans="1:41" s="15" customFormat="1" ht="21" customHeight="1">
      <c r="A20" s="21">
        <v>14</v>
      </c>
      <c r="B20" s="30"/>
      <c r="C20" s="162" t="s">
        <v>735</v>
      </c>
      <c r="D20" s="167" t="s">
        <v>42</v>
      </c>
      <c r="E20" s="200"/>
      <c r="F20" s="200"/>
      <c r="G20" s="200"/>
      <c r="H20" s="200"/>
      <c r="I20" s="200"/>
      <c r="J20" s="200"/>
      <c r="K20" s="200"/>
      <c r="L20" s="200"/>
      <c r="M20" s="200"/>
      <c r="N20" s="200"/>
      <c r="O20" s="200"/>
      <c r="P20" s="200"/>
      <c r="Q20" s="200"/>
      <c r="R20" s="200"/>
      <c r="S20" s="200"/>
      <c r="T20" s="200"/>
      <c r="U20" s="200"/>
      <c r="V20" s="142"/>
      <c r="W20" s="142"/>
      <c r="X20" s="144"/>
      <c r="Y20" s="144"/>
      <c r="Z20" s="144"/>
      <c r="AA20" s="144"/>
      <c r="AB20" s="142"/>
      <c r="AC20" s="142"/>
      <c r="AD20" s="142"/>
      <c r="AE20" s="142"/>
      <c r="AF20" s="144"/>
      <c r="AG20" s="144"/>
      <c r="AH20" s="144"/>
      <c r="AI20" s="144"/>
      <c r="AJ20" s="11">
        <f t="shared" si="2"/>
        <v>0</v>
      </c>
      <c r="AK20" s="202">
        <f t="shared" si="3"/>
        <v>0</v>
      </c>
      <c r="AL20" s="202">
        <f t="shared" si="4"/>
        <v>0</v>
      </c>
      <c r="AM20" s="203"/>
      <c r="AN20" s="17"/>
      <c r="AO20" s="201"/>
    </row>
    <row r="21" spans="1:41" s="15" customFormat="1" ht="21" customHeight="1">
      <c r="A21" s="21">
        <v>15</v>
      </c>
      <c r="B21" s="30"/>
      <c r="C21" s="162" t="s">
        <v>751</v>
      </c>
      <c r="D21" s="167" t="s">
        <v>43</v>
      </c>
      <c r="E21" s="200"/>
      <c r="F21" s="200"/>
      <c r="G21" s="200"/>
      <c r="H21" s="200"/>
      <c r="I21" s="200"/>
      <c r="J21" s="200"/>
      <c r="K21" s="200"/>
      <c r="L21" s="200"/>
      <c r="M21" s="200"/>
      <c r="N21" s="200"/>
      <c r="O21" s="200"/>
      <c r="P21" s="200" t="s">
        <v>6</v>
      </c>
      <c r="Q21" s="200"/>
      <c r="R21" s="200" t="s">
        <v>6</v>
      </c>
      <c r="S21" s="200"/>
      <c r="T21" s="200"/>
      <c r="U21" s="200"/>
      <c r="V21" s="142"/>
      <c r="W21" s="142"/>
      <c r="X21" s="144"/>
      <c r="Y21" s="144"/>
      <c r="Z21" s="144"/>
      <c r="AA21" s="144"/>
      <c r="AB21" s="142"/>
      <c r="AC21" s="142"/>
      <c r="AD21" s="142"/>
      <c r="AE21" s="142"/>
      <c r="AF21" s="144"/>
      <c r="AG21" s="144"/>
      <c r="AH21" s="144"/>
      <c r="AI21" s="144"/>
      <c r="AJ21" s="11">
        <f t="shared" si="2"/>
        <v>2</v>
      </c>
      <c r="AK21" s="202">
        <f t="shared" si="3"/>
        <v>0</v>
      </c>
      <c r="AL21" s="202">
        <f t="shared" si="4"/>
        <v>0</v>
      </c>
      <c r="AM21" s="203"/>
      <c r="AN21" s="17"/>
      <c r="AO21" s="201"/>
    </row>
    <row r="22" spans="1:41" s="15" customFormat="1" ht="21" customHeight="1">
      <c r="A22" s="21">
        <v>16</v>
      </c>
      <c r="B22" s="30"/>
      <c r="C22" s="162" t="s">
        <v>752</v>
      </c>
      <c r="D22" s="167" t="s">
        <v>44</v>
      </c>
      <c r="E22" s="200"/>
      <c r="F22" s="200"/>
      <c r="G22" s="200"/>
      <c r="H22" s="200"/>
      <c r="I22" s="200"/>
      <c r="J22" s="200"/>
      <c r="K22" s="200"/>
      <c r="L22" s="200"/>
      <c r="M22" s="200"/>
      <c r="N22" s="200"/>
      <c r="O22" s="200"/>
      <c r="P22" s="200"/>
      <c r="Q22" s="200"/>
      <c r="R22" s="200" t="s">
        <v>6</v>
      </c>
      <c r="S22" s="200"/>
      <c r="T22" s="200"/>
      <c r="U22" s="200"/>
      <c r="V22" s="142"/>
      <c r="W22" s="142"/>
      <c r="X22" s="144"/>
      <c r="Y22" s="144"/>
      <c r="Z22" s="144"/>
      <c r="AA22" s="144"/>
      <c r="AB22" s="142"/>
      <c r="AC22" s="142"/>
      <c r="AD22" s="142"/>
      <c r="AE22" s="142"/>
      <c r="AF22" s="144"/>
      <c r="AG22" s="144"/>
      <c r="AH22" s="144"/>
      <c r="AI22" s="144"/>
      <c r="AJ22" s="11">
        <f t="shared" si="2"/>
        <v>1</v>
      </c>
      <c r="AK22" s="202">
        <f t="shared" si="3"/>
        <v>0</v>
      </c>
      <c r="AL22" s="202">
        <f t="shared" si="4"/>
        <v>0</v>
      </c>
      <c r="AM22" s="203"/>
      <c r="AN22" s="17"/>
      <c r="AO22" s="201"/>
    </row>
    <row r="23" spans="1:41" s="15" customFormat="1" ht="21" customHeight="1">
      <c r="A23" s="21">
        <v>17</v>
      </c>
      <c r="B23" s="30"/>
      <c r="C23" s="162" t="s">
        <v>113</v>
      </c>
      <c r="D23" s="167" t="s">
        <v>61</v>
      </c>
      <c r="E23" s="200"/>
      <c r="F23" s="200"/>
      <c r="G23" s="200"/>
      <c r="H23" s="200"/>
      <c r="I23" s="200"/>
      <c r="J23" s="200"/>
      <c r="K23" s="200"/>
      <c r="L23" s="200"/>
      <c r="M23" s="200"/>
      <c r="N23" s="200"/>
      <c r="O23" s="200"/>
      <c r="P23" s="200"/>
      <c r="Q23" s="200"/>
      <c r="R23" s="200"/>
      <c r="S23" s="200"/>
      <c r="T23" s="200"/>
      <c r="U23" s="200"/>
      <c r="V23" s="142"/>
      <c r="W23" s="142"/>
      <c r="X23" s="144"/>
      <c r="Y23" s="144"/>
      <c r="Z23" s="144"/>
      <c r="AA23" s="144"/>
      <c r="AB23" s="142"/>
      <c r="AC23" s="142"/>
      <c r="AD23" s="142"/>
      <c r="AE23" s="142"/>
      <c r="AF23" s="144"/>
      <c r="AG23" s="144"/>
      <c r="AH23" s="144"/>
      <c r="AI23" s="144"/>
      <c r="AJ23" s="11">
        <f t="shared" si="2"/>
        <v>0</v>
      </c>
      <c r="AK23" s="202">
        <f t="shared" si="3"/>
        <v>0</v>
      </c>
      <c r="AL23" s="202">
        <f t="shared" si="4"/>
        <v>0</v>
      </c>
      <c r="AM23" s="203"/>
      <c r="AN23" s="17"/>
      <c r="AO23" s="201"/>
    </row>
    <row r="24" spans="1:41" s="15" customFormat="1" ht="21" customHeight="1">
      <c r="A24" s="21">
        <v>18</v>
      </c>
      <c r="B24" s="30"/>
      <c r="C24" s="162" t="s">
        <v>753</v>
      </c>
      <c r="D24" s="167" t="s">
        <v>61</v>
      </c>
      <c r="E24" s="200"/>
      <c r="F24" s="200"/>
      <c r="G24" s="200"/>
      <c r="H24" s="200"/>
      <c r="I24" s="200"/>
      <c r="J24" s="200"/>
      <c r="K24" s="200"/>
      <c r="L24" s="200"/>
      <c r="M24" s="200"/>
      <c r="N24" s="200"/>
      <c r="O24" s="200"/>
      <c r="P24" s="200" t="s">
        <v>6</v>
      </c>
      <c r="Q24" s="200"/>
      <c r="R24" s="200"/>
      <c r="S24" s="200"/>
      <c r="T24" s="200"/>
      <c r="U24" s="200"/>
      <c r="V24" s="142"/>
      <c r="W24" s="142"/>
      <c r="X24" s="144"/>
      <c r="Y24" s="144"/>
      <c r="Z24" s="144"/>
      <c r="AA24" s="144"/>
      <c r="AB24" s="142"/>
      <c r="AC24" s="142"/>
      <c r="AD24" s="142"/>
      <c r="AE24" s="142"/>
      <c r="AF24" s="144"/>
      <c r="AG24" s="144"/>
      <c r="AH24" s="144"/>
      <c r="AI24" s="144"/>
      <c r="AJ24" s="11">
        <f t="shared" si="2"/>
        <v>1</v>
      </c>
      <c r="AK24" s="202">
        <f t="shared" si="3"/>
        <v>0</v>
      </c>
      <c r="AL24" s="202">
        <f t="shared" si="4"/>
        <v>0</v>
      </c>
      <c r="AM24" s="203"/>
      <c r="AN24" s="17"/>
      <c r="AO24" s="201"/>
    </row>
    <row r="25" spans="1:41" s="15" customFormat="1" ht="21" customHeight="1">
      <c r="A25" s="21">
        <v>19</v>
      </c>
      <c r="B25" s="30"/>
      <c r="C25" s="162" t="s">
        <v>761</v>
      </c>
      <c r="D25" s="167" t="s">
        <v>61</v>
      </c>
      <c r="E25" s="200"/>
      <c r="F25" s="200"/>
      <c r="G25" s="200"/>
      <c r="H25" s="200"/>
      <c r="I25" s="200"/>
      <c r="J25" s="200"/>
      <c r="K25" s="200"/>
      <c r="L25" s="200"/>
      <c r="M25" s="200"/>
      <c r="N25" s="200"/>
      <c r="O25" s="200"/>
      <c r="P25" s="200"/>
      <c r="Q25" s="200"/>
      <c r="R25" s="200"/>
      <c r="S25" s="200"/>
      <c r="T25" s="200"/>
      <c r="U25" s="200"/>
      <c r="V25" s="142"/>
      <c r="W25" s="142"/>
      <c r="X25" s="144"/>
      <c r="Y25" s="144"/>
      <c r="Z25" s="144"/>
      <c r="AA25" s="144"/>
      <c r="AB25" s="142"/>
      <c r="AC25" s="142"/>
      <c r="AD25" s="142"/>
      <c r="AE25" s="142"/>
      <c r="AF25" s="144"/>
      <c r="AG25" s="144"/>
      <c r="AH25" s="144"/>
      <c r="AI25" s="144"/>
      <c r="AJ25" s="11">
        <f t="shared" si="2"/>
        <v>0</v>
      </c>
      <c r="AK25" s="202">
        <f t="shared" si="3"/>
        <v>0</v>
      </c>
      <c r="AL25" s="202">
        <f t="shared" si="4"/>
        <v>0</v>
      </c>
      <c r="AM25" s="203"/>
      <c r="AN25" s="17"/>
      <c r="AO25" s="201"/>
    </row>
    <row r="26" spans="1:41" s="15" customFormat="1" ht="21" customHeight="1">
      <c r="A26" s="21">
        <v>20</v>
      </c>
      <c r="B26" s="30"/>
      <c r="C26" s="162" t="s">
        <v>755</v>
      </c>
      <c r="D26" s="167" t="s">
        <v>104</v>
      </c>
      <c r="E26" s="200"/>
      <c r="F26" s="200"/>
      <c r="G26" s="200"/>
      <c r="H26" s="200"/>
      <c r="I26" s="200"/>
      <c r="J26" s="200"/>
      <c r="K26" s="200"/>
      <c r="L26" s="200"/>
      <c r="M26" s="200"/>
      <c r="N26" s="200"/>
      <c r="O26" s="200"/>
      <c r="P26" s="200"/>
      <c r="Q26" s="200"/>
      <c r="R26" s="200"/>
      <c r="S26" s="200"/>
      <c r="T26" s="200"/>
      <c r="U26" s="200"/>
      <c r="V26" s="142"/>
      <c r="W26" s="142"/>
      <c r="X26" s="144"/>
      <c r="Y26" s="144"/>
      <c r="Z26" s="144"/>
      <c r="AA26" s="144"/>
      <c r="AB26" s="142"/>
      <c r="AC26" s="142"/>
      <c r="AD26" s="142"/>
      <c r="AE26" s="142"/>
      <c r="AF26" s="144"/>
      <c r="AG26" s="144"/>
      <c r="AH26" s="144"/>
      <c r="AI26" s="144"/>
      <c r="AJ26" s="11">
        <f t="shared" si="2"/>
        <v>0</v>
      </c>
      <c r="AK26" s="202">
        <f t="shared" si="3"/>
        <v>0</v>
      </c>
      <c r="AL26" s="202">
        <f t="shared" si="4"/>
        <v>0</v>
      </c>
      <c r="AM26" s="203"/>
      <c r="AN26" s="17"/>
      <c r="AO26" s="201"/>
    </row>
    <row r="27" spans="1:41" s="15" customFormat="1" ht="21" customHeight="1">
      <c r="A27" s="21">
        <v>21</v>
      </c>
      <c r="B27" s="30"/>
      <c r="C27" s="162" t="s">
        <v>756</v>
      </c>
      <c r="D27" s="167" t="s">
        <v>79</v>
      </c>
      <c r="E27" s="200"/>
      <c r="F27" s="200"/>
      <c r="G27" s="200"/>
      <c r="H27" s="200"/>
      <c r="I27" s="200"/>
      <c r="J27" s="200"/>
      <c r="K27" s="200"/>
      <c r="L27" s="200"/>
      <c r="M27" s="200"/>
      <c r="N27" s="200"/>
      <c r="O27" s="200"/>
      <c r="P27" s="200"/>
      <c r="Q27" s="200"/>
      <c r="R27" s="200"/>
      <c r="S27" s="200"/>
      <c r="T27" s="200"/>
      <c r="U27" s="200"/>
      <c r="V27" s="142"/>
      <c r="W27" s="142"/>
      <c r="X27" s="144"/>
      <c r="Y27" s="144"/>
      <c r="Z27" s="144"/>
      <c r="AA27" s="144"/>
      <c r="AB27" s="142"/>
      <c r="AC27" s="142"/>
      <c r="AD27" s="142"/>
      <c r="AE27" s="142"/>
      <c r="AF27" s="144"/>
      <c r="AG27" s="144"/>
      <c r="AH27" s="144"/>
      <c r="AI27" s="144"/>
      <c r="AJ27" s="11">
        <f t="shared" si="2"/>
        <v>0</v>
      </c>
      <c r="AK27" s="202">
        <f t="shared" si="3"/>
        <v>0</v>
      </c>
      <c r="AL27" s="202">
        <f t="shared" si="4"/>
        <v>0</v>
      </c>
      <c r="AM27" s="203"/>
      <c r="AN27" s="17"/>
      <c r="AO27" s="201"/>
    </row>
    <row r="28" spans="1:41" s="15" customFormat="1" ht="21" customHeight="1">
      <c r="A28" s="21">
        <v>22</v>
      </c>
      <c r="B28" s="30"/>
      <c r="C28" s="162" t="s">
        <v>757</v>
      </c>
      <c r="D28" s="167" t="s">
        <v>79</v>
      </c>
      <c r="E28" s="200"/>
      <c r="F28" s="200"/>
      <c r="G28" s="200"/>
      <c r="H28" s="200"/>
      <c r="I28" s="200"/>
      <c r="J28" s="200"/>
      <c r="K28" s="200"/>
      <c r="L28" s="200"/>
      <c r="M28" s="200"/>
      <c r="N28" s="200"/>
      <c r="O28" s="200"/>
      <c r="P28" s="200" t="s">
        <v>6</v>
      </c>
      <c r="Q28" s="200"/>
      <c r="R28" s="200" t="s">
        <v>6</v>
      </c>
      <c r="S28" s="200"/>
      <c r="T28" s="200"/>
      <c r="U28" s="200"/>
      <c r="V28" s="142"/>
      <c r="W28" s="142"/>
      <c r="X28" s="144"/>
      <c r="Y28" s="144"/>
      <c r="Z28" s="144"/>
      <c r="AA28" s="144"/>
      <c r="AB28" s="142"/>
      <c r="AC28" s="142"/>
      <c r="AD28" s="142"/>
      <c r="AE28" s="142"/>
      <c r="AF28" s="144"/>
      <c r="AG28" s="144"/>
      <c r="AH28" s="144"/>
      <c r="AI28" s="144"/>
      <c r="AJ28" s="11">
        <f t="shared" si="2"/>
        <v>2</v>
      </c>
      <c r="AK28" s="202">
        <f t="shared" si="3"/>
        <v>0</v>
      </c>
      <c r="AL28" s="202">
        <f t="shared" si="4"/>
        <v>0</v>
      </c>
      <c r="AM28" s="203"/>
      <c r="AN28" s="17"/>
      <c r="AO28" s="201"/>
    </row>
    <row r="29" spans="1:41" s="15" customFormat="1" ht="21" customHeight="1">
      <c r="A29" s="21">
        <v>23</v>
      </c>
      <c r="B29" s="30"/>
      <c r="C29" s="162" t="s">
        <v>172</v>
      </c>
      <c r="D29" s="167" t="s">
        <v>37</v>
      </c>
      <c r="E29" s="200"/>
      <c r="F29" s="200"/>
      <c r="G29" s="200"/>
      <c r="H29" s="200"/>
      <c r="I29" s="200"/>
      <c r="J29" s="200"/>
      <c r="K29" s="200"/>
      <c r="L29" s="200"/>
      <c r="M29" s="200"/>
      <c r="N29" s="200"/>
      <c r="O29" s="200"/>
      <c r="P29" s="200"/>
      <c r="Q29" s="200"/>
      <c r="R29" s="200"/>
      <c r="S29" s="200"/>
      <c r="T29" s="200"/>
      <c r="U29" s="200"/>
      <c r="V29" s="142"/>
      <c r="W29" s="142"/>
      <c r="X29" s="144"/>
      <c r="Y29" s="144"/>
      <c r="Z29" s="144"/>
      <c r="AA29" s="144"/>
      <c r="AB29" s="142"/>
      <c r="AC29" s="142"/>
      <c r="AD29" s="142"/>
      <c r="AE29" s="142"/>
      <c r="AF29" s="144"/>
      <c r="AG29" s="144"/>
      <c r="AH29" s="144"/>
      <c r="AI29" s="144"/>
      <c r="AJ29" s="11">
        <f t="shared" si="2"/>
        <v>0</v>
      </c>
      <c r="AK29" s="202">
        <f t="shared" si="3"/>
        <v>0</v>
      </c>
      <c r="AL29" s="202">
        <f t="shared" si="4"/>
        <v>0</v>
      </c>
      <c r="AM29" s="203"/>
      <c r="AN29" s="17"/>
      <c r="AO29" s="201"/>
    </row>
    <row r="30" spans="1:41" s="15" customFormat="1" ht="21" customHeight="1">
      <c r="A30" s="21">
        <v>24</v>
      </c>
      <c r="B30" s="30"/>
      <c r="C30" s="162" t="s">
        <v>267</v>
      </c>
      <c r="D30" s="167" t="s">
        <v>14</v>
      </c>
      <c r="E30" s="200"/>
      <c r="F30" s="200"/>
      <c r="G30" s="200"/>
      <c r="H30" s="200"/>
      <c r="I30" s="200"/>
      <c r="J30" s="200"/>
      <c r="K30" s="200"/>
      <c r="L30" s="200"/>
      <c r="M30" s="200"/>
      <c r="N30" s="200"/>
      <c r="O30" s="200"/>
      <c r="P30" s="200"/>
      <c r="Q30" s="200"/>
      <c r="R30" s="200"/>
      <c r="S30" s="200"/>
      <c r="T30" s="200"/>
      <c r="U30" s="200"/>
      <c r="V30" s="142"/>
      <c r="W30" s="142"/>
      <c r="X30" s="144"/>
      <c r="Y30" s="144"/>
      <c r="Z30" s="144"/>
      <c r="AA30" s="144"/>
      <c r="AB30" s="142"/>
      <c r="AC30" s="142"/>
      <c r="AD30" s="142"/>
      <c r="AE30" s="142"/>
      <c r="AF30" s="144"/>
      <c r="AG30" s="144"/>
      <c r="AH30" s="144"/>
      <c r="AI30" s="144"/>
      <c r="AJ30" s="11">
        <f t="shared" si="2"/>
        <v>0</v>
      </c>
      <c r="AK30" s="202">
        <f t="shared" si="3"/>
        <v>0</v>
      </c>
      <c r="AL30" s="202">
        <f t="shared" si="4"/>
        <v>0</v>
      </c>
      <c r="AM30" s="203"/>
      <c r="AN30" s="17"/>
      <c r="AO30" s="201"/>
    </row>
    <row r="31" spans="1:41" s="15" customFormat="1" ht="21" customHeight="1">
      <c r="A31" s="21">
        <v>25</v>
      </c>
      <c r="B31" s="30"/>
      <c r="C31" s="162" t="s">
        <v>758</v>
      </c>
      <c r="D31" s="167" t="s">
        <v>64</v>
      </c>
      <c r="E31" s="200"/>
      <c r="F31" s="200"/>
      <c r="G31" s="200"/>
      <c r="H31" s="200"/>
      <c r="I31" s="200"/>
      <c r="J31" s="200"/>
      <c r="K31" s="200"/>
      <c r="L31" s="200"/>
      <c r="M31" s="200"/>
      <c r="N31" s="200"/>
      <c r="O31" s="200"/>
      <c r="P31" s="200"/>
      <c r="Q31" s="200"/>
      <c r="R31" s="200"/>
      <c r="S31" s="200"/>
      <c r="T31" s="200"/>
      <c r="U31" s="200"/>
      <c r="V31" s="142"/>
      <c r="W31" s="142"/>
      <c r="X31" s="144"/>
      <c r="Y31" s="144"/>
      <c r="Z31" s="144"/>
      <c r="AA31" s="144"/>
      <c r="AB31" s="142"/>
      <c r="AC31" s="142"/>
      <c r="AD31" s="142"/>
      <c r="AE31" s="142"/>
      <c r="AF31" s="144"/>
      <c r="AG31" s="144"/>
      <c r="AH31" s="144"/>
      <c r="AI31" s="144"/>
      <c r="AJ31" s="11">
        <f t="shared" si="2"/>
        <v>0</v>
      </c>
      <c r="AK31" s="202">
        <f t="shared" si="3"/>
        <v>0</v>
      </c>
      <c r="AL31" s="202">
        <f t="shared" si="4"/>
        <v>0</v>
      </c>
      <c r="AM31" s="203"/>
      <c r="AN31" s="17"/>
      <c r="AO31" s="201"/>
    </row>
    <row r="32" spans="1:41" s="15" customFormat="1" ht="21" customHeight="1">
      <c r="A32" s="21">
        <v>26</v>
      </c>
      <c r="B32" s="30"/>
      <c r="C32" s="162" t="s">
        <v>718</v>
      </c>
      <c r="D32" s="167" t="s">
        <v>64</v>
      </c>
      <c r="E32" s="200"/>
      <c r="F32" s="200"/>
      <c r="G32" s="200"/>
      <c r="H32" s="200"/>
      <c r="I32" s="200"/>
      <c r="J32" s="200"/>
      <c r="K32" s="200"/>
      <c r="L32" s="200"/>
      <c r="M32" s="200"/>
      <c r="N32" s="200"/>
      <c r="O32" s="200"/>
      <c r="P32" s="200"/>
      <c r="Q32" s="200"/>
      <c r="R32" s="200"/>
      <c r="S32" s="200"/>
      <c r="T32" s="200"/>
      <c r="U32" s="200"/>
      <c r="V32" s="142"/>
      <c r="W32" s="142"/>
      <c r="X32" s="144"/>
      <c r="Y32" s="144"/>
      <c r="Z32" s="144"/>
      <c r="AA32" s="144"/>
      <c r="AB32" s="142"/>
      <c r="AC32" s="142"/>
      <c r="AD32" s="142"/>
      <c r="AE32" s="142"/>
      <c r="AF32" s="144"/>
      <c r="AG32" s="144"/>
      <c r="AH32" s="144"/>
      <c r="AI32" s="144"/>
      <c r="AJ32" s="11">
        <f t="shared" si="2"/>
        <v>0</v>
      </c>
      <c r="AK32" s="202">
        <f t="shared" si="3"/>
        <v>0</v>
      </c>
      <c r="AL32" s="202">
        <f t="shared" si="4"/>
        <v>0</v>
      </c>
      <c r="AM32" s="203"/>
      <c r="AN32" s="17"/>
      <c r="AO32" s="201"/>
    </row>
    <row r="33" spans="1:41" s="15" customFormat="1" ht="21" customHeight="1">
      <c r="A33" s="21">
        <v>27</v>
      </c>
      <c r="B33" s="30"/>
      <c r="C33" s="162" t="s">
        <v>759</v>
      </c>
      <c r="D33" s="167" t="s">
        <v>58</v>
      </c>
      <c r="E33" s="200"/>
      <c r="F33" s="200"/>
      <c r="G33" s="200"/>
      <c r="H33" s="200"/>
      <c r="I33" s="200"/>
      <c r="J33" s="200"/>
      <c r="K33" s="200"/>
      <c r="L33" s="200"/>
      <c r="M33" s="200"/>
      <c r="N33" s="200"/>
      <c r="O33" s="200"/>
      <c r="P33" s="200"/>
      <c r="Q33" s="200"/>
      <c r="R33" s="200"/>
      <c r="S33" s="200"/>
      <c r="T33" s="200"/>
      <c r="U33" s="200"/>
      <c r="V33" s="142"/>
      <c r="W33" s="142"/>
      <c r="X33" s="144"/>
      <c r="Y33" s="144"/>
      <c r="Z33" s="144"/>
      <c r="AA33" s="144"/>
      <c r="AB33" s="142"/>
      <c r="AC33" s="142"/>
      <c r="AD33" s="142"/>
      <c r="AE33" s="142"/>
      <c r="AF33" s="144"/>
      <c r="AG33" s="144"/>
      <c r="AH33" s="144"/>
      <c r="AI33" s="144"/>
      <c r="AJ33" s="11">
        <f t="shared" si="2"/>
        <v>0</v>
      </c>
      <c r="AK33" s="202">
        <f t="shared" si="3"/>
        <v>0</v>
      </c>
      <c r="AL33" s="202">
        <f t="shared" si="4"/>
        <v>0</v>
      </c>
      <c r="AM33" s="203"/>
      <c r="AN33" s="17"/>
      <c r="AO33" s="201"/>
    </row>
    <row r="34" spans="1:41" s="15" customFormat="1" ht="21" customHeight="1">
      <c r="A34" s="21">
        <v>28</v>
      </c>
      <c r="B34" s="30"/>
      <c r="C34" s="162" t="s">
        <v>754</v>
      </c>
      <c r="D34" s="167" t="s">
        <v>47</v>
      </c>
      <c r="E34" s="200"/>
      <c r="F34" s="200"/>
      <c r="G34" s="200"/>
      <c r="H34" s="200"/>
      <c r="I34" s="200"/>
      <c r="J34" s="200"/>
      <c r="K34" s="200"/>
      <c r="L34" s="200"/>
      <c r="M34" s="200"/>
      <c r="N34" s="200"/>
      <c r="O34" s="200"/>
      <c r="P34" s="200"/>
      <c r="Q34" s="200"/>
      <c r="R34" s="200"/>
      <c r="S34" s="200"/>
      <c r="T34" s="200"/>
      <c r="U34" s="200"/>
      <c r="V34" s="142"/>
      <c r="W34" s="142"/>
      <c r="X34" s="144"/>
      <c r="Y34" s="144"/>
      <c r="Z34" s="144"/>
      <c r="AA34" s="144"/>
      <c r="AB34" s="142"/>
      <c r="AC34" s="142"/>
      <c r="AD34" s="142"/>
      <c r="AE34" s="142"/>
      <c r="AF34" s="144"/>
      <c r="AG34" s="144"/>
      <c r="AH34" s="144"/>
      <c r="AI34" s="144"/>
      <c r="AJ34" s="11">
        <f t="shared" si="2"/>
        <v>0</v>
      </c>
      <c r="AK34" s="202">
        <f t="shared" si="3"/>
        <v>0</v>
      </c>
      <c r="AL34" s="202">
        <f t="shared" si="4"/>
        <v>0</v>
      </c>
      <c r="AM34" s="203"/>
      <c r="AN34" s="17"/>
      <c r="AO34" s="201"/>
    </row>
    <row r="35" spans="1:41" s="15" customFormat="1" ht="21" customHeight="1">
      <c r="A35" s="21">
        <v>29</v>
      </c>
      <c r="B35" s="30"/>
      <c r="C35" s="162" t="s">
        <v>293</v>
      </c>
      <c r="D35" s="167" t="s">
        <v>55</v>
      </c>
      <c r="E35" s="200"/>
      <c r="F35" s="200"/>
      <c r="G35" s="200"/>
      <c r="H35" s="200"/>
      <c r="I35" s="200"/>
      <c r="J35" s="200"/>
      <c r="K35" s="200"/>
      <c r="L35" s="200"/>
      <c r="M35" s="200"/>
      <c r="N35" s="200"/>
      <c r="O35" s="200"/>
      <c r="P35" s="200"/>
      <c r="Q35" s="200"/>
      <c r="R35" s="200" t="s">
        <v>6</v>
      </c>
      <c r="S35" s="200"/>
      <c r="T35" s="200"/>
      <c r="U35" s="200"/>
      <c r="V35" s="142"/>
      <c r="W35" s="142"/>
      <c r="X35" s="144"/>
      <c r="Y35" s="144"/>
      <c r="Z35" s="144"/>
      <c r="AA35" s="144"/>
      <c r="AB35" s="142"/>
      <c r="AC35" s="142"/>
      <c r="AD35" s="142"/>
      <c r="AE35" s="142"/>
      <c r="AF35" s="144"/>
      <c r="AG35" s="144"/>
      <c r="AH35" s="144"/>
      <c r="AI35" s="144"/>
      <c r="AJ35" s="11">
        <f t="shared" si="2"/>
        <v>1</v>
      </c>
      <c r="AK35" s="202">
        <f t="shared" si="3"/>
        <v>0</v>
      </c>
      <c r="AL35" s="202">
        <f t="shared" si="4"/>
        <v>0</v>
      </c>
      <c r="AM35" s="203"/>
      <c r="AN35" s="17"/>
      <c r="AO35" s="201"/>
    </row>
    <row r="36" spans="1:41" s="15" customFormat="1" ht="21" customHeight="1">
      <c r="A36" s="21">
        <v>30</v>
      </c>
      <c r="B36" s="30"/>
      <c r="C36" s="162" t="s">
        <v>760</v>
      </c>
      <c r="D36" s="167" t="s">
        <v>92</v>
      </c>
      <c r="E36" s="200"/>
      <c r="F36" s="200"/>
      <c r="G36" s="200"/>
      <c r="H36" s="200"/>
      <c r="I36" s="200"/>
      <c r="J36" s="200"/>
      <c r="K36" s="200"/>
      <c r="L36" s="200"/>
      <c r="M36" s="200"/>
      <c r="N36" s="200"/>
      <c r="O36" s="200"/>
      <c r="P36" s="200"/>
      <c r="Q36" s="200"/>
      <c r="R36" s="200"/>
      <c r="S36" s="200"/>
      <c r="T36" s="200"/>
      <c r="U36" s="200"/>
      <c r="V36" s="142"/>
      <c r="W36" s="142"/>
      <c r="X36" s="144"/>
      <c r="Y36" s="144"/>
      <c r="Z36" s="144"/>
      <c r="AA36" s="144"/>
      <c r="AB36" s="142"/>
      <c r="AC36" s="142"/>
      <c r="AD36" s="142"/>
      <c r="AE36" s="142"/>
      <c r="AF36" s="144"/>
      <c r="AG36" s="144"/>
      <c r="AH36" s="144"/>
      <c r="AI36" s="144"/>
      <c r="AJ36" s="11">
        <f t="shared" si="2"/>
        <v>0</v>
      </c>
      <c r="AK36" s="202">
        <f t="shared" si="3"/>
        <v>0</v>
      </c>
      <c r="AL36" s="202">
        <f t="shared" si="4"/>
        <v>0</v>
      </c>
      <c r="AM36" s="203"/>
      <c r="AN36" s="17"/>
      <c r="AO36" s="201"/>
    </row>
    <row r="37" spans="1:41" s="15" customFormat="1" ht="21" customHeight="1">
      <c r="A37" s="21">
        <v>31</v>
      </c>
      <c r="B37" s="30"/>
      <c r="C37" s="162"/>
      <c r="D37" s="167"/>
      <c r="E37" s="200"/>
      <c r="F37" s="200"/>
      <c r="G37" s="200"/>
      <c r="H37" s="200"/>
      <c r="I37" s="200"/>
      <c r="J37" s="200"/>
      <c r="K37" s="200"/>
      <c r="L37" s="200"/>
      <c r="M37" s="200"/>
      <c r="N37" s="200"/>
      <c r="O37" s="200"/>
      <c r="P37" s="200"/>
      <c r="Q37" s="200"/>
      <c r="R37" s="200"/>
      <c r="S37" s="200"/>
      <c r="T37" s="200"/>
      <c r="U37" s="200"/>
      <c r="V37" s="142"/>
      <c r="W37" s="142"/>
      <c r="X37" s="144"/>
      <c r="Y37" s="144"/>
      <c r="Z37" s="144"/>
      <c r="AA37" s="144"/>
      <c r="AB37" s="142"/>
      <c r="AC37" s="142"/>
      <c r="AD37" s="142"/>
      <c r="AE37" s="142"/>
      <c r="AF37" s="144"/>
      <c r="AG37" s="144"/>
      <c r="AH37" s="144"/>
      <c r="AI37" s="144"/>
      <c r="AJ37" s="11">
        <f t="shared" si="2"/>
        <v>0</v>
      </c>
      <c r="AK37" s="202">
        <f t="shared" si="3"/>
        <v>0</v>
      </c>
      <c r="AL37" s="202">
        <f t="shared" si="4"/>
        <v>0</v>
      </c>
      <c r="AM37" s="203"/>
      <c r="AN37" s="17"/>
      <c r="AO37" s="201"/>
    </row>
    <row r="38" spans="1:41" s="15" customFormat="1" ht="21" customHeight="1">
      <c r="A38" s="21">
        <v>32</v>
      </c>
      <c r="B38" s="30"/>
      <c r="C38" s="162"/>
      <c r="D38" s="167"/>
      <c r="E38" s="200"/>
      <c r="F38" s="200"/>
      <c r="G38" s="200"/>
      <c r="H38" s="200"/>
      <c r="I38" s="200"/>
      <c r="J38" s="200"/>
      <c r="K38" s="200"/>
      <c r="L38" s="200"/>
      <c r="M38" s="200"/>
      <c r="N38" s="200"/>
      <c r="O38" s="200"/>
      <c r="P38" s="200"/>
      <c r="Q38" s="200"/>
      <c r="R38" s="200"/>
      <c r="S38" s="200"/>
      <c r="T38" s="200"/>
      <c r="U38" s="200"/>
      <c r="V38" s="142"/>
      <c r="W38" s="142"/>
      <c r="X38" s="144"/>
      <c r="Y38" s="144"/>
      <c r="Z38" s="144"/>
      <c r="AA38" s="144"/>
      <c r="AB38" s="142"/>
      <c r="AC38" s="142"/>
      <c r="AD38" s="142"/>
      <c r="AE38" s="142"/>
      <c r="AF38" s="144"/>
      <c r="AG38" s="144"/>
      <c r="AH38" s="144"/>
      <c r="AI38" s="144"/>
      <c r="AJ38" s="11">
        <f t="shared" si="2"/>
        <v>0</v>
      </c>
      <c r="AK38" s="202">
        <f t="shared" si="3"/>
        <v>0</v>
      </c>
      <c r="AL38" s="202">
        <f t="shared" si="4"/>
        <v>0</v>
      </c>
      <c r="AM38" s="203"/>
      <c r="AN38" s="17"/>
      <c r="AO38" s="201"/>
    </row>
    <row r="39" spans="1:41" s="15" customFormat="1" ht="21" customHeight="1">
      <c r="A39" s="21">
        <v>33</v>
      </c>
      <c r="B39" s="30"/>
      <c r="C39" s="162"/>
      <c r="D39" s="167"/>
      <c r="E39" s="200"/>
      <c r="F39" s="200"/>
      <c r="G39" s="200"/>
      <c r="H39" s="200"/>
      <c r="I39" s="200"/>
      <c r="J39" s="200"/>
      <c r="K39" s="200"/>
      <c r="L39" s="200"/>
      <c r="M39" s="200"/>
      <c r="N39" s="200"/>
      <c r="O39" s="200"/>
      <c r="P39" s="200"/>
      <c r="Q39" s="200"/>
      <c r="R39" s="200"/>
      <c r="S39" s="200"/>
      <c r="T39" s="200"/>
      <c r="U39" s="200"/>
      <c r="V39" s="142"/>
      <c r="W39" s="142"/>
      <c r="X39" s="144"/>
      <c r="Y39" s="144"/>
      <c r="Z39" s="144"/>
      <c r="AA39" s="144"/>
      <c r="AB39" s="142"/>
      <c r="AC39" s="142"/>
      <c r="AD39" s="142"/>
      <c r="AE39" s="142"/>
      <c r="AF39" s="144"/>
      <c r="AG39" s="144"/>
      <c r="AH39" s="144"/>
      <c r="AI39" s="144"/>
      <c r="AJ39" s="11">
        <f t="shared" si="2"/>
        <v>0</v>
      </c>
      <c r="AK39" s="202">
        <f t="shared" si="3"/>
        <v>0</v>
      </c>
      <c r="AL39" s="202">
        <f t="shared" si="4"/>
        <v>0</v>
      </c>
      <c r="AM39" s="203"/>
      <c r="AN39" s="17"/>
      <c r="AO39" s="201"/>
    </row>
    <row r="40" spans="1:41">
      <c r="A40" s="286" t="s">
        <v>10</v>
      </c>
      <c r="B40" s="287"/>
      <c r="C40" s="287"/>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8"/>
      <c r="AJ40" s="11">
        <f>SUM(AJ7:AJ39)</f>
        <v>8</v>
      </c>
      <c r="AK40" s="11">
        <f>SUM(AK7:AK39)</f>
        <v>0</v>
      </c>
      <c r="AL40" s="11">
        <f>SUM(AL7:AL39)</f>
        <v>0</v>
      </c>
    </row>
    <row r="41" spans="1:41">
      <c r="A41" s="290" t="s">
        <v>255</v>
      </c>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291"/>
      <c r="AL41" s="292"/>
    </row>
    <row r="42" spans="1:41">
      <c r="C42" s="14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row>
    <row r="43" spans="1:41">
      <c r="C43" s="14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row>
    <row r="44" spans="1:41">
      <c r="C44" s="289"/>
      <c r="D44" s="28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row>
    <row r="45" spans="1:41">
      <c r="C45" s="289"/>
      <c r="D45" s="289"/>
      <c r="E45" s="289"/>
      <c r="F45" s="289"/>
      <c r="G45" s="28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row>
    <row r="46" spans="1:41">
      <c r="C46" s="289"/>
      <c r="D46" s="289"/>
      <c r="E46" s="28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row>
    <row r="47" spans="1:41">
      <c r="C47" s="289"/>
      <c r="D47" s="28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row>
  </sheetData>
  <mergeCells count="21">
    <mergeCell ref="C47:D47"/>
    <mergeCell ref="A40:AI40"/>
    <mergeCell ref="A41:AL41"/>
    <mergeCell ref="C44:D44"/>
    <mergeCell ref="C45:G45"/>
    <mergeCell ref="C46:E46"/>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6 E7:G39 I7:AI39">
    <cfRule type="expression" dxfId="29" priority="2">
      <formula>IF(E$6="CN",1,0)</formula>
    </cfRule>
  </conditionalFormatting>
  <conditionalFormatting sqref="H7:H39">
    <cfRule type="expression" dxfId="28" priority="1">
      <formula>IF(H$6="CN",1,0)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4" id="{A34CE5D1-FBA1-41E1-A451-7F31ADA7139C}">
            <xm:f>IF(BHST21.1!E$6="CN",1,0)</xm:f>
            <x14:dxf>
              <fill>
                <patternFill>
                  <bgColor theme="8" tint="0.59996337778862885"/>
                </patternFill>
              </fill>
            </x14:dxf>
          </x14:cfRule>
          <xm:sqref>E6:AI6</xm:sqref>
        </x14:conditionalFormatting>
        <x14:conditionalFormatting xmlns:xm="http://schemas.microsoft.com/office/excel/2006/main">
          <x14:cfRule type="expression" priority="3" id="{D1C5F634-D6B2-4652-A447-84C50813B7AE}">
            <xm:f>IF(BHST21.1!E$6="CN",1,0)</xm:f>
            <x14:dxf>
              <fill>
                <patternFill>
                  <bgColor theme="8" tint="0.79998168889431442"/>
                </patternFill>
              </fill>
            </x14:dxf>
          </x14:cfRule>
          <xm:sqref>E6:AI6</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7"/>
  <sheetViews>
    <sheetView topLeftCell="A31" workbookViewId="0">
      <selection activeCell="J50" sqref="J50"/>
    </sheetView>
  </sheetViews>
  <sheetFormatPr defaultColWidth="9.33203125" defaultRowHeight="18"/>
  <cols>
    <col min="1" max="1" width="6.83203125" style="14" customWidth="1"/>
    <col min="2" max="2" width="13" style="14" customWidth="1"/>
    <col min="3" max="3" width="23" style="14" customWidth="1"/>
    <col min="4" max="4" width="10.6640625" style="14" customWidth="1"/>
    <col min="5" max="35" width="4" style="14" customWidth="1"/>
    <col min="36" max="38" width="6.33203125" style="14" customWidth="1"/>
    <col min="39" max="39" width="10.83203125" style="14" customWidth="1"/>
    <col min="40" max="40" width="12.1640625" style="14" customWidth="1"/>
    <col min="41" max="41" width="10.83203125" style="14" customWidth="1"/>
    <col min="42" max="16384" width="9.33203125" style="14"/>
  </cols>
  <sheetData>
    <row r="1" spans="1:41" ht="21" customHeight="1">
      <c r="A1" s="293" t="s">
        <v>0</v>
      </c>
      <c r="B1" s="293"/>
      <c r="C1" s="293"/>
      <c r="D1" s="293"/>
      <c r="E1" s="293"/>
      <c r="F1" s="293"/>
      <c r="G1" s="293"/>
      <c r="H1" s="293"/>
      <c r="I1" s="293"/>
      <c r="J1" s="293"/>
      <c r="K1" s="293"/>
      <c r="L1" s="293"/>
      <c r="M1" s="293"/>
      <c r="N1" s="293"/>
      <c r="O1" s="293"/>
      <c r="P1" s="293"/>
      <c r="Q1" s="294" t="s">
        <v>1</v>
      </c>
      <c r="R1" s="294"/>
      <c r="S1" s="294"/>
      <c r="T1" s="294"/>
      <c r="U1" s="294"/>
      <c r="V1" s="294"/>
      <c r="W1" s="294"/>
      <c r="X1" s="294"/>
      <c r="Y1" s="294"/>
      <c r="Z1" s="294"/>
      <c r="AA1" s="294"/>
      <c r="AB1" s="294"/>
      <c r="AC1" s="294"/>
      <c r="AD1" s="294"/>
      <c r="AE1" s="294"/>
      <c r="AF1" s="294"/>
      <c r="AG1" s="294"/>
      <c r="AH1" s="294"/>
      <c r="AI1" s="294"/>
      <c r="AJ1" s="294"/>
      <c r="AK1" s="294"/>
      <c r="AL1" s="294"/>
    </row>
    <row r="2" spans="1:41" ht="21" customHeight="1">
      <c r="A2" s="294" t="s">
        <v>131</v>
      </c>
      <c r="B2" s="294"/>
      <c r="C2" s="294"/>
      <c r="D2" s="294"/>
      <c r="E2" s="294"/>
      <c r="F2" s="294"/>
      <c r="G2" s="294"/>
      <c r="H2" s="294"/>
      <c r="I2" s="294"/>
      <c r="J2" s="294"/>
      <c r="K2" s="294"/>
      <c r="L2" s="294"/>
      <c r="M2" s="294"/>
      <c r="N2" s="294"/>
      <c r="O2" s="294"/>
      <c r="P2" s="294"/>
      <c r="Q2" s="294" t="s">
        <v>2</v>
      </c>
      <c r="R2" s="294"/>
      <c r="S2" s="294"/>
      <c r="T2" s="294"/>
      <c r="U2" s="294"/>
      <c r="V2" s="294"/>
      <c r="W2" s="294"/>
      <c r="X2" s="294"/>
      <c r="Y2" s="294"/>
      <c r="Z2" s="294"/>
      <c r="AA2" s="294"/>
      <c r="AB2" s="294"/>
      <c r="AC2" s="294"/>
      <c r="AD2" s="294"/>
      <c r="AE2" s="294"/>
      <c r="AF2" s="294"/>
      <c r="AG2" s="294"/>
      <c r="AH2" s="294"/>
      <c r="AI2" s="294"/>
      <c r="AJ2" s="294"/>
      <c r="AK2" s="294"/>
      <c r="AL2" s="294"/>
    </row>
    <row r="3" spans="1:41" ht="35.25" customHeight="1">
      <c r="A3" s="295" t="s">
        <v>763</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row>
    <row r="4" spans="1:41" ht="31.5" customHeight="1">
      <c r="B4" s="106"/>
      <c r="C4" s="106"/>
      <c r="D4" s="106"/>
      <c r="E4" s="106" t="s">
        <v>171</v>
      </c>
      <c r="F4" s="106" t="s">
        <v>171</v>
      </c>
      <c r="G4" s="106"/>
      <c r="H4" s="106"/>
      <c r="I4" s="296" t="s">
        <v>251</v>
      </c>
      <c r="J4" s="296"/>
      <c r="K4" s="296"/>
      <c r="L4" s="296"/>
      <c r="M4" s="296">
        <v>10</v>
      </c>
      <c r="N4" s="296"/>
      <c r="O4" s="296" t="s">
        <v>252</v>
      </c>
      <c r="P4" s="296"/>
      <c r="Q4" s="296"/>
      <c r="R4" s="296">
        <v>2021</v>
      </c>
      <c r="S4" s="296"/>
      <c r="T4" s="296"/>
      <c r="U4" s="106"/>
      <c r="V4" s="106"/>
      <c r="W4" s="106"/>
      <c r="X4" s="106"/>
      <c r="Y4" s="106"/>
      <c r="Z4" s="106"/>
      <c r="AA4" s="106"/>
      <c r="AB4" s="106"/>
      <c r="AC4" s="106"/>
      <c r="AD4" s="106"/>
      <c r="AE4" s="106"/>
      <c r="AF4" s="106"/>
      <c r="AG4" s="106"/>
      <c r="AH4" s="106"/>
      <c r="AI4" s="106"/>
      <c r="AJ4" s="106"/>
      <c r="AK4" s="106"/>
      <c r="AL4" s="106"/>
    </row>
    <row r="5" spans="1:41" s="15" customFormat="1" ht="21" customHeight="1">
      <c r="A5" s="308" t="s">
        <v>3</v>
      </c>
      <c r="B5" s="308" t="s">
        <v>4</v>
      </c>
      <c r="C5" s="310" t="s">
        <v>5</v>
      </c>
      <c r="D5" s="311"/>
      <c r="E5" s="107">
        <f>DATE(R4,M4,1)</f>
        <v>44470</v>
      </c>
      <c r="F5" s="107">
        <f t="shared" ref="F5:AI5" si="0">E5+1</f>
        <v>44471</v>
      </c>
      <c r="G5" s="107">
        <f t="shared" si="0"/>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06" t="s">
        <v>6</v>
      </c>
      <c r="AK5" s="306" t="s">
        <v>7</v>
      </c>
      <c r="AL5" s="306" t="s">
        <v>8</v>
      </c>
    </row>
    <row r="6" spans="1:41" s="15" customFormat="1" ht="21" customHeight="1">
      <c r="A6" s="309"/>
      <c r="B6" s="309"/>
      <c r="C6" s="312"/>
      <c r="D6" s="313"/>
      <c r="E6" s="108">
        <f t="shared" ref="E6:AI6" si="1">IF(WEEKDAY(E5)=1,"CN",WEEKDAY(E5))</f>
        <v>6</v>
      </c>
      <c r="F6" s="108">
        <f t="shared" si="1"/>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07"/>
      <c r="AK6" s="307"/>
      <c r="AL6" s="307"/>
    </row>
    <row r="7" spans="1:41" s="15" customFormat="1" ht="21" customHeight="1">
      <c r="A7" s="21">
        <v>1</v>
      </c>
      <c r="B7" s="30"/>
      <c r="C7" s="162" t="s">
        <v>764</v>
      </c>
      <c r="D7" s="167" t="s">
        <v>49</v>
      </c>
      <c r="E7" s="151"/>
      <c r="F7" s="151"/>
      <c r="G7" s="151"/>
      <c r="H7" s="152"/>
      <c r="I7" s="151"/>
      <c r="J7" s="151"/>
      <c r="K7" s="151"/>
      <c r="L7" s="151"/>
      <c r="M7" s="151"/>
      <c r="N7" s="151"/>
      <c r="O7" s="151"/>
      <c r="P7" s="151"/>
      <c r="Q7" s="151"/>
      <c r="R7" s="151"/>
      <c r="S7" s="151"/>
      <c r="T7" s="151"/>
      <c r="U7" s="151"/>
      <c r="V7" s="29"/>
      <c r="W7" s="29"/>
      <c r="X7" s="3"/>
      <c r="Y7" s="3"/>
      <c r="Z7" s="3"/>
      <c r="AA7" s="3"/>
      <c r="AB7" s="29"/>
      <c r="AC7" s="29"/>
      <c r="AD7" s="29"/>
      <c r="AE7" s="29"/>
      <c r="AF7" s="3"/>
      <c r="AG7" s="3"/>
      <c r="AH7" s="3"/>
      <c r="AI7" s="3"/>
      <c r="AJ7" s="11">
        <f t="shared" ref="AJ7" si="2">COUNTIF(E7:AI7,"K")+2*COUNTIF(E7:AI7,"2K")+COUNTIF(E7:AI7,"TK")+COUNTIF(E7:AI7,"KT")+COUNTIF(E7:AI7,"PK")+COUNTIF(E7:AI7,"KP")+2*COUNTIF(E7:AI7,"K2")</f>
        <v>0</v>
      </c>
      <c r="AK7" s="151">
        <f t="shared" ref="AK7" si="3">COUNTIF(F7:AJ7,"P")+2*COUNTIF(F7:AJ7,"2P")+COUNTIF(F7:AJ7,"TP")+COUNTIF(F7:AJ7,"PT")+COUNTIF(F7:AJ7,"PK")+COUNTIF(F7:AJ7,"KP")+2*COUNTIF(F7:AJ7,"P2")</f>
        <v>0</v>
      </c>
      <c r="AL7" s="151">
        <f t="shared" ref="AL7" si="4">COUNTIF(E7:AI7,"T")+2*COUNTIF(E7:AI7,"2T")+2*COUNTIF(E7:AI7,"T2")+COUNTIF(E7:AI7,"PT")+COUNTIF(E7:AI7,"TP")+COUNTIF(E7:AI7,"TK")+COUNTIF(E7:AI7,"KT")</f>
        <v>0</v>
      </c>
      <c r="AM7" s="16"/>
      <c r="AN7" s="17"/>
      <c r="AO7" s="150"/>
    </row>
    <row r="8" spans="1:41" s="15" customFormat="1" ht="21" customHeight="1">
      <c r="A8" s="208">
        <v>2</v>
      </c>
      <c r="B8" s="30"/>
      <c r="C8" s="162" t="s">
        <v>765</v>
      </c>
      <c r="D8" s="167" t="s">
        <v>28</v>
      </c>
      <c r="E8" s="200"/>
      <c r="F8" s="200"/>
      <c r="G8" s="200"/>
      <c r="H8" s="200"/>
      <c r="I8" s="200"/>
      <c r="J8" s="200"/>
      <c r="K8" s="200"/>
      <c r="L8" s="200"/>
      <c r="M8" s="200"/>
      <c r="N8" s="200"/>
      <c r="O8" s="200"/>
      <c r="P8" s="200"/>
      <c r="Q8" s="200"/>
      <c r="R8" s="200"/>
      <c r="S8" s="200"/>
      <c r="T8" s="200"/>
      <c r="U8" s="200"/>
      <c r="V8" s="142"/>
      <c r="W8" s="142"/>
      <c r="X8" s="144"/>
      <c r="Y8" s="144"/>
      <c r="Z8" s="144"/>
      <c r="AA8" s="144"/>
      <c r="AB8" s="142"/>
      <c r="AC8" s="142"/>
      <c r="AD8" s="142"/>
      <c r="AE8" s="142"/>
      <c r="AF8" s="144"/>
      <c r="AG8" s="144"/>
      <c r="AH8" s="144"/>
      <c r="AI8" s="144"/>
      <c r="AJ8" s="11">
        <f t="shared" ref="AJ8:AJ35" si="5">COUNTIF(E8:AI8,"K")+2*COUNTIF(E8:AI8,"2K")+COUNTIF(E8:AI8,"TK")+COUNTIF(E8:AI8,"KT")+COUNTIF(E8:AI8,"PK")+COUNTIF(E8:AI8,"KP")+2*COUNTIF(E8:AI8,"K2")</f>
        <v>0</v>
      </c>
      <c r="AK8" s="202">
        <f t="shared" ref="AK8:AK35" si="6">COUNTIF(F8:AJ8,"P")+2*COUNTIF(F8:AJ8,"2P")+COUNTIF(F8:AJ8,"TP")+COUNTIF(F8:AJ8,"PT")+COUNTIF(F8:AJ8,"PK")+COUNTIF(F8:AJ8,"KP")+2*COUNTIF(F8:AJ8,"P2")</f>
        <v>0</v>
      </c>
      <c r="AL8" s="202">
        <f t="shared" ref="AL8:AL35" si="7">COUNTIF(E8:AI8,"T")+2*COUNTIF(E8:AI8,"2T")+2*COUNTIF(E8:AI8,"T2")+COUNTIF(E8:AI8,"PT")+COUNTIF(E8:AI8,"TP")+COUNTIF(E8:AI8,"TK")+COUNTIF(E8:AI8,"KT")</f>
        <v>0</v>
      </c>
      <c r="AM8" s="203"/>
      <c r="AN8" s="17"/>
      <c r="AO8" s="201"/>
    </row>
    <row r="9" spans="1:41" s="15" customFormat="1" ht="21" customHeight="1">
      <c r="A9" s="21">
        <v>3</v>
      </c>
      <c r="B9" s="30"/>
      <c r="C9" s="162" t="s">
        <v>766</v>
      </c>
      <c r="D9" s="167" t="s">
        <v>28</v>
      </c>
      <c r="E9" s="200"/>
      <c r="F9" s="200"/>
      <c r="G9" s="200"/>
      <c r="H9" s="200"/>
      <c r="I9" s="200"/>
      <c r="J9" s="200"/>
      <c r="K9" s="200"/>
      <c r="L9" s="200"/>
      <c r="M9" s="200"/>
      <c r="N9" s="200"/>
      <c r="O9" s="200"/>
      <c r="P9" s="200"/>
      <c r="Q9" s="200"/>
      <c r="R9" s="200" t="s">
        <v>6</v>
      </c>
      <c r="S9" s="200"/>
      <c r="T9" s="200"/>
      <c r="U9" s="200"/>
      <c r="V9" s="142"/>
      <c r="W9" s="142"/>
      <c r="X9" s="144"/>
      <c r="Y9" s="144"/>
      <c r="Z9" s="144"/>
      <c r="AA9" s="144"/>
      <c r="AB9" s="142"/>
      <c r="AC9" s="142"/>
      <c r="AD9" s="142"/>
      <c r="AE9" s="142"/>
      <c r="AF9" s="144"/>
      <c r="AG9" s="144"/>
      <c r="AH9" s="144"/>
      <c r="AI9" s="144"/>
      <c r="AJ9" s="11">
        <f t="shared" si="5"/>
        <v>1</v>
      </c>
      <c r="AK9" s="202">
        <f t="shared" si="6"/>
        <v>0</v>
      </c>
      <c r="AL9" s="202">
        <f t="shared" si="7"/>
        <v>0</v>
      </c>
      <c r="AM9" s="203"/>
      <c r="AN9" s="17"/>
      <c r="AO9" s="201"/>
    </row>
    <row r="10" spans="1:41" s="15" customFormat="1" ht="21" customHeight="1">
      <c r="A10" s="208">
        <v>4</v>
      </c>
      <c r="B10" s="30"/>
      <c r="C10" s="162" t="s">
        <v>786</v>
      </c>
      <c r="D10" s="167" t="s">
        <v>87</v>
      </c>
      <c r="E10" s="200"/>
      <c r="F10" s="200"/>
      <c r="G10" s="200"/>
      <c r="H10" s="200"/>
      <c r="I10" s="200"/>
      <c r="J10" s="200"/>
      <c r="K10" s="200"/>
      <c r="L10" s="200"/>
      <c r="M10" s="200"/>
      <c r="N10" s="200"/>
      <c r="O10" s="200"/>
      <c r="P10" s="200"/>
      <c r="Q10" s="200"/>
      <c r="R10" s="200"/>
      <c r="S10" s="200"/>
      <c r="T10" s="200"/>
      <c r="U10" s="200"/>
      <c r="V10" s="142"/>
      <c r="W10" s="142"/>
      <c r="X10" s="144"/>
      <c r="Y10" s="144"/>
      <c r="Z10" s="144"/>
      <c r="AA10" s="144"/>
      <c r="AB10" s="142"/>
      <c r="AC10" s="142"/>
      <c r="AD10" s="142"/>
      <c r="AE10" s="142"/>
      <c r="AF10" s="144"/>
      <c r="AG10" s="144"/>
      <c r="AH10" s="144"/>
      <c r="AI10" s="144"/>
      <c r="AJ10" s="11">
        <f t="shared" si="5"/>
        <v>0</v>
      </c>
      <c r="AK10" s="202">
        <f t="shared" si="6"/>
        <v>0</v>
      </c>
      <c r="AL10" s="202">
        <f t="shared" si="7"/>
        <v>0</v>
      </c>
      <c r="AM10" s="203"/>
      <c r="AN10" s="17"/>
      <c r="AO10" s="201"/>
    </row>
    <row r="11" spans="1:41" s="15" customFormat="1" ht="21" customHeight="1">
      <c r="A11" s="21">
        <v>5</v>
      </c>
      <c r="B11" s="30"/>
      <c r="C11" s="162" t="s">
        <v>767</v>
      </c>
      <c r="D11" s="167" t="s">
        <v>66</v>
      </c>
      <c r="E11" s="200"/>
      <c r="F11" s="200"/>
      <c r="G11" s="200"/>
      <c r="H11" s="200"/>
      <c r="I11" s="200"/>
      <c r="J11" s="200"/>
      <c r="K11" s="200"/>
      <c r="L11" s="200"/>
      <c r="M11" s="200"/>
      <c r="N11" s="200"/>
      <c r="O11" s="200" t="s">
        <v>6</v>
      </c>
      <c r="P11" s="200"/>
      <c r="Q11" s="200" t="s">
        <v>6</v>
      </c>
      <c r="R11" s="200" t="s">
        <v>6</v>
      </c>
      <c r="S11" s="200"/>
      <c r="T11" s="200"/>
      <c r="U11" s="200"/>
      <c r="V11" s="142"/>
      <c r="W11" s="142"/>
      <c r="X11" s="144"/>
      <c r="Y11" s="144"/>
      <c r="Z11" s="144"/>
      <c r="AA11" s="144"/>
      <c r="AB11" s="142"/>
      <c r="AC11" s="142"/>
      <c r="AD11" s="142"/>
      <c r="AE11" s="142"/>
      <c r="AF11" s="144"/>
      <c r="AG11" s="144"/>
      <c r="AH11" s="144"/>
      <c r="AI11" s="144"/>
      <c r="AJ11" s="11">
        <f t="shared" si="5"/>
        <v>3</v>
      </c>
      <c r="AK11" s="202">
        <f t="shared" si="6"/>
        <v>0</v>
      </c>
      <c r="AL11" s="202">
        <f t="shared" si="7"/>
        <v>0</v>
      </c>
      <c r="AM11" s="203"/>
      <c r="AN11" s="17"/>
      <c r="AO11" s="201"/>
    </row>
    <row r="12" spans="1:41" s="15" customFormat="1" ht="21" customHeight="1">
      <c r="A12" s="208">
        <v>6</v>
      </c>
      <c r="B12" s="30"/>
      <c r="C12" s="162" t="s">
        <v>265</v>
      </c>
      <c r="D12" s="167" t="s">
        <v>31</v>
      </c>
      <c r="E12" s="200"/>
      <c r="F12" s="200"/>
      <c r="G12" s="200"/>
      <c r="H12" s="200"/>
      <c r="I12" s="200"/>
      <c r="J12" s="200"/>
      <c r="K12" s="200"/>
      <c r="L12" s="200"/>
      <c r="M12" s="200"/>
      <c r="N12" s="200"/>
      <c r="O12" s="200" t="s">
        <v>6</v>
      </c>
      <c r="P12" s="200"/>
      <c r="Q12" s="200" t="s">
        <v>6</v>
      </c>
      <c r="R12" s="200" t="s">
        <v>6</v>
      </c>
      <c r="S12" s="200"/>
      <c r="T12" s="200"/>
      <c r="U12" s="200"/>
      <c r="V12" s="142"/>
      <c r="W12" s="142"/>
      <c r="X12" s="144"/>
      <c r="Y12" s="144"/>
      <c r="Z12" s="144"/>
      <c r="AA12" s="144"/>
      <c r="AB12" s="142"/>
      <c r="AC12" s="142"/>
      <c r="AD12" s="142"/>
      <c r="AE12" s="142"/>
      <c r="AF12" s="144"/>
      <c r="AG12" s="144"/>
      <c r="AH12" s="144"/>
      <c r="AI12" s="144"/>
      <c r="AJ12" s="11">
        <f t="shared" si="5"/>
        <v>3</v>
      </c>
      <c r="AK12" s="202">
        <f t="shared" si="6"/>
        <v>0</v>
      </c>
      <c r="AL12" s="202">
        <f t="shared" si="7"/>
        <v>0</v>
      </c>
      <c r="AM12" s="203"/>
      <c r="AN12" s="17"/>
      <c r="AO12" s="201"/>
    </row>
    <row r="13" spans="1:41" s="15" customFormat="1" ht="21" customHeight="1">
      <c r="A13" s="21">
        <v>7</v>
      </c>
      <c r="B13" s="30"/>
      <c r="C13" s="162" t="s">
        <v>768</v>
      </c>
      <c r="D13" s="167" t="s">
        <v>21</v>
      </c>
      <c r="E13" s="200"/>
      <c r="F13" s="200"/>
      <c r="G13" s="200"/>
      <c r="H13" s="200"/>
      <c r="I13" s="200"/>
      <c r="J13" s="200"/>
      <c r="K13" s="200"/>
      <c r="L13" s="200"/>
      <c r="M13" s="200"/>
      <c r="N13" s="200"/>
      <c r="O13" s="200"/>
      <c r="P13" s="200"/>
      <c r="Q13" s="200"/>
      <c r="R13" s="200"/>
      <c r="S13" s="200"/>
      <c r="T13" s="200"/>
      <c r="U13" s="200"/>
      <c r="V13" s="142"/>
      <c r="W13" s="142"/>
      <c r="X13" s="144"/>
      <c r="Y13" s="144"/>
      <c r="Z13" s="144"/>
      <c r="AA13" s="144"/>
      <c r="AB13" s="142"/>
      <c r="AC13" s="142"/>
      <c r="AD13" s="142"/>
      <c r="AE13" s="142"/>
      <c r="AF13" s="144"/>
      <c r="AG13" s="144"/>
      <c r="AH13" s="144"/>
      <c r="AI13" s="144"/>
      <c r="AJ13" s="11">
        <f t="shared" si="5"/>
        <v>0</v>
      </c>
      <c r="AK13" s="202">
        <f t="shared" si="6"/>
        <v>0</v>
      </c>
      <c r="AL13" s="202">
        <f t="shared" si="7"/>
        <v>0</v>
      </c>
      <c r="AM13" s="203"/>
      <c r="AN13" s="17"/>
      <c r="AO13" s="201"/>
    </row>
    <row r="14" spans="1:41" s="15" customFormat="1" ht="21" customHeight="1">
      <c r="A14" s="208">
        <v>8</v>
      </c>
      <c r="B14" s="30"/>
      <c r="C14" s="162" t="s">
        <v>769</v>
      </c>
      <c r="D14" s="167" t="s">
        <v>95</v>
      </c>
      <c r="E14" s="200"/>
      <c r="F14" s="200"/>
      <c r="G14" s="200"/>
      <c r="H14" s="200"/>
      <c r="I14" s="200"/>
      <c r="J14" s="200"/>
      <c r="K14" s="200"/>
      <c r="L14" s="200"/>
      <c r="M14" s="200"/>
      <c r="N14" s="200"/>
      <c r="O14" s="200"/>
      <c r="P14" s="200"/>
      <c r="Q14" s="200" t="s">
        <v>6</v>
      </c>
      <c r="R14" s="200" t="s">
        <v>6</v>
      </c>
      <c r="S14" s="200"/>
      <c r="T14" s="200"/>
      <c r="U14" s="200"/>
      <c r="V14" s="142"/>
      <c r="W14" s="142"/>
      <c r="X14" s="144"/>
      <c r="Y14" s="144"/>
      <c r="Z14" s="144"/>
      <c r="AA14" s="144"/>
      <c r="AB14" s="142"/>
      <c r="AC14" s="142"/>
      <c r="AD14" s="142"/>
      <c r="AE14" s="142"/>
      <c r="AF14" s="144"/>
      <c r="AG14" s="144"/>
      <c r="AH14" s="144"/>
      <c r="AI14" s="144"/>
      <c r="AJ14" s="11">
        <f t="shared" si="5"/>
        <v>2</v>
      </c>
      <c r="AK14" s="202">
        <f t="shared" si="6"/>
        <v>0</v>
      </c>
      <c r="AL14" s="202">
        <f t="shared" si="7"/>
        <v>0</v>
      </c>
      <c r="AM14" s="203"/>
      <c r="AN14" s="17"/>
      <c r="AO14" s="201"/>
    </row>
    <row r="15" spans="1:41" s="15" customFormat="1" ht="21" customHeight="1">
      <c r="A15" s="21">
        <v>9</v>
      </c>
      <c r="B15" s="30"/>
      <c r="C15" s="162" t="s">
        <v>770</v>
      </c>
      <c r="D15" s="167" t="s">
        <v>39</v>
      </c>
      <c r="E15" s="200"/>
      <c r="F15" s="200"/>
      <c r="G15" s="200"/>
      <c r="H15" s="200"/>
      <c r="I15" s="200"/>
      <c r="J15" s="200"/>
      <c r="K15" s="200"/>
      <c r="L15" s="200"/>
      <c r="M15" s="200"/>
      <c r="N15" s="200"/>
      <c r="O15" s="200"/>
      <c r="P15" s="200"/>
      <c r="Q15" s="200"/>
      <c r="R15" s="200"/>
      <c r="S15" s="200"/>
      <c r="T15" s="200"/>
      <c r="U15" s="200"/>
      <c r="V15" s="142"/>
      <c r="W15" s="142"/>
      <c r="X15" s="144"/>
      <c r="Y15" s="144"/>
      <c r="Z15" s="144"/>
      <c r="AA15" s="144"/>
      <c r="AB15" s="142"/>
      <c r="AC15" s="142"/>
      <c r="AD15" s="142"/>
      <c r="AE15" s="142"/>
      <c r="AF15" s="144"/>
      <c r="AG15" s="144"/>
      <c r="AH15" s="144"/>
      <c r="AI15" s="144"/>
      <c r="AJ15" s="11">
        <f t="shared" si="5"/>
        <v>0</v>
      </c>
      <c r="AK15" s="202">
        <f t="shared" si="6"/>
        <v>0</v>
      </c>
      <c r="AL15" s="202">
        <f t="shared" si="7"/>
        <v>0</v>
      </c>
      <c r="AM15" s="203"/>
      <c r="AN15" s="17"/>
      <c r="AO15" s="201"/>
    </row>
    <row r="16" spans="1:41" s="15" customFormat="1" ht="21" customHeight="1">
      <c r="A16" s="208">
        <v>10</v>
      </c>
      <c r="B16" s="30"/>
      <c r="C16" s="162" t="s">
        <v>771</v>
      </c>
      <c r="D16" s="167" t="s">
        <v>41</v>
      </c>
      <c r="E16" s="200"/>
      <c r="F16" s="200"/>
      <c r="G16" s="200"/>
      <c r="H16" s="200"/>
      <c r="I16" s="200"/>
      <c r="J16" s="200"/>
      <c r="K16" s="200"/>
      <c r="L16" s="200"/>
      <c r="M16" s="200"/>
      <c r="N16" s="200"/>
      <c r="O16" s="200"/>
      <c r="P16" s="200"/>
      <c r="Q16" s="200"/>
      <c r="R16" s="200"/>
      <c r="S16" s="200"/>
      <c r="T16" s="200"/>
      <c r="U16" s="200"/>
      <c r="V16" s="142"/>
      <c r="W16" s="142"/>
      <c r="X16" s="144"/>
      <c r="Y16" s="144"/>
      <c r="Z16" s="144"/>
      <c r="AA16" s="144"/>
      <c r="AB16" s="142"/>
      <c r="AC16" s="142"/>
      <c r="AD16" s="142"/>
      <c r="AE16" s="142"/>
      <c r="AF16" s="144"/>
      <c r="AG16" s="144"/>
      <c r="AH16" s="144"/>
      <c r="AI16" s="144"/>
      <c r="AJ16" s="11">
        <f t="shared" si="5"/>
        <v>0</v>
      </c>
      <c r="AK16" s="202">
        <f t="shared" si="6"/>
        <v>0</v>
      </c>
      <c r="AL16" s="202">
        <f t="shared" si="7"/>
        <v>0</v>
      </c>
      <c r="AM16" s="203"/>
      <c r="AN16" s="17"/>
      <c r="AO16" s="201"/>
    </row>
    <row r="17" spans="1:41" s="15" customFormat="1" ht="21" customHeight="1">
      <c r="A17" s="21">
        <v>11</v>
      </c>
      <c r="B17" s="30"/>
      <c r="C17" s="162" t="s">
        <v>772</v>
      </c>
      <c r="D17" s="167" t="s">
        <v>59</v>
      </c>
      <c r="E17" s="200"/>
      <c r="F17" s="200"/>
      <c r="G17" s="200"/>
      <c r="H17" s="200"/>
      <c r="I17" s="200"/>
      <c r="J17" s="200"/>
      <c r="K17" s="200"/>
      <c r="L17" s="200"/>
      <c r="M17" s="200"/>
      <c r="N17" s="200"/>
      <c r="O17" s="200"/>
      <c r="P17" s="200"/>
      <c r="Q17" s="200"/>
      <c r="R17" s="200"/>
      <c r="S17" s="200"/>
      <c r="T17" s="200"/>
      <c r="U17" s="200"/>
      <c r="V17" s="142"/>
      <c r="W17" s="142"/>
      <c r="X17" s="144"/>
      <c r="Y17" s="144"/>
      <c r="Z17" s="144"/>
      <c r="AA17" s="144"/>
      <c r="AB17" s="142"/>
      <c r="AC17" s="142"/>
      <c r="AD17" s="142"/>
      <c r="AE17" s="142"/>
      <c r="AF17" s="144"/>
      <c r="AG17" s="144"/>
      <c r="AH17" s="144"/>
      <c r="AI17" s="144"/>
      <c r="AJ17" s="11">
        <f t="shared" si="5"/>
        <v>0</v>
      </c>
      <c r="AK17" s="202">
        <f t="shared" si="6"/>
        <v>0</v>
      </c>
      <c r="AL17" s="202">
        <f t="shared" si="7"/>
        <v>0</v>
      </c>
      <c r="AM17" s="203"/>
      <c r="AN17" s="17"/>
      <c r="AO17" s="201"/>
    </row>
    <row r="18" spans="1:41" s="15" customFormat="1" ht="21" customHeight="1">
      <c r="A18" s="208">
        <v>12</v>
      </c>
      <c r="B18" s="30"/>
      <c r="C18" s="162" t="s">
        <v>773</v>
      </c>
      <c r="D18" s="167" t="s">
        <v>59</v>
      </c>
      <c r="E18" s="200"/>
      <c r="F18" s="200"/>
      <c r="G18" s="200"/>
      <c r="H18" s="200"/>
      <c r="I18" s="200"/>
      <c r="J18" s="200"/>
      <c r="K18" s="200"/>
      <c r="L18" s="200"/>
      <c r="M18" s="200"/>
      <c r="N18" s="200"/>
      <c r="O18" s="200"/>
      <c r="P18" s="200"/>
      <c r="Q18" s="200"/>
      <c r="R18" s="200"/>
      <c r="S18" s="200"/>
      <c r="T18" s="200"/>
      <c r="U18" s="200"/>
      <c r="V18" s="142"/>
      <c r="W18" s="142"/>
      <c r="X18" s="144"/>
      <c r="Y18" s="144"/>
      <c r="Z18" s="144"/>
      <c r="AA18" s="144"/>
      <c r="AB18" s="142"/>
      <c r="AC18" s="142"/>
      <c r="AD18" s="142"/>
      <c r="AE18" s="142"/>
      <c r="AF18" s="144"/>
      <c r="AG18" s="144"/>
      <c r="AH18" s="144"/>
      <c r="AI18" s="144"/>
      <c r="AJ18" s="11">
        <f t="shared" si="5"/>
        <v>0</v>
      </c>
      <c r="AK18" s="202">
        <f t="shared" si="6"/>
        <v>0</v>
      </c>
      <c r="AL18" s="202">
        <f t="shared" si="7"/>
        <v>0</v>
      </c>
      <c r="AM18" s="203"/>
      <c r="AN18" s="17"/>
      <c r="AO18" s="201"/>
    </row>
    <row r="19" spans="1:41" s="15" customFormat="1" ht="21" customHeight="1">
      <c r="A19" s="21">
        <v>13</v>
      </c>
      <c r="B19" s="30"/>
      <c r="C19" s="162" t="s">
        <v>774</v>
      </c>
      <c r="D19" s="167" t="s">
        <v>11</v>
      </c>
      <c r="E19" s="200"/>
      <c r="F19" s="200"/>
      <c r="G19" s="200"/>
      <c r="H19" s="200"/>
      <c r="I19" s="200"/>
      <c r="J19" s="200"/>
      <c r="K19" s="200"/>
      <c r="L19" s="200"/>
      <c r="M19" s="200"/>
      <c r="N19" s="200"/>
      <c r="O19" s="200"/>
      <c r="P19" s="200"/>
      <c r="Q19" s="200"/>
      <c r="R19" s="200" t="s">
        <v>6</v>
      </c>
      <c r="S19" s="200"/>
      <c r="T19" s="200"/>
      <c r="U19" s="200"/>
      <c r="V19" s="142"/>
      <c r="W19" s="142"/>
      <c r="X19" s="144"/>
      <c r="Y19" s="144"/>
      <c r="Z19" s="144"/>
      <c r="AA19" s="144"/>
      <c r="AB19" s="142"/>
      <c r="AC19" s="142"/>
      <c r="AD19" s="142"/>
      <c r="AE19" s="142"/>
      <c r="AF19" s="144"/>
      <c r="AG19" s="144"/>
      <c r="AH19" s="144"/>
      <c r="AI19" s="144"/>
      <c r="AJ19" s="11">
        <f t="shared" si="5"/>
        <v>1</v>
      </c>
      <c r="AK19" s="202">
        <f t="shared" si="6"/>
        <v>0</v>
      </c>
      <c r="AL19" s="202">
        <f t="shared" si="7"/>
        <v>0</v>
      </c>
      <c r="AM19" s="203"/>
      <c r="AN19" s="17"/>
      <c r="AO19" s="201"/>
    </row>
    <row r="20" spans="1:41" s="15" customFormat="1" ht="21" customHeight="1">
      <c r="A20" s="208">
        <v>14</v>
      </c>
      <c r="B20" s="30"/>
      <c r="C20" s="162" t="s">
        <v>775</v>
      </c>
      <c r="D20" s="167" t="s">
        <v>75</v>
      </c>
      <c r="E20" s="200"/>
      <c r="F20" s="200"/>
      <c r="G20" s="200"/>
      <c r="H20" s="200"/>
      <c r="I20" s="200"/>
      <c r="J20" s="200"/>
      <c r="K20" s="200"/>
      <c r="L20" s="200"/>
      <c r="M20" s="200"/>
      <c r="N20" s="200"/>
      <c r="O20" s="200" t="s">
        <v>7</v>
      </c>
      <c r="P20" s="200"/>
      <c r="Q20" s="200" t="s">
        <v>6</v>
      </c>
      <c r="R20" s="200" t="s">
        <v>6</v>
      </c>
      <c r="S20" s="200"/>
      <c r="T20" s="200"/>
      <c r="U20" s="200"/>
      <c r="V20" s="142"/>
      <c r="W20" s="142"/>
      <c r="X20" s="144"/>
      <c r="Y20" s="144"/>
      <c r="Z20" s="144"/>
      <c r="AA20" s="144"/>
      <c r="AB20" s="142"/>
      <c r="AC20" s="142"/>
      <c r="AD20" s="142"/>
      <c r="AE20" s="142"/>
      <c r="AF20" s="144"/>
      <c r="AG20" s="144"/>
      <c r="AH20" s="144"/>
      <c r="AI20" s="144"/>
      <c r="AJ20" s="11">
        <f t="shared" si="5"/>
        <v>2</v>
      </c>
      <c r="AK20" s="202">
        <f t="shared" si="6"/>
        <v>1</v>
      </c>
      <c r="AL20" s="202">
        <f t="shared" si="7"/>
        <v>0</v>
      </c>
      <c r="AM20" s="203"/>
      <c r="AN20" s="17"/>
      <c r="AO20" s="201"/>
    </row>
    <row r="21" spans="1:41" s="15" customFormat="1" ht="21" customHeight="1">
      <c r="A21" s="21">
        <v>15</v>
      </c>
      <c r="B21" s="30"/>
      <c r="C21" s="162" t="s">
        <v>60</v>
      </c>
      <c r="D21" s="167" t="s">
        <v>75</v>
      </c>
      <c r="E21" s="200"/>
      <c r="F21" s="200"/>
      <c r="G21" s="200"/>
      <c r="H21" s="200"/>
      <c r="I21" s="200"/>
      <c r="J21" s="200"/>
      <c r="K21" s="200"/>
      <c r="L21" s="200"/>
      <c r="M21" s="200"/>
      <c r="N21" s="200"/>
      <c r="O21" s="200"/>
      <c r="P21" s="200"/>
      <c r="Q21" s="200" t="s">
        <v>6</v>
      </c>
      <c r="R21" s="200" t="s">
        <v>6</v>
      </c>
      <c r="S21" s="200"/>
      <c r="T21" s="200"/>
      <c r="U21" s="200"/>
      <c r="V21" s="142"/>
      <c r="W21" s="142"/>
      <c r="X21" s="144"/>
      <c r="Y21" s="144"/>
      <c r="Z21" s="144"/>
      <c r="AA21" s="144"/>
      <c r="AB21" s="142"/>
      <c r="AC21" s="142"/>
      <c r="AD21" s="142"/>
      <c r="AE21" s="142"/>
      <c r="AF21" s="144"/>
      <c r="AG21" s="144"/>
      <c r="AH21" s="144"/>
      <c r="AI21" s="144"/>
      <c r="AJ21" s="11">
        <f t="shared" si="5"/>
        <v>2</v>
      </c>
      <c r="AK21" s="202">
        <f t="shared" si="6"/>
        <v>0</v>
      </c>
      <c r="AL21" s="202">
        <f t="shared" si="7"/>
        <v>0</v>
      </c>
      <c r="AM21" s="203"/>
      <c r="AN21" s="17"/>
      <c r="AO21" s="201"/>
    </row>
    <row r="22" spans="1:41" s="15" customFormat="1" ht="21" customHeight="1">
      <c r="A22" s="208">
        <v>16</v>
      </c>
      <c r="B22" s="30"/>
      <c r="C22" s="162" t="s">
        <v>126</v>
      </c>
      <c r="D22" s="167" t="s">
        <v>42</v>
      </c>
      <c r="E22" s="200"/>
      <c r="F22" s="200"/>
      <c r="G22" s="200"/>
      <c r="H22" s="200"/>
      <c r="I22" s="200"/>
      <c r="J22" s="200"/>
      <c r="K22" s="200"/>
      <c r="L22" s="200"/>
      <c r="M22" s="200"/>
      <c r="N22" s="200"/>
      <c r="O22" s="200"/>
      <c r="P22" s="200"/>
      <c r="Q22" s="200"/>
      <c r="R22" s="200"/>
      <c r="S22" s="200"/>
      <c r="T22" s="200"/>
      <c r="U22" s="200"/>
      <c r="V22" s="142"/>
      <c r="W22" s="142"/>
      <c r="X22" s="144"/>
      <c r="Y22" s="144"/>
      <c r="Z22" s="144"/>
      <c r="AA22" s="144"/>
      <c r="AB22" s="142"/>
      <c r="AC22" s="142"/>
      <c r="AD22" s="142"/>
      <c r="AE22" s="142"/>
      <c r="AF22" s="144"/>
      <c r="AG22" s="144"/>
      <c r="AH22" s="144"/>
      <c r="AI22" s="144"/>
      <c r="AJ22" s="11">
        <f t="shared" si="5"/>
        <v>0</v>
      </c>
      <c r="AK22" s="202">
        <f t="shared" si="6"/>
        <v>0</v>
      </c>
      <c r="AL22" s="202">
        <f t="shared" si="7"/>
        <v>0</v>
      </c>
      <c r="AM22" s="203"/>
      <c r="AN22" s="17"/>
      <c r="AO22" s="201"/>
    </row>
    <row r="23" spans="1:41" s="15" customFormat="1" ht="21" customHeight="1">
      <c r="A23" s="21">
        <v>17</v>
      </c>
      <c r="B23" s="30"/>
      <c r="C23" s="162" t="s">
        <v>776</v>
      </c>
      <c r="D23" s="167" t="s">
        <v>43</v>
      </c>
      <c r="E23" s="200"/>
      <c r="F23" s="200"/>
      <c r="G23" s="200"/>
      <c r="H23" s="200"/>
      <c r="I23" s="200"/>
      <c r="J23" s="200"/>
      <c r="K23" s="200"/>
      <c r="L23" s="200"/>
      <c r="M23" s="200"/>
      <c r="N23" s="200"/>
      <c r="O23" s="200"/>
      <c r="P23" s="200"/>
      <c r="Q23" s="200"/>
      <c r="R23" s="200" t="s">
        <v>6</v>
      </c>
      <c r="S23" s="200"/>
      <c r="T23" s="200"/>
      <c r="U23" s="200"/>
      <c r="V23" s="142"/>
      <c r="W23" s="142"/>
      <c r="X23" s="144"/>
      <c r="Y23" s="144"/>
      <c r="Z23" s="144"/>
      <c r="AA23" s="144"/>
      <c r="AB23" s="142"/>
      <c r="AC23" s="142"/>
      <c r="AD23" s="142"/>
      <c r="AE23" s="142"/>
      <c r="AF23" s="144"/>
      <c r="AG23" s="144"/>
      <c r="AH23" s="144"/>
      <c r="AI23" s="144"/>
      <c r="AJ23" s="11">
        <f t="shared" si="5"/>
        <v>1</v>
      </c>
      <c r="AK23" s="202">
        <f t="shared" si="6"/>
        <v>0</v>
      </c>
      <c r="AL23" s="202">
        <f t="shared" si="7"/>
        <v>0</v>
      </c>
      <c r="AM23" s="203"/>
      <c r="AN23" s="17"/>
      <c r="AO23" s="201"/>
    </row>
    <row r="24" spans="1:41" s="15" customFormat="1" ht="21" customHeight="1">
      <c r="A24" s="208">
        <v>18</v>
      </c>
      <c r="B24" s="30"/>
      <c r="C24" s="162" t="s">
        <v>785</v>
      </c>
      <c r="D24" s="167" t="s">
        <v>33</v>
      </c>
      <c r="E24" s="200"/>
      <c r="F24" s="200"/>
      <c r="G24" s="200"/>
      <c r="H24" s="200"/>
      <c r="I24" s="200"/>
      <c r="J24" s="200"/>
      <c r="K24" s="200"/>
      <c r="L24" s="200"/>
      <c r="M24" s="200"/>
      <c r="N24" s="200"/>
      <c r="O24" s="200"/>
      <c r="P24" s="200"/>
      <c r="Q24" s="200"/>
      <c r="R24" s="200"/>
      <c r="S24" s="200"/>
      <c r="T24" s="200"/>
      <c r="U24" s="200"/>
      <c r="V24" s="142"/>
      <c r="W24" s="142"/>
      <c r="X24" s="144"/>
      <c r="Y24" s="144"/>
      <c r="Z24" s="144"/>
      <c r="AA24" s="144"/>
      <c r="AB24" s="142"/>
      <c r="AC24" s="142"/>
      <c r="AD24" s="142"/>
      <c r="AE24" s="142"/>
      <c r="AF24" s="144"/>
      <c r="AG24" s="144"/>
      <c r="AH24" s="144"/>
      <c r="AI24" s="144"/>
      <c r="AJ24" s="11">
        <f t="shared" si="5"/>
        <v>0</v>
      </c>
      <c r="AK24" s="202">
        <f t="shared" si="6"/>
        <v>0</v>
      </c>
      <c r="AL24" s="202">
        <f t="shared" si="7"/>
        <v>0</v>
      </c>
      <c r="AM24" s="203"/>
      <c r="AN24" s="17"/>
      <c r="AO24" s="201"/>
    </row>
    <row r="25" spans="1:41" s="15" customFormat="1" ht="21" customHeight="1">
      <c r="A25" s="21">
        <v>19</v>
      </c>
      <c r="B25" s="30"/>
      <c r="C25" s="162" t="s">
        <v>178</v>
      </c>
      <c r="D25" s="167" t="s">
        <v>84</v>
      </c>
      <c r="E25" s="200"/>
      <c r="F25" s="200"/>
      <c r="G25" s="200"/>
      <c r="H25" s="200"/>
      <c r="I25" s="200"/>
      <c r="J25" s="200"/>
      <c r="K25" s="200"/>
      <c r="L25" s="200"/>
      <c r="M25" s="200"/>
      <c r="N25" s="200"/>
      <c r="O25" s="200"/>
      <c r="P25" s="200"/>
      <c r="Q25" s="200"/>
      <c r="R25" s="200" t="s">
        <v>6</v>
      </c>
      <c r="S25" s="200"/>
      <c r="T25" s="200"/>
      <c r="U25" s="200"/>
      <c r="V25" s="142"/>
      <c r="W25" s="142"/>
      <c r="X25" s="144"/>
      <c r="Y25" s="144"/>
      <c r="Z25" s="144"/>
      <c r="AA25" s="144"/>
      <c r="AB25" s="142"/>
      <c r="AC25" s="142"/>
      <c r="AD25" s="142"/>
      <c r="AE25" s="142"/>
      <c r="AF25" s="144"/>
      <c r="AG25" s="144"/>
      <c r="AH25" s="144"/>
      <c r="AI25" s="144"/>
      <c r="AJ25" s="11">
        <f t="shared" si="5"/>
        <v>1</v>
      </c>
      <c r="AK25" s="202">
        <f t="shared" si="6"/>
        <v>0</v>
      </c>
      <c r="AL25" s="202">
        <f t="shared" si="7"/>
        <v>0</v>
      </c>
      <c r="AM25" s="203"/>
      <c r="AN25" s="17"/>
      <c r="AO25" s="201"/>
    </row>
    <row r="26" spans="1:41" s="15" customFormat="1" ht="21" customHeight="1">
      <c r="A26" s="208">
        <v>20</v>
      </c>
      <c r="B26" s="30"/>
      <c r="C26" s="162" t="s">
        <v>101</v>
      </c>
      <c r="D26" s="167" t="s">
        <v>777</v>
      </c>
      <c r="E26" s="200"/>
      <c r="F26" s="200"/>
      <c r="G26" s="200"/>
      <c r="H26" s="200"/>
      <c r="I26" s="200"/>
      <c r="J26" s="200"/>
      <c r="K26" s="200"/>
      <c r="L26" s="200"/>
      <c r="M26" s="200"/>
      <c r="N26" s="200"/>
      <c r="O26" s="200"/>
      <c r="P26" s="200"/>
      <c r="Q26" s="200"/>
      <c r="R26" s="200"/>
      <c r="S26" s="200"/>
      <c r="T26" s="200"/>
      <c r="U26" s="200"/>
      <c r="V26" s="142"/>
      <c r="W26" s="142"/>
      <c r="X26" s="144"/>
      <c r="Y26" s="144"/>
      <c r="Z26" s="144"/>
      <c r="AA26" s="144"/>
      <c r="AB26" s="142"/>
      <c r="AC26" s="142"/>
      <c r="AD26" s="142"/>
      <c r="AE26" s="142"/>
      <c r="AF26" s="144"/>
      <c r="AG26" s="144"/>
      <c r="AH26" s="144"/>
      <c r="AI26" s="144"/>
      <c r="AJ26" s="11">
        <f t="shared" si="5"/>
        <v>0</v>
      </c>
      <c r="AK26" s="202">
        <f t="shared" si="6"/>
        <v>0</v>
      </c>
      <c r="AL26" s="202">
        <f t="shared" si="7"/>
        <v>0</v>
      </c>
      <c r="AM26" s="203"/>
      <c r="AN26" s="17"/>
      <c r="AO26" s="201"/>
    </row>
    <row r="27" spans="1:41" s="15" customFormat="1" ht="21" customHeight="1">
      <c r="A27" s="21">
        <v>21</v>
      </c>
      <c r="B27" s="30"/>
      <c r="C27" s="162" t="s">
        <v>778</v>
      </c>
      <c r="D27" s="167" t="s">
        <v>108</v>
      </c>
      <c r="E27" s="200"/>
      <c r="F27" s="200"/>
      <c r="G27" s="200"/>
      <c r="H27" s="200"/>
      <c r="I27" s="200"/>
      <c r="J27" s="200"/>
      <c r="K27" s="200"/>
      <c r="L27" s="200"/>
      <c r="M27" s="200"/>
      <c r="N27" s="200"/>
      <c r="O27" s="200"/>
      <c r="P27" s="200"/>
      <c r="Q27" s="200"/>
      <c r="R27" s="200"/>
      <c r="S27" s="200"/>
      <c r="T27" s="200"/>
      <c r="U27" s="200"/>
      <c r="V27" s="142"/>
      <c r="W27" s="142"/>
      <c r="X27" s="144"/>
      <c r="Y27" s="144"/>
      <c r="Z27" s="144"/>
      <c r="AA27" s="144"/>
      <c r="AB27" s="142"/>
      <c r="AC27" s="142"/>
      <c r="AD27" s="142"/>
      <c r="AE27" s="142"/>
      <c r="AF27" s="144"/>
      <c r="AG27" s="144"/>
      <c r="AH27" s="144"/>
      <c r="AI27" s="144"/>
      <c r="AJ27" s="11">
        <f t="shared" si="5"/>
        <v>0</v>
      </c>
      <c r="AK27" s="202">
        <f t="shared" si="6"/>
        <v>0</v>
      </c>
      <c r="AL27" s="202">
        <f t="shared" si="7"/>
        <v>0</v>
      </c>
      <c r="AM27" s="203"/>
      <c r="AN27" s="17"/>
      <c r="AO27" s="201"/>
    </row>
    <row r="28" spans="1:41" s="15" customFormat="1" ht="21" customHeight="1">
      <c r="A28" s="208">
        <v>22</v>
      </c>
      <c r="B28" s="30"/>
      <c r="C28" s="162" t="s">
        <v>779</v>
      </c>
      <c r="D28" s="167" t="s">
        <v>61</v>
      </c>
      <c r="E28" s="200"/>
      <c r="F28" s="200"/>
      <c r="G28" s="200"/>
      <c r="H28" s="200"/>
      <c r="I28" s="200"/>
      <c r="J28" s="200"/>
      <c r="K28" s="200"/>
      <c r="L28" s="200"/>
      <c r="M28" s="200"/>
      <c r="N28" s="200"/>
      <c r="O28" s="200"/>
      <c r="P28" s="200"/>
      <c r="Q28" s="200"/>
      <c r="R28" s="200"/>
      <c r="S28" s="200"/>
      <c r="T28" s="200"/>
      <c r="U28" s="200"/>
      <c r="V28" s="142"/>
      <c r="W28" s="142"/>
      <c r="X28" s="144"/>
      <c r="Y28" s="144"/>
      <c r="Z28" s="144"/>
      <c r="AA28" s="144"/>
      <c r="AB28" s="142"/>
      <c r="AC28" s="142"/>
      <c r="AD28" s="142"/>
      <c r="AE28" s="142"/>
      <c r="AF28" s="144"/>
      <c r="AG28" s="144"/>
      <c r="AH28" s="144"/>
      <c r="AI28" s="144"/>
      <c r="AJ28" s="11">
        <f t="shared" si="5"/>
        <v>0</v>
      </c>
      <c r="AK28" s="202">
        <f t="shared" si="6"/>
        <v>0</v>
      </c>
      <c r="AL28" s="202">
        <f t="shared" si="7"/>
        <v>0</v>
      </c>
      <c r="AM28" s="203"/>
      <c r="AN28" s="17"/>
      <c r="AO28" s="201"/>
    </row>
    <row r="29" spans="1:41" s="15" customFormat="1" ht="21" customHeight="1">
      <c r="A29" s="21">
        <v>23</v>
      </c>
      <c r="B29" s="30"/>
      <c r="C29" s="162" t="s">
        <v>780</v>
      </c>
      <c r="D29" s="167" t="s">
        <v>61</v>
      </c>
      <c r="E29" s="200"/>
      <c r="F29" s="200"/>
      <c r="G29" s="200"/>
      <c r="H29" s="200"/>
      <c r="I29" s="200"/>
      <c r="J29" s="200"/>
      <c r="K29" s="200"/>
      <c r="L29" s="200"/>
      <c r="M29" s="200"/>
      <c r="N29" s="200"/>
      <c r="O29" s="200"/>
      <c r="P29" s="200"/>
      <c r="Q29" s="200" t="s">
        <v>6</v>
      </c>
      <c r="R29" s="200" t="s">
        <v>6</v>
      </c>
      <c r="S29" s="200"/>
      <c r="T29" s="200"/>
      <c r="U29" s="200"/>
      <c r="V29" s="142"/>
      <c r="W29" s="142"/>
      <c r="X29" s="144"/>
      <c r="Y29" s="144"/>
      <c r="Z29" s="144"/>
      <c r="AA29" s="144"/>
      <c r="AB29" s="142"/>
      <c r="AC29" s="142"/>
      <c r="AD29" s="142"/>
      <c r="AE29" s="142"/>
      <c r="AF29" s="144"/>
      <c r="AG29" s="144"/>
      <c r="AH29" s="144"/>
      <c r="AI29" s="144"/>
      <c r="AJ29" s="11">
        <f t="shared" si="5"/>
        <v>2</v>
      </c>
      <c r="AK29" s="202">
        <f t="shared" si="6"/>
        <v>0</v>
      </c>
      <c r="AL29" s="202">
        <f t="shared" si="7"/>
        <v>0</v>
      </c>
      <c r="AM29" s="203"/>
      <c r="AN29" s="17"/>
      <c r="AO29" s="201"/>
    </row>
    <row r="30" spans="1:41" s="15" customFormat="1" ht="21" customHeight="1">
      <c r="A30" s="208">
        <v>24</v>
      </c>
      <c r="B30" s="30"/>
      <c r="C30" s="162" t="s">
        <v>265</v>
      </c>
      <c r="D30" s="167" t="s">
        <v>78</v>
      </c>
      <c r="E30" s="200"/>
      <c r="F30" s="200"/>
      <c r="G30" s="200"/>
      <c r="H30" s="200"/>
      <c r="I30" s="200"/>
      <c r="J30" s="200"/>
      <c r="K30" s="200"/>
      <c r="L30" s="200"/>
      <c r="M30" s="200"/>
      <c r="N30" s="200"/>
      <c r="O30" s="200"/>
      <c r="P30" s="200"/>
      <c r="Q30" s="200"/>
      <c r="R30" s="200"/>
      <c r="S30" s="200"/>
      <c r="T30" s="200"/>
      <c r="U30" s="200"/>
      <c r="V30" s="142"/>
      <c r="W30" s="142"/>
      <c r="X30" s="144"/>
      <c r="Y30" s="144"/>
      <c r="Z30" s="144"/>
      <c r="AA30" s="144"/>
      <c r="AB30" s="142"/>
      <c r="AC30" s="142"/>
      <c r="AD30" s="142"/>
      <c r="AE30" s="142"/>
      <c r="AF30" s="144"/>
      <c r="AG30" s="144"/>
      <c r="AH30" s="144"/>
      <c r="AI30" s="144"/>
      <c r="AJ30" s="11">
        <f t="shared" si="5"/>
        <v>0</v>
      </c>
      <c r="AK30" s="202">
        <f t="shared" si="6"/>
        <v>0</v>
      </c>
      <c r="AL30" s="202">
        <f t="shared" si="7"/>
        <v>0</v>
      </c>
      <c r="AM30" s="203"/>
      <c r="AN30" s="17"/>
      <c r="AO30" s="201"/>
    </row>
    <row r="31" spans="1:41" s="15" customFormat="1" ht="21" customHeight="1">
      <c r="A31" s="21">
        <v>25</v>
      </c>
      <c r="B31" s="30"/>
      <c r="C31" s="162" t="s">
        <v>264</v>
      </c>
      <c r="D31" s="167" t="s">
        <v>64</v>
      </c>
      <c r="E31" s="200"/>
      <c r="F31" s="200"/>
      <c r="G31" s="200"/>
      <c r="H31" s="200"/>
      <c r="I31" s="200"/>
      <c r="J31" s="200"/>
      <c r="K31" s="200"/>
      <c r="L31" s="200"/>
      <c r="M31" s="200"/>
      <c r="N31" s="200"/>
      <c r="O31" s="200" t="s">
        <v>6</v>
      </c>
      <c r="P31" s="200"/>
      <c r="Q31" s="200"/>
      <c r="R31" s="200" t="s">
        <v>6</v>
      </c>
      <c r="S31" s="200"/>
      <c r="T31" s="200"/>
      <c r="U31" s="200"/>
      <c r="V31" s="142"/>
      <c r="W31" s="142"/>
      <c r="X31" s="144"/>
      <c r="Y31" s="144"/>
      <c r="Z31" s="144"/>
      <c r="AA31" s="144"/>
      <c r="AB31" s="142"/>
      <c r="AC31" s="142"/>
      <c r="AD31" s="142"/>
      <c r="AE31" s="142"/>
      <c r="AF31" s="144"/>
      <c r="AG31" s="144"/>
      <c r="AH31" s="144"/>
      <c r="AI31" s="144"/>
      <c r="AJ31" s="11">
        <f t="shared" si="5"/>
        <v>2</v>
      </c>
      <c r="AK31" s="202">
        <f t="shared" si="6"/>
        <v>0</v>
      </c>
      <c r="AL31" s="202">
        <f t="shared" si="7"/>
        <v>0</v>
      </c>
      <c r="AM31" s="203"/>
      <c r="AN31" s="17"/>
      <c r="AO31" s="201"/>
    </row>
    <row r="32" spans="1:41" s="15" customFormat="1" ht="21" customHeight="1">
      <c r="A32" s="208">
        <v>26</v>
      </c>
      <c r="B32" s="30"/>
      <c r="C32" s="162" t="s">
        <v>890</v>
      </c>
      <c r="D32" s="167" t="s">
        <v>58</v>
      </c>
      <c r="E32" s="200"/>
      <c r="F32" s="200"/>
      <c r="G32" s="200"/>
      <c r="H32" s="200"/>
      <c r="I32" s="200"/>
      <c r="J32" s="200"/>
      <c r="K32" s="200"/>
      <c r="L32" s="200"/>
      <c r="M32" s="200"/>
      <c r="N32" s="200"/>
      <c r="O32" s="200"/>
      <c r="P32" s="200"/>
      <c r="Q32" s="200"/>
      <c r="R32" s="200"/>
      <c r="S32" s="200"/>
      <c r="T32" s="200"/>
      <c r="U32" s="200"/>
      <c r="V32" s="142"/>
      <c r="W32" s="142"/>
      <c r="X32" s="144"/>
      <c r="Y32" s="144"/>
      <c r="Z32" s="144"/>
      <c r="AA32" s="144"/>
      <c r="AB32" s="142"/>
      <c r="AC32" s="142"/>
      <c r="AD32" s="142"/>
      <c r="AE32" s="142"/>
      <c r="AF32" s="144"/>
      <c r="AG32" s="144"/>
      <c r="AH32" s="144"/>
      <c r="AI32" s="144"/>
      <c r="AJ32" s="11">
        <f t="shared" si="5"/>
        <v>0</v>
      </c>
      <c r="AK32" s="202">
        <f t="shared" si="6"/>
        <v>0</v>
      </c>
      <c r="AL32" s="202">
        <f t="shared" si="7"/>
        <v>0</v>
      </c>
      <c r="AM32" s="203"/>
      <c r="AN32" s="17"/>
      <c r="AO32" s="201"/>
    </row>
    <row r="33" spans="1:41" s="15" customFormat="1" ht="21" customHeight="1">
      <c r="A33" s="21">
        <v>27</v>
      </c>
      <c r="B33" s="30"/>
      <c r="C33" s="162" t="s">
        <v>781</v>
      </c>
      <c r="D33" s="167" t="s">
        <v>47</v>
      </c>
      <c r="E33" s="200"/>
      <c r="F33" s="200"/>
      <c r="G33" s="200"/>
      <c r="H33" s="200"/>
      <c r="I33" s="200"/>
      <c r="J33" s="200"/>
      <c r="K33" s="200"/>
      <c r="L33" s="200"/>
      <c r="M33" s="200"/>
      <c r="N33" s="200"/>
      <c r="O33" s="200"/>
      <c r="P33" s="200"/>
      <c r="Q33" s="200"/>
      <c r="R33" s="200"/>
      <c r="S33" s="200"/>
      <c r="T33" s="200"/>
      <c r="U33" s="200"/>
      <c r="V33" s="142"/>
      <c r="W33" s="142"/>
      <c r="X33" s="144"/>
      <c r="Y33" s="144"/>
      <c r="Z33" s="144"/>
      <c r="AA33" s="144"/>
      <c r="AB33" s="142"/>
      <c r="AC33" s="142"/>
      <c r="AD33" s="142"/>
      <c r="AE33" s="142"/>
      <c r="AF33" s="144"/>
      <c r="AG33" s="144"/>
      <c r="AH33" s="144"/>
      <c r="AI33" s="144"/>
      <c r="AJ33" s="11">
        <f t="shared" si="5"/>
        <v>0</v>
      </c>
      <c r="AK33" s="202">
        <f t="shared" si="6"/>
        <v>0</v>
      </c>
      <c r="AL33" s="202">
        <f t="shared" si="7"/>
        <v>0</v>
      </c>
      <c r="AM33" s="203"/>
      <c r="AN33" s="17"/>
      <c r="AO33" s="201"/>
    </row>
    <row r="34" spans="1:41" s="15" customFormat="1" ht="21" customHeight="1">
      <c r="A34" s="208">
        <v>28</v>
      </c>
      <c r="B34" s="30"/>
      <c r="C34" s="162" t="s">
        <v>783</v>
      </c>
      <c r="D34" s="167" t="s">
        <v>48</v>
      </c>
      <c r="E34" s="200"/>
      <c r="F34" s="200"/>
      <c r="G34" s="200"/>
      <c r="H34" s="200"/>
      <c r="I34" s="200"/>
      <c r="J34" s="200"/>
      <c r="K34" s="200"/>
      <c r="L34" s="200"/>
      <c r="M34" s="200"/>
      <c r="N34" s="200"/>
      <c r="O34" s="200" t="s">
        <v>6</v>
      </c>
      <c r="P34" s="200"/>
      <c r="Q34" s="200"/>
      <c r="R34" s="200"/>
      <c r="S34" s="200"/>
      <c r="T34" s="200"/>
      <c r="U34" s="200"/>
      <c r="V34" s="142"/>
      <c r="W34" s="142"/>
      <c r="X34" s="144"/>
      <c r="Y34" s="144"/>
      <c r="Z34" s="144"/>
      <c r="AA34" s="144"/>
      <c r="AB34" s="142"/>
      <c r="AC34" s="142"/>
      <c r="AD34" s="142"/>
      <c r="AE34" s="142"/>
      <c r="AF34" s="144"/>
      <c r="AG34" s="144"/>
      <c r="AH34" s="144"/>
      <c r="AI34" s="144"/>
      <c r="AJ34" s="11">
        <f t="shared" si="5"/>
        <v>1</v>
      </c>
      <c r="AK34" s="202">
        <f t="shared" si="6"/>
        <v>0</v>
      </c>
      <c r="AL34" s="202">
        <f t="shared" si="7"/>
        <v>0</v>
      </c>
      <c r="AM34" s="203"/>
      <c r="AN34" s="17"/>
      <c r="AO34" s="201"/>
    </row>
    <row r="35" spans="1:41" s="15" customFormat="1" ht="21" customHeight="1">
      <c r="A35" s="21">
        <v>29</v>
      </c>
      <c r="B35" s="30"/>
      <c r="C35" s="162" t="s">
        <v>784</v>
      </c>
      <c r="D35" s="167" t="s">
        <v>48</v>
      </c>
      <c r="E35" s="200"/>
      <c r="F35" s="200"/>
      <c r="G35" s="200"/>
      <c r="H35" s="200"/>
      <c r="I35" s="200"/>
      <c r="J35" s="200"/>
      <c r="K35" s="200"/>
      <c r="L35" s="200"/>
      <c r="M35" s="200"/>
      <c r="N35" s="200"/>
      <c r="O35" s="200"/>
      <c r="P35" s="200"/>
      <c r="Q35" s="200" t="s">
        <v>6</v>
      </c>
      <c r="R35" s="200" t="s">
        <v>6</v>
      </c>
      <c r="S35" s="200"/>
      <c r="T35" s="200"/>
      <c r="U35" s="200"/>
      <c r="V35" s="142"/>
      <c r="W35" s="142"/>
      <c r="X35" s="144"/>
      <c r="Y35" s="144"/>
      <c r="Z35" s="144"/>
      <c r="AA35" s="144"/>
      <c r="AB35" s="142"/>
      <c r="AC35" s="142"/>
      <c r="AD35" s="142"/>
      <c r="AE35" s="142"/>
      <c r="AF35" s="144"/>
      <c r="AG35" s="144"/>
      <c r="AH35" s="144"/>
      <c r="AI35" s="144"/>
      <c r="AJ35" s="11">
        <f t="shared" si="5"/>
        <v>2</v>
      </c>
      <c r="AK35" s="202">
        <f t="shared" si="6"/>
        <v>0</v>
      </c>
      <c r="AL35" s="202">
        <f t="shared" si="7"/>
        <v>0</v>
      </c>
      <c r="AM35" s="203"/>
      <c r="AN35" s="17"/>
      <c r="AO35" s="201"/>
    </row>
    <row r="36" spans="1:41" s="15" customFormat="1" ht="21" customHeight="1">
      <c r="A36" s="208">
        <v>30</v>
      </c>
      <c r="B36" s="30"/>
      <c r="C36" s="162"/>
      <c r="D36" s="167"/>
      <c r="E36" s="200"/>
      <c r="F36" s="200"/>
      <c r="G36" s="200"/>
      <c r="H36" s="200"/>
      <c r="I36" s="200"/>
      <c r="J36" s="200"/>
      <c r="K36" s="200"/>
      <c r="L36" s="200"/>
      <c r="M36" s="200"/>
      <c r="N36" s="200"/>
      <c r="O36" s="200"/>
      <c r="P36" s="200"/>
      <c r="Q36" s="200"/>
      <c r="R36" s="200"/>
      <c r="S36" s="200"/>
      <c r="T36" s="200"/>
      <c r="U36" s="200"/>
      <c r="V36" s="142"/>
      <c r="W36" s="142"/>
      <c r="X36" s="144"/>
      <c r="Y36" s="144"/>
      <c r="Z36" s="144"/>
      <c r="AA36" s="144"/>
      <c r="AB36" s="142"/>
      <c r="AC36" s="142"/>
      <c r="AD36" s="142"/>
      <c r="AE36" s="142"/>
      <c r="AF36" s="144"/>
      <c r="AG36" s="144"/>
      <c r="AH36" s="144"/>
      <c r="AI36" s="144"/>
      <c r="AJ36" s="11">
        <f t="shared" ref="AJ36:AJ39" si="8">COUNTIF(E36:AI36,"K")+2*COUNTIF(E36:AI36,"2K")+COUNTIF(E36:AI36,"TK")+COUNTIF(E36:AI36,"KT")+COUNTIF(E36:AI36,"PK")+COUNTIF(E36:AI36,"KP")+2*COUNTIF(E36:AI36,"K2")</f>
        <v>0</v>
      </c>
      <c r="AK36" s="202">
        <f t="shared" ref="AK36:AK39" si="9">COUNTIF(F36:AJ36,"P")+2*COUNTIF(F36:AJ36,"2P")+COUNTIF(F36:AJ36,"TP")+COUNTIF(F36:AJ36,"PT")+COUNTIF(F36:AJ36,"PK")+COUNTIF(F36:AJ36,"KP")+2*COUNTIF(F36:AJ36,"P2")</f>
        <v>0</v>
      </c>
      <c r="AL36" s="202">
        <f t="shared" ref="AL36:AL39" si="10">COUNTIF(E36:AI36,"T")+2*COUNTIF(E36:AI36,"2T")+2*COUNTIF(E36:AI36,"T2")+COUNTIF(E36:AI36,"PT")+COUNTIF(E36:AI36,"TP")+COUNTIF(E36:AI36,"TK")+COUNTIF(E36:AI36,"KT")</f>
        <v>0</v>
      </c>
      <c r="AM36" s="203"/>
      <c r="AN36" s="17"/>
      <c r="AO36" s="201"/>
    </row>
    <row r="37" spans="1:41" s="15" customFormat="1" ht="21" customHeight="1">
      <c r="A37" s="21">
        <v>31</v>
      </c>
      <c r="B37" s="30"/>
      <c r="C37" s="162"/>
      <c r="D37" s="167"/>
      <c r="E37" s="200"/>
      <c r="F37" s="200"/>
      <c r="G37" s="200"/>
      <c r="H37" s="200"/>
      <c r="I37" s="200"/>
      <c r="J37" s="200"/>
      <c r="K37" s="200"/>
      <c r="L37" s="200"/>
      <c r="M37" s="200"/>
      <c r="N37" s="200"/>
      <c r="O37" s="200"/>
      <c r="P37" s="200"/>
      <c r="Q37" s="200"/>
      <c r="R37" s="200"/>
      <c r="S37" s="200"/>
      <c r="T37" s="200"/>
      <c r="U37" s="200"/>
      <c r="V37" s="142"/>
      <c r="W37" s="142"/>
      <c r="X37" s="144"/>
      <c r="Y37" s="144"/>
      <c r="Z37" s="144"/>
      <c r="AA37" s="144"/>
      <c r="AB37" s="142"/>
      <c r="AC37" s="142"/>
      <c r="AD37" s="142"/>
      <c r="AE37" s="142"/>
      <c r="AF37" s="144"/>
      <c r="AG37" s="144"/>
      <c r="AH37" s="144"/>
      <c r="AI37" s="144"/>
      <c r="AJ37" s="11">
        <f t="shared" si="8"/>
        <v>0</v>
      </c>
      <c r="AK37" s="202">
        <f t="shared" si="9"/>
        <v>0</v>
      </c>
      <c r="AL37" s="202">
        <f t="shared" si="10"/>
        <v>0</v>
      </c>
      <c r="AM37" s="203"/>
      <c r="AN37" s="17"/>
      <c r="AO37" s="201"/>
    </row>
    <row r="38" spans="1:41" s="15" customFormat="1" ht="21" customHeight="1">
      <c r="A38" s="208">
        <v>32</v>
      </c>
      <c r="B38" s="30"/>
      <c r="C38" s="162"/>
      <c r="D38" s="167"/>
      <c r="E38" s="200"/>
      <c r="F38" s="200"/>
      <c r="G38" s="200"/>
      <c r="H38" s="200"/>
      <c r="I38" s="200"/>
      <c r="J38" s="200"/>
      <c r="K38" s="200"/>
      <c r="L38" s="200"/>
      <c r="M38" s="200"/>
      <c r="N38" s="200"/>
      <c r="O38" s="200"/>
      <c r="P38" s="200"/>
      <c r="Q38" s="200"/>
      <c r="R38" s="200"/>
      <c r="S38" s="200"/>
      <c r="T38" s="200"/>
      <c r="U38" s="200"/>
      <c r="V38" s="142"/>
      <c r="W38" s="142"/>
      <c r="X38" s="144"/>
      <c r="Y38" s="144"/>
      <c r="Z38" s="144"/>
      <c r="AA38" s="144"/>
      <c r="AB38" s="142"/>
      <c r="AC38" s="142"/>
      <c r="AD38" s="142"/>
      <c r="AE38" s="142"/>
      <c r="AF38" s="144"/>
      <c r="AG38" s="144"/>
      <c r="AH38" s="144"/>
      <c r="AI38" s="144"/>
      <c r="AJ38" s="11">
        <f t="shared" si="8"/>
        <v>0</v>
      </c>
      <c r="AK38" s="202">
        <f t="shared" si="9"/>
        <v>0</v>
      </c>
      <c r="AL38" s="202">
        <f t="shared" si="10"/>
        <v>0</v>
      </c>
      <c r="AM38" s="203"/>
      <c r="AN38" s="17"/>
      <c r="AO38" s="201"/>
    </row>
    <row r="39" spans="1:41" s="15" customFormat="1" ht="21" customHeight="1">
      <c r="A39" s="21">
        <v>33</v>
      </c>
      <c r="B39" s="30"/>
      <c r="C39" s="162"/>
      <c r="D39" s="167"/>
      <c r="E39" s="200"/>
      <c r="F39" s="200"/>
      <c r="G39" s="200"/>
      <c r="H39" s="200"/>
      <c r="I39" s="200"/>
      <c r="J39" s="200"/>
      <c r="K39" s="200"/>
      <c r="L39" s="200"/>
      <c r="M39" s="200"/>
      <c r="N39" s="200"/>
      <c r="O39" s="200"/>
      <c r="P39" s="200"/>
      <c r="Q39" s="200"/>
      <c r="R39" s="200"/>
      <c r="S39" s="200"/>
      <c r="T39" s="200"/>
      <c r="U39" s="200"/>
      <c r="V39" s="142"/>
      <c r="W39" s="142"/>
      <c r="X39" s="144"/>
      <c r="Y39" s="144"/>
      <c r="Z39" s="144"/>
      <c r="AA39" s="144"/>
      <c r="AB39" s="142"/>
      <c r="AC39" s="142"/>
      <c r="AD39" s="142"/>
      <c r="AE39" s="142"/>
      <c r="AF39" s="144"/>
      <c r="AG39" s="144"/>
      <c r="AH39" s="144"/>
      <c r="AI39" s="144"/>
      <c r="AJ39" s="11">
        <f t="shared" si="8"/>
        <v>0</v>
      </c>
      <c r="AK39" s="202">
        <f t="shared" si="9"/>
        <v>0</v>
      </c>
      <c r="AL39" s="202">
        <f t="shared" si="10"/>
        <v>0</v>
      </c>
      <c r="AM39" s="203"/>
      <c r="AN39" s="17"/>
      <c r="AO39" s="201"/>
    </row>
    <row r="40" spans="1:41">
      <c r="A40" s="286" t="s">
        <v>10</v>
      </c>
      <c r="B40" s="287"/>
      <c r="C40" s="287"/>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8"/>
      <c r="AJ40" s="11">
        <f>SUM(AJ7:AJ39)</f>
        <v>23</v>
      </c>
      <c r="AK40" s="11">
        <f>SUM(AK7:AK39)</f>
        <v>1</v>
      </c>
      <c r="AL40" s="11">
        <f>SUM(AL7:AL39)</f>
        <v>0</v>
      </c>
    </row>
    <row r="41" spans="1:41">
      <c r="A41" s="290" t="s">
        <v>255</v>
      </c>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291"/>
      <c r="AL41" s="292"/>
    </row>
    <row r="42" spans="1:41">
      <c r="C42" s="14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row>
    <row r="43" spans="1:41">
      <c r="C43" s="14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row>
    <row r="44" spans="1:41">
      <c r="C44" s="289"/>
      <c r="D44" s="28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row>
    <row r="45" spans="1:41">
      <c r="C45" s="289"/>
      <c r="D45" s="289"/>
      <c r="E45" s="289"/>
      <c r="F45" s="289"/>
      <c r="G45" s="28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row>
    <row r="46" spans="1:41">
      <c r="C46" s="289"/>
      <c r="D46" s="289"/>
      <c r="E46" s="28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row>
    <row r="47" spans="1:41">
      <c r="C47" s="289"/>
      <c r="D47" s="28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row>
  </sheetData>
  <mergeCells count="21">
    <mergeCell ref="C47:D47"/>
    <mergeCell ref="A40:AI40"/>
    <mergeCell ref="A41:AL41"/>
    <mergeCell ref="C44:D44"/>
    <mergeCell ref="C45:G45"/>
    <mergeCell ref="C46:E46"/>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6 E7:G39 I7:AI39">
    <cfRule type="expression" dxfId="25" priority="2">
      <formula>IF(E$6="CN",1,0)</formula>
    </cfRule>
  </conditionalFormatting>
  <conditionalFormatting sqref="H7:H39">
    <cfRule type="expression" dxfId="24" priority="1">
      <formula>IF(H$6="CN",1,0)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4" id="{95836244-335C-49F5-B239-D34E9DE26DF1}">
            <xm:f>IF(BHST21.1!E$6="CN",1,0)</xm:f>
            <x14:dxf>
              <fill>
                <patternFill>
                  <bgColor theme="8" tint="0.59996337778862885"/>
                </patternFill>
              </fill>
            </x14:dxf>
          </x14:cfRule>
          <xm:sqref>E6:AI6</xm:sqref>
        </x14:conditionalFormatting>
        <x14:conditionalFormatting xmlns:xm="http://schemas.microsoft.com/office/excel/2006/main">
          <x14:cfRule type="expression" priority="3" id="{CE4363FF-3150-46A2-9089-FF72B8C1F05C}">
            <xm:f>IF(BHST21.1!E$6="CN",1,0)</xm:f>
            <x14:dxf>
              <fill>
                <patternFill>
                  <bgColor theme="8" tint="0.79998168889431442"/>
                </patternFill>
              </fill>
            </x14:dxf>
          </x14:cfRule>
          <xm:sqref>E6:AI6</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topLeftCell="A10" workbookViewId="0">
      <selection activeCell="O11" sqref="O11"/>
    </sheetView>
  </sheetViews>
  <sheetFormatPr defaultRowHeight="15"/>
  <cols>
    <col min="1" max="1" width="5.5" style="77" customWidth="1"/>
    <col min="2" max="2" width="5.1640625" style="77" customWidth="1"/>
    <col min="3" max="3" width="17.33203125" style="86" customWidth="1"/>
    <col min="4" max="7" width="6.5" style="79" customWidth="1"/>
    <col min="8" max="8" width="5.1640625" style="79" customWidth="1"/>
    <col min="9" max="9" width="17.33203125" style="77" customWidth="1"/>
    <col min="10" max="13" width="6.5" style="77" customWidth="1"/>
    <col min="14" max="14" width="5.1640625" style="77" customWidth="1"/>
    <col min="15" max="15" width="17.33203125" style="86" customWidth="1"/>
    <col min="16" max="19" width="6.5" style="77" customWidth="1"/>
    <col min="20" max="20" width="5.1640625" style="77" customWidth="1"/>
    <col min="21" max="21" width="17.33203125" style="77" customWidth="1"/>
    <col min="22" max="25" width="6.5" style="77" customWidth="1"/>
    <col min="26" max="259" width="9.33203125" style="77"/>
    <col min="260" max="260" width="8" style="77" customWidth="1"/>
    <col min="261" max="261" width="16.6640625" style="77" customWidth="1"/>
    <col min="262" max="262" width="16.5" style="77" customWidth="1"/>
    <col min="263" max="263" width="7" style="77" customWidth="1"/>
    <col min="264" max="264" width="15.5" style="77" customWidth="1"/>
    <col min="265" max="265" width="13.6640625" style="77" customWidth="1"/>
    <col min="266" max="266" width="7.83203125" style="77" customWidth="1"/>
    <col min="267" max="267" width="15.1640625" style="77" customWidth="1"/>
    <col min="268" max="268" width="14" style="77" customWidth="1"/>
    <col min="269" max="269" width="7.83203125" style="77" customWidth="1"/>
    <col min="270" max="270" width="16.83203125" style="77" customWidth="1"/>
    <col min="271" max="271" width="13.6640625" style="77" customWidth="1"/>
    <col min="272" max="272" width="8.83203125" style="77" customWidth="1"/>
    <col min="273" max="273" width="15.5" style="77" customWidth="1"/>
    <col min="274" max="274" width="13.83203125" style="77" customWidth="1"/>
    <col min="275" max="515" width="9.33203125" style="77"/>
    <col min="516" max="516" width="8" style="77" customWidth="1"/>
    <col min="517" max="517" width="16.6640625" style="77" customWidth="1"/>
    <col min="518" max="518" width="16.5" style="77" customWidth="1"/>
    <col min="519" max="519" width="7" style="77" customWidth="1"/>
    <col min="520" max="520" width="15.5" style="77" customWidth="1"/>
    <col min="521" max="521" width="13.6640625" style="77" customWidth="1"/>
    <col min="522" max="522" width="7.83203125" style="77" customWidth="1"/>
    <col min="523" max="523" width="15.1640625" style="77" customWidth="1"/>
    <col min="524" max="524" width="14" style="77" customWidth="1"/>
    <col min="525" max="525" width="7.83203125" style="77" customWidth="1"/>
    <col min="526" max="526" width="16.83203125" style="77" customWidth="1"/>
    <col min="527" max="527" width="13.6640625" style="77" customWidth="1"/>
    <col min="528" max="528" width="8.83203125" style="77" customWidth="1"/>
    <col min="529" max="529" width="15.5" style="77" customWidth="1"/>
    <col min="530" max="530" width="13.83203125" style="77" customWidth="1"/>
    <col min="531" max="771" width="9.33203125" style="77"/>
    <col min="772" max="772" width="8" style="77" customWidth="1"/>
    <col min="773" max="773" width="16.6640625" style="77" customWidth="1"/>
    <col min="774" max="774" width="16.5" style="77" customWidth="1"/>
    <col min="775" max="775" width="7" style="77" customWidth="1"/>
    <col min="776" max="776" width="15.5" style="77" customWidth="1"/>
    <col min="777" max="777" width="13.6640625" style="77" customWidth="1"/>
    <col min="778" max="778" width="7.83203125" style="77" customWidth="1"/>
    <col min="779" max="779" width="15.1640625" style="77" customWidth="1"/>
    <col min="780" max="780" width="14" style="77" customWidth="1"/>
    <col min="781" max="781" width="7.83203125" style="77" customWidth="1"/>
    <col min="782" max="782" width="16.83203125" style="77" customWidth="1"/>
    <col min="783" max="783" width="13.6640625" style="77" customWidth="1"/>
    <col min="784" max="784" width="8.83203125" style="77" customWidth="1"/>
    <col min="785" max="785" width="15.5" style="77" customWidth="1"/>
    <col min="786" max="786" width="13.83203125" style="77" customWidth="1"/>
    <col min="787" max="1027" width="9.33203125" style="77"/>
    <col min="1028" max="1028" width="8" style="77" customWidth="1"/>
    <col min="1029" max="1029" width="16.6640625" style="77" customWidth="1"/>
    <col min="1030" max="1030" width="16.5" style="77" customWidth="1"/>
    <col min="1031" max="1031" width="7" style="77" customWidth="1"/>
    <col min="1032" max="1032" width="15.5" style="77" customWidth="1"/>
    <col min="1033" max="1033" width="13.6640625" style="77" customWidth="1"/>
    <col min="1034" max="1034" width="7.83203125" style="77" customWidth="1"/>
    <col min="1035" max="1035" width="15.1640625" style="77" customWidth="1"/>
    <col min="1036" max="1036" width="14" style="77" customWidth="1"/>
    <col min="1037" max="1037" width="7.83203125" style="77" customWidth="1"/>
    <col min="1038" max="1038" width="16.83203125" style="77" customWidth="1"/>
    <col min="1039" max="1039" width="13.6640625" style="77" customWidth="1"/>
    <col min="1040" max="1040" width="8.83203125" style="77" customWidth="1"/>
    <col min="1041" max="1041" width="15.5" style="77" customWidth="1"/>
    <col min="1042" max="1042" width="13.83203125" style="77" customWidth="1"/>
    <col min="1043" max="1283" width="9.33203125" style="77"/>
    <col min="1284" max="1284" width="8" style="77" customWidth="1"/>
    <col min="1285" max="1285" width="16.6640625" style="77" customWidth="1"/>
    <col min="1286" max="1286" width="16.5" style="77" customWidth="1"/>
    <col min="1287" max="1287" width="7" style="77" customWidth="1"/>
    <col min="1288" max="1288" width="15.5" style="77" customWidth="1"/>
    <col min="1289" max="1289" width="13.6640625" style="77" customWidth="1"/>
    <col min="1290" max="1290" width="7.83203125" style="77" customWidth="1"/>
    <col min="1291" max="1291" width="15.1640625" style="77" customWidth="1"/>
    <col min="1292" max="1292" width="14" style="77" customWidth="1"/>
    <col min="1293" max="1293" width="7.83203125" style="77" customWidth="1"/>
    <col min="1294" max="1294" width="16.83203125" style="77" customWidth="1"/>
    <col min="1295" max="1295" width="13.6640625" style="77" customWidth="1"/>
    <col min="1296" max="1296" width="8.83203125" style="77" customWidth="1"/>
    <col min="1297" max="1297" width="15.5" style="77" customWidth="1"/>
    <col min="1298" max="1298" width="13.83203125" style="77" customWidth="1"/>
    <col min="1299" max="1539" width="9.33203125" style="77"/>
    <col min="1540" max="1540" width="8" style="77" customWidth="1"/>
    <col min="1541" max="1541" width="16.6640625" style="77" customWidth="1"/>
    <col min="1542" max="1542" width="16.5" style="77" customWidth="1"/>
    <col min="1543" max="1543" width="7" style="77" customWidth="1"/>
    <col min="1544" max="1544" width="15.5" style="77" customWidth="1"/>
    <col min="1545" max="1545" width="13.6640625" style="77" customWidth="1"/>
    <col min="1546" max="1546" width="7.83203125" style="77" customWidth="1"/>
    <col min="1547" max="1547" width="15.1640625" style="77" customWidth="1"/>
    <col min="1548" max="1548" width="14" style="77" customWidth="1"/>
    <col min="1549" max="1549" width="7.83203125" style="77" customWidth="1"/>
    <col min="1550" max="1550" width="16.83203125" style="77" customWidth="1"/>
    <col min="1551" max="1551" width="13.6640625" style="77" customWidth="1"/>
    <col min="1552" max="1552" width="8.83203125" style="77" customWidth="1"/>
    <col min="1553" max="1553" width="15.5" style="77" customWidth="1"/>
    <col min="1554" max="1554" width="13.83203125" style="77" customWidth="1"/>
    <col min="1555" max="1795" width="9.33203125" style="77"/>
    <col min="1796" max="1796" width="8" style="77" customWidth="1"/>
    <col min="1797" max="1797" width="16.6640625" style="77" customWidth="1"/>
    <col min="1798" max="1798" width="16.5" style="77" customWidth="1"/>
    <col min="1799" max="1799" width="7" style="77" customWidth="1"/>
    <col min="1800" max="1800" width="15.5" style="77" customWidth="1"/>
    <col min="1801" max="1801" width="13.6640625" style="77" customWidth="1"/>
    <col min="1802" max="1802" width="7.83203125" style="77" customWidth="1"/>
    <col min="1803" max="1803" width="15.1640625" style="77" customWidth="1"/>
    <col min="1804" max="1804" width="14" style="77" customWidth="1"/>
    <col min="1805" max="1805" width="7.83203125" style="77" customWidth="1"/>
    <col min="1806" max="1806" width="16.83203125" style="77" customWidth="1"/>
    <col min="1807" max="1807" width="13.6640625" style="77" customWidth="1"/>
    <col min="1808" max="1808" width="8.83203125" style="77" customWidth="1"/>
    <col min="1809" max="1809" width="15.5" style="77" customWidth="1"/>
    <col min="1810" max="1810" width="13.83203125" style="77" customWidth="1"/>
    <col min="1811" max="2051" width="9.33203125" style="77"/>
    <col min="2052" max="2052" width="8" style="77" customWidth="1"/>
    <col min="2053" max="2053" width="16.6640625" style="77" customWidth="1"/>
    <col min="2054" max="2054" width="16.5" style="77" customWidth="1"/>
    <col min="2055" max="2055" width="7" style="77" customWidth="1"/>
    <col min="2056" max="2056" width="15.5" style="77" customWidth="1"/>
    <col min="2057" max="2057" width="13.6640625" style="77" customWidth="1"/>
    <col min="2058" max="2058" width="7.83203125" style="77" customWidth="1"/>
    <col min="2059" max="2059" width="15.1640625" style="77" customWidth="1"/>
    <col min="2060" max="2060" width="14" style="77" customWidth="1"/>
    <col min="2061" max="2061" width="7.83203125" style="77" customWidth="1"/>
    <col min="2062" max="2062" width="16.83203125" style="77" customWidth="1"/>
    <col min="2063" max="2063" width="13.6640625" style="77" customWidth="1"/>
    <col min="2064" max="2064" width="8.83203125" style="77" customWidth="1"/>
    <col min="2065" max="2065" width="15.5" style="77" customWidth="1"/>
    <col min="2066" max="2066" width="13.83203125" style="77" customWidth="1"/>
    <col min="2067" max="2307" width="9.33203125" style="77"/>
    <col min="2308" max="2308" width="8" style="77" customWidth="1"/>
    <col min="2309" max="2309" width="16.6640625" style="77" customWidth="1"/>
    <col min="2310" max="2310" width="16.5" style="77" customWidth="1"/>
    <col min="2311" max="2311" width="7" style="77" customWidth="1"/>
    <col min="2312" max="2312" width="15.5" style="77" customWidth="1"/>
    <col min="2313" max="2313" width="13.6640625" style="77" customWidth="1"/>
    <col min="2314" max="2314" width="7.83203125" style="77" customWidth="1"/>
    <col min="2315" max="2315" width="15.1640625" style="77" customWidth="1"/>
    <col min="2316" max="2316" width="14" style="77" customWidth="1"/>
    <col min="2317" max="2317" width="7.83203125" style="77" customWidth="1"/>
    <col min="2318" max="2318" width="16.83203125" style="77" customWidth="1"/>
    <col min="2319" max="2319" width="13.6640625" style="77" customWidth="1"/>
    <col min="2320" max="2320" width="8.83203125" style="77" customWidth="1"/>
    <col min="2321" max="2321" width="15.5" style="77" customWidth="1"/>
    <col min="2322" max="2322" width="13.83203125" style="77" customWidth="1"/>
    <col min="2323" max="2563" width="9.33203125" style="77"/>
    <col min="2564" max="2564" width="8" style="77" customWidth="1"/>
    <col min="2565" max="2565" width="16.6640625" style="77" customWidth="1"/>
    <col min="2566" max="2566" width="16.5" style="77" customWidth="1"/>
    <col min="2567" max="2567" width="7" style="77" customWidth="1"/>
    <col min="2568" max="2568" width="15.5" style="77" customWidth="1"/>
    <col min="2569" max="2569" width="13.6640625" style="77" customWidth="1"/>
    <col min="2570" max="2570" width="7.83203125" style="77" customWidth="1"/>
    <col min="2571" max="2571" width="15.1640625" style="77" customWidth="1"/>
    <col min="2572" max="2572" width="14" style="77" customWidth="1"/>
    <col min="2573" max="2573" width="7.83203125" style="77" customWidth="1"/>
    <col min="2574" max="2574" width="16.83203125" style="77" customWidth="1"/>
    <col min="2575" max="2575" width="13.6640625" style="77" customWidth="1"/>
    <col min="2576" max="2576" width="8.83203125" style="77" customWidth="1"/>
    <col min="2577" max="2577" width="15.5" style="77" customWidth="1"/>
    <col min="2578" max="2578" width="13.83203125" style="77" customWidth="1"/>
    <col min="2579" max="2819" width="9.33203125" style="77"/>
    <col min="2820" max="2820" width="8" style="77" customWidth="1"/>
    <col min="2821" max="2821" width="16.6640625" style="77" customWidth="1"/>
    <col min="2822" max="2822" width="16.5" style="77" customWidth="1"/>
    <col min="2823" max="2823" width="7" style="77" customWidth="1"/>
    <col min="2824" max="2824" width="15.5" style="77" customWidth="1"/>
    <col min="2825" max="2825" width="13.6640625" style="77" customWidth="1"/>
    <col min="2826" max="2826" width="7.83203125" style="77" customWidth="1"/>
    <col min="2827" max="2827" width="15.1640625" style="77" customWidth="1"/>
    <col min="2828" max="2828" width="14" style="77" customWidth="1"/>
    <col min="2829" max="2829" width="7.83203125" style="77" customWidth="1"/>
    <col min="2830" max="2830" width="16.83203125" style="77" customWidth="1"/>
    <col min="2831" max="2831" width="13.6640625" style="77" customWidth="1"/>
    <col min="2832" max="2832" width="8.83203125" style="77" customWidth="1"/>
    <col min="2833" max="2833" width="15.5" style="77" customWidth="1"/>
    <col min="2834" max="2834" width="13.83203125" style="77" customWidth="1"/>
    <col min="2835" max="3075" width="9.33203125" style="77"/>
    <col min="3076" max="3076" width="8" style="77" customWidth="1"/>
    <col min="3077" max="3077" width="16.6640625" style="77" customWidth="1"/>
    <col min="3078" max="3078" width="16.5" style="77" customWidth="1"/>
    <col min="3079" max="3079" width="7" style="77" customWidth="1"/>
    <col min="3080" max="3080" width="15.5" style="77" customWidth="1"/>
    <col min="3081" max="3081" width="13.6640625" style="77" customWidth="1"/>
    <col min="3082" max="3082" width="7.83203125" style="77" customWidth="1"/>
    <col min="3083" max="3083" width="15.1640625" style="77" customWidth="1"/>
    <col min="3084" max="3084" width="14" style="77" customWidth="1"/>
    <col min="3085" max="3085" width="7.83203125" style="77" customWidth="1"/>
    <col min="3086" max="3086" width="16.83203125" style="77" customWidth="1"/>
    <col min="3087" max="3087" width="13.6640625" style="77" customWidth="1"/>
    <col min="3088" max="3088" width="8.83203125" style="77" customWidth="1"/>
    <col min="3089" max="3089" width="15.5" style="77" customWidth="1"/>
    <col min="3090" max="3090" width="13.83203125" style="77" customWidth="1"/>
    <col min="3091" max="3331" width="9.33203125" style="77"/>
    <col min="3332" max="3332" width="8" style="77" customWidth="1"/>
    <col min="3333" max="3333" width="16.6640625" style="77" customWidth="1"/>
    <col min="3334" max="3334" width="16.5" style="77" customWidth="1"/>
    <col min="3335" max="3335" width="7" style="77" customWidth="1"/>
    <col min="3336" max="3336" width="15.5" style="77" customWidth="1"/>
    <col min="3337" max="3337" width="13.6640625" style="77" customWidth="1"/>
    <col min="3338" max="3338" width="7.83203125" style="77" customWidth="1"/>
    <col min="3339" max="3339" width="15.1640625" style="77" customWidth="1"/>
    <col min="3340" max="3340" width="14" style="77" customWidth="1"/>
    <col min="3341" max="3341" width="7.83203125" style="77" customWidth="1"/>
    <col min="3342" max="3342" width="16.83203125" style="77" customWidth="1"/>
    <col min="3343" max="3343" width="13.6640625" style="77" customWidth="1"/>
    <col min="3344" max="3344" width="8.83203125" style="77" customWidth="1"/>
    <col min="3345" max="3345" width="15.5" style="77" customWidth="1"/>
    <col min="3346" max="3346" width="13.83203125" style="77" customWidth="1"/>
    <col min="3347" max="3587" width="9.33203125" style="77"/>
    <col min="3588" max="3588" width="8" style="77" customWidth="1"/>
    <col min="3589" max="3589" width="16.6640625" style="77" customWidth="1"/>
    <col min="3590" max="3590" width="16.5" style="77" customWidth="1"/>
    <col min="3591" max="3591" width="7" style="77" customWidth="1"/>
    <col min="3592" max="3592" width="15.5" style="77" customWidth="1"/>
    <col min="3593" max="3593" width="13.6640625" style="77" customWidth="1"/>
    <col min="3594" max="3594" width="7.83203125" style="77" customWidth="1"/>
    <col min="3595" max="3595" width="15.1640625" style="77" customWidth="1"/>
    <col min="3596" max="3596" width="14" style="77" customWidth="1"/>
    <col min="3597" max="3597" width="7.83203125" style="77" customWidth="1"/>
    <col min="3598" max="3598" width="16.83203125" style="77" customWidth="1"/>
    <col min="3599" max="3599" width="13.6640625" style="77" customWidth="1"/>
    <col min="3600" max="3600" width="8.83203125" style="77" customWidth="1"/>
    <col min="3601" max="3601" width="15.5" style="77" customWidth="1"/>
    <col min="3602" max="3602" width="13.83203125" style="77" customWidth="1"/>
    <col min="3603" max="3843" width="9.33203125" style="77"/>
    <col min="3844" max="3844" width="8" style="77" customWidth="1"/>
    <col min="3845" max="3845" width="16.6640625" style="77" customWidth="1"/>
    <col min="3846" max="3846" width="16.5" style="77" customWidth="1"/>
    <col min="3847" max="3847" width="7" style="77" customWidth="1"/>
    <col min="3848" max="3848" width="15.5" style="77" customWidth="1"/>
    <col min="3849" max="3849" width="13.6640625" style="77" customWidth="1"/>
    <col min="3850" max="3850" width="7.83203125" style="77" customWidth="1"/>
    <col min="3851" max="3851" width="15.1640625" style="77" customWidth="1"/>
    <col min="3852" max="3852" width="14" style="77" customWidth="1"/>
    <col min="3853" max="3853" width="7.83203125" style="77" customWidth="1"/>
    <col min="3854" max="3854" width="16.83203125" style="77" customWidth="1"/>
    <col min="3855" max="3855" width="13.6640625" style="77" customWidth="1"/>
    <col min="3856" max="3856" width="8.83203125" style="77" customWidth="1"/>
    <col min="3857" max="3857" width="15.5" style="77" customWidth="1"/>
    <col min="3858" max="3858" width="13.83203125" style="77" customWidth="1"/>
    <col min="3859" max="4099" width="9.33203125" style="77"/>
    <col min="4100" max="4100" width="8" style="77" customWidth="1"/>
    <col min="4101" max="4101" width="16.6640625" style="77" customWidth="1"/>
    <col min="4102" max="4102" width="16.5" style="77" customWidth="1"/>
    <col min="4103" max="4103" width="7" style="77" customWidth="1"/>
    <col min="4104" max="4104" width="15.5" style="77" customWidth="1"/>
    <col min="4105" max="4105" width="13.6640625" style="77" customWidth="1"/>
    <col min="4106" max="4106" width="7.83203125" style="77" customWidth="1"/>
    <col min="4107" max="4107" width="15.1640625" style="77" customWidth="1"/>
    <col min="4108" max="4108" width="14" style="77" customWidth="1"/>
    <col min="4109" max="4109" width="7.83203125" style="77" customWidth="1"/>
    <col min="4110" max="4110" width="16.83203125" style="77" customWidth="1"/>
    <col min="4111" max="4111" width="13.6640625" style="77" customWidth="1"/>
    <col min="4112" max="4112" width="8.83203125" style="77" customWidth="1"/>
    <col min="4113" max="4113" width="15.5" style="77" customWidth="1"/>
    <col min="4114" max="4114" width="13.83203125" style="77" customWidth="1"/>
    <col min="4115" max="4355" width="9.33203125" style="77"/>
    <col min="4356" max="4356" width="8" style="77" customWidth="1"/>
    <col min="4357" max="4357" width="16.6640625" style="77" customWidth="1"/>
    <col min="4358" max="4358" width="16.5" style="77" customWidth="1"/>
    <col min="4359" max="4359" width="7" style="77" customWidth="1"/>
    <col min="4360" max="4360" width="15.5" style="77" customWidth="1"/>
    <col min="4361" max="4361" width="13.6640625" style="77" customWidth="1"/>
    <col min="4362" max="4362" width="7.83203125" style="77" customWidth="1"/>
    <col min="4363" max="4363" width="15.1640625" style="77" customWidth="1"/>
    <col min="4364" max="4364" width="14" style="77" customWidth="1"/>
    <col min="4365" max="4365" width="7.83203125" style="77" customWidth="1"/>
    <col min="4366" max="4366" width="16.83203125" style="77" customWidth="1"/>
    <col min="4367" max="4367" width="13.6640625" style="77" customWidth="1"/>
    <col min="4368" max="4368" width="8.83203125" style="77" customWidth="1"/>
    <col min="4369" max="4369" width="15.5" style="77" customWidth="1"/>
    <col min="4370" max="4370" width="13.83203125" style="77" customWidth="1"/>
    <col min="4371" max="4611" width="9.33203125" style="77"/>
    <col min="4612" max="4612" width="8" style="77" customWidth="1"/>
    <col min="4613" max="4613" width="16.6640625" style="77" customWidth="1"/>
    <col min="4614" max="4614" width="16.5" style="77" customWidth="1"/>
    <col min="4615" max="4615" width="7" style="77" customWidth="1"/>
    <col min="4616" max="4616" width="15.5" style="77" customWidth="1"/>
    <col min="4617" max="4617" width="13.6640625" style="77" customWidth="1"/>
    <col min="4618" max="4618" width="7.83203125" style="77" customWidth="1"/>
    <col min="4619" max="4619" width="15.1640625" style="77" customWidth="1"/>
    <col min="4620" max="4620" width="14" style="77" customWidth="1"/>
    <col min="4621" max="4621" width="7.83203125" style="77" customWidth="1"/>
    <col min="4622" max="4622" width="16.83203125" style="77" customWidth="1"/>
    <col min="4623" max="4623" width="13.6640625" style="77" customWidth="1"/>
    <col min="4624" max="4624" width="8.83203125" style="77" customWidth="1"/>
    <col min="4625" max="4625" width="15.5" style="77" customWidth="1"/>
    <col min="4626" max="4626" width="13.83203125" style="77" customWidth="1"/>
    <col min="4627" max="4867" width="9.33203125" style="77"/>
    <col min="4868" max="4868" width="8" style="77" customWidth="1"/>
    <col min="4869" max="4869" width="16.6640625" style="77" customWidth="1"/>
    <col min="4870" max="4870" width="16.5" style="77" customWidth="1"/>
    <col min="4871" max="4871" width="7" style="77" customWidth="1"/>
    <col min="4872" max="4872" width="15.5" style="77" customWidth="1"/>
    <col min="4873" max="4873" width="13.6640625" style="77" customWidth="1"/>
    <col min="4874" max="4874" width="7.83203125" style="77" customWidth="1"/>
    <col min="4875" max="4875" width="15.1640625" style="77" customWidth="1"/>
    <col min="4876" max="4876" width="14" style="77" customWidth="1"/>
    <col min="4877" max="4877" width="7.83203125" style="77" customWidth="1"/>
    <col min="4878" max="4878" width="16.83203125" style="77" customWidth="1"/>
    <col min="4879" max="4879" width="13.6640625" style="77" customWidth="1"/>
    <col min="4880" max="4880" width="8.83203125" style="77" customWidth="1"/>
    <col min="4881" max="4881" width="15.5" style="77" customWidth="1"/>
    <col min="4882" max="4882" width="13.83203125" style="77" customWidth="1"/>
    <col min="4883" max="5123" width="9.33203125" style="77"/>
    <col min="5124" max="5124" width="8" style="77" customWidth="1"/>
    <col min="5125" max="5125" width="16.6640625" style="77" customWidth="1"/>
    <col min="5126" max="5126" width="16.5" style="77" customWidth="1"/>
    <col min="5127" max="5127" width="7" style="77" customWidth="1"/>
    <col min="5128" max="5128" width="15.5" style="77" customWidth="1"/>
    <col min="5129" max="5129" width="13.6640625" style="77" customWidth="1"/>
    <col min="5130" max="5130" width="7.83203125" style="77" customWidth="1"/>
    <col min="5131" max="5131" width="15.1640625" style="77" customWidth="1"/>
    <col min="5132" max="5132" width="14" style="77" customWidth="1"/>
    <col min="5133" max="5133" width="7.83203125" style="77" customWidth="1"/>
    <col min="5134" max="5134" width="16.83203125" style="77" customWidth="1"/>
    <col min="5135" max="5135" width="13.6640625" style="77" customWidth="1"/>
    <col min="5136" max="5136" width="8.83203125" style="77" customWidth="1"/>
    <col min="5137" max="5137" width="15.5" style="77" customWidth="1"/>
    <col min="5138" max="5138" width="13.83203125" style="77" customWidth="1"/>
    <col min="5139" max="5379" width="9.33203125" style="77"/>
    <col min="5380" max="5380" width="8" style="77" customWidth="1"/>
    <col min="5381" max="5381" width="16.6640625" style="77" customWidth="1"/>
    <col min="5382" max="5382" width="16.5" style="77" customWidth="1"/>
    <col min="5383" max="5383" width="7" style="77" customWidth="1"/>
    <col min="5384" max="5384" width="15.5" style="77" customWidth="1"/>
    <col min="5385" max="5385" width="13.6640625" style="77" customWidth="1"/>
    <col min="5386" max="5386" width="7.83203125" style="77" customWidth="1"/>
    <col min="5387" max="5387" width="15.1640625" style="77" customWidth="1"/>
    <col min="5388" max="5388" width="14" style="77" customWidth="1"/>
    <col min="5389" max="5389" width="7.83203125" style="77" customWidth="1"/>
    <col min="5390" max="5390" width="16.83203125" style="77" customWidth="1"/>
    <col min="5391" max="5391" width="13.6640625" style="77" customWidth="1"/>
    <col min="5392" max="5392" width="8.83203125" style="77" customWidth="1"/>
    <col min="5393" max="5393" width="15.5" style="77" customWidth="1"/>
    <col min="5394" max="5394" width="13.83203125" style="77" customWidth="1"/>
    <col min="5395" max="5635" width="9.33203125" style="77"/>
    <col min="5636" max="5636" width="8" style="77" customWidth="1"/>
    <col min="5637" max="5637" width="16.6640625" style="77" customWidth="1"/>
    <col min="5638" max="5638" width="16.5" style="77" customWidth="1"/>
    <col min="5639" max="5639" width="7" style="77" customWidth="1"/>
    <col min="5640" max="5640" width="15.5" style="77" customWidth="1"/>
    <col min="5641" max="5641" width="13.6640625" style="77" customWidth="1"/>
    <col min="5642" max="5642" width="7.83203125" style="77" customWidth="1"/>
    <col min="5643" max="5643" width="15.1640625" style="77" customWidth="1"/>
    <col min="5644" max="5644" width="14" style="77" customWidth="1"/>
    <col min="5645" max="5645" width="7.83203125" style="77" customWidth="1"/>
    <col min="5646" max="5646" width="16.83203125" style="77" customWidth="1"/>
    <col min="5647" max="5647" width="13.6640625" style="77" customWidth="1"/>
    <col min="5648" max="5648" width="8.83203125" style="77" customWidth="1"/>
    <col min="5649" max="5649" width="15.5" style="77" customWidth="1"/>
    <col min="5650" max="5650" width="13.83203125" style="77" customWidth="1"/>
    <col min="5651" max="5891" width="9.33203125" style="77"/>
    <col min="5892" max="5892" width="8" style="77" customWidth="1"/>
    <col min="5893" max="5893" width="16.6640625" style="77" customWidth="1"/>
    <col min="5894" max="5894" width="16.5" style="77" customWidth="1"/>
    <col min="5895" max="5895" width="7" style="77" customWidth="1"/>
    <col min="5896" max="5896" width="15.5" style="77" customWidth="1"/>
    <col min="5897" max="5897" width="13.6640625" style="77" customWidth="1"/>
    <col min="5898" max="5898" width="7.83203125" style="77" customWidth="1"/>
    <col min="5899" max="5899" width="15.1640625" style="77" customWidth="1"/>
    <col min="5900" max="5900" width="14" style="77" customWidth="1"/>
    <col min="5901" max="5901" width="7.83203125" style="77" customWidth="1"/>
    <col min="5902" max="5902" width="16.83203125" style="77" customWidth="1"/>
    <col min="5903" max="5903" width="13.6640625" style="77" customWidth="1"/>
    <col min="5904" max="5904" width="8.83203125" style="77" customWidth="1"/>
    <col min="5905" max="5905" width="15.5" style="77" customWidth="1"/>
    <col min="5906" max="5906" width="13.83203125" style="77" customWidth="1"/>
    <col min="5907" max="6147" width="9.33203125" style="77"/>
    <col min="6148" max="6148" width="8" style="77" customWidth="1"/>
    <col min="6149" max="6149" width="16.6640625" style="77" customWidth="1"/>
    <col min="6150" max="6150" width="16.5" style="77" customWidth="1"/>
    <col min="6151" max="6151" width="7" style="77" customWidth="1"/>
    <col min="6152" max="6152" width="15.5" style="77" customWidth="1"/>
    <col min="6153" max="6153" width="13.6640625" style="77" customWidth="1"/>
    <col min="6154" max="6154" width="7.83203125" style="77" customWidth="1"/>
    <col min="6155" max="6155" width="15.1640625" style="77" customWidth="1"/>
    <col min="6156" max="6156" width="14" style="77" customWidth="1"/>
    <col min="6157" max="6157" width="7.83203125" style="77" customWidth="1"/>
    <col min="6158" max="6158" width="16.83203125" style="77" customWidth="1"/>
    <col min="6159" max="6159" width="13.6640625" style="77" customWidth="1"/>
    <col min="6160" max="6160" width="8.83203125" style="77" customWidth="1"/>
    <col min="6161" max="6161" width="15.5" style="77" customWidth="1"/>
    <col min="6162" max="6162" width="13.83203125" style="77" customWidth="1"/>
    <col min="6163" max="6403" width="9.33203125" style="77"/>
    <col min="6404" max="6404" width="8" style="77" customWidth="1"/>
    <col min="6405" max="6405" width="16.6640625" style="77" customWidth="1"/>
    <col min="6406" max="6406" width="16.5" style="77" customWidth="1"/>
    <col min="6407" max="6407" width="7" style="77" customWidth="1"/>
    <col min="6408" max="6408" width="15.5" style="77" customWidth="1"/>
    <col min="6409" max="6409" width="13.6640625" style="77" customWidth="1"/>
    <col min="6410" max="6410" width="7.83203125" style="77" customWidth="1"/>
    <col min="6411" max="6411" width="15.1640625" style="77" customWidth="1"/>
    <col min="6412" max="6412" width="14" style="77" customWidth="1"/>
    <col min="6413" max="6413" width="7.83203125" style="77" customWidth="1"/>
    <col min="6414" max="6414" width="16.83203125" style="77" customWidth="1"/>
    <col min="6415" max="6415" width="13.6640625" style="77" customWidth="1"/>
    <col min="6416" max="6416" width="8.83203125" style="77" customWidth="1"/>
    <col min="6417" max="6417" width="15.5" style="77" customWidth="1"/>
    <col min="6418" max="6418" width="13.83203125" style="77" customWidth="1"/>
    <col min="6419" max="6659" width="9.33203125" style="77"/>
    <col min="6660" max="6660" width="8" style="77" customWidth="1"/>
    <col min="6661" max="6661" width="16.6640625" style="77" customWidth="1"/>
    <col min="6662" max="6662" width="16.5" style="77" customWidth="1"/>
    <col min="6663" max="6663" width="7" style="77" customWidth="1"/>
    <col min="6664" max="6664" width="15.5" style="77" customWidth="1"/>
    <col min="6665" max="6665" width="13.6640625" style="77" customWidth="1"/>
    <col min="6666" max="6666" width="7.83203125" style="77" customWidth="1"/>
    <col min="6667" max="6667" width="15.1640625" style="77" customWidth="1"/>
    <col min="6668" max="6668" width="14" style="77" customWidth="1"/>
    <col min="6669" max="6669" width="7.83203125" style="77" customWidth="1"/>
    <col min="6670" max="6670" width="16.83203125" style="77" customWidth="1"/>
    <col min="6671" max="6671" width="13.6640625" style="77" customWidth="1"/>
    <col min="6672" max="6672" width="8.83203125" style="77" customWidth="1"/>
    <col min="6673" max="6673" width="15.5" style="77" customWidth="1"/>
    <col min="6674" max="6674" width="13.83203125" style="77" customWidth="1"/>
    <col min="6675" max="6915" width="9.33203125" style="77"/>
    <col min="6916" max="6916" width="8" style="77" customWidth="1"/>
    <col min="6917" max="6917" width="16.6640625" style="77" customWidth="1"/>
    <col min="6918" max="6918" width="16.5" style="77" customWidth="1"/>
    <col min="6919" max="6919" width="7" style="77" customWidth="1"/>
    <col min="6920" max="6920" width="15.5" style="77" customWidth="1"/>
    <col min="6921" max="6921" width="13.6640625" style="77" customWidth="1"/>
    <col min="6922" max="6922" width="7.83203125" style="77" customWidth="1"/>
    <col min="6923" max="6923" width="15.1640625" style="77" customWidth="1"/>
    <col min="6924" max="6924" width="14" style="77" customWidth="1"/>
    <col min="6925" max="6925" width="7.83203125" style="77" customWidth="1"/>
    <col min="6926" max="6926" width="16.83203125" style="77" customWidth="1"/>
    <col min="6927" max="6927" width="13.6640625" style="77" customWidth="1"/>
    <col min="6928" max="6928" width="8.83203125" style="77" customWidth="1"/>
    <col min="6929" max="6929" width="15.5" style="77" customWidth="1"/>
    <col min="6930" max="6930" width="13.83203125" style="77" customWidth="1"/>
    <col min="6931" max="7171" width="9.33203125" style="77"/>
    <col min="7172" max="7172" width="8" style="77" customWidth="1"/>
    <col min="7173" max="7173" width="16.6640625" style="77" customWidth="1"/>
    <col min="7174" max="7174" width="16.5" style="77" customWidth="1"/>
    <col min="7175" max="7175" width="7" style="77" customWidth="1"/>
    <col min="7176" max="7176" width="15.5" style="77" customWidth="1"/>
    <col min="7177" max="7177" width="13.6640625" style="77" customWidth="1"/>
    <col min="7178" max="7178" width="7.83203125" style="77" customWidth="1"/>
    <col min="7179" max="7179" width="15.1640625" style="77" customWidth="1"/>
    <col min="7180" max="7180" width="14" style="77" customWidth="1"/>
    <col min="7181" max="7181" width="7.83203125" style="77" customWidth="1"/>
    <col min="7182" max="7182" width="16.83203125" style="77" customWidth="1"/>
    <col min="7183" max="7183" width="13.6640625" style="77" customWidth="1"/>
    <col min="7184" max="7184" width="8.83203125" style="77" customWidth="1"/>
    <col min="7185" max="7185" width="15.5" style="77" customWidth="1"/>
    <col min="7186" max="7186" width="13.83203125" style="77" customWidth="1"/>
    <col min="7187" max="7427" width="9.33203125" style="77"/>
    <col min="7428" max="7428" width="8" style="77" customWidth="1"/>
    <col min="7429" max="7429" width="16.6640625" style="77" customWidth="1"/>
    <col min="7430" max="7430" width="16.5" style="77" customWidth="1"/>
    <col min="7431" max="7431" width="7" style="77" customWidth="1"/>
    <col min="7432" max="7432" width="15.5" style="77" customWidth="1"/>
    <col min="7433" max="7433" width="13.6640625" style="77" customWidth="1"/>
    <col min="7434" max="7434" width="7.83203125" style="77" customWidth="1"/>
    <col min="7435" max="7435" width="15.1640625" style="77" customWidth="1"/>
    <col min="7436" max="7436" width="14" style="77" customWidth="1"/>
    <col min="7437" max="7437" width="7.83203125" style="77" customWidth="1"/>
    <col min="7438" max="7438" width="16.83203125" style="77" customWidth="1"/>
    <col min="7439" max="7439" width="13.6640625" style="77" customWidth="1"/>
    <col min="7440" max="7440" width="8.83203125" style="77" customWidth="1"/>
    <col min="7441" max="7441" width="15.5" style="77" customWidth="1"/>
    <col min="7442" max="7442" width="13.83203125" style="77" customWidth="1"/>
    <col min="7443" max="7683" width="9.33203125" style="77"/>
    <col min="7684" max="7684" width="8" style="77" customWidth="1"/>
    <col min="7685" max="7685" width="16.6640625" style="77" customWidth="1"/>
    <col min="7686" max="7686" width="16.5" style="77" customWidth="1"/>
    <col min="7687" max="7687" width="7" style="77" customWidth="1"/>
    <col min="7688" max="7688" width="15.5" style="77" customWidth="1"/>
    <col min="7689" max="7689" width="13.6640625" style="77" customWidth="1"/>
    <col min="7690" max="7690" width="7.83203125" style="77" customWidth="1"/>
    <col min="7691" max="7691" width="15.1640625" style="77" customWidth="1"/>
    <col min="7692" max="7692" width="14" style="77" customWidth="1"/>
    <col min="7693" max="7693" width="7.83203125" style="77" customWidth="1"/>
    <col min="7694" max="7694" width="16.83203125" style="77" customWidth="1"/>
    <col min="7695" max="7695" width="13.6640625" style="77" customWidth="1"/>
    <col min="7696" max="7696" width="8.83203125" style="77" customWidth="1"/>
    <col min="7697" max="7697" width="15.5" style="77" customWidth="1"/>
    <col min="7698" max="7698" width="13.83203125" style="77" customWidth="1"/>
    <col min="7699" max="7939" width="9.33203125" style="77"/>
    <col min="7940" max="7940" width="8" style="77" customWidth="1"/>
    <col min="7941" max="7941" width="16.6640625" style="77" customWidth="1"/>
    <col min="7942" max="7942" width="16.5" style="77" customWidth="1"/>
    <col min="7943" max="7943" width="7" style="77" customWidth="1"/>
    <col min="7944" max="7944" width="15.5" style="77" customWidth="1"/>
    <col min="7945" max="7945" width="13.6640625" style="77" customWidth="1"/>
    <col min="7946" max="7946" width="7.83203125" style="77" customWidth="1"/>
    <col min="7947" max="7947" width="15.1640625" style="77" customWidth="1"/>
    <col min="7948" max="7948" width="14" style="77" customWidth="1"/>
    <col min="7949" max="7949" width="7.83203125" style="77" customWidth="1"/>
    <col min="7950" max="7950" width="16.83203125" style="77" customWidth="1"/>
    <col min="7951" max="7951" width="13.6640625" style="77" customWidth="1"/>
    <col min="7952" max="7952" width="8.83203125" style="77" customWidth="1"/>
    <col min="7953" max="7953" width="15.5" style="77" customWidth="1"/>
    <col min="7954" max="7954" width="13.83203125" style="77" customWidth="1"/>
    <col min="7955" max="8195" width="9.33203125" style="77"/>
    <col min="8196" max="8196" width="8" style="77" customWidth="1"/>
    <col min="8197" max="8197" width="16.6640625" style="77" customWidth="1"/>
    <col min="8198" max="8198" width="16.5" style="77" customWidth="1"/>
    <col min="8199" max="8199" width="7" style="77" customWidth="1"/>
    <col min="8200" max="8200" width="15.5" style="77" customWidth="1"/>
    <col min="8201" max="8201" width="13.6640625" style="77" customWidth="1"/>
    <col min="8202" max="8202" width="7.83203125" style="77" customWidth="1"/>
    <col min="8203" max="8203" width="15.1640625" style="77" customWidth="1"/>
    <col min="8204" max="8204" width="14" style="77" customWidth="1"/>
    <col min="8205" max="8205" width="7.83203125" style="77" customWidth="1"/>
    <col min="8206" max="8206" width="16.83203125" style="77" customWidth="1"/>
    <col min="8207" max="8207" width="13.6640625" style="77" customWidth="1"/>
    <col min="8208" max="8208" width="8.83203125" style="77" customWidth="1"/>
    <col min="8209" max="8209" width="15.5" style="77" customWidth="1"/>
    <col min="8210" max="8210" width="13.83203125" style="77" customWidth="1"/>
    <col min="8211" max="8451" width="9.33203125" style="77"/>
    <col min="8452" max="8452" width="8" style="77" customWidth="1"/>
    <col min="8453" max="8453" width="16.6640625" style="77" customWidth="1"/>
    <col min="8454" max="8454" width="16.5" style="77" customWidth="1"/>
    <col min="8455" max="8455" width="7" style="77" customWidth="1"/>
    <col min="8456" max="8456" width="15.5" style="77" customWidth="1"/>
    <col min="8457" max="8457" width="13.6640625" style="77" customWidth="1"/>
    <col min="8458" max="8458" width="7.83203125" style="77" customWidth="1"/>
    <col min="8459" max="8459" width="15.1640625" style="77" customWidth="1"/>
    <col min="8460" max="8460" width="14" style="77" customWidth="1"/>
    <col min="8461" max="8461" width="7.83203125" style="77" customWidth="1"/>
    <col min="8462" max="8462" width="16.83203125" style="77" customWidth="1"/>
    <col min="8463" max="8463" width="13.6640625" style="77" customWidth="1"/>
    <col min="8464" max="8464" width="8.83203125" style="77" customWidth="1"/>
    <col min="8465" max="8465" width="15.5" style="77" customWidth="1"/>
    <col min="8466" max="8466" width="13.83203125" style="77" customWidth="1"/>
    <col min="8467" max="8707" width="9.33203125" style="77"/>
    <col min="8708" max="8708" width="8" style="77" customWidth="1"/>
    <col min="8709" max="8709" width="16.6640625" style="77" customWidth="1"/>
    <col min="8710" max="8710" width="16.5" style="77" customWidth="1"/>
    <col min="8711" max="8711" width="7" style="77" customWidth="1"/>
    <col min="8712" max="8712" width="15.5" style="77" customWidth="1"/>
    <col min="8713" max="8713" width="13.6640625" style="77" customWidth="1"/>
    <col min="8714" max="8714" width="7.83203125" style="77" customWidth="1"/>
    <col min="8715" max="8715" width="15.1640625" style="77" customWidth="1"/>
    <col min="8716" max="8716" width="14" style="77" customWidth="1"/>
    <col min="8717" max="8717" width="7.83203125" style="77" customWidth="1"/>
    <col min="8718" max="8718" width="16.83203125" style="77" customWidth="1"/>
    <col min="8719" max="8719" width="13.6640625" style="77" customWidth="1"/>
    <col min="8720" max="8720" width="8.83203125" style="77" customWidth="1"/>
    <col min="8721" max="8721" width="15.5" style="77" customWidth="1"/>
    <col min="8722" max="8722" width="13.83203125" style="77" customWidth="1"/>
    <col min="8723" max="8963" width="9.33203125" style="77"/>
    <col min="8964" max="8964" width="8" style="77" customWidth="1"/>
    <col min="8965" max="8965" width="16.6640625" style="77" customWidth="1"/>
    <col min="8966" max="8966" width="16.5" style="77" customWidth="1"/>
    <col min="8967" max="8967" width="7" style="77" customWidth="1"/>
    <col min="8968" max="8968" width="15.5" style="77" customWidth="1"/>
    <col min="8969" max="8969" width="13.6640625" style="77" customWidth="1"/>
    <col min="8970" max="8970" width="7.83203125" style="77" customWidth="1"/>
    <col min="8971" max="8971" width="15.1640625" style="77" customWidth="1"/>
    <col min="8972" max="8972" width="14" style="77" customWidth="1"/>
    <col min="8973" max="8973" width="7.83203125" style="77" customWidth="1"/>
    <col min="8974" max="8974" width="16.83203125" style="77" customWidth="1"/>
    <col min="8975" max="8975" width="13.6640625" style="77" customWidth="1"/>
    <col min="8976" max="8976" width="8.83203125" style="77" customWidth="1"/>
    <col min="8977" max="8977" width="15.5" style="77" customWidth="1"/>
    <col min="8978" max="8978" width="13.83203125" style="77" customWidth="1"/>
    <col min="8979" max="9219" width="9.33203125" style="77"/>
    <col min="9220" max="9220" width="8" style="77" customWidth="1"/>
    <col min="9221" max="9221" width="16.6640625" style="77" customWidth="1"/>
    <col min="9222" max="9222" width="16.5" style="77" customWidth="1"/>
    <col min="9223" max="9223" width="7" style="77" customWidth="1"/>
    <col min="9224" max="9224" width="15.5" style="77" customWidth="1"/>
    <col min="9225" max="9225" width="13.6640625" style="77" customWidth="1"/>
    <col min="9226" max="9226" width="7.83203125" style="77" customWidth="1"/>
    <col min="9227" max="9227" width="15.1640625" style="77" customWidth="1"/>
    <col min="9228" max="9228" width="14" style="77" customWidth="1"/>
    <col min="9229" max="9229" width="7.83203125" style="77" customWidth="1"/>
    <col min="9230" max="9230" width="16.83203125" style="77" customWidth="1"/>
    <col min="9231" max="9231" width="13.6640625" style="77" customWidth="1"/>
    <col min="9232" max="9232" width="8.83203125" style="77" customWidth="1"/>
    <col min="9233" max="9233" width="15.5" style="77" customWidth="1"/>
    <col min="9234" max="9234" width="13.83203125" style="77" customWidth="1"/>
    <col min="9235" max="9475" width="9.33203125" style="77"/>
    <col min="9476" max="9476" width="8" style="77" customWidth="1"/>
    <col min="9477" max="9477" width="16.6640625" style="77" customWidth="1"/>
    <col min="9478" max="9478" width="16.5" style="77" customWidth="1"/>
    <col min="9479" max="9479" width="7" style="77" customWidth="1"/>
    <col min="9480" max="9480" width="15.5" style="77" customWidth="1"/>
    <col min="9481" max="9481" width="13.6640625" style="77" customWidth="1"/>
    <col min="9482" max="9482" width="7.83203125" style="77" customWidth="1"/>
    <col min="9483" max="9483" width="15.1640625" style="77" customWidth="1"/>
    <col min="9484" max="9484" width="14" style="77" customWidth="1"/>
    <col min="9485" max="9485" width="7.83203125" style="77" customWidth="1"/>
    <col min="9486" max="9486" width="16.83203125" style="77" customWidth="1"/>
    <col min="9487" max="9487" width="13.6640625" style="77" customWidth="1"/>
    <col min="9488" max="9488" width="8.83203125" style="77" customWidth="1"/>
    <col min="9489" max="9489" width="15.5" style="77" customWidth="1"/>
    <col min="9490" max="9490" width="13.83203125" style="77" customWidth="1"/>
    <col min="9491" max="9731" width="9.33203125" style="77"/>
    <col min="9732" max="9732" width="8" style="77" customWidth="1"/>
    <col min="9733" max="9733" width="16.6640625" style="77" customWidth="1"/>
    <col min="9734" max="9734" width="16.5" style="77" customWidth="1"/>
    <col min="9735" max="9735" width="7" style="77" customWidth="1"/>
    <col min="9736" max="9736" width="15.5" style="77" customWidth="1"/>
    <col min="9737" max="9737" width="13.6640625" style="77" customWidth="1"/>
    <col min="9738" max="9738" width="7.83203125" style="77" customWidth="1"/>
    <col min="9739" max="9739" width="15.1640625" style="77" customWidth="1"/>
    <col min="9740" max="9740" width="14" style="77" customWidth="1"/>
    <col min="9741" max="9741" width="7.83203125" style="77" customWidth="1"/>
    <col min="9742" max="9742" width="16.83203125" style="77" customWidth="1"/>
    <col min="9743" max="9743" width="13.6640625" style="77" customWidth="1"/>
    <col min="9744" max="9744" width="8.83203125" style="77" customWidth="1"/>
    <col min="9745" max="9745" width="15.5" style="77" customWidth="1"/>
    <col min="9746" max="9746" width="13.83203125" style="77" customWidth="1"/>
    <col min="9747" max="9987" width="9.33203125" style="77"/>
    <col min="9988" max="9988" width="8" style="77" customWidth="1"/>
    <col min="9989" max="9989" width="16.6640625" style="77" customWidth="1"/>
    <col min="9990" max="9990" width="16.5" style="77" customWidth="1"/>
    <col min="9991" max="9991" width="7" style="77" customWidth="1"/>
    <col min="9992" max="9992" width="15.5" style="77" customWidth="1"/>
    <col min="9993" max="9993" width="13.6640625" style="77" customWidth="1"/>
    <col min="9994" max="9994" width="7.83203125" style="77" customWidth="1"/>
    <col min="9995" max="9995" width="15.1640625" style="77" customWidth="1"/>
    <col min="9996" max="9996" width="14" style="77" customWidth="1"/>
    <col min="9997" max="9997" width="7.83203125" style="77" customWidth="1"/>
    <col min="9998" max="9998" width="16.83203125" style="77" customWidth="1"/>
    <col min="9999" max="9999" width="13.6640625" style="77" customWidth="1"/>
    <col min="10000" max="10000" width="8.83203125" style="77" customWidth="1"/>
    <col min="10001" max="10001" width="15.5" style="77" customWidth="1"/>
    <col min="10002" max="10002" width="13.83203125" style="77" customWidth="1"/>
    <col min="10003" max="10243" width="9.33203125" style="77"/>
    <col min="10244" max="10244" width="8" style="77" customWidth="1"/>
    <col min="10245" max="10245" width="16.6640625" style="77" customWidth="1"/>
    <col min="10246" max="10246" width="16.5" style="77" customWidth="1"/>
    <col min="10247" max="10247" width="7" style="77" customWidth="1"/>
    <col min="10248" max="10248" width="15.5" style="77" customWidth="1"/>
    <col min="10249" max="10249" width="13.6640625" style="77" customWidth="1"/>
    <col min="10250" max="10250" width="7.83203125" style="77" customWidth="1"/>
    <col min="10251" max="10251" width="15.1640625" style="77" customWidth="1"/>
    <col min="10252" max="10252" width="14" style="77" customWidth="1"/>
    <col min="10253" max="10253" width="7.83203125" style="77" customWidth="1"/>
    <col min="10254" max="10254" width="16.83203125" style="77" customWidth="1"/>
    <col min="10255" max="10255" width="13.6640625" style="77" customWidth="1"/>
    <col min="10256" max="10256" width="8.83203125" style="77" customWidth="1"/>
    <col min="10257" max="10257" width="15.5" style="77" customWidth="1"/>
    <col min="10258" max="10258" width="13.83203125" style="77" customWidth="1"/>
    <col min="10259" max="10499" width="9.33203125" style="77"/>
    <col min="10500" max="10500" width="8" style="77" customWidth="1"/>
    <col min="10501" max="10501" width="16.6640625" style="77" customWidth="1"/>
    <col min="10502" max="10502" width="16.5" style="77" customWidth="1"/>
    <col min="10503" max="10503" width="7" style="77" customWidth="1"/>
    <col min="10504" max="10504" width="15.5" style="77" customWidth="1"/>
    <col min="10505" max="10505" width="13.6640625" style="77" customWidth="1"/>
    <col min="10506" max="10506" width="7.83203125" style="77" customWidth="1"/>
    <col min="10507" max="10507" width="15.1640625" style="77" customWidth="1"/>
    <col min="10508" max="10508" width="14" style="77" customWidth="1"/>
    <col min="10509" max="10509" width="7.83203125" style="77" customWidth="1"/>
    <col min="10510" max="10510" width="16.83203125" style="77" customWidth="1"/>
    <col min="10511" max="10511" width="13.6640625" style="77" customWidth="1"/>
    <col min="10512" max="10512" width="8.83203125" style="77" customWidth="1"/>
    <col min="10513" max="10513" width="15.5" style="77" customWidth="1"/>
    <col min="10514" max="10514" width="13.83203125" style="77" customWidth="1"/>
    <col min="10515" max="10755" width="9.33203125" style="77"/>
    <col min="10756" max="10756" width="8" style="77" customWidth="1"/>
    <col min="10757" max="10757" width="16.6640625" style="77" customWidth="1"/>
    <col min="10758" max="10758" width="16.5" style="77" customWidth="1"/>
    <col min="10759" max="10759" width="7" style="77" customWidth="1"/>
    <col min="10760" max="10760" width="15.5" style="77" customWidth="1"/>
    <col min="10761" max="10761" width="13.6640625" style="77" customWidth="1"/>
    <col min="10762" max="10762" width="7.83203125" style="77" customWidth="1"/>
    <col min="10763" max="10763" width="15.1640625" style="77" customWidth="1"/>
    <col min="10764" max="10764" width="14" style="77" customWidth="1"/>
    <col min="10765" max="10765" width="7.83203125" style="77" customWidth="1"/>
    <col min="10766" max="10766" width="16.83203125" style="77" customWidth="1"/>
    <col min="10767" max="10767" width="13.6640625" style="77" customWidth="1"/>
    <col min="10768" max="10768" width="8.83203125" style="77" customWidth="1"/>
    <col min="10769" max="10769" width="15.5" style="77" customWidth="1"/>
    <col min="10770" max="10770" width="13.83203125" style="77" customWidth="1"/>
    <col min="10771" max="11011" width="9.33203125" style="77"/>
    <col min="11012" max="11012" width="8" style="77" customWidth="1"/>
    <col min="11013" max="11013" width="16.6640625" style="77" customWidth="1"/>
    <col min="11014" max="11014" width="16.5" style="77" customWidth="1"/>
    <col min="11015" max="11015" width="7" style="77" customWidth="1"/>
    <col min="11016" max="11016" width="15.5" style="77" customWidth="1"/>
    <col min="11017" max="11017" width="13.6640625" style="77" customWidth="1"/>
    <col min="11018" max="11018" width="7.83203125" style="77" customWidth="1"/>
    <col min="11019" max="11019" width="15.1640625" style="77" customWidth="1"/>
    <col min="11020" max="11020" width="14" style="77" customWidth="1"/>
    <col min="11021" max="11021" width="7.83203125" style="77" customWidth="1"/>
    <col min="11022" max="11022" width="16.83203125" style="77" customWidth="1"/>
    <col min="11023" max="11023" width="13.6640625" style="77" customWidth="1"/>
    <col min="11024" max="11024" width="8.83203125" style="77" customWidth="1"/>
    <col min="11025" max="11025" width="15.5" style="77" customWidth="1"/>
    <col min="11026" max="11026" width="13.83203125" style="77" customWidth="1"/>
    <col min="11027" max="11267" width="9.33203125" style="77"/>
    <col min="11268" max="11268" width="8" style="77" customWidth="1"/>
    <col min="11269" max="11269" width="16.6640625" style="77" customWidth="1"/>
    <col min="11270" max="11270" width="16.5" style="77" customWidth="1"/>
    <col min="11271" max="11271" width="7" style="77" customWidth="1"/>
    <col min="11272" max="11272" width="15.5" style="77" customWidth="1"/>
    <col min="11273" max="11273" width="13.6640625" style="77" customWidth="1"/>
    <col min="11274" max="11274" width="7.83203125" style="77" customWidth="1"/>
    <col min="11275" max="11275" width="15.1640625" style="77" customWidth="1"/>
    <col min="11276" max="11276" width="14" style="77" customWidth="1"/>
    <col min="11277" max="11277" width="7.83203125" style="77" customWidth="1"/>
    <col min="11278" max="11278" width="16.83203125" style="77" customWidth="1"/>
    <col min="11279" max="11279" width="13.6640625" style="77" customWidth="1"/>
    <col min="11280" max="11280" width="8.83203125" style="77" customWidth="1"/>
    <col min="11281" max="11281" width="15.5" style="77" customWidth="1"/>
    <col min="11282" max="11282" width="13.83203125" style="77" customWidth="1"/>
    <col min="11283" max="11523" width="9.33203125" style="77"/>
    <col min="11524" max="11524" width="8" style="77" customWidth="1"/>
    <col min="11525" max="11525" width="16.6640625" style="77" customWidth="1"/>
    <col min="11526" max="11526" width="16.5" style="77" customWidth="1"/>
    <col min="11527" max="11527" width="7" style="77" customWidth="1"/>
    <col min="11528" max="11528" width="15.5" style="77" customWidth="1"/>
    <col min="11529" max="11529" width="13.6640625" style="77" customWidth="1"/>
    <col min="11530" max="11530" width="7.83203125" style="77" customWidth="1"/>
    <col min="11531" max="11531" width="15.1640625" style="77" customWidth="1"/>
    <col min="11532" max="11532" width="14" style="77" customWidth="1"/>
    <col min="11533" max="11533" width="7.83203125" style="77" customWidth="1"/>
    <col min="11534" max="11534" width="16.83203125" style="77" customWidth="1"/>
    <col min="11535" max="11535" width="13.6640625" style="77" customWidth="1"/>
    <col min="11536" max="11536" width="8.83203125" style="77" customWidth="1"/>
    <col min="11537" max="11537" width="15.5" style="77" customWidth="1"/>
    <col min="11538" max="11538" width="13.83203125" style="77" customWidth="1"/>
    <col min="11539" max="11779" width="9.33203125" style="77"/>
    <col min="11780" max="11780" width="8" style="77" customWidth="1"/>
    <col min="11781" max="11781" width="16.6640625" style="77" customWidth="1"/>
    <col min="11782" max="11782" width="16.5" style="77" customWidth="1"/>
    <col min="11783" max="11783" width="7" style="77" customWidth="1"/>
    <col min="11784" max="11784" width="15.5" style="77" customWidth="1"/>
    <col min="11785" max="11785" width="13.6640625" style="77" customWidth="1"/>
    <col min="11786" max="11786" width="7.83203125" style="77" customWidth="1"/>
    <col min="11787" max="11787" width="15.1640625" style="77" customWidth="1"/>
    <col min="11788" max="11788" width="14" style="77" customWidth="1"/>
    <col min="11789" max="11789" width="7.83203125" style="77" customWidth="1"/>
    <col min="11790" max="11790" width="16.83203125" style="77" customWidth="1"/>
    <col min="11791" max="11791" width="13.6640625" style="77" customWidth="1"/>
    <col min="11792" max="11792" width="8.83203125" style="77" customWidth="1"/>
    <col min="11793" max="11793" width="15.5" style="77" customWidth="1"/>
    <col min="11794" max="11794" width="13.83203125" style="77" customWidth="1"/>
    <col min="11795" max="12035" width="9.33203125" style="77"/>
    <col min="12036" max="12036" width="8" style="77" customWidth="1"/>
    <col min="12037" max="12037" width="16.6640625" style="77" customWidth="1"/>
    <col min="12038" max="12038" width="16.5" style="77" customWidth="1"/>
    <col min="12039" max="12039" width="7" style="77" customWidth="1"/>
    <col min="12040" max="12040" width="15.5" style="77" customWidth="1"/>
    <col min="12041" max="12041" width="13.6640625" style="77" customWidth="1"/>
    <col min="12042" max="12042" width="7.83203125" style="77" customWidth="1"/>
    <col min="12043" max="12043" width="15.1640625" style="77" customWidth="1"/>
    <col min="12044" max="12044" width="14" style="77" customWidth="1"/>
    <col min="12045" max="12045" width="7.83203125" style="77" customWidth="1"/>
    <col min="12046" max="12046" width="16.83203125" style="77" customWidth="1"/>
    <col min="12047" max="12047" width="13.6640625" style="77" customWidth="1"/>
    <col min="12048" max="12048" width="8.83203125" style="77" customWidth="1"/>
    <col min="12049" max="12049" width="15.5" style="77" customWidth="1"/>
    <col min="12050" max="12050" width="13.83203125" style="77" customWidth="1"/>
    <col min="12051" max="12291" width="9.33203125" style="77"/>
    <col min="12292" max="12292" width="8" style="77" customWidth="1"/>
    <col min="12293" max="12293" width="16.6640625" style="77" customWidth="1"/>
    <col min="12294" max="12294" width="16.5" style="77" customWidth="1"/>
    <col min="12295" max="12295" width="7" style="77" customWidth="1"/>
    <col min="12296" max="12296" width="15.5" style="77" customWidth="1"/>
    <col min="12297" max="12297" width="13.6640625" style="77" customWidth="1"/>
    <col min="12298" max="12298" width="7.83203125" style="77" customWidth="1"/>
    <col min="12299" max="12299" width="15.1640625" style="77" customWidth="1"/>
    <col min="12300" max="12300" width="14" style="77" customWidth="1"/>
    <col min="12301" max="12301" width="7.83203125" style="77" customWidth="1"/>
    <col min="12302" max="12302" width="16.83203125" style="77" customWidth="1"/>
    <col min="12303" max="12303" width="13.6640625" style="77" customWidth="1"/>
    <col min="12304" max="12304" width="8.83203125" style="77" customWidth="1"/>
    <col min="12305" max="12305" width="15.5" style="77" customWidth="1"/>
    <col min="12306" max="12306" width="13.83203125" style="77" customWidth="1"/>
    <col min="12307" max="12547" width="9.33203125" style="77"/>
    <col min="12548" max="12548" width="8" style="77" customWidth="1"/>
    <col min="12549" max="12549" width="16.6640625" style="77" customWidth="1"/>
    <col min="12550" max="12550" width="16.5" style="77" customWidth="1"/>
    <col min="12551" max="12551" width="7" style="77" customWidth="1"/>
    <col min="12552" max="12552" width="15.5" style="77" customWidth="1"/>
    <col min="12553" max="12553" width="13.6640625" style="77" customWidth="1"/>
    <col min="12554" max="12554" width="7.83203125" style="77" customWidth="1"/>
    <col min="12555" max="12555" width="15.1640625" style="77" customWidth="1"/>
    <col min="12556" max="12556" width="14" style="77" customWidth="1"/>
    <col min="12557" max="12557" width="7.83203125" style="77" customWidth="1"/>
    <col min="12558" max="12558" width="16.83203125" style="77" customWidth="1"/>
    <col min="12559" max="12559" width="13.6640625" style="77" customWidth="1"/>
    <col min="12560" max="12560" width="8.83203125" style="77" customWidth="1"/>
    <col min="12561" max="12561" width="15.5" style="77" customWidth="1"/>
    <col min="12562" max="12562" width="13.83203125" style="77" customWidth="1"/>
    <col min="12563" max="12803" width="9.33203125" style="77"/>
    <col min="12804" max="12804" width="8" style="77" customWidth="1"/>
    <col min="12805" max="12805" width="16.6640625" style="77" customWidth="1"/>
    <col min="12806" max="12806" width="16.5" style="77" customWidth="1"/>
    <col min="12807" max="12807" width="7" style="77" customWidth="1"/>
    <col min="12808" max="12808" width="15.5" style="77" customWidth="1"/>
    <col min="12809" max="12809" width="13.6640625" style="77" customWidth="1"/>
    <col min="12810" max="12810" width="7.83203125" style="77" customWidth="1"/>
    <col min="12811" max="12811" width="15.1640625" style="77" customWidth="1"/>
    <col min="12812" max="12812" width="14" style="77" customWidth="1"/>
    <col min="12813" max="12813" width="7.83203125" style="77" customWidth="1"/>
    <col min="12814" max="12814" width="16.83203125" style="77" customWidth="1"/>
    <col min="12815" max="12815" width="13.6640625" style="77" customWidth="1"/>
    <col min="12816" max="12816" width="8.83203125" style="77" customWidth="1"/>
    <col min="12817" max="12817" width="15.5" style="77" customWidth="1"/>
    <col min="12818" max="12818" width="13.83203125" style="77" customWidth="1"/>
    <col min="12819" max="13059" width="9.33203125" style="77"/>
    <col min="13060" max="13060" width="8" style="77" customWidth="1"/>
    <col min="13061" max="13061" width="16.6640625" style="77" customWidth="1"/>
    <col min="13062" max="13062" width="16.5" style="77" customWidth="1"/>
    <col min="13063" max="13063" width="7" style="77" customWidth="1"/>
    <col min="13064" max="13064" width="15.5" style="77" customWidth="1"/>
    <col min="13065" max="13065" width="13.6640625" style="77" customWidth="1"/>
    <col min="13066" max="13066" width="7.83203125" style="77" customWidth="1"/>
    <col min="13067" max="13067" width="15.1640625" style="77" customWidth="1"/>
    <col min="13068" max="13068" width="14" style="77" customWidth="1"/>
    <col min="13069" max="13069" width="7.83203125" style="77" customWidth="1"/>
    <col min="13070" max="13070" width="16.83203125" style="77" customWidth="1"/>
    <col min="13071" max="13071" width="13.6640625" style="77" customWidth="1"/>
    <col min="13072" max="13072" width="8.83203125" style="77" customWidth="1"/>
    <col min="13073" max="13073" width="15.5" style="77" customWidth="1"/>
    <col min="13074" max="13074" width="13.83203125" style="77" customWidth="1"/>
    <col min="13075" max="13315" width="9.33203125" style="77"/>
    <col min="13316" max="13316" width="8" style="77" customWidth="1"/>
    <col min="13317" max="13317" width="16.6640625" style="77" customWidth="1"/>
    <col min="13318" max="13318" width="16.5" style="77" customWidth="1"/>
    <col min="13319" max="13319" width="7" style="77" customWidth="1"/>
    <col min="13320" max="13320" width="15.5" style="77" customWidth="1"/>
    <col min="13321" max="13321" width="13.6640625" style="77" customWidth="1"/>
    <col min="13322" max="13322" width="7.83203125" style="77" customWidth="1"/>
    <col min="13323" max="13323" width="15.1640625" style="77" customWidth="1"/>
    <col min="13324" max="13324" width="14" style="77" customWidth="1"/>
    <col min="13325" max="13325" width="7.83203125" style="77" customWidth="1"/>
    <col min="13326" max="13326" width="16.83203125" style="77" customWidth="1"/>
    <col min="13327" max="13327" width="13.6640625" style="77" customWidth="1"/>
    <col min="13328" max="13328" width="8.83203125" style="77" customWidth="1"/>
    <col min="13329" max="13329" width="15.5" style="77" customWidth="1"/>
    <col min="13330" max="13330" width="13.83203125" style="77" customWidth="1"/>
    <col min="13331" max="13571" width="9.33203125" style="77"/>
    <col min="13572" max="13572" width="8" style="77" customWidth="1"/>
    <col min="13573" max="13573" width="16.6640625" style="77" customWidth="1"/>
    <col min="13574" max="13574" width="16.5" style="77" customWidth="1"/>
    <col min="13575" max="13575" width="7" style="77" customWidth="1"/>
    <col min="13576" max="13576" width="15.5" style="77" customWidth="1"/>
    <col min="13577" max="13577" width="13.6640625" style="77" customWidth="1"/>
    <col min="13578" max="13578" width="7.83203125" style="77" customWidth="1"/>
    <col min="13579" max="13579" width="15.1640625" style="77" customWidth="1"/>
    <col min="13580" max="13580" width="14" style="77" customWidth="1"/>
    <col min="13581" max="13581" width="7.83203125" style="77" customWidth="1"/>
    <col min="13582" max="13582" width="16.83203125" style="77" customWidth="1"/>
    <col min="13583" max="13583" width="13.6640625" style="77" customWidth="1"/>
    <col min="13584" max="13584" width="8.83203125" style="77" customWidth="1"/>
    <col min="13585" max="13585" width="15.5" style="77" customWidth="1"/>
    <col min="13586" max="13586" width="13.83203125" style="77" customWidth="1"/>
    <col min="13587" max="13827" width="9.33203125" style="77"/>
    <col min="13828" max="13828" width="8" style="77" customWidth="1"/>
    <col min="13829" max="13829" width="16.6640625" style="77" customWidth="1"/>
    <col min="13830" max="13830" width="16.5" style="77" customWidth="1"/>
    <col min="13831" max="13831" width="7" style="77" customWidth="1"/>
    <col min="13832" max="13832" width="15.5" style="77" customWidth="1"/>
    <col min="13833" max="13833" width="13.6640625" style="77" customWidth="1"/>
    <col min="13834" max="13834" width="7.83203125" style="77" customWidth="1"/>
    <col min="13835" max="13835" width="15.1640625" style="77" customWidth="1"/>
    <col min="13836" max="13836" width="14" style="77" customWidth="1"/>
    <col min="13837" max="13837" width="7.83203125" style="77" customWidth="1"/>
    <col min="13838" max="13838" width="16.83203125" style="77" customWidth="1"/>
    <col min="13839" max="13839" width="13.6640625" style="77" customWidth="1"/>
    <col min="13840" max="13840" width="8.83203125" style="77" customWidth="1"/>
    <col min="13841" max="13841" width="15.5" style="77" customWidth="1"/>
    <col min="13842" max="13842" width="13.83203125" style="77" customWidth="1"/>
    <col min="13843" max="14083" width="9.33203125" style="77"/>
    <col min="14084" max="14084" width="8" style="77" customWidth="1"/>
    <col min="14085" max="14085" width="16.6640625" style="77" customWidth="1"/>
    <col min="14086" max="14086" width="16.5" style="77" customWidth="1"/>
    <col min="14087" max="14087" width="7" style="77" customWidth="1"/>
    <col min="14088" max="14088" width="15.5" style="77" customWidth="1"/>
    <col min="14089" max="14089" width="13.6640625" style="77" customWidth="1"/>
    <col min="14090" max="14090" width="7.83203125" style="77" customWidth="1"/>
    <col min="14091" max="14091" width="15.1640625" style="77" customWidth="1"/>
    <col min="14092" max="14092" width="14" style="77" customWidth="1"/>
    <col min="14093" max="14093" width="7.83203125" style="77" customWidth="1"/>
    <col min="14094" max="14094" width="16.83203125" style="77" customWidth="1"/>
    <col min="14095" max="14095" width="13.6640625" style="77" customWidth="1"/>
    <col min="14096" max="14096" width="8.83203125" style="77" customWidth="1"/>
    <col min="14097" max="14097" width="15.5" style="77" customWidth="1"/>
    <col min="14098" max="14098" width="13.83203125" style="77" customWidth="1"/>
    <col min="14099" max="14339" width="9.33203125" style="77"/>
    <col min="14340" max="14340" width="8" style="77" customWidth="1"/>
    <col min="14341" max="14341" width="16.6640625" style="77" customWidth="1"/>
    <col min="14342" max="14342" width="16.5" style="77" customWidth="1"/>
    <col min="14343" max="14343" width="7" style="77" customWidth="1"/>
    <col min="14344" max="14344" width="15.5" style="77" customWidth="1"/>
    <col min="14345" max="14345" width="13.6640625" style="77" customWidth="1"/>
    <col min="14346" max="14346" width="7.83203125" style="77" customWidth="1"/>
    <col min="14347" max="14347" width="15.1640625" style="77" customWidth="1"/>
    <col min="14348" max="14348" width="14" style="77" customWidth="1"/>
    <col min="14349" max="14349" width="7.83203125" style="77" customWidth="1"/>
    <col min="14350" max="14350" width="16.83203125" style="77" customWidth="1"/>
    <col min="14351" max="14351" width="13.6640625" style="77" customWidth="1"/>
    <col min="14352" max="14352" width="8.83203125" style="77" customWidth="1"/>
    <col min="14353" max="14353" width="15.5" style="77" customWidth="1"/>
    <col min="14354" max="14354" width="13.83203125" style="77" customWidth="1"/>
    <col min="14355" max="14595" width="9.33203125" style="77"/>
    <col min="14596" max="14596" width="8" style="77" customWidth="1"/>
    <col min="14597" max="14597" width="16.6640625" style="77" customWidth="1"/>
    <col min="14598" max="14598" width="16.5" style="77" customWidth="1"/>
    <col min="14599" max="14599" width="7" style="77" customWidth="1"/>
    <col min="14600" max="14600" width="15.5" style="77" customWidth="1"/>
    <col min="14601" max="14601" width="13.6640625" style="77" customWidth="1"/>
    <col min="14602" max="14602" width="7.83203125" style="77" customWidth="1"/>
    <col min="14603" max="14603" width="15.1640625" style="77" customWidth="1"/>
    <col min="14604" max="14604" width="14" style="77" customWidth="1"/>
    <col min="14605" max="14605" width="7.83203125" style="77" customWidth="1"/>
    <col min="14606" max="14606" width="16.83203125" style="77" customWidth="1"/>
    <col min="14607" max="14607" width="13.6640625" style="77" customWidth="1"/>
    <col min="14608" max="14608" width="8.83203125" style="77" customWidth="1"/>
    <col min="14609" max="14609" width="15.5" style="77" customWidth="1"/>
    <col min="14610" max="14610" width="13.83203125" style="77" customWidth="1"/>
    <col min="14611" max="14851" width="9.33203125" style="77"/>
    <col min="14852" max="14852" width="8" style="77" customWidth="1"/>
    <col min="14853" max="14853" width="16.6640625" style="77" customWidth="1"/>
    <col min="14854" max="14854" width="16.5" style="77" customWidth="1"/>
    <col min="14855" max="14855" width="7" style="77" customWidth="1"/>
    <col min="14856" max="14856" width="15.5" style="77" customWidth="1"/>
    <col min="14857" max="14857" width="13.6640625" style="77" customWidth="1"/>
    <col min="14858" max="14858" width="7.83203125" style="77" customWidth="1"/>
    <col min="14859" max="14859" width="15.1640625" style="77" customWidth="1"/>
    <col min="14860" max="14860" width="14" style="77" customWidth="1"/>
    <col min="14861" max="14861" width="7.83203125" style="77" customWidth="1"/>
    <col min="14862" max="14862" width="16.83203125" style="77" customWidth="1"/>
    <col min="14863" max="14863" width="13.6640625" style="77" customWidth="1"/>
    <col min="14864" max="14864" width="8.83203125" style="77" customWidth="1"/>
    <col min="14865" max="14865" width="15.5" style="77" customWidth="1"/>
    <col min="14866" max="14866" width="13.83203125" style="77" customWidth="1"/>
    <col min="14867" max="15107" width="9.33203125" style="77"/>
    <col min="15108" max="15108" width="8" style="77" customWidth="1"/>
    <col min="15109" max="15109" width="16.6640625" style="77" customWidth="1"/>
    <col min="15110" max="15110" width="16.5" style="77" customWidth="1"/>
    <col min="15111" max="15111" width="7" style="77" customWidth="1"/>
    <col min="15112" max="15112" width="15.5" style="77" customWidth="1"/>
    <col min="15113" max="15113" width="13.6640625" style="77" customWidth="1"/>
    <col min="15114" max="15114" width="7.83203125" style="77" customWidth="1"/>
    <col min="15115" max="15115" width="15.1640625" style="77" customWidth="1"/>
    <col min="15116" max="15116" width="14" style="77" customWidth="1"/>
    <col min="15117" max="15117" width="7.83203125" style="77" customWidth="1"/>
    <col min="15118" max="15118" width="16.83203125" style="77" customWidth="1"/>
    <col min="15119" max="15119" width="13.6640625" style="77" customWidth="1"/>
    <col min="15120" max="15120" width="8.83203125" style="77" customWidth="1"/>
    <col min="15121" max="15121" width="15.5" style="77" customWidth="1"/>
    <col min="15122" max="15122" width="13.83203125" style="77" customWidth="1"/>
    <col min="15123" max="15363" width="9.33203125" style="77"/>
    <col min="15364" max="15364" width="8" style="77" customWidth="1"/>
    <col min="15365" max="15365" width="16.6640625" style="77" customWidth="1"/>
    <col min="15366" max="15366" width="16.5" style="77" customWidth="1"/>
    <col min="15367" max="15367" width="7" style="77" customWidth="1"/>
    <col min="15368" max="15368" width="15.5" style="77" customWidth="1"/>
    <col min="15369" max="15369" width="13.6640625" style="77" customWidth="1"/>
    <col min="15370" max="15370" width="7.83203125" style="77" customWidth="1"/>
    <col min="15371" max="15371" width="15.1640625" style="77" customWidth="1"/>
    <col min="15372" max="15372" width="14" style="77" customWidth="1"/>
    <col min="15373" max="15373" width="7.83203125" style="77" customWidth="1"/>
    <col min="15374" max="15374" width="16.83203125" style="77" customWidth="1"/>
    <col min="15375" max="15375" width="13.6640625" style="77" customWidth="1"/>
    <col min="15376" max="15376" width="8.83203125" style="77" customWidth="1"/>
    <col min="15377" max="15377" width="15.5" style="77" customWidth="1"/>
    <col min="15378" max="15378" width="13.83203125" style="77" customWidth="1"/>
    <col min="15379" max="15619" width="9.33203125" style="77"/>
    <col min="15620" max="15620" width="8" style="77" customWidth="1"/>
    <col min="15621" max="15621" width="16.6640625" style="77" customWidth="1"/>
    <col min="15622" max="15622" width="16.5" style="77" customWidth="1"/>
    <col min="15623" max="15623" width="7" style="77" customWidth="1"/>
    <col min="15624" max="15624" width="15.5" style="77" customWidth="1"/>
    <col min="15625" max="15625" width="13.6640625" style="77" customWidth="1"/>
    <col min="15626" max="15626" width="7.83203125" style="77" customWidth="1"/>
    <col min="15627" max="15627" width="15.1640625" style="77" customWidth="1"/>
    <col min="15628" max="15628" width="14" style="77" customWidth="1"/>
    <col min="15629" max="15629" width="7.83203125" style="77" customWidth="1"/>
    <col min="15630" max="15630" width="16.83203125" style="77" customWidth="1"/>
    <col min="15631" max="15631" width="13.6640625" style="77" customWidth="1"/>
    <col min="15632" max="15632" width="8.83203125" style="77" customWidth="1"/>
    <col min="15633" max="15633" width="15.5" style="77" customWidth="1"/>
    <col min="15634" max="15634" width="13.83203125" style="77" customWidth="1"/>
    <col min="15635" max="15875" width="9.33203125" style="77"/>
    <col min="15876" max="15876" width="8" style="77" customWidth="1"/>
    <col min="15877" max="15877" width="16.6640625" style="77" customWidth="1"/>
    <col min="15878" max="15878" width="16.5" style="77" customWidth="1"/>
    <col min="15879" max="15879" width="7" style="77" customWidth="1"/>
    <col min="15880" max="15880" width="15.5" style="77" customWidth="1"/>
    <col min="15881" max="15881" width="13.6640625" style="77" customWidth="1"/>
    <col min="15882" max="15882" width="7.83203125" style="77" customWidth="1"/>
    <col min="15883" max="15883" width="15.1640625" style="77" customWidth="1"/>
    <col min="15884" max="15884" width="14" style="77" customWidth="1"/>
    <col min="15885" max="15885" width="7.83203125" style="77" customWidth="1"/>
    <col min="15886" max="15886" width="16.83203125" style="77" customWidth="1"/>
    <col min="15887" max="15887" width="13.6640625" style="77" customWidth="1"/>
    <col min="15888" max="15888" width="8.83203125" style="77" customWidth="1"/>
    <col min="15889" max="15889" width="15.5" style="77" customWidth="1"/>
    <col min="15890" max="15890" width="13.83203125" style="77" customWidth="1"/>
    <col min="15891" max="16131" width="9.33203125" style="77"/>
    <col min="16132" max="16132" width="8" style="77" customWidth="1"/>
    <col min="16133" max="16133" width="16.6640625" style="77" customWidth="1"/>
    <col min="16134" max="16134" width="16.5" style="77" customWidth="1"/>
    <col min="16135" max="16135" width="7" style="77" customWidth="1"/>
    <col min="16136" max="16136" width="15.5" style="77" customWidth="1"/>
    <col min="16137" max="16137" width="13.6640625" style="77" customWidth="1"/>
    <col min="16138" max="16138" width="7.83203125" style="77" customWidth="1"/>
    <col min="16139" max="16139" width="15.1640625" style="77" customWidth="1"/>
    <col min="16140" max="16140" width="14" style="77" customWidth="1"/>
    <col min="16141" max="16141" width="7.83203125" style="77" customWidth="1"/>
    <col min="16142" max="16142" width="16.83203125" style="77" customWidth="1"/>
    <col min="16143" max="16143" width="13.6640625" style="77" customWidth="1"/>
    <col min="16144" max="16144" width="8.83203125" style="77" customWidth="1"/>
    <col min="16145" max="16145" width="15.5" style="77" customWidth="1"/>
    <col min="16146" max="16146" width="13.83203125" style="77" customWidth="1"/>
    <col min="16147" max="16384" width="9.33203125" style="77"/>
  </cols>
  <sheetData>
    <row r="1" spans="2:25" ht="65.25" customHeight="1">
      <c r="B1" s="226" t="s">
        <v>182</v>
      </c>
      <c r="C1" s="226"/>
      <c r="D1" s="226"/>
      <c r="E1" s="226"/>
      <c r="F1" s="226"/>
      <c r="G1" s="226"/>
      <c r="H1" s="226"/>
      <c r="I1" s="226"/>
      <c r="J1" s="226"/>
      <c r="K1" s="121"/>
      <c r="L1" s="121"/>
      <c r="M1" s="121"/>
      <c r="N1" s="227" t="s">
        <v>183</v>
      </c>
      <c r="O1" s="227"/>
      <c r="P1" s="227"/>
      <c r="Q1" s="227"/>
      <c r="R1" s="227"/>
      <c r="S1" s="227"/>
      <c r="T1" s="227"/>
      <c r="U1" s="227"/>
      <c r="V1" s="227"/>
      <c r="W1" s="227"/>
      <c r="X1" s="227"/>
      <c r="Y1" s="227"/>
    </row>
    <row r="2" spans="2:25" ht="24" customHeight="1">
      <c r="B2" s="228" t="s">
        <v>253</v>
      </c>
      <c r="C2" s="228"/>
      <c r="D2" s="228"/>
      <c r="E2" s="228"/>
      <c r="F2" s="228"/>
      <c r="G2" s="228"/>
      <c r="H2" s="228"/>
      <c r="I2" s="228"/>
      <c r="J2" s="228"/>
      <c r="K2" s="228"/>
      <c r="L2" s="228"/>
      <c r="M2" s="228"/>
      <c r="N2" s="228"/>
      <c r="O2" s="228"/>
      <c r="P2" s="228"/>
      <c r="Q2" s="228"/>
      <c r="R2" s="228"/>
      <c r="S2" s="228"/>
      <c r="T2" s="228"/>
      <c r="U2" s="228"/>
      <c r="V2" s="228"/>
      <c r="W2" s="228"/>
      <c r="X2" s="228"/>
      <c r="Y2" s="228"/>
    </row>
    <row r="3" spans="2:25" ht="33" customHeight="1">
      <c r="B3" s="229" t="s">
        <v>254</v>
      </c>
      <c r="C3" s="229"/>
      <c r="D3" s="229"/>
      <c r="E3" s="229"/>
      <c r="F3" s="229"/>
      <c r="G3" s="229"/>
      <c r="H3" s="229"/>
      <c r="I3" s="229"/>
      <c r="J3" s="229"/>
      <c r="K3" s="229"/>
      <c r="L3" s="229"/>
      <c r="M3" s="229"/>
      <c r="N3" s="229"/>
      <c r="O3" s="229"/>
      <c r="P3" s="229"/>
      <c r="Q3" s="229"/>
      <c r="R3" s="229"/>
      <c r="S3" s="229"/>
      <c r="T3" s="229"/>
      <c r="U3" s="229"/>
      <c r="V3" s="229"/>
      <c r="W3" s="229"/>
      <c r="X3" s="229"/>
      <c r="Y3" s="229"/>
    </row>
    <row r="4" spans="2:25" s="78" customFormat="1" ht="21" customHeight="1">
      <c r="B4" s="237" t="s">
        <v>256</v>
      </c>
      <c r="C4" s="238"/>
      <c r="D4" s="238"/>
      <c r="E4" s="238"/>
      <c r="F4" s="238"/>
      <c r="G4" s="238"/>
      <c r="H4" s="238"/>
      <c r="I4" s="238"/>
      <c r="J4" s="238"/>
      <c r="K4" s="238"/>
      <c r="L4" s="238"/>
      <c r="M4" s="238"/>
      <c r="N4" s="238"/>
      <c r="O4" s="238"/>
      <c r="P4" s="238"/>
      <c r="Q4" s="238"/>
      <c r="R4" s="238"/>
      <c r="S4" s="238"/>
      <c r="T4" s="238"/>
      <c r="U4" s="238"/>
      <c r="V4" s="238"/>
      <c r="W4" s="238"/>
      <c r="X4" s="238"/>
      <c r="Y4" s="239"/>
    </row>
    <row r="5" spans="2:25" s="79" customFormat="1" ht="33" customHeight="1">
      <c r="B5" s="91" t="s">
        <v>186</v>
      </c>
      <c r="C5" s="73" t="s">
        <v>187</v>
      </c>
      <c r="D5" s="91" t="s">
        <v>188</v>
      </c>
      <c r="E5" s="92" t="s">
        <v>245</v>
      </c>
      <c r="F5" s="92" t="s">
        <v>246</v>
      </c>
      <c r="G5" s="92" t="s">
        <v>244</v>
      </c>
      <c r="H5" s="91" t="s">
        <v>186</v>
      </c>
      <c r="I5" s="73" t="s">
        <v>187</v>
      </c>
      <c r="J5" s="91" t="s">
        <v>188</v>
      </c>
      <c r="K5" s="92" t="s">
        <v>245</v>
      </c>
      <c r="L5" s="92" t="s">
        <v>246</v>
      </c>
      <c r="M5" s="124" t="s">
        <v>244</v>
      </c>
      <c r="N5" s="91" t="s">
        <v>186</v>
      </c>
      <c r="O5" s="73" t="s">
        <v>187</v>
      </c>
      <c r="P5" s="91" t="s">
        <v>188</v>
      </c>
      <c r="Q5" s="92" t="s">
        <v>245</v>
      </c>
      <c r="R5" s="92" t="s">
        <v>246</v>
      </c>
      <c r="S5" s="92" t="s">
        <v>244</v>
      </c>
      <c r="T5" s="91" t="s">
        <v>186</v>
      </c>
      <c r="U5" s="73" t="s">
        <v>187</v>
      </c>
      <c r="V5" s="91" t="s">
        <v>188</v>
      </c>
      <c r="W5" s="92" t="s">
        <v>245</v>
      </c>
      <c r="X5" s="92" t="s">
        <v>246</v>
      </c>
      <c r="Y5" s="92" t="s">
        <v>244</v>
      </c>
    </row>
    <row r="6" spans="2:25" s="83" customFormat="1" ht="21" customHeight="1">
      <c r="B6" s="80">
        <v>1</v>
      </c>
      <c r="C6" s="81" t="s">
        <v>189</v>
      </c>
      <c r="D6" s="84">
        <v>26</v>
      </c>
      <c r="E6" s="93">
        <f>KTDN21!AJ45</f>
        <v>80</v>
      </c>
      <c r="F6" s="97" t="e">
        <f>#REF!</f>
        <v>#REF!</v>
      </c>
      <c r="G6" s="101" t="e">
        <f>#REF!</f>
        <v>#REF!</v>
      </c>
      <c r="H6" s="90">
        <v>1</v>
      </c>
      <c r="I6" s="88" t="s">
        <v>190</v>
      </c>
      <c r="J6" s="66">
        <v>35</v>
      </c>
      <c r="K6" s="93" t="e">
        <f>#REF!</f>
        <v>#REF!</v>
      </c>
      <c r="L6" s="97" t="e">
        <f>#REF!</f>
        <v>#REF!</v>
      </c>
      <c r="M6" s="101" t="e">
        <f>#REF!</f>
        <v>#REF!</v>
      </c>
      <c r="N6" s="90">
        <v>1</v>
      </c>
      <c r="O6" s="125" t="s">
        <v>215</v>
      </c>
      <c r="P6" s="66">
        <v>24</v>
      </c>
      <c r="Q6" s="93" t="e">
        <f>#REF!</f>
        <v>#REF!</v>
      </c>
      <c r="R6" s="97" t="e">
        <f>#REF!</f>
        <v>#REF!</v>
      </c>
      <c r="S6" s="101" t="e">
        <f>#REF!</f>
        <v>#REF!</v>
      </c>
      <c r="T6" s="90">
        <v>1</v>
      </c>
      <c r="U6" s="88" t="s">
        <v>208</v>
      </c>
      <c r="V6" s="66">
        <v>27</v>
      </c>
      <c r="W6" s="93" t="e">
        <f>#REF!</f>
        <v>#REF!</v>
      </c>
      <c r="X6" s="97" t="e">
        <f>#REF!</f>
        <v>#REF!</v>
      </c>
      <c r="Y6" s="101" t="e">
        <f>#REF!</f>
        <v>#REF!</v>
      </c>
    </row>
    <row r="7" spans="2:25" s="83" customFormat="1" ht="21" customHeight="1">
      <c r="B7" s="80">
        <v>2</v>
      </c>
      <c r="C7" s="81" t="s">
        <v>194</v>
      </c>
      <c r="D7" s="84">
        <v>28</v>
      </c>
      <c r="E7" s="93" t="e">
        <f>#REF!</f>
        <v>#REF!</v>
      </c>
      <c r="F7" s="97" t="e">
        <f>#REF!</f>
        <v>#REF!</v>
      </c>
      <c r="G7" s="101" t="e">
        <f>#REF!</f>
        <v>#REF!</v>
      </c>
      <c r="H7" s="90">
        <v>2</v>
      </c>
      <c r="I7" s="88" t="s">
        <v>195</v>
      </c>
      <c r="J7" s="66">
        <v>34</v>
      </c>
      <c r="K7" s="93" t="e">
        <f>#REF!</f>
        <v>#REF!</v>
      </c>
      <c r="L7" s="97" t="e">
        <f>#REF!</f>
        <v>#REF!</v>
      </c>
      <c r="M7" s="101" t="e">
        <f>#REF!</f>
        <v>#REF!</v>
      </c>
      <c r="N7" s="90">
        <v>2</v>
      </c>
      <c r="O7" s="125" t="s">
        <v>219</v>
      </c>
      <c r="P7" s="66">
        <v>22</v>
      </c>
      <c r="Q7" s="93" t="e">
        <f>#REF!</f>
        <v>#REF!</v>
      </c>
      <c r="R7" s="97" t="e">
        <f>#REF!</f>
        <v>#REF!</v>
      </c>
      <c r="S7" s="101" t="e">
        <f>#REF!</f>
        <v>#REF!</v>
      </c>
      <c r="T7" s="90">
        <v>2</v>
      </c>
      <c r="U7" s="88" t="s">
        <v>212</v>
      </c>
      <c r="V7" s="90">
        <v>25</v>
      </c>
      <c r="W7" s="93" t="e">
        <f>#REF!</f>
        <v>#REF!</v>
      </c>
      <c r="X7" s="97" t="e">
        <f>#REF!</f>
        <v>#REF!</v>
      </c>
      <c r="Y7" s="101" t="e">
        <f>#REF!</f>
        <v>#REF!</v>
      </c>
    </row>
    <row r="8" spans="2:25" s="83" customFormat="1" ht="21" customHeight="1">
      <c r="B8" s="80">
        <v>3</v>
      </c>
      <c r="C8" s="81" t="s">
        <v>198</v>
      </c>
      <c r="D8" s="84">
        <v>29</v>
      </c>
      <c r="E8" s="93" t="e">
        <f>#REF!</f>
        <v>#REF!</v>
      </c>
      <c r="F8" s="97" t="e">
        <f>#REF!</f>
        <v>#REF!</v>
      </c>
      <c r="G8" s="101" t="e">
        <f>#REF!</f>
        <v>#REF!</v>
      </c>
      <c r="H8" s="90">
        <v>3</v>
      </c>
      <c r="I8" s="88" t="s">
        <v>199</v>
      </c>
      <c r="J8" s="66">
        <v>28</v>
      </c>
      <c r="K8" s="93" t="e">
        <f>#REF!</f>
        <v>#REF!</v>
      </c>
      <c r="L8" s="97" t="e">
        <f>#REF!</f>
        <v>#REF!</v>
      </c>
      <c r="M8" s="101" t="e">
        <f>#REF!</f>
        <v>#REF!</v>
      </c>
      <c r="N8" s="90">
        <v>3</v>
      </c>
      <c r="O8" s="125" t="s">
        <v>222</v>
      </c>
      <c r="P8" s="66">
        <v>25</v>
      </c>
      <c r="Q8" s="93" t="e">
        <f>#REF!</f>
        <v>#REF!</v>
      </c>
      <c r="R8" s="97" t="e">
        <f>#REF!</f>
        <v>#REF!</v>
      </c>
      <c r="S8" s="101" t="e">
        <f>#REF!</f>
        <v>#REF!</v>
      </c>
      <c r="T8" s="90">
        <v>3</v>
      </c>
      <c r="U8" s="88" t="s">
        <v>216</v>
      </c>
      <c r="V8" s="66">
        <v>27</v>
      </c>
      <c r="W8" s="94" t="e">
        <f>#REF!</f>
        <v>#REF!</v>
      </c>
      <c r="X8" s="98" t="e">
        <f>#REF!</f>
        <v>#REF!</v>
      </c>
      <c r="Y8" s="102" t="e">
        <f>#REF!</f>
        <v>#REF!</v>
      </c>
    </row>
    <row r="9" spans="2:25" s="83" customFormat="1" ht="21" customHeight="1">
      <c r="B9" s="80">
        <v>4</v>
      </c>
      <c r="C9" s="81" t="s">
        <v>202</v>
      </c>
      <c r="D9" s="84">
        <v>28</v>
      </c>
      <c r="E9" s="93" t="e">
        <f>#REF!</f>
        <v>#REF!</v>
      </c>
      <c r="F9" s="97" t="e">
        <f>#REF!</f>
        <v>#REF!</v>
      </c>
      <c r="G9" s="101" t="e">
        <f>#REF!</f>
        <v>#REF!</v>
      </c>
      <c r="H9" s="90">
        <v>4</v>
      </c>
      <c r="I9" s="88" t="s">
        <v>203</v>
      </c>
      <c r="J9" s="66">
        <v>21</v>
      </c>
      <c r="K9" s="93" t="e">
        <f>#REF!</f>
        <v>#REF!</v>
      </c>
      <c r="L9" s="97" t="e">
        <f>#REF!</f>
        <v>#REF!</v>
      </c>
      <c r="M9" s="101" t="e">
        <f>#REF!</f>
        <v>#REF!</v>
      </c>
      <c r="N9" s="90">
        <v>4</v>
      </c>
      <c r="O9" s="125" t="s">
        <v>226</v>
      </c>
      <c r="P9" s="66">
        <v>25</v>
      </c>
      <c r="Q9" s="93" t="e">
        <f>#REF!</f>
        <v>#REF!</v>
      </c>
      <c r="R9" s="97" t="e">
        <f>#REF!</f>
        <v>#REF!</v>
      </c>
      <c r="S9" s="101" t="e">
        <f>#REF!</f>
        <v>#REF!</v>
      </c>
      <c r="T9" s="90">
        <v>4</v>
      </c>
      <c r="U9" s="88" t="s">
        <v>223</v>
      </c>
      <c r="V9" s="66">
        <v>17</v>
      </c>
      <c r="W9" s="93" t="e">
        <f>#REF!</f>
        <v>#REF!</v>
      </c>
      <c r="X9" s="97" t="e">
        <f>#REF!</f>
        <v>#REF!</v>
      </c>
      <c r="Y9" s="101" t="e">
        <f>#REF!</f>
        <v>#REF!</v>
      </c>
    </row>
    <row r="10" spans="2:25" s="83" customFormat="1" ht="21" customHeight="1">
      <c r="B10" s="80">
        <v>5</v>
      </c>
      <c r="C10" s="81" t="s">
        <v>207</v>
      </c>
      <c r="D10" s="84">
        <v>25</v>
      </c>
      <c r="E10" s="93" t="e">
        <f>#REF!</f>
        <v>#REF!</v>
      </c>
      <c r="F10" s="97" t="e">
        <f>#REF!</f>
        <v>#REF!</v>
      </c>
      <c r="G10" s="101" t="e">
        <f>#REF!</f>
        <v>#REF!</v>
      </c>
      <c r="H10" s="90">
        <v>5</v>
      </c>
      <c r="I10" s="122" t="s">
        <v>229</v>
      </c>
      <c r="J10" s="90">
        <v>26</v>
      </c>
      <c r="K10" s="96">
        <f>CSSĐ21.1!AJ46</f>
        <v>15</v>
      </c>
      <c r="L10" s="100">
        <f>CSSĐ21.1!AK46</f>
        <v>3</v>
      </c>
      <c r="M10" s="104" t="e">
        <f>CSSĐ21.1!AL46</f>
        <v>#REF!</v>
      </c>
      <c r="N10" s="90">
        <v>5</v>
      </c>
      <c r="O10" s="125" t="s">
        <v>230</v>
      </c>
      <c r="P10" s="66">
        <v>18</v>
      </c>
      <c r="Q10" s="93" t="e">
        <f>#REF!</f>
        <v>#REF!</v>
      </c>
      <c r="R10" s="97" t="e">
        <f>#REF!</f>
        <v>#REF!</v>
      </c>
      <c r="S10" s="101" t="e">
        <f>#REF!</f>
        <v>#REF!</v>
      </c>
      <c r="T10" s="90">
        <v>5</v>
      </c>
      <c r="U10" s="88" t="s">
        <v>227</v>
      </c>
      <c r="V10" s="66">
        <v>27</v>
      </c>
      <c r="W10" s="93" t="e">
        <f>#REF!</f>
        <v>#REF!</v>
      </c>
      <c r="X10" s="97" t="e">
        <f>#REF!</f>
        <v>#REF!</v>
      </c>
      <c r="Y10" s="101" t="e">
        <f>#REF!</f>
        <v>#REF!</v>
      </c>
    </row>
    <row r="11" spans="2:25" s="83" customFormat="1" ht="21" customHeight="1">
      <c r="B11" s="80">
        <v>6</v>
      </c>
      <c r="C11" s="81" t="s">
        <v>211</v>
      </c>
      <c r="D11" s="84">
        <v>23</v>
      </c>
      <c r="E11" s="93" t="e">
        <f>#REF!</f>
        <v>#REF!</v>
      </c>
      <c r="F11" s="97" t="e">
        <f>#REF!</f>
        <v>#REF!</v>
      </c>
      <c r="G11" s="101" t="e">
        <f>#REF!</f>
        <v>#REF!</v>
      </c>
      <c r="H11" s="90">
        <v>6</v>
      </c>
      <c r="I11" s="122" t="s">
        <v>233</v>
      </c>
      <c r="J11" s="90">
        <v>24</v>
      </c>
      <c r="K11" s="96" t="e">
        <f>#REF!</f>
        <v>#REF!</v>
      </c>
      <c r="L11" s="100" t="e">
        <f>#REF!</f>
        <v>#REF!</v>
      </c>
      <c r="M11" s="104" t="e">
        <f>#REF!</f>
        <v>#REF!</v>
      </c>
      <c r="N11" s="90">
        <v>6</v>
      </c>
      <c r="O11" s="125" t="s">
        <v>234</v>
      </c>
      <c r="P11" s="66">
        <v>26</v>
      </c>
      <c r="Q11" s="93" t="e">
        <f>#REF!</f>
        <v>#REF!</v>
      </c>
      <c r="R11" s="97" t="e">
        <f>#REF!</f>
        <v>#REF!</v>
      </c>
      <c r="S11" s="101" t="e">
        <f>#REF!</f>
        <v>#REF!</v>
      </c>
      <c r="T11" s="90">
        <v>6</v>
      </c>
      <c r="U11" s="88" t="s">
        <v>231</v>
      </c>
      <c r="V11" s="66">
        <v>22</v>
      </c>
      <c r="W11" s="93" t="e">
        <f>#REF!</f>
        <v>#REF!</v>
      </c>
      <c r="X11" s="97" t="e">
        <f>#REF!</f>
        <v>#REF!</v>
      </c>
      <c r="Y11" s="101" t="e">
        <f>#REF!</f>
        <v>#REF!</v>
      </c>
    </row>
    <row r="12" spans="2:25" s="83" customFormat="1" ht="21" customHeight="1">
      <c r="B12" s="80">
        <v>7</v>
      </c>
      <c r="C12" s="82" t="s">
        <v>191</v>
      </c>
      <c r="D12" s="80">
        <v>21</v>
      </c>
      <c r="E12" s="94">
        <f>TC21.1!AJ49</f>
        <v>11</v>
      </c>
      <c r="F12" s="98">
        <f>TC21.1!AK49</f>
        <v>0</v>
      </c>
      <c r="G12" s="123">
        <f>TC21.1!AL49</f>
        <v>0</v>
      </c>
      <c r="H12" s="90">
        <v>7</v>
      </c>
      <c r="I12" s="122" t="s">
        <v>237</v>
      </c>
      <c r="J12" s="90">
        <v>20</v>
      </c>
      <c r="K12" s="96" t="e">
        <f>#REF!</f>
        <v>#REF!</v>
      </c>
      <c r="L12" s="100" t="e">
        <f>#REF!</f>
        <v>#REF!</v>
      </c>
      <c r="M12" s="104" t="e">
        <f>#REF!</f>
        <v>#REF!</v>
      </c>
      <c r="N12" s="90">
        <v>7</v>
      </c>
      <c r="O12" s="125" t="s">
        <v>238</v>
      </c>
      <c r="P12" s="66">
        <v>19</v>
      </c>
      <c r="Q12" s="93" t="e">
        <f>#REF!</f>
        <v>#REF!</v>
      </c>
      <c r="R12" s="97" t="e">
        <f>#REF!</f>
        <v>#REF!</v>
      </c>
      <c r="S12" s="101" t="e">
        <f>#REF!</f>
        <v>#REF!</v>
      </c>
      <c r="T12" s="90">
        <v>7</v>
      </c>
      <c r="U12" s="89" t="s">
        <v>235</v>
      </c>
      <c r="V12" s="66">
        <v>10</v>
      </c>
      <c r="W12" s="93" t="e">
        <f>#REF!</f>
        <v>#REF!</v>
      </c>
      <c r="X12" s="97" t="e">
        <f>#REF!</f>
        <v>#REF!</v>
      </c>
      <c r="Y12" s="101" t="e">
        <f>#REF!</f>
        <v>#REF!</v>
      </c>
    </row>
    <row r="13" spans="2:25" s="83" customFormat="1" ht="21" customHeight="1">
      <c r="B13" s="80">
        <v>8</v>
      </c>
      <c r="C13" s="82" t="s">
        <v>196</v>
      </c>
      <c r="D13" s="80">
        <v>24</v>
      </c>
      <c r="E13" s="94" t="e">
        <f>#REF!</f>
        <v>#REF!</v>
      </c>
      <c r="F13" s="98" t="e">
        <f>#REF!</f>
        <v>#REF!</v>
      </c>
      <c r="G13" s="123" t="e">
        <f>#REF!</f>
        <v>#REF!</v>
      </c>
      <c r="H13" s="90">
        <v>8</v>
      </c>
      <c r="I13" s="122" t="s">
        <v>240</v>
      </c>
      <c r="J13" s="90">
        <v>33</v>
      </c>
      <c r="K13" s="96">
        <f>CSSĐ21.2!AJ43</f>
        <v>47</v>
      </c>
      <c r="L13" s="100">
        <f>CSSĐ21.2!AK43</f>
        <v>0</v>
      </c>
      <c r="M13" s="104">
        <f>CSSĐ21.2!AL43</f>
        <v>0</v>
      </c>
      <c r="N13" s="90">
        <v>8</v>
      </c>
      <c r="O13" s="125" t="s">
        <v>241</v>
      </c>
      <c r="P13" s="66">
        <v>19</v>
      </c>
      <c r="Q13" s="93" t="e">
        <f>#REF!</f>
        <v>#REF!</v>
      </c>
      <c r="R13" s="97" t="e">
        <f>#REF!</f>
        <v>#REF!</v>
      </c>
      <c r="S13" s="101" t="e">
        <f>#REF!</f>
        <v>#REF!</v>
      </c>
      <c r="T13" s="90">
        <v>8</v>
      </c>
      <c r="U13" s="88" t="s">
        <v>239</v>
      </c>
      <c r="V13" s="66">
        <v>25</v>
      </c>
      <c r="W13" s="93" t="e">
        <f>#REF!</f>
        <v>#REF!</v>
      </c>
      <c r="X13" s="97" t="e">
        <f>#REF!</f>
        <v>#REF!</v>
      </c>
      <c r="Y13" s="101" t="e">
        <f>#REF!</f>
        <v>#REF!</v>
      </c>
    </row>
    <row r="14" spans="2:25" s="83" customFormat="1" ht="21" customHeight="1">
      <c r="B14" s="80">
        <v>9</v>
      </c>
      <c r="C14" s="82" t="s">
        <v>200</v>
      </c>
      <c r="D14" s="80">
        <v>35</v>
      </c>
      <c r="E14" s="94">
        <f>TC21.3!AJ30</f>
        <v>11</v>
      </c>
      <c r="F14" s="98">
        <f>TC21.3!AK30</f>
        <v>0</v>
      </c>
      <c r="G14" s="123">
        <f>TC21.3!AL30</f>
        <v>1</v>
      </c>
      <c r="H14" s="90">
        <v>9</v>
      </c>
      <c r="I14" s="122" t="s">
        <v>243</v>
      </c>
      <c r="J14" s="90">
        <v>33</v>
      </c>
      <c r="K14" s="96">
        <f>CSSĐ21.3!AJ46</f>
        <v>16</v>
      </c>
      <c r="L14" s="100">
        <f>CSSĐ21.3!AK46</f>
        <v>0</v>
      </c>
      <c r="M14" s="104">
        <f>CSSĐ21.3!AL46</f>
        <v>0</v>
      </c>
      <c r="N14" s="90">
        <v>9</v>
      </c>
      <c r="O14" s="122" t="s">
        <v>217</v>
      </c>
      <c r="P14" s="90">
        <v>36</v>
      </c>
      <c r="Q14" s="94" t="e">
        <f>#REF!</f>
        <v>#REF!</v>
      </c>
      <c r="R14" s="98" t="e">
        <f>#REF!</f>
        <v>#REF!</v>
      </c>
      <c r="S14" s="102" t="e">
        <f>#REF!</f>
        <v>#REF!</v>
      </c>
      <c r="T14" s="90">
        <v>9</v>
      </c>
      <c r="U14" s="122" t="s">
        <v>242</v>
      </c>
      <c r="V14" s="90">
        <v>36</v>
      </c>
      <c r="W14" s="94">
        <f>KTDN21!AJ45</f>
        <v>80</v>
      </c>
      <c r="X14" s="98">
        <f>KTDN21!AK45</f>
        <v>1</v>
      </c>
      <c r="Y14" s="102">
        <f>KTDN21!AL45</f>
        <v>0</v>
      </c>
    </row>
    <row r="15" spans="2:25" s="83" customFormat="1" ht="21" customHeight="1">
      <c r="B15" s="80">
        <v>10</v>
      </c>
      <c r="C15" s="82" t="s">
        <v>204</v>
      </c>
      <c r="D15" s="80">
        <v>33</v>
      </c>
      <c r="E15" s="94">
        <f>CKCT21!AJ43</f>
        <v>20</v>
      </c>
      <c r="F15" s="98">
        <f>CKCT21!AK43</f>
        <v>0</v>
      </c>
      <c r="G15" s="123">
        <f>CKCT21!AL43</f>
        <v>0</v>
      </c>
      <c r="H15" s="90">
        <v>10</v>
      </c>
      <c r="I15" s="122" t="s">
        <v>193</v>
      </c>
      <c r="J15" s="90">
        <v>36</v>
      </c>
      <c r="K15" s="96">
        <f>TKTT21!AJ39</f>
        <v>27</v>
      </c>
      <c r="L15" s="100">
        <f>TKTT21!AK39</f>
        <v>0</v>
      </c>
      <c r="M15" s="104">
        <f>TKTT21!AL39</f>
        <v>8</v>
      </c>
      <c r="N15" s="90">
        <v>10</v>
      </c>
      <c r="O15" s="122" t="s">
        <v>220</v>
      </c>
      <c r="P15" s="90">
        <v>39</v>
      </c>
      <c r="Q15" s="94">
        <f>ĐCN21.2!AJ41</f>
        <v>28</v>
      </c>
      <c r="R15" s="98">
        <f>ĐCN21.2!AK41</f>
        <v>0</v>
      </c>
      <c r="S15" s="102">
        <f>ĐCN21.2!AL41</f>
        <v>0</v>
      </c>
      <c r="T15" s="90">
        <v>10</v>
      </c>
      <c r="U15" s="122" t="s">
        <v>192</v>
      </c>
      <c r="V15" s="90">
        <v>37</v>
      </c>
      <c r="W15" s="94">
        <f>LGT21.1!AJ40</f>
        <v>40</v>
      </c>
      <c r="X15" s="98">
        <f>LGT21.1!AK40</f>
        <v>0</v>
      </c>
      <c r="Y15" s="102">
        <f>LGT21.1!AL40</f>
        <v>0</v>
      </c>
    </row>
    <row r="16" spans="2:25" s="83" customFormat="1" ht="21" customHeight="1">
      <c r="B16" s="80">
        <v>11</v>
      </c>
      <c r="C16" s="82" t="s">
        <v>209</v>
      </c>
      <c r="D16" s="80">
        <v>28</v>
      </c>
      <c r="E16" s="94">
        <f>CKĐL21.1!AJ41</f>
        <v>16</v>
      </c>
      <c r="F16" s="98">
        <f>CKĐL21.1!AK41</f>
        <v>1</v>
      </c>
      <c r="G16" s="123">
        <f>CKĐL21.1!AL41</f>
        <v>1</v>
      </c>
      <c r="H16" s="90">
        <v>11</v>
      </c>
      <c r="I16" s="122" t="s">
        <v>197</v>
      </c>
      <c r="J16" s="90">
        <v>25</v>
      </c>
      <c r="K16" s="96" t="e">
        <f>#REF!</f>
        <v>#REF!</v>
      </c>
      <c r="L16" s="100" t="e">
        <f>#REF!</f>
        <v>#REF!</v>
      </c>
      <c r="M16" s="104" t="e">
        <f>#REF!</f>
        <v>#REF!</v>
      </c>
      <c r="N16" s="90">
        <v>11</v>
      </c>
      <c r="O16" s="122" t="s">
        <v>224</v>
      </c>
      <c r="P16" s="90">
        <v>24</v>
      </c>
      <c r="Q16" s="94">
        <f>TKĐH21.1!AJ37</f>
        <v>5</v>
      </c>
      <c r="R16" s="98">
        <f>TKĐH21.1!AK37</f>
        <v>0</v>
      </c>
      <c r="S16" s="102">
        <f>TKĐH21.1!AL37</f>
        <v>0</v>
      </c>
      <c r="T16" s="90">
        <v>11</v>
      </c>
      <c r="U16" s="122" t="s">
        <v>205</v>
      </c>
      <c r="V16" s="90">
        <v>23</v>
      </c>
      <c r="W16" s="94">
        <f>THUD21.1!AJ19</f>
        <v>0</v>
      </c>
      <c r="X16" s="98">
        <f>THUD21.1!AK19</f>
        <v>0</v>
      </c>
      <c r="Y16" s="102">
        <f>THUD21.1!AL19</f>
        <v>0</v>
      </c>
    </row>
    <row r="17" spans="1:25" s="83" customFormat="1" ht="21" customHeight="1">
      <c r="B17" s="80">
        <v>12</v>
      </c>
      <c r="C17" s="82" t="s">
        <v>213</v>
      </c>
      <c r="D17" s="80">
        <v>34</v>
      </c>
      <c r="E17" s="94" t="e">
        <f>#REF!</f>
        <v>#REF!</v>
      </c>
      <c r="F17" s="98" t="e">
        <f>#REF!</f>
        <v>#REF!</v>
      </c>
      <c r="G17" s="123" t="e">
        <f>#REF!</f>
        <v>#REF!</v>
      </c>
      <c r="H17" s="90">
        <v>12</v>
      </c>
      <c r="I17" s="122" t="s">
        <v>201</v>
      </c>
      <c r="J17" s="90">
        <v>29</v>
      </c>
      <c r="K17" s="96">
        <f>TBN21.1!AJ37</f>
        <v>19</v>
      </c>
      <c r="L17" s="100">
        <f>TBN21.1!AK37</f>
        <v>3</v>
      </c>
      <c r="M17" s="104">
        <f>TBN21.1!AL37</f>
        <v>1</v>
      </c>
      <c r="N17" s="90">
        <v>12</v>
      </c>
      <c r="O17" s="122" t="s">
        <v>228</v>
      </c>
      <c r="P17" s="90">
        <v>24</v>
      </c>
      <c r="Q17" s="94" t="e">
        <f>#REF!</f>
        <v>#REF!</v>
      </c>
      <c r="R17" s="98" t="e">
        <f>#REF!</f>
        <v>#REF!</v>
      </c>
      <c r="S17" s="102" t="e">
        <f>#REF!</f>
        <v>#REF!</v>
      </c>
      <c r="T17" s="90">
        <v>12</v>
      </c>
      <c r="U17" s="122" t="s">
        <v>210</v>
      </c>
      <c r="V17" s="90">
        <v>32</v>
      </c>
      <c r="W17" s="94">
        <f>BHST21.1!AJ33</f>
        <v>2</v>
      </c>
      <c r="X17" s="98">
        <f>BHST21.1!AK33</f>
        <v>0</v>
      </c>
      <c r="Y17" s="102">
        <f>BHST21.1!AL33</f>
        <v>0</v>
      </c>
    </row>
    <row r="18" spans="1:25" s="83" customFormat="1" ht="21" customHeight="1">
      <c r="B18" s="252" t="s">
        <v>247</v>
      </c>
      <c r="C18" s="252"/>
      <c r="D18" s="252"/>
      <c r="E18" s="252"/>
      <c r="F18" s="252"/>
      <c r="G18" s="252"/>
      <c r="H18" s="90">
        <v>13</v>
      </c>
      <c r="I18" s="122" t="s">
        <v>206</v>
      </c>
      <c r="J18" s="90">
        <v>26</v>
      </c>
      <c r="K18" s="96" t="e">
        <f>#REF!</f>
        <v>#REF!</v>
      </c>
      <c r="L18" s="100" t="e">
        <f>#REF!</f>
        <v>#REF!</v>
      </c>
      <c r="M18" s="104" t="e">
        <f>#REF!</f>
        <v>#REF!</v>
      </c>
      <c r="N18" s="90">
        <v>13</v>
      </c>
      <c r="O18" s="122" t="s">
        <v>232</v>
      </c>
      <c r="P18" s="90">
        <v>26</v>
      </c>
      <c r="Q18" s="94">
        <f>TKĐH21.2!AJ35</f>
        <v>8</v>
      </c>
      <c r="R18" s="98">
        <f>TKĐH21.2!AK35</f>
        <v>0</v>
      </c>
      <c r="S18" s="102">
        <f>TKĐH21.2!AL35</f>
        <v>0</v>
      </c>
      <c r="T18" s="90">
        <v>13</v>
      </c>
      <c r="U18" s="122" t="s">
        <v>214</v>
      </c>
      <c r="V18" s="90">
        <v>19</v>
      </c>
      <c r="W18" s="94">
        <f>BHST21.2!AJ33</f>
        <v>17</v>
      </c>
      <c r="X18" s="98">
        <f>BHST21.2!AK33</f>
        <v>0</v>
      </c>
      <c r="Y18" s="102">
        <f>BHST21.2!AL33</f>
        <v>0</v>
      </c>
    </row>
    <row r="19" spans="1:25" s="83" customFormat="1" ht="21" customHeight="1">
      <c r="B19" s="220" t="e">
        <f>"Tổng HS vắng không phép "&amp;SUM(E6:E17)+SUM(E12:E17)</f>
        <v>#REF!</v>
      </c>
      <c r="C19" s="221"/>
      <c r="D19" s="221"/>
      <c r="E19" s="221"/>
      <c r="F19" s="221"/>
      <c r="G19" s="222"/>
      <c r="H19" s="277" t="s">
        <v>250</v>
      </c>
      <c r="I19" s="277"/>
      <c r="J19" s="277"/>
      <c r="K19" s="277"/>
      <c r="L19" s="277"/>
      <c r="M19" s="277"/>
      <c r="N19" s="90">
        <v>14</v>
      </c>
      <c r="O19" s="122" t="s">
        <v>236</v>
      </c>
      <c r="P19" s="90">
        <v>39</v>
      </c>
      <c r="Q19" s="94">
        <f>TC21.2!AJ29</f>
        <v>17</v>
      </c>
      <c r="R19" s="98">
        <f>TC21.2!AK29</f>
        <v>0</v>
      </c>
      <c r="S19" s="102">
        <f>TC21.2!AL29</f>
        <v>0</v>
      </c>
      <c r="T19" s="90">
        <v>14</v>
      </c>
      <c r="U19" s="122" t="s">
        <v>218</v>
      </c>
      <c r="V19" s="90">
        <v>33</v>
      </c>
      <c r="W19" s="94">
        <f>THUD21.2!AJ41</f>
        <v>46</v>
      </c>
      <c r="X19" s="98">
        <f>THUD21.2!AK41</f>
        <v>0</v>
      </c>
      <c r="Y19" s="102">
        <f>THUD21.2!AL41</f>
        <v>1</v>
      </c>
    </row>
    <row r="20" spans="1:25" s="83" customFormat="1" ht="21" customHeight="1">
      <c r="B20" s="223" t="e">
        <f>"Tổng HS vắng có phép "&amp;SUM(F6:F17)+SUM(F12:F17)</f>
        <v>#REF!</v>
      </c>
      <c r="C20" s="224"/>
      <c r="D20" s="224"/>
      <c r="E20" s="224"/>
      <c r="F20" s="224"/>
      <c r="G20" s="225"/>
      <c r="H20" s="220" t="e">
        <f>"Tổng HS vắng không phép " &amp;SUM(K6:K18)</f>
        <v>#REF!</v>
      </c>
      <c r="I20" s="221"/>
      <c r="J20" s="221"/>
      <c r="K20" s="221"/>
      <c r="L20" s="221"/>
      <c r="M20" s="222"/>
      <c r="N20" s="252" t="s">
        <v>248</v>
      </c>
      <c r="O20" s="252"/>
      <c r="P20" s="252"/>
      <c r="Q20" s="252"/>
      <c r="R20" s="252"/>
      <c r="S20" s="252"/>
      <c r="T20" s="90">
        <v>15</v>
      </c>
      <c r="U20" s="122" t="s">
        <v>221</v>
      </c>
      <c r="V20" s="90">
        <v>27</v>
      </c>
      <c r="W20" s="94">
        <f>THUD21.3!AJ44</f>
        <v>75</v>
      </c>
      <c r="X20" s="98">
        <f>THUD21.3!AK44</f>
        <v>0</v>
      </c>
      <c r="Y20" s="102">
        <f>THUD21.3!AL44</f>
        <v>0</v>
      </c>
    </row>
    <row r="21" spans="1:25" s="83" customFormat="1" ht="21" customHeight="1">
      <c r="B21" s="259" t="e">
        <f>"Tổng HS đi học trễ "&amp;SUM(G6:G11)+SUM(G6:G17)</f>
        <v>#REF!</v>
      </c>
      <c r="C21" s="260"/>
      <c r="D21" s="260"/>
      <c r="E21" s="260"/>
      <c r="F21" s="260"/>
      <c r="G21" s="261"/>
      <c r="H21" s="223" t="e">
        <f>"Tổng HS vắng có phép " &amp;SUM(L6:L18)</f>
        <v>#REF!</v>
      </c>
      <c r="I21" s="224"/>
      <c r="J21" s="224"/>
      <c r="K21" s="224"/>
      <c r="L21" s="224"/>
      <c r="M21" s="225"/>
      <c r="N21" s="268" t="s">
        <v>257</v>
      </c>
      <c r="O21" s="269"/>
      <c r="P21" s="269"/>
      <c r="Q21" s="269"/>
      <c r="R21" s="270" t="e">
        <f>SUM(Q6:Q19)</f>
        <v>#REF!</v>
      </c>
      <c r="S21" s="271"/>
      <c r="T21" s="90">
        <v>16</v>
      </c>
      <c r="U21" s="122" t="s">
        <v>225</v>
      </c>
      <c r="V21" s="90">
        <v>30</v>
      </c>
      <c r="W21" s="96" t="e">
        <f>#REF!</f>
        <v>#REF!</v>
      </c>
      <c r="X21" s="100" t="e">
        <f>#REF!</f>
        <v>#REF!</v>
      </c>
      <c r="Y21" s="104" t="e">
        <f>#REF!</f>
        <v>#REF!</v>
      </c>
    </row>
    <row r="22" spans="1:25" s="85" customFormat="1" ht="19.5">
      <c r="H22" s="278" t="e">
        <f>"Tổng HS đi học trễ " &amp;SUM(M6:M18)</f>
        <v>#REF!</v>
      </c>
      <c r="I22" s="279"/>
      <c r="J22" s="279"/>
      <c r="K22" s="279"/>
      <c r="L22" s="279"/>
      <c r="M22" s="351"/>
      <c r="N22" s="257" t="e">
        <f>"Tổng HS vắng có phép "&amp;SUM(R6:R19)</f>
        <v>#REF!</v>
      </c>
      <c r="O22" s="257"/>
      <c r="P22" s="257"/>
      <c r="Q22" s="257"/>
      <c r="R22" s="257"/>
      <c r="S22" s="257"/>
      <c r="T22" s="277" t="s">
        <v>249</v>
      </c>
      <c r="U22" s="277"/>
      <c r="V22" s="277"/>
      <c r="W22" s="277"/>
      <c r="X22" s="277"/>
      <c r="Y22" s="277"/>
    </row>
    <row r="23" spans="1:25" s="105" customFormat="1" ht="23.25">
      <c r="A23" s="126"/>
      <c r="B23" s="348" t="e">
        <f>"Tổng số buổi học sinh vắng học không phép trong tháng 01: " &amp;SUM(E6:E17)+SUM(K6:K18)+SUM(Q6:Q19)+SUM(W6:W21)</f>
        <v>#REF!</v>
      </c>
      <c r="C23" s="348"/>
      <c r="D23" s="348"/>
      <c r="E23" s="348"/>
      <c r="F23" s="348"/>
      <c r="G23" s="348"/>
      <c r="H23" s="348"/>
      <c r="I23" s="348"/>
      <c r="J23" s="348"/>
      <c r="K23" s="348"/>
      <c r="L23" s="348"/>
      <c r="M23" s="348"/>
      <c r="N23" s="261" t="e">
        <f>"Tổng HS đi học trễ "&amp;SUM(S6:S19)</f>
        <v>#REF!</v>
      </c>
      <c r="O23" s="258"/>
      <c r="P23" s="258"/>
      <c r="Q23" s="258"/>
      <c r="R23" s="258"/>
      <c r="S23" s="258"/>
      <c r="T23" s="220" t="e">
        <f>"Tổng HS vắng không phép "&amp; SUM(W6:W21)</f>
        <v>#REF!</v>
      </c>
      <c r="U23" s="221"/>
      <c r="V23" s="221"/>
      <c r="W23" s="221"/>
      <c r="X23" s="221"/>
      <c r="Y23" s="222"/>
    </row>
    <row r="24" spans="1:25" ht="20.25">
      <c r="D24" s="346" t="e">
        <f>"Tổng số buổi học sinh vắng học có phép trong tháng 01: " &amp;SUM(F6:F17)+SUM(L6:L18)+SUM(R6:R19)+SUM(X6:X21)</f>
        <v>#REF!</v>
      </c>
      <c r="E24" s="347"/>
      <c r="F24" s="347"/>
      <c r="G24" s="347"/>
      <c r="H24" s="347"/>
      <c r="I24" s="347"/>
      <c r="J24" s="347"/>
      <c r="K24" s="347"/>
      <c r="L24" s="347"/>
      <c r="M24" s="347"/>
      <c r="N24" s="347"/>
      <c r="O24" s="347"/>
      <c r="T24" s="223" t="e">
        <f>"Tổng HS vắng có phép "&amp; SUM(X6:X21)</f>
        <v>#REF!</v>
      </c>
      <c r="U24" s="224"/>
      <c r="V24" s="224"/>
      <c r="W24" s="224"/>
      <c r="X24" s="224"/>
      <c r="Y24" s="225"/>
    </row>
    <row r="25" spans="1:25" ht="20.25">
      <c r="G25" s="349" t="e">
        <f>"Tổng số buổi học sinh đi học trễ trong tháng 01: " &amp;SUM(G6:G17)+SUM(L6:M18)+SUM(S6:S19)+SUM(Y6:Y21)</f>
        <v>#REF!</v>
      </c>
      <c r="H25" s="350"/>
      <c r="I25" s="350"/>
      <c r="J25" s="350"/>
      <c r="K25" s="350"/>
      <c r="L25" s="350"/>
      <c r="M25" s="350"/>
      <c r="N25" s="350"/>
      <c r="O25" s="350"/>
      <c r="P25" s="350"/>
      <c r="Q25" s="350"/>
      <c r="R25" s="350"/>
      <c r="T25" s="259" t="e">
        <f>"Tổng HS đi học trễ "&amp; SUM(Y6:Y21)</f>
        <v>#REF!</v>
      </c>
      <c r="U25" s="260"/>
      <c r="V25" s="260"/>
      <c r="W25" s="260"/>
      <c r="X25" s="260"/>
      <c r="Y25" s="261"/>
    </row>
    <row r="27" spans="1:25">
      <c r="C27" s="77"/>
      <c r="D27" s="77"/>
      <c r="E27" s="77"/>
      <c r="F27" s="77"/>
      <c r="G27" s="77"/>
    </row>
  </sheetData>
  <mergeCells count="25">
    <mergeCell ref="B1:J1"/>
    <mergeCell ref="N1:Y1"/>
    <mergeCell ref="B2:Y2"/>
    <mergeCell ref="B3:Y3"/>
    <mergeCell ref="G25:R25"/>
    <mergeCell ref="B21:G21"/>
    <mergeCell ref="H22:M22"/>
    <mergeCell ref="T25:Y25"/>
    <mergeCell ref="N23:S23"/>
    <mergeCell ref="T23:Y23"/>
    <mergeCell ref="H21:M21"/>
    <mergeCell ref="T24:Y24"/>
    <mergeCell ref="N22:S22"/>
    <mergeCell ref="T22:Y22"/>
    <mergeCell ref="B4:Y4"/>
    <mergeCell ref="R21:S21"/>
    <mergeCell ref="B18:G18"/>
    <mergeCell ref="H19:M19"/>
    <mergeCell ref="N21:Q21"/>
    <mergeCell ref="N20:S20"/>
    <mergeCell ref="D24:O24"/>
    <mergeCell ref="B23:M23"/>
    <mergeCell ref="B19:G19"/>
    <mergeCell ref="H20:M20"/>
    <mergeCell ref="B20:G2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3"/>
  <sheetViews>
    <sheetView topLeftCell="A37" zoomScaleNormal="100" workbookViewId="0">
      <selection activeCell="S17" sqref="S17"/>
    </sheetView>
  </sheetViews>
  <sheetFormatPr defaultColWidth="9.33203125" defaultRowHeight="18"/>
  <cols>
    <col min="1" max="1" width="7" style="140" customWidth="1"/>
    <col min="2" max="2" width="11.83203125" style="14" customWidth="1"/>
    <col min="3" max="3" width="21.5" style="14" customWidth="1"/>
    <col min="4" max="4" width="10.5" style="14" customWidth="1"/>
    <col min="5" max="35" width="4" style="14" customWidth="1"/>
    <col min="36" max="37" width="6.5" style="14" customWidth="1"/>
    <col min="38" max="38" width="9.5" style="14" customWidth="1"/>
    <col min="39" max="39" width="10.83203125" style="14" customWidth="1"/>
    <col min="40" max="40" width="12.1640625" style="14" customWidth="1"/>
    <col min="41" max="41" width="10.83203125" style="14" customWidth="1"/>
    <col min="42" max="16384" width="9.33203125" style="14"/>
  </cols>
  <sheetData>
    <row r="1" spans="1:41" ht="21" customHeight="1">
      <c r="A1" s="293" t="s">
        <v>0</v>
      </c>
      <c r="B1" s="293"/>
      <c r="C1" s="293"/>
      <c r="D1" s="293"/>
      <c r="E1" s="293"/>
      <c r="F1" s="293"/>
      <c r="G1" s="293"/>
      <c r="H1" s="293"/>
      <c r="I1" s="293"/>
      <c r="J1" s="293"/>
      <c r="K1" s="293"/>
      <c r="L1" s="293"/>
      <c r="M1" s="293"/>
      <c r="N1" s="293"/>
      <c r="O1" s="293"/>
      <c r="P1" s="293"/>
      <c r="Q1" s="294" t="s">
        <v>1</v>
      </c>
      <c r="R1" s="294"/>
      <c r="S1" s="294"/>
      <c r="T1" s="294"/>
      <c r="U1" s="294"/>
      <c r="V1" s="294"/>
      <c r="W1" s="294"/>
      <c r="X1" s="294"/>
      <c r="Y1" s="294"/>
      <c r="Z1" s="294"/>
      <c r="AA1" s="294"/>
      <c r="AB1" s="294"/>
      <c r="AC1" s="294"/>
      <c r="AD1" s="294"/>
      <c r="AE1" s="294"/>
      <c r="AF1" s="294"/>
      <c r="AG1" s="294"/>
      <c r="AH1" s="294"/>
      <c r="AI1" s="294"/>
      <c r="AJ1" s="294"/>
      <c r="AK1" s="294"/>
      <c r="AL1" s="294"/>
    </row>
    <row r="2" spans="1:41" ht="21" customHeight="1">
      <c r="A2" s="294" t="s">
        <v>131</v>
      </c>
      <c r="B2" s="294"/>
      <c r="C2" s="294"/>
      <c r="D2" s="294"/>
      <c r="E2" s="294"/>
      <c r="F2" s="294"/>
      <c r="G2" s="294"/>
      <c r="H2" s="294"/>
      <c r="I2" s="294"/>
      <c r="J2" s="294"/>
      <c r="K2" s="294"/>
      <c r="L2" s="294"/>
      <c r="M2" s="294"/>
      <c r="N2" s="294"/>
      <c r="O2" s="294"/>
      <c r="P2" s="294"/>
      <c r="Q2" s="294" t="s">
        <v>2</v>
      </c>
      <c r="R2" s="294"/>
      <c r="S2" s="294"/>
      <c r="T2" s="294"/>
      <c r="U2" s="294"/>
      <c r="V2" s="294"/>
      <c r="W2" s="294"/>
      <c r="X2" s="294"/>
      <c r="Y2" s="294"/>
      <c r="Z2" s="294"/>
      <c r="AA2" s="294"/>
      <c r="AB2" s="294"/>
      <c r="AC2" s="294"/>
      <c r="AD2" s="294"/>
      <c r="AE2" s="294"/>
      <c r="AF2" s="294"/>
      <c r="AG2" s="294"/>
      <c r="AH2" s="294"/>
      <c r="AI2" s="294"/>
      <c r="AJ2" s="294"/>
      <c r="AK2" s="294"/>
      <c r="AL2" s="294"/>
    </row>
    <row r="3" spans="1:41" ht="35.25" customHeight="1">
      <c r="A3" s="295" t="s">
        <v>274</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row>
    <row r="4" spans="1:41" ht="31.5" customHeight="1">
      <c r="B4" s="106"/>
      <c r="C4" s="106"/>
      <c r="D4" s="106"/>
      <c r="E4" s="106" t="s">
        <v>171</v>
      </c>
      <c r="F4" s="106" t="s">
        <v>171</v>
      </c>
      <c r="G4" s="106"/>
      <c r="H4" s="106"/>
      <c r="I4" s="296" t="s">
        <v>251</v>
      </c>
      <c r="J4" s="296"/>
      <c r="K4" s="296"/>
      <c r="L4" s="296"/>
      <c r="M4" s="296">
        <v>10</v>
      </c>
      <c r="N4" s="296"/>
      <c r="O4" s="296" t="s">
        <v>252</v>
      </c>
      <c r="P4" s="296"/>
      <c r="Q4" s="296"/>
      <c r="R4" s="296">
        <v>2021</v>
      </c>
      <c r="S4" s="296"/>
      <c r="T4" s="296"/>
      <c r="U4" s="106"/>
      <c r="V4" s="106"/>
      <c r="W4" s="106"/>
      <c r="X4" s="106"/>
      <c r="Y4" s="106"/>
      <c r="Z4" s="106"/>
      <c r="AA4" s="106"/>
      <c r="AB4" s="106"/>
      <c r="AC4" s="106"/>
      <c r="AD4" s="106"/>
      <c r="AE4" s="106"/>
      <c r="AF4" s="106"/>
      <c r="AG4" s="106"/>
      <c r="AH4" s="106"/>
      <c r="AI4" s="106"/>
      <c r="AJ4" s="106"/>
      <c r="AK4" s="106"/>
      <c r="AL4" s="106"/>
    </row>
    <row r="5" spans="1:41" s="15" customFormat="1" ht="21" customHeight="1">
      <c r="A5" s="297" t="s">
        <v>3</v>
      </c>
      <c r="B5" s="299" t="s">
        <v>4</v>
      </c>
      <c r="C5" s="301" t="s">
        <v>5</v>
      </c>
      <c r="D5" s="302"/>
      <c r="E5" s="168">
        <f>DATE(R4,M4,1)</f>
        <v>44470</v>
      </c>
      <c r="F5" s="168">
        <f t="shared" ref="F5:AI5" si="0">E5+1</f>
        <v>44471</v>
      </c>
      <c r="G5" s="168">
        <f t="shared" si="0"/>
        <v>44472</v>
      </c>
      <c r="H5" s="168">
        <f t="shared" si="0"/>
        <v>44473</v>
      </c>
      <c r="I5" s="168">
        <f t="shared" si="0"/>
        <v>44474</v>
      </c>
      <c r="J5" s="168">
        <f t="shared" si="0"/>
        <v>44475</v>
      </c>
      <c r="K5" s="168">
        <f t="shared" si="0"/>
        <v>44476</v>
      </c>
      <c r="L5" s="168">
        <f t="shared" si="0"/>
        <v>44477</v>
      </c>
      <c r="M5" s="168">
        <f t="shared" si="0"/>
        <v>44478</v>
      </c>
      <c r="N5" s="168">
        <f t="shared" si="0"/>
        <v>44479</v>
      </c>
      <c r="O5" s="168">
        <f t="shared" si="0"/>
        <v>44480</v>
      </c>
      <c r="P5" s="168">
        <f t="shared" si="0"/>
        <v>44481</v>
      </c>
      <c r="Q5" s="168">
        <f t="shared" si="0"/>
        <v>44482</v>
      </c>
      <c r="R5" s="168">
        <f t="shared" si="0"/>
        <v>44483</v>
      </c>
      <c r="S5" s="168">
        <f t="shared" si="0"/>
        <v>44484</v>
      </c>
      <c r="T5" s="168">
        <f t="shared" si="0"/>
        <v>44485</v>
      </c>
      <c r="U5" s="168">
        <f t="shared" si="0"/>
        <v>44486</v>
      </c>
      <c r="V5" s="168">
        <f t="shared" si="0"/>
        <v>44487</v>
      </c>
      <c r="W5" s="168">
        <f t="shared" si="0"/>
        <v>44488</v>
      </c>
      <c r="X5" s="168">
        <f t="shared" si="0"/>
        <v>44489</v>
      </c>
      <c r="Y5" s="168">
        <f t="shared" si="0"/>
        <v>44490</v>
      </c>
      <c r="Z5" s="168">
        <f t="shared" si="0"/>
        <v>44491</v>
      </c>
      <c r="AA5" s="168">
        <f t="shared" si="0"/>
        <v>44492</v>
      </c>
      <c r="AB5" s="168">
        <f t="shared" si="0"/>
        <v>44493</v>
      </c>
      <c r="AC5" s="168">
        <f t="shared" si="0"/>
        <v>44494</v>
      </c>
      <c r="AD5" s="168">
        <f t="shared" si="0"/>
        <v>44495</v>
      </c>
      <c r="AE5" s="168">
        <f t="shared" si="0"/>
        <v>44496</v>
      </c>
      <c r="AF5" s="168">
        <f t="shared" si="0"/>
        <v>44497</v>
      </c>
      <c r="AG5" s="168">
        <f t="shared" si="0"/>
        <v>44498</v>
      </c>
      <c r="AH5" s="168">
        <f t="shared" si="0"/>
        <v>44499</v>
      </c>
      <c r="AI5" s="168">
        <f t="shared" si="0"/>
        <v>44500</v>
      </c>
      <c r="AJ5" s="282" t="s">
        <v>6</v>
      </c>
      <c r="AK5" s="282" t="s">
        <v>7</v>
      </c>
      <c r="AL5" s="282" t="s">
        <v>8</v>
      </c>
    </row>
    <row r="6" spans="1:41" s="15" customFormat="1" ht="21" customHeight="1">
      <c r="A6" s="298"/>
      <c r="B6" s="300"/>
      <c r="C6" s="303"/>
      <c r="D6" s="304"/>
      <c r="E6" s="169">
        <f t="shared" ref="E6:AI6" si="1">IF(WEEKDAY(E5)=1,"CN",WEEKDAY(E5))</f>
        <v>6</v>
      </c>
      <c r="F6" s="169">
        <f t="shared" si="1"/>
        <v>7</v>
      </c>
      <c r="G6" s="169" t="str">
        <f t="shared" si="1"/>
        <v>CN</v>
      </c>
      <c r="H6" s="169">
        <f t="shared" si="1"/>
        <v>2</v>
      </c>
      <c r="I6" s="169">
        <f t="shared" si="1"/>
        <v>3</v>
      </c>
      <c r="J6" s="169">
        <f t="shared" si="1"/>
        <v>4</v>
      </c>
      <c r="K6" s="169">
        <f t="shared" si="1"/>
        <v>5</v>
      </c>
      <c r="L6" s="169">
        <f t="shared" si="1"/>
        <v>6</v>
      </c>
      <c r="M6" s="169">
        <f t="shared" si="1"/>
        <v>7</v>
      </c>
      <c r="N6" s="169" t="str">
        <f t="shared" si="1"/>
        <v>CN</v>
      </c>
      <c r="O6" s="169">
        <f t="shared" si="1"/>
        <v>2</v>
      </c>
      <c r="P6" s="169">
        <f t="shared" si="1"/>
        <v>3</v>
      </c>
      <c r="Q6" s="169">
        <f t="shared" si="1"/>
        <v>4</v>
      </c>
      <c r="R6" s="169">
        <f t="shared" si="1"/>
        <v>5</v>
      </c>
      <c r="S6" s="169">
        <f t="shared" si="1"/>
        <v>6</v>
      </c>
      <c r="T6" s="169">
        <f t="shared" si="1"/>
        <v>7</v>
      </c>
      <c r="U6" s="169" t="str">
        <f t="shared" si="1"/>
        <v>CN</v>
      </c>
      <c r="V6" s="169">
        <f t="shared" si="1"/>
        <v>2</v>
      </c>
      <c r="W6" s="169">
        <f t="shared" si="1"/>
        <v>3</v>
      </c>
      <c r="X6" s="169">
        <f t="shared" si="1"/>
        <v>4</v>
      </c>
      <c r="Y6" s="169">
        <f t="shared" si="1"/>
        <v>5</v>
      </c>
      <c r="Z6" s="169">
        <f t="shared" si="1"/>
        <v>6</v>
      </c>
      <c r="AA6" s="169">
        <f t="shared" si="1"/>
        <v>7</v>
      </c>
      <c r="AB6" s="169" t="str">
        <f t="shared" si="1"/>
        <v>CN</v>
      </c>
      <c r="AC6" s="169">
        <f t="shared" si="1"/>
        <v>2</v>
      </c>
      <c r="AD6" s="169">
        <f t="shared" si="1"/>
        <v>3</v>
      </c>
      <c r="AE6" s="169">
        <f t="shared" si="1"/>
        <v>4</v>
      </c>
      <c r="AF6" s="169">
        <f t="shared" si="1"/>
        <v>5</v>
      </c>
      <c r="AG6" s="169">
        <f t="shared" si="1"/>
        <v>6</v>
      </c>
      <c r="AH6" s="169">
        <f t="shared" si="1"/>
        <v>7</v>
      </c>
      <c r="AI6" s="169" t="str">
        <f t="shared" si="1"/>
        <v>CN</v>
      </c>
      <c r="AJ6" s="283"/>
      <c r="AK6" s="283"/>
      <c r="AL6" s="283"/>
    </row>
    <row r="7" spans="1:41" s="15" customFormat="1" ht="21.95" customHeight="1">
      <c r="A7" s="141">
        <v>1</v>
      </c>
      <c r="B7" s="139"/>
      <c r="C7" s="163" t="s">
        <v>45</v>
      </c>
      <c r="D7" s="28" t="s">
        <v>65</v>
      </c>
      <c r="E7" s="136"/>
      <c r="F7" s="136"/>
      <c r="G7" s="136"/>
      <c r="H7" s="136"/>
      <c r="I7" s="136"/>
      <c r="J7" s="136"/>
      <c r="K7" s="136"/>
      <c r="L7" s="136"/>
      <c r="M7" s="136"/>
      <c r="N7" s="136"/>
      <c r="O7" s="136"/>
      <c r="P7" s="136"/>
      <c r="Q7" s="136"/>
      <c r="R7" s="136"/>
      <c r="S7" s="136" t="s">
        <v>6</v>
      </c>
      <c r="T7" s="136"/>
      <c r="U7" s="136"/>
      <c r="V7" s="136"/>
      <c r="W7" s="136"/>
      <c r="X7" s="136"/>
      <c r="Y7" s="136"/>
      <c r="Z7" s="136"/>
      <c r="AA7" s="136"/>
      <c r="AB7" s="136"/>
      <c r="AC7" s="136"/>
      <c r="AD7" s="136"/>
      <c r="AE7" s="136"/>
      <c r="AF7" s="136"/>
      <c r="AG7" s="136"/>
      <c r="AH7" s="136"/>
      <c r="AI7" s="136"/>
      <c r="AJ7" s="138">
        <f t="shared" ref="AJ7:AJ35" si="2">COUNTIF(E7:AI7,"K")+2*COUNTIF(E7:AI7,"2K")+COUNTIF(E7:AI7,"TK")+COUNTIF(E7:AI7,"KT")+COUNTIF(E7:AI7,"PK")+COUNTIF(E7:AI7,"KP")+2*COUNTIF(E7:AI7,"K2")</f>
        <v>1</v>
      </c>
      <c r="AK7" s="138">
        <f t="shared" ref="AK7:AK35" si="3">COUNTIF(F7:AJ7,"P")+2*COUNTIF(F7:AJ7,"2P")+COUNTIF(F7:AJ7,"TP")+COUNTIF(F7:AJ7,"PT")+COUNTIF(F7:AJ7,"PK")+COUNTIF(F7:AJ7,"KP")+2*COUNTIF(F7:AJ7,"P2")</f>
        <v>0</v>
      </c>
      <c r="AL7" s="138">
        <f t="shared" ref="AL7:AL35" si="4">COUNTIF(E7:AI7,"T")+2*COUNTIF(E7:AI7,"2T")+2*COUNTIF(E7:AI7,"T2")+COUNTIF(E7:AI7,"PT")+COUNTIF(E7:AI7,"TP")+COUNTIF(E7:AI7,"TK")+COUNTIF(E7:AI7,"KT")</f>
        <v>0</v>
      </c>
      <c r="AM7" s="16"/>
      <c r="AN7" s="17"/>
      <c r="AO7" s="60"/>
    </row>
    <row r="8" spans="1:41" s="15" customFormat="1" ht="37.5">
      <c r="A8" s="141">
        <v>2</v>
      </c>
      <c r="B8" s="66"/>
      <c r="C8" s="164" t="s">
        <v>794</v>
      </c>
      <c r="D8" s="110" t="s">
        <v>795</v>
      </c>
      <c r="E8" s="136"/>
      <c r="F8" s="136"/>
      <c r="G8" s="136"/>
      <c r="H8" s="136"/>
      <c r="I8" s="136"/>
      <c r="J8" s="136"/>
      <c r="K8" s="136"/>
      <c r="L8" s="136"/>
      <c r="M8" s="136"/>
      <c r="N8" s="136"/>
      <c r="O8" s="136"/>
      <c r="P8" s="136"/>
      <c r="Q8" s="136"/>
      <c r="R8" s="136"/>
      <c r="S8" s="136" t="s">
        <v>6</v>
      </c>
      <c r="T8" s="136"/>
      <c r="U8" s="136"/>
      <c r="V8" s="136"/>
      <c r="W8" s="136"/>
      <c r="X8" s="136"/>
      <c r="Y8" s="136"/>
      <c r="Z8" s="136"/>
      <c r="AA8" s="136"/>
      <c r="AB8" s="136"/>
      <c r="AC8" s="136"/>
      <c r="AD8" s="136"/>
      <c r="AE8" s="136"/>
      <c r="AF8" s="136"/>
      <c r="AG8" s="136"/>
      <c r="AH8" s="136"/>
      <c r="AI8" s="136"/>
      <c r="AJ8" s="138">
        <f t="shared" si="2"/>
        <v>1</v>
      </c>
      <c r="AK8" s="138">
        <f t="shared" si="3"/>
        <v>0</v>
      </c>
      <c r="AL8" s="138">
        <f t="shared" si="4"/>
        <v>0</v>
      </c>
      <c r="AM8" s="60"/>
      <c r="AN8" s="60"/>
      <c r="AO8" s="60"/>
    </row>
    <row r="9" spans="1:41" s="15" customFormat="1" ht="21.95" customHeight="1">
      <c r="A9" s="141">
        <v>3</v>
      </c>
      <c r="B9" s="139"/>
      <c r="C9" s="163" t="s">
        <v>266</v>
      </c>
      <c r="D9" s="28" t="s">
        <v>796</v>
      </c>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8">
        <f t="shared" si="2"/>
        <v>0</v>
      </c>
      <c r="AK9" s="138">
        <f t="shared" si="3"/>
        <v>0</v>
      </c>
      <c r="AL9" s="138">
        <f t="shared" si="4"/>
        <v>0</v>
      </c>
      <c r="AM9" s="60"/>
      <c r="AN9" s="60"/>
      <c r="AO9" s="60"/>
    </row>
    <row r="10" spans="1:41" s="15" customFormat="1" ht="21.95" customHeight="1">
      <c r="A10" s="141">
        <v>4</v>
      </c>
      <c r="B10" s="139"/>
      <c r="C10" s="164" t="s">
        <v>797</v>
      </c>
      <c r="D10" s="110" t="s">
        <v>40</v>
      </c>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8">
        <f t="shared" si="2"/>
        <v>0</v>
      </c>
      <c r="AK10" s="138">
        <f t="shared" si="3"/>
        <v>0</v>
      </c>
      <c r="AL10" s="138">
        <f t="shared" si="4"/>
        <v>0</v>
      </c>
      <c r="AM10" s="60"/>
      <c r="AN10" s="60"/>
      <c r="AO10" s="60"/>
    </row>
    <row r="11" spans="1:41" s="15" customFormat="1" ht="21.95" customHeight="1">
      <c r="A11" s="141">
        <v>5</v>
      </c>
      <c r="B11" s="139"/>
      <c r="C11" s="163" t="s">
        <v>268</v>
      </c>
      <c r="D11" s="110" t="s">
        <v>61</v>
      </c>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8">
        <f t="shared" si="2"/>
        <v>0</v>
      </c>
      <c r="AK11" s="138">
        <f t="shared" si="3"/>
        <v>0</v>
      </c>
      <c r="AL11" s="138">
        <f t="shared" si="4"/>
        <v>0</v>
      </c>
      <c r="AM11" s="60"/>
      <c r="AN11" s="60"/>
      <c r="AO11" s="60"/>
    </row>
    <row r="12" spans="1:41" s="15" customFormat="1" ht="21.95" customHeight="1">
      <c r="A12" s="141">
        <v>6</v>
      </c>
      <c r="B12" s="139"/>
      <c r="C12" s="163" t="s">
        <v>101</v>
      </c>
      <c r="D12" s="28" t="s">
        <v>89</v>
      </c>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8">
        <f t="shared" si="2"/>
        <v>0</v>
      </c>
      <c r="AK12" s="138">
        <f t="shared" si="3"/>
        <v>0</v>
      </c>
      <c r="AL12" s="138">
        <f t="shared" si="4"/>
        <v>0</v>
      </c>
      <c r="AM12" s="60"/>
      <c r="AN12" s="60"/>
      <c r="AO12" s="60"/>
    </row>
    <row r="13" spans="1:41" s="15" customFormat="1" ht="21.95" customHeight="1">
      <c r="A13" s="141">
        <v>7</v>
      </c>
      <c r="B13" s="139"/>
      <c r="C13" s="163" t="s">
        <v>271</v>
      </c>
      <c r="D13" s="28" t="s">
        <v>37</v>
      </c>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8">
        <f t="shared" si="2"/>
        <v>0</v>
      </c>
      <c r="AK13" s="138">
        <f t="shared" si="3"/>
        <v>0</v>
      </c>
      <c r="AL13" s="138">
        <f t="shared" si="4"/>
        <v>0</v>
      </c>
      <c r="AM13" s="60"/>
      <c r="AN13" s="60"/>
      <c r="AO13" s="60"/>
    </row>
    <row r="14" spans="1:41" s="15" customFormat="1" ht="21.95" customHeight="1">
      <c r="A14" s="141">
        <v>8</v>
      </c>
      <c r="B14" s="139"/>
      <c r="C14" s="164" t="s">
        <v>798</v>
      </c>
      <c r="D14" s="110" t="s">
        <v>116</v>
      </c>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8">
        <f t="shared" si="2"/>
        <v>0</v>
      </c>
      <c r="AK14" s="138">
        <f t="shared" si="3"/>
        <v>0</v>
      </c>
      <c r="AL14" s="138">
        <f t="shared" si="4"/>
        <v>0</v>
      </c>
      <c r="AM14" s="60"/>
      <c r="AN14" s="60"/>
      <c r="AO14" s="60"/>
    </row>
    <row r="15" spans="1:41" s="15" customFormat="1" ht="37.5">
      <c r="A15" s="154">
        <v>9</v>
      </c>
      <c r="B15" s="139"/>
      <c r="C15" s="163" t="s">
        <v>799</v>
      </c>
      <c r="D15" s="28" t="s">
        <v>15</v>
      </c>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8">
        <f t="shared" si="2"/>
        <v>0</v>
      </c>
      <c r="AK15" s="138">
        <f t="shared" si="3"/>
        <v>0</v>
      </c>
      <c r="AL15" s="138">
        <f t="shared" si="4"/>
        <v>0</v>
      </c>
      <c r="AM15" s="60"/>
      <c r="AN15" s="60"/>
      <c r="AO15" s="60"/>
    </row>
    <row r="16" spans="1:41" s="15" customFormat="1" ht="21.95" customHeight="1">
      <c r="A16" s="154">
        <v>10</v>
      </c>
      <c r="B16" s="139"/>
      <c r="C16" s="163" t="s">
        <v>101</v>
      </c>
      <c r="D16" s="28" t="s">
        <v>86</v>
      </c>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8">
        <f t="shared" si="2"/>
        <v>0</v>
      </c>
      <c r="AK16" s="138">
        <f t="shared" si="3"/>
        <v>0</v>
      </c>
      <c r="AL16" s="138">
        <f t="shared" si="4"/>
        <v>0</v>
      </c>
      <c r="AM16" s="60"/>
      <c r="AN16" s="60"/>
      <c r="AO16" s="60"/>
    </row>
    <row r="17" spans="1:44" s="15" customFormat="1" ht="21.95" customHeight="1">
      <c r="A17" s="154">
        <v>11</v>
      </c>
      <c r="B17" s="139"/>
      <c r="C17" s="163" t="s">
        <v>263</v>
      </c>
      <c r="D17" s="28" t="s">
        <v>65</v>
      </c>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8">
        <f t="shared" si="2"/>
        <v>0</v>
      </c>
      <c r="AK17" s="138">
        <f t="shared" si="3"/>
        <v>0</v>
      </c>
      <c r="AL17" s="138">
        <f t="shared" si="4"/>
        <v>0</v>
      </c>
      <c r="AM17" s="60"/>
      <c r="AN17" s="60"/>
      <c r="AO17" s="60"/>
    </row>
    <row r="18" spans="1:44" s="55" customFormat="1" ht="21.95" customHeight="1">
      <c r="A18" s="154">
        <v>12</v>
      </c>
      <c r="B18" s="139"/>
      <c r="C18" s="163" t="s">
        <v>800</v>
      </c>
      <c r="D18" s="28" t="s">
        <v>801</v>
      </c>
      <c r="E18" s="136"/>
      <c r="F18" s="136"/>
      <c r="G18" s="136"/>
      <c r="H18" s="136"/>
      <c r="I18" s="136"/>
      <c r="J18" s="136"/>
      <c r="K18" s="136"/>
      <c r="L18" s="136"/>
      <c r="M18" s="136"/>
      <c r="N18" s="136"/>
      <c r="O18" s="136"/>
      <c r="P18" s="136"/>
      <c r="Q18" s="136"/>
      <c r="R18" s="136"/>
      <c r="S18" s="136" t="s">
        <v>6</v>
      </c>
      <c r="T18" s="136"/>
      <c r="U18" s="136"/>
      <c r="V18" s="136"/>
      <c r="W18" s="136"/>
      <c r="X18" s="136"/>
      <c r="Y18" s="136"/>
      <c r="Z18" s="136"/>
      <c r="AA18" s="136"/>
      <c r="AB18" s="136"/>
      <c r="AC18" s="136"/>
      <c r="AD18" s="136"/>
      <c r="AE18" s="136"/>
      <c r="AF18" s="136"/>
      <c r="AG18" s="136"/>
      <c r="AH18" s="136"/>
      <c r="AI18" s="136"/>
      <c r="AJ18" s="138">
        <f t="shared" si="2"/>
        <v>1</v>
      </c>
      <c r="AK18" s="138">
        <f t="shared" si="3"/>
        <v>0</v>
      </c>
      <c r="AL18" s="138">
        <f t="shared" si="4"/>
        <v>0</v>
      </c>
      <c r="AM18" s="64"/>
      <c r="AN18" s="64"/>
      <c r="AO18" s="64"/>
    </row>
    <row r="19" spans="1:44" s="55" customFormat="1" ht="21.95" customHeight="1">
      <c r="A19" s="154">
        <v>13</v>
      </c>
      <c r="B19" s="139"/>
      <c r="C19" s="163" t="s">
        <v>264</v>
      </c>
      <c r="D19" s="28" t="s">
        <v>167</v>
      </c>
      <c r="E19" s="136"/>
      <c r="F19" s="136"/>
      <c r="G19" s="136"/>
      <c r="H19" s="136"/>
      <c r="I19" s="136"/>
      <c r="J19" s="136"/>
      <c r="K19" s="136"/>
      <c r="L19" s="136"/>
      <c r="M19" s="136"/>
      <c r="N19" s="136"/>
      <c r="O19" s="136"/>
      <c r="P19" s="136"/>
      <c r="Q19" s="136"/>
      <c r="R19" s="136"/>
      <c r="S19" s="136" t="s">
        <v>6</v>
      </c>
      <c r="T19" s="136"/>
      <c r="U19" s="136"/>
      <c r="V19" s="136"/>
      <c r="W19" s="136"/>
      <c r="X19" s="136"/>
      <c r="Y19" s="136"/>
      <c r="Z19" s="136"/>
      <c r="AA19" s="136"/>
      <c r="AB19" s="136"/>
      <c r="AC19" s="136"/>
      <c r="AD19" s="136"/>
      <c r="AE19" s="136"/>
      <c r="AF19" s="136"/>
      <c r="AG19" s="136"/>
      <c r="AH19" s="136"/>
      <c r="AI19" s="136"/>
      <c r="AJ19" s="138">
        <f t="shared" si="2"/>
        <v>1</v>
      </c>
      <c r="AK19" s="138">
        <f t="shared" si="3"/>
        <v>0</v>
      </c>
      <c r="AL19" s="138">
        <f t="shared" si="4"/>
        <v>0</v>
      </c>
      <c r="AM19" s="64"/>
      <c r="AN19" s="64"/>
      <c r="AO19" s="64"/>
    </row>
    <row r="20" spans="1:44" s="55" customFormat="1" ht="21.95" customHeight="1">
      <c r="A20" s="154">
        <v>14</v>
      </c>
      <c r="B20" s="139"/>
      <c r="C20" s="163" t="s">
        <v>802</v>
      </c>
      <c r="D20" s="28" t="s">
        <v>11</v>
      </c>
      <c r="E20" s="136"/>
      <c r="F20" s="136"/>
      <c r="G20" s="136"/>
      <c r="H20" s="136"/>
      <c r="I20" s="136"/>
      <c r="J20" s="136"/>
      <c r="K20" s="136"/>
      <c r="L20" s="136"/>
      <c r="M20" s="136"/>
      <c r="N20" s="136"/>
      <c r="O20" s="136"/>
      <c r="P20" s="136"/>
      <c r="Q20" s="136"/>
      <c r="R20" s="136"/>
      <c r="S20" s="136" t="s">
        <v>6</v>
      </c>
      <c r="T20" s="136"/>
      <c r="U20" s="136"/>
      <c r="V20" s="136"/>
      <c r="W20" s="136"/>
      <c r="X20" s="136"/>
      <c r="Y20" s="136"/>
      <c r="Z20" s="136"/>
      <c r="AA20" s="136"/>
      <c r="AB20" s="136"/>
      <c r="AC20" s="136"/>
      <c r="AD20" s="136"/>
      <c r="AE20" s="136"/>
      <c r="AF20" s="136"/>
      <c r="AG20" s="136"/>
      <c r="AH20" s="136"/>
      <c r="AI20" s="136"/>
      <c r="AJ20" s="138">
        <f t="shared" si="2"/>
        <v>1</v>
      </c>
      <c r="AK20" s="138">
        <f t="shared" si="3"/>
        <v>0</v>
      </c>
      <c r="AL20" s="138">
        <f t="shared" si="4"/>
        <v>0</v>
      </c>
      <c r="AM20" s="284"/>
      <c r="AN20" s="285"/>
      <c r="AO20" s="64"/>
    </row>
    <row r="21" spans="1:44" s="55" customFormat="1" ht="21.95" customHeight="1">
      <c r="A21" s="154">
        <v>15</v>
      </c>
      <c r="B21" s="139"/>
      <c r="C21" s="163" t="s">
        <v>803</v>
      </c>
      <c r="D21" s="28" t="s">
        <v>11</v>
      </c>
      <c r="E21" s="136"/>
      <c r="F21" s="136"/>
      <c r="G21" s="136"/>
      <c r="H21" s="136"/>
      <c r="I21" s="136"/>
      <c r="J21" s="136"/>
      <c r="K21" s="136"/>
      <c r="L21" s="136"/>
      <c r="M21" s="136"/>
      <c r="N21" s="136"/>
      <c r="O21" s="136"/>
      <c r="P21" s="136"/>
      <c r="Q21" s="136"/>
      <c r="R21" s="136"/>
      <c r="S21" s="136" t="s">
        <v>6</v>
      </c>
      <c r="T21" s="136"/>
      <c r="U21" s="136"/>
      <c r="V21" s="136"/>
      <c r="W21" s="136"/>
      <c r="X21" s="136"/>
      <c r="Y21" s="136"/>
      <c r="Z21" s="136"/>
      <c r="AA21" s="136"/>
      <c r="AB21" s="136"/>
      <c r="AC21" s="136"/>
      <c r="AD21" s="136"/>
      <c r="AE21" s="136"/>
      <c r="AF21" s="136"/>
      <c r="AG21" s="136"/>
      <c r="AH21" s="136"/>
      <c r="AI21" s="136"/>
      <c r="AJ21" s="138">
        <f t="shared" si="2"/>
        <v>1</v>
      </c>
      <c r="AK21" s="138">
        <f t="shared" si="3"/>
        <v>0</v>
      </c>
      <c r="AL21" s="138">
        <f t="shared" si="4"/>
        <v>0</v>
      </c>
      <c r="AM21" s="64"/>
      <c r="AN21" s="64"/>
      <c r="AO21" s="64"/>
    </row>
    <row r="22" spans="1:44" s="55" customFormat="1" ht="21.95" customHeight="1">
      <c r="A22" s="154">
        <v>16</v>
      </c>
      <c r="B22" s="139"/>
      <c r="C22" s="163" t="s">
        <v>804</v>
      </c>
      <c r="D22" s="28" t="s">
        <v>32</v>
      </c>
      <c r="E22" s="136"/>
      <c r="F22" s="136"/>
      <c r="G22" s="136"/>
      <c r="H22" s="136"/>
      <c r="I22" s="136"/>
      <c r="J22" s="136"/>
      <c r="K22" s="136"/>
      <c r="L22" s="136"/>
      <c r="M22" s="136"/>
      <c r="N22" s="136"/>
      <c r="O22" s="136"/>
      <c r="P22" s="136"/>
      <c r="Q22" s="136"/>
      <c r="R22" s="136"/>
      <c r="S22" s="136" t="s">
        <v>6</v>
      </c>
      <c r="T22" s="136"/>
      <c r="U22" s="136"/>
      <c r="V22" s="136"/>
      <c r="W22" s="136"/>
      <c r="X22" s="136"/>
      <c r="Y22" s="136"/>
      <c r="Z22" s="136"/>
      <c r="AA22" s="136"/>
      <c r="AB22" s="136"/>
      <c r="AC22" s="136"/>
      <c r="AD22" s="136"/>
      <c r="AE22" s="136"/>
      <c r="AF22" s="136"/>
      <c r="AG22" s="136"/>
      <c r="AH22" s="136"/>
      <c r="AI22" s="136"/>
      <c r="AJ22" s="138">
        <f t="shared" si="2"/>
        <v>1</v>
      </c>
      <c r="AK22" s="138">
        <f t="shared" si="3"/>
        <v>0</v>
      </c>
      <c r="AL22" s="138">
        <f t="shared" si="4"/>
        <v>0</v>
      </c>
      <c r="AM22" s="64"/>
      <c r="AN22" s="64"/>
      <c r="AO22" s="64"/>
    </row>
    <row r="23" spans="1:44" s="55" customFormat="1" ht="21.95" customHeight="1">
      <c r="A23" s="154">
        <v>17</v>
      </c>
      <c r="B23" s="139"/>
      <c r="C23" s="155" t="s">
        <v>805</v>
      </c>
      <c r="D23" s="25" t="s">
        <v>68</v>
      </c>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8">
        <f t="shared" si="2"/>
        <v>0</v>
      </c>
      <c r="AK23" s="138">
        <f t="shared" si="3"/>
        <v>0</v>
      </c>
      <c r="AL23" s="138">
        <f t="shared" si="4"/>
        <v>0</v>
      </c>
      <c r="AM23" s="64"/>
      <c r="AN23" s="64"/>
      <c r="AO23" s="64"/>
    </row>
    <row r="24" spans="1:44" s="55" customFormat="1" ht="21.95" customHeight="1">
      <c r="A24" s="154">
        <v>18</v>
      </c>
      <c r="B24" s="139"/>
      <c r="C24" s="163" t="s">
        <v>267</v>
      </c>
      <c r="D24" s="28" t="s">
        <v>33</v>
      </c>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8">
        <f t="shared" si="2"/>
        <v>0</v>
      </c>
      <c r="AK24" s="138">
        <f t="shared" si="3"/>
        <v>0</v>
      </c>
      <c r="AL24" s="138">
        <f t="shared" si="4"/>
        <v>0</v>
      </c>
      <c r="AM24" s="64"/>
      <c r="AN24" s="64"/>
      <c r="AO24" s="64"/>
    </row>
    <row r="25" spans="1:44" s="15" customFormat="1" ht="21.95" customHeight="1">
      <c r="A25" s="154">
        <v>19</v>
      </c>
      <c r="B25" s="66"/>
      <c r="C25" s="164" t="s">
        <v>806</v>
      </c>
      <c r="D25" s="110" t="s">
        <v>69</v>
      </c>
      <c r="E25" s="137"/>
      <c r="F25" s="72"/>
      <c r="G25" s="72"/>
      <c r="H25" s="72"/>
      <c r="I25" s="72"/>
      <c r="J25" s="72"/>
      <c r="K25" s="72"/>
      <c r="L25" s="72"/>
      <c r="M25" s="72"/>
      <c r="N25" s="72"/>
      <c r="O25" s="72"/>
      <c r="P25" s="72"/>
      <c r="Q25" s="72"/>
      <c r="R25" s="72"/>
      <c r="S25" s="72" t="s">
        <v>6</v>
      </c>
      <c r="T25" s="72"/>
      <c r="U25" s="72"/>
      <c r="V25" s="72"/>
      <c r="W25" s="72"/>
      <c r="X25" s="72"/>
      <c r="Y25" s="72"/>
      <c r="Z25" s="72"/>
      <c r="AA25" s="72"/>
      <c r="AB25" s="72"/>
      <c r="AC25" s="72"/>
      <c r="AD25" s="72"/>
      <c r="AE25" s="72"/>
      <c r="AF25" s="72"/>
      <c r="AG25" s="72"/>
      <c r="AH25" s="72"/>
      <c r="AI25" s="72"/>
      <c r="AJ25" s="138">
        <f t="shared" si="2"/>
        <v>1</v>
      </c>
      <c r="AK25" s="138">
        <f t="shared" si="3"/>
        <v>0</v>
      </c>
      <c r="AL25" s="138">
        <f t="shared" si="4"/>
        <v>0</v>
      </c>
    </row>
    <row r="26" spans="1:44" s="15" customFormat="1" ht="21" customHeight="1">
      <c r="A26" s="154">
        <v>20</v>
      </c>
      <c r="B26" s="66"/>
      <c r="C26" s="164" t="s">
        <v>93</v>
      </c>
      <c r="D26" s="110" t="s">
        <v>807</v>
      </c>
      <c r="E26" s="137"/>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138">
        <f t="shared" si="2"/>
        <v>0</v>
      </c>
      <c r="AK26" s="138">
        <f t="shared" si="3"/>
        <v>0</v>
      </c>
      <c r="AL26" s="138">
        <f t="shared" si="4"/>
        <v>0</v>
      </c>
      <c r="AM26" s="114"/>
      <c r="AN26" s="114"/>
    </row>
    <row r="27" spans="1:44" ht="18.75">
      <c r="A27" s="154">
        <v>21</v>
      </c>
      <c r="B27" s="66"/>
      <c r="C27" s="164" t="s">
        <v>808</v>
      </c>
      <c r="D27" s="110" t="s">
        <v>51</v>
      </c>
      <c r="E27" s="137"/>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138">
        <f t="shared" si="2"/>
        <v>0</v>
      </c>
      <c r="AK27" s="138">
        <f t="shared" si="3"/>
        <v>0</v>
      </c>
      <c r="AL27" s="138">
        <f t="shared" si="4"/>
        <v>0</v>
      </c>
    </row>
    <row r="28" spans="1:44" ht="18.75">
      <c r="A28" s="154">
        <v>22</v>
      </c>
      <c r="B28" s="66"/>
      <c r="C28" s="164" t="s">
        <v>269</v>
      </c>
      <c r="D28" s="110" t="s">
        <v>86</v>
      </c>
      <c r="E28" s="137"/>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138">
        <f t="shared" si="2"/>
        <v>0</v>
      </c>
      <c r="AK28" s="138">
        <f t="shared" si="3"/>
        <v>0</v>
      </c>
      <c r="AL28" s="138">
        <f t="shared" si="4"/>
        <v>0</v>
      </c>
    </row>
    <row r="29" spans="1:44" ht="18.75">
      <c r="A29" s="154">
        <v>23</v>
      </c>
      <c r="B29" s="66"/>
      <c r="C29" s="164" t="s">
        <v>809</v>
      </c>
      <c r="D29" s="110" t="s">
        <v>79</v>
      </c>
      <c r="E29" s="137"/>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138">
        <f t="shared" si="2"/>
        <v>0</v>
      </c>
      <c r="AK29" s="138">
        <f t="shared" si="3"/>
        <v>0</v>
      </c>
      <c r="AL29" s="138">
        <f t="shared" si="4"/>
        <v>0</v>
      </c>
    </row>
    <row r="30" spans="1:44" ht="18.75">
      <c r="A30" s="154">
        <v>24</v>
      </c>
      <c r="B30" s="66"/>
      <c r="C30" s="164" t="s">
        <v>810</v>
      </c>
      <c r="D30" s="110" t="s">
        <v>37</v>
      </c>
      <c r="E30" s="137"/>
      <c r="F30" s="72"/>
      <c r="G30" s="72"/>
      <c r="H30" s="72"/>
      <c r="I30" s="72"/>
      <c r="J30" s="72"/>
      <c r="K30" s="72"/>
      <c r="L30" s="72"/>
      <c r="M30" s="72"/>
      <c r="N30" s="72"/>
      <c r="O30" s="72"/>
      <c r="P30" s="72"/>
      <c r="Q30" s="72"/>
      <c r="R30" s="72"/>
      <c r="S30" s="72" t="s">
        <v>6</v>
      </c>
      <c r="T30" s="72"/>
      <c r="U30" s="72"/>
      <c r="V30" s="72"/>
      <c r="W30" s="72"/>
      <c r="X30" s="72"/>
      <c r="Y30" s="72"/>
      <c r="Z30" s="72"/>
      <c r="AA30" s="72"/>
      <c r="AB30" s="72"/>
      <c r="AC30" s="72"/>
      <c r="AD30" s="72"/>
      <c r="AE30" s="72"/>
      <c r="AF30" s="72"/>
      <c r="AG30" s="72"/>
      <c r="AH30" s="72"/>
      <c r="AI30" s="72"/>
      <c r="AJ30" s="138">
        <f t="shared" si="2"/>
        <v>1</v>
      </c>
      <c r="AK30" s="138">
        <f t="shared" si="3"/>
        <v>0</v>
      </c>
      <c r="AL30" s="138">
        <f t="shared" si="4"/>
        <v>0</v>
      </c>
    </row>
    <row r="31" spans="1:44" s="15" customFormat="1" ht="21" customHeight="1">
      <c r="A31" s="154">
        <v>25</v>
      </c>
      <c r="B31" s="23"/>
      <c r="C31" s="109" t="s">
        <v>811</v>
      </c>
      <c r="D31" s="110" t="s">
        <v>14</v>
      </c>
      <c r="E31" s="40"/>
      <c r="F31" s="39"/>
      <c r="G31" s="39"/>
      <c r="H31" s="39"/>
      <c r="I31" s="39"/>
      <c r="J31" s="39"/>
      <c r="K31" s="148"/>
      <c r="L31" s="42"/>
      <c r="M31" s="39"/>
      <c r="N31" s="39"/>
      <c r="O31" s="38"/>
      <c r="P31" s="39"/>
      <c r="Q31" s="39"/>
      <c r="R31" s="39"/>
      <c r="S31" s="39"/>
      <c r="T31" s="39"/>
      <c r="U31" s="39"/>
      <c r="V31" s="39"/>
      <c r="W31" s="39"/>
      <c r="X31" s="39"/>
      <c r="Y31" s="39"/>
      <c r="Z31" s="39"/>
      <c r="AA31" s="39"/>
      <c r="AB31" s="39"/>
      <c r="AC31" s="39"/>
      <c r="AD31" s="39"/>
      <c r="AE31" s="38"/>
      <c r="AF31" s="39"/>
      <c r="AG31" s="39"/>
      <c r="AH31" s="39"/>
      <c r="AI31" s="39"/>
      <c r="AJ31" s="11">
        <f t="shared" si="2"/>
        <v>0</v>
      </c>
      <c r="AK31" s="115">
        <f t="shared" si="3"/>
        <v>0</v>
      </c>
      <c r="AL31" s="129">
        <f t="shared" si="4"/>
        <v>0</v>
      </c>
      <c r="AM31" s="60"/>
      <c r="AN31" s="7"/>
      <c r="AO31" s="7"/>
      <c r="AP31" s="14"/>
      <c r="AQ31" s="14"/>
      <c r="AR31" s="14"/>
    </row>
    <row r="32" spans="1:44" ht="18.75">
      <c r="A32" s="154">
        <v>26</v>
      </c>
      <c r="B32" s="66"/>
      <c r="C32" s="164" t="s">
        <v>812</v>
      </c>
      <c r="D32" s="110" t="s">
        <v>14</v>
      </c>
      <c r="E32" s="137"/>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138">
        <f t="shared" si="2"/>
        <v>0</v>
      </c>
      <c r="AK32" s="138">
        <f t="shared" si="3"/>
        <v>0</v>
      </c>
      <c r="AL32" s="138">
        <f t="shared" si="4"/>
        <v>0</v>
      </c>
    </row>
    <row r="33" spans="1:38" ht="18.75">
      <c r="A33" s="154">
        <v>27</v>
      </c>
      <c r="B33" s="66"/>
      <c r="C33" s="165" t="s">
        <v>813</v>
      </c>
      <c r="D33" s="110" t="s">
        <v>30</v>
      </c>
      <c r="E33" s="137"/>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138">
        <f t="shared" si="2"/>
        <v>0</v>
      </c>
      <c r="AK33" s="138">
        <f t="shared" si="3"/>
        <v>0</v>
      </c>
      <c r="AL33" s="138">
        <f t="shared" si="4"/>
        <v>0</v>
      </c>
    </row>
    <row r="34" spans="1:38" ht="18.75">
      <c r="A34" s="154">
        <v>28</v>
      </c>
      <c r="B34" s="66"/>
      <c r="C34" s="155" t="s">
        <v>814</v>
      </c>
      <c r="D34" s="25" t="s">
        <v>58</v>
      </c>
      <c r="E34" s="137"/>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138">
        <f t="shared" si="2"/>
        <v>0</v>
      </c>
      <c r="AK34" s="138">
        <f t="shared" si="3"/>
        <v>0</v>
      </c>
      <c r="AL34" s="138">
        <f t="shared" si="4"/>
        <v>0</v>
      </c>
    </row>
    <row r="35" spans="1:38" ht="18.75">
      <c r="A35" s="154">
        <v>29</v>
      </c>
      <c r="B35" s="66"/>
      <c r="C35" s="164" t="s">
        <v>815</v>
      </c>
      <c r="D35" s="110" t="s">
        <v>816</v>
      </c>
      <c r="E35" s="137"/>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138">
        <f t="shared" si="2"/>
        <v>0</v>
      </c>
      <c r="AK35" s="138">
        <f t="shared" si="3"/>
        <v>0</v>
      </c>
      <c r="AL35" s="138">
        <f t="shared" si="4"/>
        <v>0</v>
      </c>
    </row>
    <row r="36" spans="1:38" ht="37.5">
      <c r="A36" s="154">
        <v>30</v>
      </c>
      <c r="B36" s="139"/>
      <c r="C36" s="164" t="s">
        <v>817</v>
      </c>
      <c r="D36" s="110" t="s">
        <v>37</v>
      </c>
      <c r="E36" s="137"/>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138">
        <f t="shared" ref="AJ36:AJ42" si="5">COUNTIF(E36:AI36,"K")+2*COUNTIF(E36:AI36,"2K")+COUNTIF(E36:AI36,"TK")+COUNTIF(E36:AI36,"KT")+COUNTIF(E36:AI36,"PK")+COUNTIF(E36:AI36,"KP")+2*COUNTIF(E36:AI36,"K2")</f>
        <v>0</v>
      </c>
      <c r="AK36" s="138">
        <f t="shared" ref="AK36:AK42" si="6">COUNTIF(F36:AJ36,"P")+2*COUNTIF(F36:AJ36,"2P")+COUNTIF(F36:AJ36,"TP")+COUNTIF(F36:AJ36,"PT")+COUNTIF(F36:AJ36,"PK")+COUNTIF(F36:AJ36,"KP")+2*COUNTIF(F36:AJ36,"P2")</f>
        <v>0</v>
      </c>
      <c r="AL36" s="138">
        <f t="shared" ref="AL36:AL42" si="7">COUNTIF(E36:AI36,"T")+2*COUNTIF(E36:AI36,"2T")+2*COUNTIF(E36:AI36,"T2")+COUNTIF(E36:AI36,"PT")+COUNTIF(E36:AI36,"TP")+COUNTIF(E36:AI36,"TK")+COUNTIF(E36:AI36,"KT")</f>
        <v>0</v>
      </c>
    </row>
    <row r="37" spans="1:38" ht="18.75">
      <c r="A37" s="154">
        <v>31</v>
      </c>
      <c r="B37" s="66"/>
      <c r="C37" s="164" t="s">
        <v>272</v>
      </c>
      <c r="D37" s="110" t="s">
        <v>42</v>
      </c>
      <c r="E37" s="137"/>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138">
        <f t="shared" si="5"/>
        <v>0</v>
      </c>
      <c r="AK37" s="138">
        <f t="shared" si="6"/>
        <v>0</v>
      </c>
      <c r="AL37" s="138">
        <f t="shared" si="7"/>
        <v>0</v>
      </c>
    </row>
    <row r="38" spans="1:38" ht="18.75">
      <c r="A38" s="154">
        <v>32</v>
      </c>
      <c r="B38" s="66"/>
      <c r="C38" s="164" t="s">
        <v>818</v>
      </c>
      <c r="D38" s="110" t="s">
        <v>819</v>
      </c>
      <c r="E38" s="137"/>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138">
        <f t="shared" si="5"/>
        <v>0</v>
      </c>
      <c r="AK38" s="138">
        <f t="shared" si="6"/>
        <v>0</v>
      </c>
      <c r="AL38" s="138">
        <f t="shared" si="7"/>
        <v>0</v>
      </c>
    </row>
    <row r="39" spans="1:38" ht="18.75">
      <c r="A39" s="154">
        <v>33</v>
      </c>
      <c r="B39" s="66"/>
      <c r="C39" s="155" t="s">
        <v>820</v>
      </c>
      <c r="D39" s="25" t="s">
        <v>17</v>
      </c>
      <c r="E39" s="137"/>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138">
        <f t="shared" si="5"/>
        <v>0</v>
      </c>
      <c r="AK39" s="138">
        <f t="shared" si="6"/>
        <v>0</v>
      </c>
      <c r="AL39" s="138">
        <f t="shared" si="7"/>
        <v>0</v>
      </c>
    </row>
    <row r="40" spans="1:38" ht="18.75">
      <c r="A40" s="154">
        <v>34</v>
      </c>
      <c r="B40" s="66"/>
      <c r="C40" s="164" t="s">
        <v>265</v>
      </c>
      <c r="D40" s="110" t="s">
        <v>31</v>
      </c>
      <c r="E40" s="137"/>
      <c r="F40" s="72"/>
      <c r="G40" s="72"/>
      <c r="H40" s="72"/>
      <c r="I40" s="72"/>
      <c r="J40" s="72"/>
      <c r="K40" s="72"/>
      <c r="L40" s="72"/>
      <c r="M40" s="72"/>
      <c r="N40" s="72"/>
      <c r="O40" s="72"/>
      <c r="P40" s="72"/>
      <c r="Q40" s="72"/>
      <c r="R40" s="72"/>
      <c r="S40" s="72" t="s">
        <v>6</v>
      </c>
      <c r="T40" s="72"/>
      <c r="U40" s="72"/>
      <c r="V40" s="72"/>
      <c r="W40" s="72"/>
      <c r="X40" s="72"/>
      <c r="Y40" s="72"/>
      <c r="Z40" s="72"/>
      <c r="AA40" s="72"/>
      <c r="AB40" s="72"/>
      <c r="AC40" s="72"/>
      <c r="AD40" s="72"/>
      <c r="AE40" s="72"/>
      <c r="AF40" s="72"/>
      <c r="AG40" s="72"/>
      <c r="AH40" s="72"/>
      <c r="AI40" s="72"/>
      <c r="AJ40" s="138">
        <f t="shared" si="5"/>
        <v>1</v>
      </c>
      <c r="AK40" s="138">
        <f t="shared" si="6"/>
        <v>0</v>
      </c>
      <c r="AL40" s="138">
        <f t="shared" si="7"/>
        <v>0</v>
      </c>
    </row>
    <row r="41" spans="1:38" ht="18.75">
      <c r="A41" s="154">
        <v>35</v>
      </c>
      <c r="B41" s="66"/>
      <c r="C41" s="164" t="s">
        <v>821</v>
      </c>
      <c r="D41" s="110" t="s">
        <v>32</v>
      </c>
      <c r="E41" s="137"/>
      <c r="F41" s="72"/>
      <c r="G41" s="72"/>
      <c r="H41" s="72"/>
      <c r="I41" s="72"/>
      <c r="J41" s="72"/>
      <c r="K41" s="72"/>
      <c r="L41" s="72"/>
      <c r="M41" s="72"/>
      <c r="N41" s="72"/>
      <c r="O41" s="72"/>
      <c r="P41" s="72"/>
      <c r="Q41" s="72"/>
      <c r="R41" s="72"/>
      <c r="S41" s="72" t="s">
        <v>6</v>
      </c>
      <c r="T41" s="72"/>
      <c r="U41" s="72"/>
      <c r="V41" s="72"/>
      <c r="W41" s="72"/>
      <c r="X41" s="72"/>
      <c r="Y41" s="72"/>
      <c r="Z41" s="72"/>
      <c r="AA41" s="72"/>
      <c r="AB41" s="72"/>
      <c r="AC41" s="72"/>
      <c r="AD41" s="72"/>
      <c r="AE41" s="72"/>
      <c r="AF41" s="72"/>
      <c r="AG41" s="72"/>
      <c r="AH41" s="72"/>
      <c r="AI41" s="72"/>
      <c r="AJ41" s="138">
        <f t="shared" si="5"/>
        <v>1</v>
      </c>
      <c r="AK41" s="138">
        <f t="shared" si="6"/>
        <v>0</v>
      </c>
      <c r="AL41" s="138">
        <f t="shared" si="7"/>
        <v>0</v>
      </c>
    </row>
    <row r="42" spans="1:38" ht="18.75">
      <c r="A42" s="154">
        <v>36</v>
      </c>
      <c r="B42" s="66"/>
      <c r="C42" s="163" t="s">
        <v>822</v>
      </c>
      <c r="D42" s="28" t="s">
        <v>78</v>
      </c>
      <c r="E42" s="137"/>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138">
        <f t="shared" si="5"/>
        <v>0</v>
      </c>
      <c r="AK42" s="138">
        <f t="shared" si="6"/>
        <v>0</v>
      </c>
      <c r="AL42" s="138">
        <f t="shared" si="7"/>
        <v>0</v>
      </c>
    </row>
    <row r="43" spans="1:38" ht="18.75">
      <c r="A43" s="154">
        <v>37</v>
      </c>
      <c r="B43" s="66"/>
      <c r="C43" s="164" t="s">
        <v>823</v>
      </c>
      <c r="D43" s="110" t="s">
        <v>53</v>
      </c>
      <c r="E43" s="137"/>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138">
        <f>COUNTIF(E43:AI43,"K")+2*COUNTIF(E43:AI43,"2K")+COUNTIF(E43:AI43,"TK")+COUNTIF(E43:AI43,"KT")+COUNTIF(E43:AI43,"PK")+COUNTIF(E43:AI43,"KP")+2*COUNTIF(E43:AI43,"K2")</f>
        <v>0</v>
      </c>
      <c r="AK43" s="138">
        <f>COUNTIF(F43:AJ43,"P")+2*COUNTIF(F43:AJ43,"2P")+COUNTIF(F43:AJ43,"TP")+COUNTIF(F43:AJ43,"PT")+COUNTIF(F43:AJ43,"PK")+COUNTIF(F43:AJ43,"KP")+2*COUNTIF(F43:AJ43,"P2")</f>
        <v>0</v>
      </c>
      <c r="AL43" s="138">
        <f>COUNTIF(E43:AI43,"T")+2*COUNTIF(E43:AI43,"2T")+2*COUNTIF(E43:AI43,"T2")+COUNTIF(E43:AI43,"PT")+COUNTIF(E43:AI43,"TP")+COUNTIF(E43:AI43,"TK")+COUNTIF(E43:AI43,"KT")</f>
        <v>0</v>
      </c>
    </row>
    <row r="44" spans="1:38" ht="18.75">
      <c r="A44" s="154">
        <v>38</v>
      </c>
      <c r="B44" s="66"/>
      <c r="C44" s="164" t="s">
        <v>824</v>
      </c>
      <c r="D44" s="110" t="s">
        <v>58</v>
      </c>
      <c r="E44" s="137"/>
      <c r="F44" s="72"/>
      <c r="G44" s="72"/>
      <c r="H44" s="72"/>
      <c r="I44" s="72"/>
      <c r="J44" s="72"/>
      <c r="K44" s="72"/>
      <c r="L44" s="72"/>
      <c r="M44" s="72"/>
      <c r="N44" s="72"/>
      <c r="O44" s="72"/>
      <c r="P44" s="72"/>
      <c r="Q44" s="72"/>
      <c r="R44" s="72"/>
      <c r="S44" s="72" t="s">
        <v>6</v>
      </c>
      <c r="T44" s="72"/>
      <c r="U44" s="72"/>
      <c r="V44" s="72"/>
      <c r="W44" s="72"/>
      <c r="X44" s="72"/>
      <c r="Y44" s="72"/>
      <c r="Z44" s="72"/>
      <c r="AA44" s="72"/>
      <c r="AB44" s="72"/>
      <c r="AC44" s="72"/>
      <c r="AD44" s="72"/>
      <c r="AE44" s="72"/>
      <c r="AF44" s="72"/>
      <c r="AG44" s="72"/>
      <c r="AH44" s="72"/>
      <c r="AI44" s="72"/>
      <c r="AJ44" s="159"/>
      <c r="AK44" s="159"/>
      <c r="AL44" s="159"/>
    </row>
    <row r="45" spans="1:38" ht="37.5">
      <c r="A45" s="154">
        <v>39</v>
      </c>
      <c r="B45" s="66"/>
      <c r="C45" s="164" t="s">
        <v>825</v>
      </c>
      <c r="D45" s="110" t="s">
        <v>826</v>
      </c>
      <c r="E45" s="137"/>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159"/>
      <c r="AK45" s="159"/>
      <c r="AL45" s="159"/>
    </row>
    <row r="46" spans="1:38" ht="37.5">
      <c r="A46" s="154">
        <v>40</v>
      </c>
      <c r="B46" s="66"/>
      <c r="C46" s="164" t="s">
        <v>798</v>
      </c>
      <c r="D46" s="110" t="s">
        <v>116</v>
      </c>
      <c r="E46" s="137"/>
      <c r="F46" s="137"/>
      <c r="G46" s="137"/>
      <c r="H46" s="137"/>
      <c r="I46" s="72"/>
      <c r="J46" s="137"/>
      <c r="K46" s="137"/>
      <c r="L46" s="137"/>
      <c r="M46" s="137"/>
      <c r="N46" s="137"/>
      <c r="O46" s="137"/>
      <c r="P46" s="72"/>
      <c r="Q46" s="137"/>
      <c r="R46" s="72"/>
      <c r="S46" s="137"/>
      <c r="T46" s="137"/>
      <c r="U46" s="137"/>
      <c r="V46" s="72"/>
      <c r="W46" s="72"/>
      <c r="X46" s="137"/>
      <c r="Y46" s="137"/>
      <c r="Z46" s="137"/>
      <c r="AA46" s="137"/>
      <c r="AB46" s="137"/>
      <c r="AC46" s="137"/>
      <c r="AD46" s="72"/>
      <c r="AE46" s="137"/>
      <c r="AF46" s="137"/>
      <c r="AG46" s="137"/>
      <c r="AH46" s="137"/>
      <c r="AI46" s="137"/>
      <c r="AJ46" s="138">
        <f>COUNTIF(E46:AI46,"K")+2*COUNTIF(E46:AI46,"2K")+COUNTIF(E46:AI46,"TK")+COUNTIF(E46:AI46,"KT")+COUNTIF(E46:AI46,"PK")+COUNTIF(E46:AI46,"KP")+2*COUNTIF(E46:AI46,"K2")</f>
        <v>0</v>
      </c>
      <c r="AK46" s="138">
        <f>COUNTIF(F46:AJ46,"P")+2*COUNTIF(F46:AJ46,"2P")+COUNTIF(F46:AJ46,"TP")+COUNTIF(F46:AJ46,"PT")+COUNTIF(F46:AJ46,"PK")+COUNTIF(F46:AJ46,"KP")+2*COUNTIF(F46:AJ46,"P2")</f>
        <v>0</v>
      </c>
      <c r="AL46" s="138">
        <f>COUNTIF(E46:AI46,"T")+2*COUNTIF(E46:AI46,"2T")+2*COUNTIF(E46:AI46,"T2")+COUNTIF(E46:AI46,"PT")+COUNTIF(E46:AI46,"TP")+COUNTIF(E46:AI46,"TK")+COUNTIF(E46:AI46,"KT")</f>
        <v>0</v>
      </c>
    </row>
    <row r="47" spans="1:38" ht="18.75">
      <c r="A47" s="154">
        <v>41</v>
      </c>
      <c r="B47" s="23"/>
      <c r="C47" s="164" t="s">
        <v>827</v>
      </c>
      <c r="D47" s="110" t="s">
        <v>828</v>
      </c>
      <c r="E47" s="137"/>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138">
        <f>COUNTIF(E47:AI47,"K")+2*COUNTIF(E47:AI47,"2K")+COUNTIF(E47:AI47,"TK")+COUNTIF(E47:AI47,"KT")+COUNTIF(E47:AI47,"PK")+COUNTIF(E47:AI47,"KP")+2*COUNTIF(E47:AI47,"K2")</f>
        <v>0</v>
      </c>
      <c r="AK47" s="138">
        <f>COUNTIF(F47:AJ47,"P")+2*COUNTIF(F47:AJ47,"2P")+COUNTIF(F47:AJ47,"TP")+COUNTIF(F47:AJ47,"PT")+COUNTIF(F47:AJ47,"PK")+COUNTIF(F47:AJ47,"KP")+2*COUNTIF(F47:AJ47,"P2")</f>
        <v>0</v>
      </c>
      <c r="AL47" s="138">
        <f>COUNTIF(E47:AI47,"T")+2*COUNTIF(E47:AI47,"2T")+2*COUNTIF(E47:AI47,"T2")+COUNTIF(E47:AI47,"PT")+COUNTIF(E47:AI47,"TP")+COUNTIF(E47:AI47,"TK")+COUNTIF(E47:AI47,"KT")</f>
        <v>0</v>
      </c>
    </row>
    <row r="48" spans="1:38" ht="18.75">
      <c r="A48" s="154">
        <v>42</v>
      </c>
      <c r="B48" s="23"/>
      <c r="C48" s="164" t="s">
        <v>829</v>
      </c>
      <c r="D48" s="164" t="s">
        <v>148</v>
      </c>
      <c r="E48" s="156"/>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8"/>
      <c r="AJ48" s="159"/>
      <c r="AK48" s="159"/>
      <c r="AL48" s="159"/>
    </row>
    <row r="49" spans="1:38">
      <c r="A49" s="286" t="s">
        <v>10</v>
      </c>
      <c r="B49" s="287"/>
      <c r="C49" s="287"/>
      <c r="D49" s="287"/>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8"/>
      <c r="AJ49" s="116">
        <f>SUM(AJ7:AJ47)</f>
        <v>11</v>
      </c>
      <c r="AK49" s="57">
        <f>SUM(AK7:AK47)</f>
        <v>0</v>
      </c>
      <c r="AL49" s="57">
        <v>0</v>
      </c>
    </row>
    <row r="50" spans="1:38">
      <c r="A50" s="290" t="s">
        <v>255</v>
      </c>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1"/>
      <c r="AL50" s="292"/>
    </row>
    <row r="51" spans="1:38">
      <c r="C51" s="289"/>
      <c r="D51" s="289"/>
    </row>
    <row r="53" spans="1:38">
      <c r="C53" s="14" t="s">
        <v>171</v>
      </c>
    </row>
  </sheetData>
  <sortState ref="C8:D46">
    <sortCondition ref="D8:D46"/>
  </sortState>
  <mergeCells count="19">
    <mergeCell ref="I4:L4"/>
    <mergeCell ref="M4:N4"/>
    <mergeCell ref="O4:Q4"/>
    <mergeCell ref="R4:T4"/>
    <mergeCell ref="A5:A6"/>
    <mergeCell ref="B5:B6"/>
    <mergeCell ref="C5:D6"/>
    <mergeCell ref="A1:P1"/>
    <mergeCell ref="Q1:AL1"/>
    <mergeCell ref="A2:P2"/>
    <mergeCell ref="Q2:AL2"/>
    <mergeCell ref="A3:AL3"/>
    <mergeCell ref="AK5:AK6"/>
    <mergeCell ref="AL5:AL6"/>
    <mergeCell ref="AM20:AN20"/>
    <mergeCell ref="A49:AI49"/>
    <mergeCell ref="C51:D51"/>
    <mergeCell ref="A50:AL50"/>
    <mergeCell ref="AJ5:AJ6"/>
  </mergeCells>
  <conditionalFormatting sqref="E6:AI6 E7:K30 M7:AI30 M32:AI48 E32:K48">
    <cfRule type="expression" dxfId="158" priority="6">
      <formula>IF(E$6="CN",1,0)</formula>
    </cfRule>
  </conditionalFormatting>
  <conditionalFormatting sqref="L7:L30 L32:L48">
    <cfRule type="expression" dxfId="157" priority="3">
      <formula>IF(L$6="CN",1,0)</formula>
    </cfRule>
  </conditionalFormatting>
  <conditionalFormatting sqref="M31:AI31 E31:K31">
    <cfRule type="expression" dxfId="156" priority="2">
      <formula>IF(E$6="CN",1,0)</formula>
    </cfRule>
  </conditionalFormatting>
  <conditionalFormatting sqref="L31">
    <cfRule type="expression" dxfId="155" priority="1">
      <formula>IF(L$6="CN",1,0)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8" id="{8E9C6BB4-A03B-43F1-933C-470A8D523B0B}">
            <xm:f>IF(BHST21.1!E$6="CN",1,0)</xm:f>
            <x14:dxf>
              <fill>
                <patternFill>
                  <bgColor theme="8" tint="0.59996337778862885"/>
                </patternFill>
              </fill>
            </x14:dxf>
          </x14:cfRule>
          <xm:sqref>E6:AI6 E7:K24 M7:AI24</xm:sqref>
        </x14:conditionalFormatting>
        <x14:conditionalFormatting xmlns:xm="http://schemas.microsoft.com/office/excel/2006/main">
          <x14:cfRule type="expression" priority="7" id="{8487D404-6F57-426F-9F3B-7A8216620198}">
            <xm:f>IF(BHST21.1!E$6="CN",1,0)</xm:f>
            <x14:dxf>
              <fill>
                <patternFill>
                  <bgColor theme="8" tint="0.79998168889431442"/>
                </patternFill>
              </fill>
            </x14:dxf>
          </x14:cfRule>
          <xm:sqref>E6:AI6 E7:K24 M7:AI24</xm:sqref>
        </x14:conditionalFormatting>
        <x14:conditionalFormatting xmlns:xm="http://schemas.microsoft.com/office/excel/2006/main">
          <x14:cfRule type="expression" priority="5" id="{97341826-429B-49DB-8BA7-BAE56581488E}">
            <xm:f>IF('\Users\LSTC\Documents\chưa nhập\[BẢNG-ĐIỂM-DANH-HỌC-SINH-KHÓA-20-NĂM-HỌC-2021-2022.xlsx]TQW20'!#REF!="CN",1,0)</xm:f>
            <x14:dxf>
              <fill>
                <patternFill>
                  <bgColor theme="8" tint="0.59996337778862885"/>
                </patternFill>
              </fill>
            </x14:dxf>
          </x14:cfRule>
          <xm:sqref>L7:L24</xm:sqref>
        </x14:conditionalFormatting>
        <x14:conditionalFormatting xmlns:xm="http://schemas.microsoft.com/office/excel/2006/main">
          <x14:cfRule type="expression" priority="4" id="{8CEB5492-DFE8-41BB-8443-D38FD43A09CB}">
            <xm:f>IF('\Users\LSTC\Documents\chưa nhập\[BẢNG-ĐIỂM-DANH-HỌC-SINH-KHÓA-20-NĂM-HỌC-2021-2022.xlsx]TQW20'!#REF!="CN",1,0)</xm:f>
            <x14:dxf>
              <fill>
                <patternFill>
                  <bgColor theme="8" tint="0.79998168889431442"/>
                </patternFill>
              </fill>
            </x14:dxf>
          </x14:cfRule>
          <xm:sqref>L7:L24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4"/>
  <sheetViews>
    <sheetView topLeftCell="A22" zoomScaleNormal="100" workbookViewId="0">
      <selection activeCell="R4" sqref="R4:T4"/>
    </sheetView>
  </sheetViews>
  <sheetFormatPr defaultColWidth="9.33203125" defaultRowHeight="18"/>
  <cols>
    <col min="1" max="1" width="6.6640625" style="14" customWidth="1"/>
    <col min="2" max="2" width="12.6640625" style="14" customWidth="1"/>
    <col min="3" max="3" width="23.5" style="14" customWidth="1"/>
    <col min="4" max="4" width="9.5" style="14" customWidth="1"/>
    <col min="5" max="8" width="4" style="14" customWidth="1"/>
    <col min="9" max="9" width="4" style="15" customWidth="1"/>
    <col min="10" max="35" width="4" style="14" customWidth="1"/>
    <col min="36" max="38" width="6.6640625" style="14" customWidth="1"/>
    <col min="39" max="16384" width="9.33203125" style="14"/>
  </cols>
  <sheetData>
    <row r="1" spans="1:38">
      <c r="A1" s="293" t="s">
        <v>0</v>
      </c>
      <c r="B1" s="293"/>
      <c r="C1" s="293"/>
      <c r="D1" s="293"/>
      <c r="E1" s="293"/>
      <c r="F1" s="293"/>
      <c r="G1" s="293"/>
      <c r="H1" s="293"/>
      <c r="I1" s="293"/>
      <c r="J1" s="293"/>
      <c r="K1" s="293"/>
      <c r="L1" s="293"/>
      <c r="M1" s="293"/>
      <c r="N1" s="293"/>
      <c r="O1" s="293"/>
      <c r="P1" s="293"/>
      <c r="Q1" s="294" t="s">
        <v>1</v>
      </c>
      <c r="R1" s="294"/>
      <c r="S1" s="294"/>
      <c r="T1" s="294"/>
      <c r="U1" s="294"/>
      <c r="V1" s="294"/>
      <c r="W1" s="294"/>
      <c r="X1" s="294"/>
      <c r="Y1" s="294"/>
      <c r="Z1" s="294"/>
      <c r="AA1" s="294"/>
      <c r="AB1" s="294"/>
      <c r="AC1" s="294"/>
      <c r="AD1" s="294"/>
      <c r="AE1" s="294"/>
      <c r="AF1" s="294"/>
      <c r="AG1" s="294"/>
      <c r="AH1" s="294"/>
      <c r="AI1" s="294"/>
      <c r="AJ1" s="294"/>
      <c r="AK1" s="294"/>
      <c r="AL1" s="294"/>
    </row>
    <row r="2" spans="1:38">
      <c r="A2" s="294" t="s">
        <v>131</v>
      </c>
      <c r="B2" s="294"/>
      <c r="C2" s="294"/>
      <c r="D2" s="294"/>
      <c r="E2" s="294"/>
      <c r="F2" s="294"/>
      <c r="G2" s="294"/>
      <c r="H2" s="294"/>
      <c r="I2" s="294"/>
      <c r="J2" s="294"/>
      <c r="K2" s="294"/>
      <c r="L2" s="294"/>
      <c r="M2" s="294"/>
      <c r="N2" s="294"/>
      <c r="O2" s="294"/>
      <c r="P2" s="294"/>
      <c r="Q2" s="294" t="s">
        <v>2</v>
      </c>
      <c r="R2" s="294"/>
      <c r="S2" s="294"/>
      <c r="T2" s="294"/>
      <c r="U2" s="294"/>
      <c r="V2" s="294"/>
      <c r="W2" s="294"/>
      <c r="X2" s="294"/>
      <c r="Y2" s="294"/>
      <c r="Z2" s="294"/>
      <c r="AA2" s="294"/>
      <c r="AB2" s="294"/>
      <c r="AC2" s="294"/>
      <c r="AD2" s="294"/>
      <c r="AE2" s="294"/>
      <c r="AF2" s="294"/>
      <c r="AG2" s="294"/>
      <c r="AH2" s="294"/>
      <c r="AI2" s="294"/>
      <c r="AJ2" s="294"/>
      <c r="AK2" s="294"/>
      <c r="AL2" s="294"/>
    </row>
    <row r="3" spans="1:38" ht="18.75">
      <c r="A3" s="295" t="s">
        <v>465</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row>
    <row r="4" spans="1:38" ht="31.5" customHeight="1">
      <c r="B4" s="106"/>
      <c r="C4" s="106"/>
      <c r="D4" s="106"/>
      <c r="E4" s="106" t="s">
        <v>171</v>
      </c>
      <c r="F4" s="106" t="s">
        <v>171</v>
      </c>
      <c r="G4" s="106"/>
      <c r="H4" s="106"/>
      <c r="I4" s="296" t="s">
        <v>251</v>
      </c>
      <c r="J4" s="296"/>
      <c r="K4" s="296"/>
      <c r="L4" s="296"/>
      <c r="M4" s="296">
        <v>10</v>
      </c>
      <c r="N4" s="296"/>
      <c r="O4" s="296" t="s">
        <v>252</v>
      </c>
      <c r="P4" s="296"/>
      <c r="Q4" s="296"/>
      <c r="R4" s="296">
        <v>2021</v>
      </c>
      <c r="S4" s="296"/>
      <c r="T4" s="296"/>
      <c r="U4" s="106"/>
      <c r="V4" s="106"/>
      <c r="W4" s="106"/>
      <c r="X4" s="106"/>
      <c r="Y4" s="106"/>
      <c r="Z4" s="106"/>
      <c r="AA4" s="106"/>
      <c r="AB4" s="106"/>
      <c r="AC4" s="106"/>
      <c r="AD4" s="106"/>
      <c r="AE4" s="106"/>
      <c r="AF4" s="106"/>
      <c r="AG4" s="106"/>
      <c r="AH4" s="106"/>
      <c r="AI4" s="106"/>
      <c r="AJ4" s="106"/>
      <c r="AK4" s="106"/>
      <c r="AL4" s="106"/>
    </row>
    <row r="5" spans="1:38" s="15" customFormat="1" ht="21" customHeight="1">
      <c r="A5" s="308" t="s">
        <v>3</v>
      </c>
      <c r="B5" s="308" t="s">
        <v>4</v>
      </c>
      <c r="C5" s="310" t="s">
        <v>5</v>
      </c>
      <c r="D5" s="311"/>
      <c r="E5" s="107">
        <f>DATE(R4,M4,1)</f>
        <v>44470</v>
      </c>
      <c r="F5" s="107">
        <f t="shared" ref="F5:AI5" si="0">E5+1</f>
        <v>44471</v>
      </c>
      <c r="G5" s="107">
        <f t="shared" si="0"/>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06" t="s">
        <v>6</v>
      </c>
      <c r="AK5" s="306" t="s">
        <v>7</v>
      </c>
      <c r="AL5" s="306" t="s">
        <v>8</v>
      </c>
    </row>
    <row r="6" spans="1:38" s="15" customFormat="1" ht="21" customHeight="1">
      <c r="A6" s="309"/>
      <c r="B6" s="309"/>
      <c r="C6" s="312"/>
      <c r="D6" s="313"/>
      <c r="E6" s="108">
        <f t="shared" ref="E6:AI6" si="1">IF(WEEKDAY(E5)=1,"CN",WEEKDAY(E5))</f>
        <v>6</v>
      </c>
      <c r="F6" s="108">
        <f t="shared" si="1"/>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07"/>
      <c r="AK6" s="307"/>
      <c r="AL6" s="307"/>
    </row>
    <row r="7" spans="1:38" s="20" customFormat="1" ht="23.1" customHeight="1">
      <c r="A7" s="23">
        <v>1</v>
      </c>
      <c r="B7" s="23"/>
      <c r="C7" s="24" t="s">
        <v>454</v>
      </c>
      <c r="D7" s="25" t="s">
        <v>414</v>
      </c>
      <c r="E7" s="41"/>
      <c r="F7" s="42"/>
      <c r="G7" s="42"/>
      <c r="H7" s="42"/>
      <c r="I7" s="143"/>
      <c r="J7" s="42"/>
      <c r="K7" s="42"/>
      <c r="L7" s="42"/>
      <c r="M7" s="42"/>
      <c r="N7" s="42"/>
      <c r="O7" s="42"/>
      <c r="P7" s="42"/>
      <c r="Q7" s="42"/>
      <c r="R7" s="42"/>
      <c r="S7" s="42"/>
      <c r="T7" s="42"/>
      <c r="U7" s="42"/>
      <c r="V7" s="42"/>
      <c r="W7" s="42"/>
      <c r="X7" s="42"/>
      <c r="Y7" s="42"/>
      <c r="Z7" s="42"/>
      <c r="AA7" s="42"/>
      <c r="AB7" s="42"/>
      <c r="AC7" s="42"/>
      <c r="AD7" s="42"/>
      <c r="AE7" s="42"/>
      <c r="AF7" s="42"/>
      <c r="AG7" s="42"/>
      <c r="AH7" s="42"/>
      <c r="AI7" s="42"/>
      <c r="AJ7" s="138">
        <f t="shared" ref="AJ7" si="2">COUNTIF(E7:AI7,"K")+2*COUNTIF(E7:AI7,"2K")+COUNTIF(E7:AI7,"TK")+COUNTIF(E7:AI7,"KT")+COUNTIF(E7:AI7,"PK")+COUNTIF(E7:AI7,"KP")+2*COUNTIF(E7:AI7,"K2")</f>
        <v>0</v>
      </c>
      <c r="AK7" s="138">
        <f t="shared" ref="AK7" si="3">COUNTIF(F7:AJ7,"P")+2*COUNTIF(F7:AJ7,"2P")+COUNTIF(F7:AJ7,"TP")+COUNTIF(F7:AJ7,"PT")+COUNTIF(F7:AJ7,"PK")+COUNTIF(F7:AJ7,"KP")+2*COUNTIF(F7:AJ7,"P2")</f>
        <v>0</v>
      </c>
      <c r="AL7" s="138">
        <f t="shared" ref="AL7" si="4">COUNTIF(E7:AI7,"T")+2*COUNTIF(E7:AI7,"2T")+2*COUNTIF(E7:AI7,"T2")+COUNTIF(E7:AI7,"PT")+COUNTIF(E7:AI7,"TP")+COUNTIF(E7:AI7,"TK")+COUNTIF(E7:AI7,"KT")</f>
        <v>0</v>
      </c>
    </row>
    <row r="8" spans="1:38" s="20" customFormat="1" ht="23.1" customHeight="1">
      <c r="A8" s="23">
        <v>2</v>
      </c>
      <c r="B8" s="23"/>
      <c r="C8" s="24" t="s">
        <v>178</v>
      </c>
      <c r="D8" s="25" t="s">
        <v>11</v>
      </c>
      <c r="E8" s="41"/>
      <c r="F8" s="42"/>
      <c r="G8" s="42"/>
      <c r="H8" s="42"/>
      <c r="I8" s="143"/>
      <c r="J8" s="42"/>
      <c r="K8" s="42"/>
      <c r="L8" s="42"/>
      <c r="M8" s="42"/>
      <c r="N8" s="42"/>
      <c r="O8" s="42"/>
      <c r="P8" s="42"/>
      <c r="Q8" s="42"/>
      <c r="R8" s="42"/>
      <c r="S8" s="42"/>
      <c r="T8" s="42"/>
      <c r="U8" s="42"/>
      <c r="V8" s="42"/>
      <c r="W8" s="42"/>
      <c r="X8" s="42"/>
      <c r="Y8" s="42"/>
      <c r="Z8" s="42"/>
      <c r="AA8" s="42"/>
      <c r="AB8" s="42"/>
      <c r="AC8" s="42"/>
      <c r="AD8" s="42"/>
      <c r="AE8" s="42"/>
      <c r="AF8" s="42"/>
      <c r="AG8" s="42"/>
      <c r="AH8" s="42"/>
      <c r="AI8" s="42"/>
      <c r="AJ8" s="138">
        <f t="shared" ref="AJ8:AJ28" si="5">COUNTIF(E8:AI8,"K")+2*COUNTIF(E8:AI8,"2K")+COUNTIF(E8:AI8,"TK")+COUNTIF(E8:AI8,"KT")+COUNTIF(E8:AI8,"PK")+COUNTIF(E8:AI8,"KP")+2*COUNTIF(E8:AI8,"K2")</f>
        <v>0</v>
      </c>
      <c r="AK8" s="138">
        <f t="shared" ref="AK8:AK28" si="6">COUNTIF(F8:AJ8,"P")+2*COUNTIF(F8:AJ8,"2P")+COUNTIF(F8:AJ8,"TP")+COUNTIF(F8:AJ8,"PT")+COUNTIF(F8:AJ8,"PK")+COUNTIF(F8:AJ8,"KP")+2*COUNTIF(F8:AJ8,"P2")</f>
        <v>0</v>
      </c>
      <c r="AL8" s="138">
        <f t="shared" ref="AL8:AL28" si="7">COUNTIF(E8:AI8,"T")+2*COUNTIF(E8:AI8,"2T")+2*COUNTIF(E8:AI8,"T2")+COUNTIF(E8:AI8,"PT")+COUNTIF(E8:AI8,"TP")+COUNTIF(E8:AI8,"TK")+COUNTIF(E8:AI8,"KT")</f>
        <v>0</v>
      </c>
    </row>
    <row r="9" spans="1:38" s="20" customFormat="1" ht="23.1" customHeight="1">
      <c r="A9" s="23">
        <v>3</v>
      </c>
      <c r="B9" s="23"/>
      <c r="C9" s="24" t="s">
        <v>456</v>
      </c>
      <c r="D9" s="25" t="s">
        <v>151</v>
      </c>
      <c r="E9" s="41"/>
      <c r="F9" s="42"/>
      <c r="G9" s="42"/>
      <c r="H9" s="42"/>
      <c r="I9" s="143"/>
      <c r="J9" s="42"/>
      <c r="K9" s="42"/>
      <c r="L9" s="42"/>
      <c r="M9" s="42"/>
      <c r="N9" s="42"/>
      <c r="O9" s="42"/>
      <c r="P9" s="42"/>
      <c r="Q9" s="42"/>
      <c r="R9" s="42"/>
      <c r="S9" s="42"/>
      <c r="T9" s="42"/>
      <c r="U9" s="42"/>
      <c r="V9" s="42"/>
      <c r="W9" s="42"/>
      <c r="X9" s="42"/>
      <c r="Y9" s="42"/>
      <c r="Z9" s="42"/>
      <c r="AA9" s="42"/>
      <c r="AB9" s="42"/>
      <c r="AC9" s="42"/>
      <c r="AD9" s="42"/>
      <c r="AE9" s="42"/>
      <c r="AF9" s="42"/>
      <c r="AG9" s="42"/>
      <c r="AH9" s="42"/>
      <c r="AI9" s="42"/>
      <c r="AJ9" s="138">
        <f t="shared" si="5"/>
        <v>0</v>
      </c>
      <c r="AK9" s="138">
        <f t="shared" si="6"/>
        <v>0</v>
      </c>
      <c r="AL9" s="138">
        <f t="shared" si="7"/>
        <v>0</v>
      </c>
    </row>
    <row r="10" spans="1:38" s="20" customFormat="1" ht="23.1" customHeight="1">
      <c r="A10" s="23">
        <v>4</v>
      </c>
      <c r="B10" s="23"/>
      <c r="C10" s="24" t="s">
        <v>311</v>
      </c>
      <c r="D10" s="25" t="s">
        <v>18</v>
      </c>
      <c r="E10" s="41"/>
      <c r="F10" s="42"/>
      <c r="G10" s="42"/>
      <c r="H10" s="42"/>
      <c r="I10" s="143"/>
      <c r="J10" s="42"/>
      <c r="K10" s="42"/>
      <c r="L10" s="42"/>
      <c r="M10" s="42"/>
      <c r="N10" s="42"/>
      <c r="O10" s="43" t="s">
        <v>6</v>
      </c>
      <c r="P10" s="43" t="s">
        <v>6</v>
      </c>
      <c r="Q10" s="43" t="s">
        <v>6</v>
      </c>
      <c r="R10" s="42"/>
      <c r="S10" s="42"/>
      <c r="T10" s="42"/>
      <c r="U10" s="42"/>
      <c r="V10" s="42"/>
      <c r="W10" s="42"/>
      <c r="X10" s="42"/>
      <c r="Y10" s="42"/>
      <c r="Z10" s="42"/>
      <c r="AA10" s="42"/>
      <c r="AB10" s="42"/>
      <c r="AC10" s="42"/>
      <c r="AD10" s="42"/>
      <c r="AE10" s="42"/>
      <c r="AF10" s="42"/>
      <c r="AG10" s="42"/>
      <c r="AH10" s="42"/>
      <c r="AI10" s="42"/>
      <c r="AJ10" s="138">
        <f t="shared" si="5"/>
        <v>3</v>
      </c>
      <c r="AK10" s="138">
        <f t="shared" si="6"/>
        <v>0</v>
      </c>
      <c r="AL10" s="138">
        <f t="shared" si="7"/>
        <v>0</v>
      </c>
    </row>
    <row r="11" spans="1:38" s="20" customFormat="1" ht="23.1" customHeight="1">
      <c r="A11" s="23">
        <v>5</v>
      </c>
      <c r="B11" s="23"/>
      <c r="C11" s="24" t="s">
        <v>112</v>
      </c>
      <c r="D11" s="25" t="s">
        <v>55</v>
      </c>
      <c r="E11" s="41"/>
      <c r="F11" s="42"/>
      <c r="G11" s="42"/>
      <c r="H11" s="42"/>
      <c r="I11" s="143"/>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138">
        <f t="shared" si="5"/>
        <v>0</v>
      </c>
      <c r="AK11" s="138">
        <f t="shared" si="6"/>
        <v>0</v>
      </c>
      <c r="AL11" s="138">
        <f t="shared" si="7"/>
        <v>0</v>
      </c>
    </row>
    <row r="12" spans="1:38" s="20" customFormat="1" ht="23.1" customHeight="1">
      <c r="A12" s="23">
        <v>6</v>
      </c>
      <c r="B12" s="23"/>
      <c r="C12" s="24" t="s">
        <v>119</v>
      </c>
      <c r="D12" s="25" t="s">
        <v>43</v>
      </c>
      <c r="E12" s="41"/>
      <c r="F12" s="42"/>
      <c r="G12" s="42"/>
      <c r="H12" s="42"/>
      <c r="I12" s="143"/>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138">
        <f t="shared" si="5"/>
        <v>0</v>
      </c>
      <c r="AK12" s="138">
        <f t="shared" si="6"/>
        <v>0</v>
      </c>
      <c r="AL12" s="138">
        <f t="shared" si="7"/>
        <v>0</v>
      </c>
    </row>
    <row r="13" spans="1:38" s="20" customFormat="1" ht="23.1" customHeight="1">
      <c r="A13" s="23">
        <v>7</v>
      </c>
      <c r="B13" s="23"/>
      <c r="C13" s="24" t="s">
        <v>452</v>
      </c>
      <c r="D13" s="25" t="s">
        <v>38</v>
      </c>
      <c r="E13" s="41"/>
      <c r="F13" s="42"/>
      <c r="G13" s="42"/>
      <c r="H13" s="42"/>
      <c r="I13" s="143"/>
      <c r="J13" s="42"/>
      <c r="K13" s="42"/>
      <c r="L13" s="42"/>
      <c r="M13" s="42"/>
      <c r="N13" s="42"/>
      <c r="O13" s="42" t="s">
        <v>6</v>
      </c>
      <c r="P13" s="42" t="s">
        <v>6</v>
      </c>
      <c r="Q13" s="42" t="s">
        <v>6</v>
      </c>
      <c r="R13" s="42"/>
      <c r="S13" s="42"/>
      <c r="T13" s="42"/>
      <c r="U13" s="42"/>
      <c r="V13" s="42"/>
      <c r="W13" s="42"/>
      <c r="X13" s="42"/>
      <c r="Y13" s="42"/>
      <c r="Z13" s="42"/>
      <c r="AA13" s="42"/>
      <c r="AB13" s="42"/>
      <c r="AC13" s="42"/>
      <c r="AD13" s="42"/>
      <c r="AE13" s="42"/>
      <c r="AF13" s="42"/>
      <c r="AG13" s="42"/>
      <c r="AH13" s="42"/>
      <c r="AI13" s="42"/>
      <c r="AJ13" s="138">
        <f t="shared" si="5"/>
        <v>3</v>
      </c>
      <c r="AK13" s="138">
        <f t="shared" si="6"/>
        <v>0</v>
      </c>
      <c r="AL13" s="138">
        <f t="shared" si="7"/>
        <v>0</v>
      </c>
    </row>
    <row r="14" spans="1:38" s="20" customFormat="1" ht="23.1" customHeight="1">
      <c r="A14" s="23">
        <v>8</v>
      </c>
      <c r="B14" s="23"/>
      <c r="C14" s="24" t="s">
        <v>453</v>
      </c>
      <c r="D14" s="25" t="s">
        <v>28</v>
      </c>
      <c r="E14" s="41"/>
      <c r="F14" s="42"/>
      <c r="G14" s="42"/>
      <c r="H14" s="42"/>
      <c r="I14" s="143"/>
      <c r="J14" s="42"/>
      <c r="K14" s="42"/>
      <c r="L14" s="42"/>
      <c r="M14" s="42"/>
      <c r="N14" s="42"/>
      <c r="O14" s="42" t="s">
        <v>6</v>
      </c>
      <c r="P14" s="42" t="s">
        <v>6</v>
      </c>
      <c r="Q14" s="42" t="s">
        <v>6</v>
      </c>
      <c r="R14" s="42"/>
      <c r="S14" s="42"/>
      <c r="T14" s="42"/>
      <c r="U14" s="42"/>
      <c r="V14" s="42"/>
      <c r="W14" s="42"/>
      <c r="X14" s="42"/>
      <c r="Y14" s="42"/>
      <c r="Z14" s="42"/>
      <c r="AA14" s="42"/>
      <c r="AB14" s="42"/>
      <c r="AC14" s="42"/>
      <c r="AD14" s="42"/>
      <c r="AE14" s="42"/>
      <c r="AF14" s="42"/>
      <c r="AG14" s="42"/>
      <c r="AH14" s="42"/>
      <c r="AI14" s="42"/>
      <c r="AJ14" s="138">
        <f t="shared" si="5"/>
        <v>3</v>
      </c>
      <c r="AK14" s="138">
        <f t="shared" si="6"/>
        <v>0</v>
      </c>
      <c r="AL14" s="138">
        <f t="shared" si="7"/>
        <v>0</v>
      </c>
    </row>
    <row r="15" spans="1:38" s="20" customFormat="1" ht="23.1" customHeight="1">
      <c r="A15" s="23">
        <v>9</v>
      </c>
      <c r="B15" s="23"/>
      <c r="C15" s="24" t="s">
        <v>13</v>
      </c>
      <c r="D15" s="25" t="s">
        <v>21</v>
      </c>
      <c r="E15" s="41"/>
      <c r="F15" s="42"/>
      <c r="G15" s="42"/>
      <c r="H15" s="42"/>
      <c r="I15" s="143"/>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138">
        <f t="shared" si="5"/>
        <v>0</v>
      </c>
      <c r="AK15" s="138">
        <f t="shared" si="6"/>
        <v>0</v>
      </c>
      <c r="AL15" s="138">
        <f t="shared" si="7"/>
        <v>0</v>
      </c>
    </row>
    <row r="16" spans="1:38" s="20" customFormat="1" ht="23.1" customHeight="1">
      <c r="A16" s="23">
        <v>10</v>
      </c>
      <c r="B16" s="23"/>
      <c r="C16" s="24" t="s">
        <v>455</v>
      </c>
      <c r="D16" s="25" t="s">
        <v>59</v>
      </c>
      <c r="E16" s="41"/>
      <c r="F16" s="42"/>
      <c r="G16" s="42"/>
      <c r="H16" s="42"/>
      <c r="I16" s="143"/>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138">
        <f t="shared" si="5"/>
        <v>0</v>
      </c>
      <c r="AK16" s="138">
        <f t="shared" si="6"/>
        <v>0</v>
      </c>
      <c r="AL16" s="138">
        <f t="shared" si="7"/>
        <v>0</v>
      </c>
    </row>
    <row r="17" spans="1:41" s="20" customFormat="1" ht="23.1" customHeight="1">
      <c r="A17" s="23">
        <v>11</v>
      </c>
      <c r="B17" s="23"/>
      <c r="C17" s="24" t="s">
        <v>457</v>
      </c>
      <c r="D17" s="25" t="s">
        <v>154</v>
      </c>
      <c r="E17" s="41"/>
      <c r="F17" s="42"/>
      <c r="G17" s="42"/>
      <c r="H17" s="42"/>
      <c r="I17" s="143"/>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138">
        <f t="shared" si="5"/>
        <v>0</v>
      </c>
      <c r="AK17" s="138">
        <f t="shared" si="6"/>
        <v>0</v>
      </c>
      <c r="AL17" s="138">
        <f t="shared" si="7"/>
        <v>0</v>
      </c>
    </row>
    <row r="18" spans="1:41" s="20" customFormat="1" ht="33">
      <c r="A18" s="23">
        <v>12</v>
      </c>
      <c r="B18" s="23"/>
      <c r="C18" s="24" t="s">
        <v>458</v>
      </c>
      <c r="D18" s="25" t="s">
        <v>459</v>
      </c>
      <c r="E18" s="41"/>
      <c r="F18" s="42"/>
      <c r="G18" s="42"/>
      <c r="H18" s="42"/>
      <c r="I18" s="143"/>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138">
        <f t="shared" si="5"/>
        <v>0</v>
      </c>
      <c r="AK18" s="138">
        <f t="shared" si="6"/>
        <v>0</v>
      </c>
      <c r="AL18" s="138">
        <f t="shared" si="7"/>
        <v>0</v>
      </c>
    </row>
    <row r="19" spans="1:41" s="20" customFormat="1" ht="23.1" customHeight="1">
      <c r="A19" s="23">
        <v>13</v>
      </c>
      <c r="B19" s="23"/>
      <c r="C19" s="24" t="s">
        <v>460</v>
      </c>
      <c r="D19" s="25" t="s">
        <v>22</v>
      </c>
      <c r="E19" s="41"/>
      <c r="F19" s="42"/>
      <c r="G19" s="42"/>
      <c r="H19" s="42"/>
      <c r="I19" s="143"/>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138">
        <f t="shared" si="5"/>
        <v>0</v>
      </c>
      <c r="AK19" s="138">
        <f t="shared" si="6"/>
        <v>0</v>
      </c>
      <c r="AL19" s="138">
        <f t="shared" si="7"/>
        <v>0</v>
      </c>
    </row>
    <row r="20" spans="1:41" s="20" customFormat="1" ht="23.1" customHeight="1">
      <c r="A20" s="23">
        <v>14</v>
      </c>
      <c r="B20" s="23"/>
      <c r="C20" s="24" t="s">
        <v>101</v>
      </c>
      <c r="D20" s="25" t="s">
        <v>38</v>
      </c>
      <c r="E20" s="41"/>
      <c r="F20" s="42"/>
      <c r="G20" s="42"/>
      <c r="H20" s="42"/>
      <c r="I20" s="143"/>
      <c r="J20" s="42"/>
      <c r="K20" s="42"/>
      <c r="L20" s="42"/>
      <c r="M20" s="42"/>
      <c r="N20" s="42"/>
      <c r="O20" s="42" t="s">
        <v>6</v>
      </c>
      <c r="P20" s="42" t="s">
        <v>6</v>
      </c>
      <c r="Q20" s="42" t="s">
        <v>6</v>
      </c>
      <c r="R20" s="42"/>
      <c r="S20" s="42" t="s">
        <v>6</v>
      </c>
      <c r="T20" s="42"/>
      <c r="U20" s="42"/>
      <c r="V20" s="42"/>
      <c r="W20" s="42"/>
      <c r="X20" s="42"/>
      <c r="Y20" s="42"/>
      <c r="Z20" s="42"/>
      <c r="AA20" s="42"/>
      <c r="AB20" s="42"/>
      <c r="AC20" s="42"/>
      <c r="AD20" s="42"/>
      <c r="AE20" s="42"/>
      <c r="AF20" s="42"/>
      <c r="AG20" s="42"/>
      <c r="AH20" s="42"/>
      <c r="AI20" s="42"/>
      <c r="AJ20" s="138">
        <f t="shared" si="5"/>
        <v>4</v>
      </c>
      <c r="AK20" s="138">
        <f t="shared" si="6"/>
        <v>0</v>
      </c>
      <c r="AL20" s="138">
        <f t="shared" si="7"/>
        <v>0</v>
      </c>
    </row>
    <row r="21" spans="1:41" s="20" customFormat="1" ht="23.1" customHeight="1">
      <c r="A21" s="23">
        <v>15</v>
      </c>
      <c r="B21" s="23"/>
      <c r="C21" s="24" t="s">
        <v>99</v>
      </c>
      <c r="D21" s="25" t="s">
        <v>173</v>
      </c>
      <c r="E21" s="41"/>
      <c r="F21" s="42"/>
      <c r="G21" s="42"/>
      <c r="H21" s="42"/>
      <c r="I21" s="143"/>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138">
        <f t="shared" si="5"/>
        <v>0</v>
      </c>
      <c r="AK21" s="138">
        <f t="shared" si="6"/>
        <v>0</v>
      </c>
      <c r="AL21" s="138">
        <f t="shared" si="7"/>
        <v>0</v>
      </c>
    </row>
    <row r="22" spans="1:41" s="20" customFormat="1" ht="23.1" customHeight="1">
      <c r="A22" s="23">
        <v>16</v>
      </c>
      <c r="B22" s="23"/>
      <c r="C22" s="24" t="s">
        <v>461</v>
      </c>
      <c r="D22" s="25" t="s">
        <v>17</v>
      </c>
      <c r="E22" s="41"/>
      <c r="F22" s="42"/>
      <c r="G22" s="42"/>
      <c r="H22" s="42"/>
      <c r="I22" s="143"/>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138">
        <f t="shared" si="5"/>
        <v>0</v>
      </c>
      <c r="AK22" s="138">
        <f t="shared" si="6"/>
        <v>0</v>
      </c>
      <c r="AL22" s="138">
        <f t="shared" si="7"/>
        <v>0</v>
      </c>
    </row>
    <row r="23" spans="1:41" s="20" customFormat="1" ht="23.1" customHeight="1">
      <c r="A23" s="23">
        <v>17</v>
      </c>
      <c r="B23" s="23"/>
      <c r="C23" s="24" t="s">
        <v>462</v>
      </c>
      <c r="D23" s="25" t="s">
        <v>61</v>
      </c>
      <c r="E23" s="41"/>
      <c r="F23" s="42"/>
      <c r="G23" s="42"/>
      <c r="H23" s="42"/>
      <c r="I23" s="143"/>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138">
        <f t="shared" si="5"/>
        <v>0</v>
      </c>
      <c r="AK23" s="138">
        <f t="shared" si="6"/>
        <v>0</v>
      </c>
      <c r="AL23" s="138">
        <f t="shared" si="7"/>
        <v>0</v>
      </c>
    </row>
    <row r="24" spans="1:41" s="20" customFormat="1" ht="23.1" customHeight="1">
      <c r="A24" s="23">
        <v>18</v>
      </c>
      <c r="B24" s="23"/>
      <c r="C24" s="24" t="s">
        <v>161</v>
      </c>
      <c r="D24" s="25" t="s">
        <v>86</v>
      </c>
      <c r="E24" s="41"/>
      <c r="F24" s="42"/>
      <c r="G24" s="42"/>
      <c r="H24" s="42"/>
      <c r="I24" s="143"/>
      <c r="J24" s="42"/>
      <c r="K24" s="42"/>
      <c r="L24" s="42"/>
      <c r="M24" s="42"/>
      <c r="N24" s="42"/>
      <c r="O24" s="42" t="s">
        <v>6</v>
      </c>
      <c r="P24" s="42"/>
      <c r="Q24" s="42"/>
      <c r="R24" s="42"/>
      <c r="S24" s="42"/>
      <c r="T24" s="42"/>
      <c r="U24" s="42"/>
      <c r="V24" s="42"/>
      <c r="W24" s="42"/>
      <c r="X24" s="42"/>
      <c r="Y24" s="42"/>
      <c r="Z24" s="42"/>
      <c r="AA24" s="42"/>
      <c r="AB24" s="42"/>
      <c r="AC24" s="42"/>
      <c r="AD24" s="42"/>
      <c r="AE24" s="42"/>
      <c r="AF24" s="42"/>
      <c r="AG24" s="42"/>
      <c r="AH24" s="42"/>
      <c r="AI24" s="42"/>
      <c r="AJ24" s="138">
        <f t="shared" si="5"/>
        <v>1</v>
      </c>
      <c r="AK24" s="138">
        <f t="shared" si="6"/>
        <v>0</v>
      </c>
      <c r="AL24" s="138">
        <f t="shared" si="7"/>
        <v>0</v>
      </c>
    </row>
    <row r="25" spans="1:41" s="20" customFormat="1" ht="23.1" customHeight="1">
      <c r="A25" s="23">
        <v>19</v>
      </c>
      <c r="B25" s="23"/>
      <c r="C25" s="24" t="s">
        <v>463</v>
      </c>
      <c r="D25" s="25" t="s">
        <v>55</v>
      </c>
      <c r="E25" s="41"/>
      <c r="F25" s="42"/>
      <c r="G25" s="42"/>
      <c r="H25" s="42"/>
      <c r="I25" s="143"/>
      <c r="J25" s="42"/>
      <c r="K25" s="42"/>
      <c r="L25" s="42"/>
      <c r="M25" s="42"/>
      <c r="N25" s="42"/>
      <c r="O25" s="42" t="s">
        <v>6</v>
      </c>
      <c r="P25" s="42" t="s">
        <v>6</v>
      </c>
      <c r="Q25" s="42"/>
      <c r="R25" s="42"/>
      <c r="S25" s="42"/>
      <c r="T25" s="42"/>
      <c r="U25" s="42"/>
      <c r="V25" s="42"/>
      <c r="W25" s="42"/>
      <c r="X25" s="42"/>
      <c r="Y25" s="42"/>
      <c r="Z25" s="42"/>
      <c r="AA25" s="42"/>
      <c r="AB25" s="42"/>
      <c r="AC25" s="42"/>
      <c r="AD25" s="42"/>
      <c r="AE25" s="42"/>
      <c r="AF25" s="42"/>
      <c r="AG25" s="42"/>
      <c r="AH25" s="42"/>
      <c r="AI25" s="42"/>
      <c r="AJ25" s="138">
        <f t="shared" si="5"/>
        <v>2</v>
      </c>
      <c r="AK25" s="138">
        <f t="shared" si="6"/>
        <v>0</v>
      </c>
      <c r="AL25" s="138">
        <f t="shared" si="7"/>
        <v>0</v>
      </c>
    </row>
    <row r="26" spans="1:41" s="20" customFormat="1" ht="23.1" customHeight="1">
      <c r="A26" s="23">
        <v>20</v>
      </c>
      <c r="B26" s="23"/>
      <c r="C26" s="24" t="s">
        <v>464</v>
      </c>
      <c r="D26" s="25" t="s">
        <v>55</v>
      </c>
      <c r="E26" s="41"/>
      <c r="F26" s="42"/>
      <c r="G26" s="42"/>
      <c r="H26" s="42"/>
      <c r="I26" s="143"/>
      <c r="J26" s="42"/>
      <c r="K26" s="42"/>
      <c r="L26" s="42"/>
      <c r="M26" s="42"/>
      <c r="N26" s="42"/>
      <c r="O26" s="42"/>
      <c r="P26" s="42"/>
      <c r="Q26" s="42" t="s">
        <v>6</v>
      </c>
      <c r="R26" s="42"/>
      <c r="S26" s="42"/>
      <c r="T26" s="42"/>
      <c r="U26" s="42"/>
      <c r="V26" s="42"/>
      <c r="W26" s="42"/>
      <c r="X26" s="42"/>
      <c r="Y26" s="42"/>
      <c r="Z26" s="42"/>
      <c r="AA26" s="42"/>
      <c r="AB26" s="42"/>
      <c r="AC26" s="42"/>
      <c r="AD26" s="42"/>
      <c r="AE26" s="42"/>
      <c r="AF26" s="42"/>
      <c r="AG26" s="42"/>
      <c r="AH26" s="42"/>
      <c r="AI26" s="42"/>
      <c r="AJ26" s="138">
        <f t="shared" si="5"/>
        <v>1</v>
      </c>
      <c r="AK26" s="138">
        <f t="shared" si="6"/>
        <v>0</v>
      </c>
      <c r="AL26" s="138">
        <f t="shared" si="7"/>
        <v>0</v>
      </c>
    </row>
    <row r="27" spans="1:41" s="20" customFormat="1" ht="23.1" customHeight="1">
      <c r="A27" s="23">
        <v>21</v>
      </c>
      <c r="B27" s="23"/>
      <c r="C27" s="24"/>
      <c r="D27" s="25"/>
      <c r="E27" s="41"/>
      <c r="F27" s="42"/>
      <c r="G27" s="42"/>
      <c r="H27" s="42"/>
      <c r="I27" s="143"/>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138">
        <f t="shared" si="5"/>
        <v>0</v>
      </c>
      <c r="AK27" s="138">
        <f t="shared" si="6"/>
        <v>0</v>
      </c>
      <c r="AL27" s="138">
        <f t="shared" si="7"/>
        <v>0</v>
      </c>
    </row>
    <row r="28" spans="1:41" s="20" customFormat="1" ht="23.1" customHeight="1">
      <c r="A28" s="23">
        <v>22</v>
      </c>
      <c r="B28" s="23"/>
      <c r="C28" s="24"/>
      <c r="D28" s="25"/>
      <c r="E28" s="41"/>
      <c r="F28" s="42"/>
      <c r="G28" s="42"/>
      <c r="H28" s="42"/>
      <c r="I28" s="143"/>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138">
        <f t="shared" si="5"/>
        <v>0</v>
      </c>
      <c r="AK28" s="138">
        <f t="shared" si="6"/>
        <v>0</v>
      </c>
      <c r="AL28" s="138">
        <f t="shared" si="7"/>
        <v>0</v>
      </c>
    </row>
    <row r="29" spans="1:41" s="15" customFormat="1" ht="21" customHeight="1">
      <c r="A29" s="305" t="s">
        <v>10</v>
      </c>
      <c r="B29" s="305"/>
      <c r="C29" s="305"/>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116">
        <f>SUM(AJ7:AJ28)</f>
        <v>17</v>
      </c>
      <c r="AK29" s="87">
        <f>SUM(AK7:AK28)</f>
        <v>0</v>
      </c>
      <c r="AL29" s="87">
        <f>SUM(AL7:AL28)</f>
        <v>0</v>
      </c>
      <c r="AM29" s="14"/>
      <c r="AN29" s="14"/>
      <c r="AO29" s="14"/>
    </row>
    <row r="30" spans="1:41" s="15" customFormat="1" ht="21" customHeight="1">
      <c r="A30" s="290" t="s">
        <v>255</v>
      </c>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2"/>
      <c r="AM30" s="114"/>
      <c r="AN30" s="114"/>
    </row>
    <row r="31" spans="1:41">
      <c r="C31" s="289"/>
      <c r="D31" s="289"/>
      <c r="H31" s="19"/>
      <c r="I31" s="146"/>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row>
    <row r="32" spans="1:41">
      <c r="C32" s="289"/>
      <c r="D32" s="289"/>
      <c r="E32" s="289"/>
      <c r="F32" s="289"/>
      <c r="G32" s="289"/>
      <c r="H32" s="19"/>
      <c r="I32" s="146"/>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row>
    <row r="33" spans="3:38">
      <c r="C33" s="289"/>
      <c r="D33" s="289"/>
      <c r="E33" s="289"/>
      <c r="H33" s="19"/>
      <c r="I33" s="146"/>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row>
    <row r="34" spans="3:38">
      <c r="C34" s="289"/>
      <c r="D34" s="289"/>
      <c r="H34" s="19"/>
      <c r="I34" s="146"/>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row>
  </sheetData>
  <mergeCells count="21">
    <mergeCell ref="AJ5:AJ6"/>
    <mergeCell ref="AK5:AK6"/>
    <mergeCell ref="A30:AL30"/>
    <mergeCell ref="AL5:AL6"/>
    <mergeCell ref="A1:P1"/>
    <mergeCell ref="Q1:AL1"/>
    <mergeCell ref="A2:P2"/>
    <mergeCell ref="Q2:AL2"/>
    <mergeCell ref="A3:AL3"/>
    <mergeCell ref="I4:L4"/>
    <mergeCell ref="M4:N4"/>
    <mergeCell ref="O4:Q4"/>
    <mergeCell ref="R4:T4"/>
    <mergeCell ref="A5:A6"/>
    <mergeCell ref="B5:B6"/>
    <mergeCell ref="C5:D6"/>
    <mergeCell ref="C34:D34"/>
    <mergeCell ref="C31:D31"/>
    <mergeCell ref="C32:G32"/>
    <mergeCell ref="A29:AI29"/>
    <mergeCell ref="C33:E33"/>
  </mergeCells>
  <conditionalFormatting sqref="E6:AI28">
    <cfRule type="expression" dxfId="150" priority="3">
      <formula>IF(E$6="CN",1,0)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5" id="{8BF883EB-BC86-41AD-9B61-E742E65FDCC0}">
            <xm:f>IF(BHST21.1!E$6="CN",1,0)</xm:f>
            <x14:dxf>
              <fill>
                <patternFill>
                  <bgColor theme="8" tint="0.59996337778862885"/>
                </patternFill>
              </fill>
            </x14:dxf>
          </x14:cfRule>
          <xm:sqref>E6:AI6</xm:sqref>
        </x14:conditionalFormatting>
        <x14:conditionalFormatting xmlns:xm="http://schemas.microsoft.com/office/excel/2006/main">
          <x14:cfRule type="expression" priority="4" id="{4A29C637-471F-4985-9BE6-14D3B6D607D1}">
            <xm:f>IF(BHST21.1!E$6="CN",1,0)</xm:f>
            <x14:dxf>
              <fill>
                <patternFill>
                  <bgColor theme="8" tint="0.79998168889431442"/>
                </patternFill>
              </fill>
            </x14:dxf>
          </x14:cfRule>
          <xm:sqref>E6:AI6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topLeftCell="A22" zoomScaleNormal="100" workbookViewId="0">
      <selection activeCell="B20" sqref="B20"/>
    </sheetView>
  </sheetViews>
  <sheetFormatPr defaultColWidth="9.33203125" defaultRowHeight="18"/>
  <cols>
    <col min="1" max="1" width="6.6640625" style="14" customWidth="1"/>
    <col min="2" max="2" width="18" style="14" customWidth="1"/>
    <col min="3" max="3" width="23.6640625" style="14" customWidth="1"/>
    <col min="4" max="4" width="9.33203125" style="14" customWidth="1"/>
    <col min="5" max="35" width="4" style="14" customWidth="1"/>
    <col min="36" max="38" width="6.83203125" style="14" customWidth="1"/>
    <col min="39" max="39" width="10.83203125" style="14" customWidth="1"/>
    <col min="40" max="40" width="12.1640625" style="14" customWidth="1"/>
    <col min="41" max="41" width="10.83203125" style="14" customWidth="1"/>
    <col min="42" max="16384" width="9.33203125" style="14"/>
  </cols>
  <sheetData>
    <row r="1" spans="1:41" ht="21" customHeight="1">
      <c r="A1" s="293" t="s">
        <v>0</v>
      </c>
      <c r="B1" s="293"/>
      <c r="C1" s="293"/>
      <c r="D1" s="293"/>
      <c r="E1" s="293"/>
      <c r="F1" s="293"/>
      <c r="G1" s="293"/>
      <c r="H1" s="293"/>
      <c r="I1" s="293"/>
      <c r="J1" s="293"/>
      <c r="K1" s="293"/>
      <c r="L1" s="293"/>
      <c r="M1" s="293"/>
      <c r="N1" s="293"/>
      <c r="O1" s="293"/>
      <c r="P1" s="293"/>
      <c r="Q1" s="294" t="s">
        <v>1</v>
      </c>
      <c r="R1" s="294"/>
      <c r="S1" s="294"/>
      <c r="T1" s="294"/>
      <c r="U1" s="294"/>
      <c r="V1" s="294"/>
      <c r="W1" s="294"/>
      <c r="X1" s="294"/>
      <c r="Y1" s="294"/>
      <c r="Z1" s="294"/>
      <c r="AA1" s="294"/>
      <c r="AB1" s="294"/>
      <c r="AC1" s="294"/>
      <c r="AD1" s="294"/>
      <c r="AE1" s="294"/>
      <c r="AF1" s="294"/>
      <c r="AG1" s="294"/>
      <c r="AH1" s="294"/>
      <c r="AI1" s="294"/>
      <c r="AJ1" s="294"/>
      <c r="AK1" s="294"/>
      <c r="AL1" s="294"/>
    </row>
    <row r="2" spans="1:41" ht="21" customHeight="1">
      <c r="A2" s="294" t="s">
        <v>131</v>
      </c>
      <c r="B2" s="294"/>
      <c r="C2" s="294"/>
      <c r="D2" s="294"/>
      <c r="E2" s="294"/>
      <c r="F2" s="294"/>
      <c r="G2" s="294"/>
      <c r="H2" s="294"/>
      <c r="I2" s="294"/>
      <c r="J2" s="294"/>
      <c r="K2" s="294"/>
      <c r="L2" s="294"/>
      <c r="M2" s="294"/>
      <c r="N2" s="294"/>
      <c r="O2" s="294"/>
      <c r="P2" s="294"/>
      <c r="Q2" s="294" t="s">
        <v>2</v>
      </c>
      <c r="R2" s="294"/>
      <c r="S2" s="294"/>
      <c r="T2" s="294"/>
      <c r="U2" s="294"/>
      <c r="V2" s="294"/>
      <c r="W2" s="294"/>
      <c r="X2" s="294"/>
      <c r="Y2" s="294"/>
      <c r="Z2" s="294"/>
      <c r="AA2" s="294"/>
      <c r="AB2" s="294"/>
      <c r="AC2" s="294"/>
      <c r="AD2" s="294"/>
      <c r="AE2" s="294"/>
      <c r="AF2" s="294"/>
      <c r="AG2" s="294"/>
      <c r="AH2" s="294"/>
      <c r="AI2" s="294"/>
      <c r="AJ2" s="294"/>
      <c r="AK2" s="294"/>
      <c r="AL2" s="294"/>
    </row>
    <row r="3" spans="1:41" ht="35.25" customHeight="1">
      <c r="A3" s="295" t="s">
        <v>696</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row>
    <row r="4" spans="1:41" ht="31.5" customHeight="1">
      <c r="B4" s="106"/>
      <c r="C4" s="106"/>
      <c r="D4" s="106"/>
      <c r="E4" s="106" t="s">
        <v>171</v>
      </c>
      <c r="F4" s="106" t="s">
        <v>171</v>
      </c>
      <c r="G4" s="106"/>
      <c r="H4" s="106"/>
      <c r="I4" s="296" t="s">
        <v>251</v>
      </c>
      <c r="J4" s="296"/>
      <c r="K4" s="296"/>
      <c r="L4" s="296"/>
      <c r="M4" s="296">
        <v>10</v>
      </c>
      <c r="N4" s="296"/>
      <c r="O4" s="296" t="s">
        <v>252</v>
      </c>
      <c r="P4" s="296"/>
      <c r="Q4" s="296"/>
      <c r="R4" s="296">
        <v>2021</v>
      </c>
      <c r="S4" s="296"/>
      <c r="T4" s="296"/>
      <c r="U4" s="106"/>
      <c r="V4" s="106"/>
      <c r="W4" s="106"/>
      <c r="X4" s="106"/>
      <c r="Y4" s="106"/>
      <c r="Z4" s="106"/>
      <c r="AA4" s="106"/>
      <c r="AB4" s="106"/>
      <c r="AC4" s="106"/>
      <c r="AD4" s="106"/>
      <c r="AE4" s="106"/>
      <c r="AF4" s="106"/>
      <c r="AG4" s="106"/>
      <c r="AH4" s="106"/>
      <c r="AI4" s="106"/>
      <c r="AJ4" s="106"/>
      <c r="AK4" s="106"/>
      <c r="AL4" s="106"/>
    </row>
    <row r="5" spans="1:41" s="15" customFormat="1" ht="21" customHeight="1">
      <c r="A5" s="308" t="s">
        <v>3</v>
      </c>
      <c r="B5" s="308" t="s">
        <v>4</v>
      </c>
      <c r="C5" s="310" t="s">
        <v>5</v>
      </c>
      <c r="D5" s="311"/>
      <c r="E5" s="107">
        <f>DATE(R4,M4,1)</f>
        <v>44470</v>
      </c>
      <c r="F5" s="107">
        <f>E5+1</f>
        <v>44471</v>
      </c>
      <c r="G5" s="107">
        <f t="shared" ref="G5:AI5" si="0">F5+1</f>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06" t="s">
        <v>6</v>
      </c>
      <c r="AK5" s="306" t="s">
        <v>7</v>
      </c>
      <c r="AL5" s="306" t="s">
        <v>8</v>
      </c>
    </row>
    <row r="6" spans="1:41" s="15" customFormat="1" ht="21" customHeight="1">
      <c r="A6" s="309"/>
      <c r="B6" s="309"/>
      <c r="C6" s="312"/>
      <c r="D6" s="313"/>
      <c r="E6" s="108">
        <f>IF(WEEKDAY(E5)=1,"CN",WEEKDAY(E5))</f>
        <v>6</v>
      </c>
      <c r="F6" s="108">
        <f t="shared" ref="F6:AI6" si="1">IF(WEEKDAY(F5)=1,"CN",WEEKDAY(F5))</f>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07"/>
      <c r="AK6" s="307"/>
      <c r="AL6" s="307"/>
    </row>
    <row r="7" spans="1:41" s="15" customFormat="1" ht="21" customHeight="1">
      <c r="A7" s="188">
        <v>1</v>
      </c>
      <c r="B7" s="23"/>
      <c r="C7" s="24" t="s">
        <v>29</v>
      </c>
      <c r="D7" s="25" t="s">
        <v>166</v>
      </c>
      <c r="E7" s="147"/>
      <c r="F7" s="42"/>
      <c r="G7" s="42"/>
      <c r="H7" s="42"/>
      <c r="I7" s="42"/>
      <c r="J7" s="42"/>
      <c r="K7" s="42"/>
      <c r="L7" s="42"/>
      <c r="M7" s="42"/>
      <c r="N7" s="42"/>
      <c r="O7" s="43" t="s">
        <v>6</v>
      </c>
      <c r="P7" s="42"/>
      <c r="Q7" s="42"/>
      <c r="R7" s="43"/>
      <c r="S7" s="42"/>
      <c r="T7" s="42"/>
      <c r="U7" s="42"/>
      <c r="V7" s="42"/>
      <c r="W7" s="42"/>
      <c r="X7" s="42"/>
      <c r="Y7" s="42"/>
      <c r="Z7" s="42"/>
      <c r="AA7" s="42"/>
      <c r="AB7" s="42"/>
      <c r="AC7" s="42"/>
      <c r="AD7" s="42"/>
      <c r="AE7" s="42"/>
      <c r="AF7" s="42"/>
      <c r="AG7" s="42"/>
      <c r="AH7" s="42"/>
      <c r="AI7" s="42"/>
      <c r="AJ7" s="11">
        <f t="shared" ref="AJ7:AJ29" si="2">COUNTIF(E7:AI7,"K")+2*COUNTIF(E7:AI7,"2K")+COUNTIF(E7:AI7,"TK")+COUNTIF(E7:AI7,"KT")+COUNTIF(E7:AI7,"PK")+COUNTIF(E7:AI7,"KP")+2*COUNTIF(E7:AI7,"K2")</f>
        <v>1</v>
      </c>
      <c r="AK7" s="202">
        <f t="shared" ref="AK7:AK29" si="3">COUNTIF(F7:AJ7,"P")+2*COUNTIF(F7:AJ7,"2P")+COUNTIF(F7:AJ7,"TP")+COUNTIF(F7:AJ7,"PT")+COUNTIF(F7:AJ7,"PK")+COUNTIF(F7:AJ7,"KP")+2*COUNTIF(F7:AJ7,"P2")</f>
        <v>0</v>
      </c>
      <c r="AL7" s="202">
        <f t="shared" ref="AL7:AL29" si="4">COUNTIF(E7:AI7,"T")+2*COUNTIF(E7:AI7,"2T")+2*COUNTIF(E7:AI7,"T2")+COUNTIF(E7:AI7,"PT")+COUNTIF(E7:AI7,"TP")+COUNTIF(E7:AI7,"TK")+COUNTIF(E7:AI7,"KT")</f>
        <v>0</v>
      </c>
      <c r="AM7" s="203"/>
      <c r="AN7" s="17"/>
      <c r="AO7" s="198"/>
    </row>
    <row r="8" spans="1:41" s="15" customFormat="1" ht="21" customHeight="1">
      <c r="A8" s="188">
        <v>2</v>
      </c>
      <c r="B8" s="23"/>
      <c r="C8" s="24" t="s">
        <v>98</v>
      </c>
      <c r="D8" s="25" t="s">
        <v>55</v>
      </c>
      <c r="E8" s="147"/>
      <c r="F8" s="42"/>
      <c r="G8" s="42"/>
      <c r="H8" s="42"/>
      <c r="I8" s="42"/>
      <c r="J8" s="42"/>
      <c r="K8" s="42"/>
      <c r="L8" s="42"/>
      <c r="M8" s="42"/>
      <c r="N8" s="42"/>
      <c r="O8" s="43"/>
      <c r="P8" s="42"/>
      <c r="Q8" s="42"/>
      <c r="R8" s="43"/>
      <c r="S8" s="42"/>
      <c r="T8" s="42"/>
      <c r="U8" s="42"/>
      <c r="V8" s="42"/>
      <c r="W8" s="42"/>
      <c r="X8" s="42"/>
      <c r="Y8" s="42"/>
      <c r="Z8" s="42"/>
      <c r="AA8" s="42"/>
      <c r="AB8" s="42"/>
      <c r="AC8" s="42"/>
      <c r="AD8" s="42"/>
      <c r="AE8" s="42"/>
      <c r="AF8" s="42"/>
      <c r="AG8" s="42"/>
      <c r="AH8" s="42"/>
      <c r="AI8" s="42"/>
      <c r="AJ8" s="11">
        <f t="shared" si="2"/>
        <v>0</v>
      </c>
      <c r="AK8" s="202">
        <f t="shared" si="3"/>
        <v>0</v>
      </c>
      <c r="AL8" s="202">
        <f t="shared" si="4"/>
        <v>0</v>
      </c>
      <c r="AM8" s="203"/>
      <c r="AN8" s="17"/>
      <c r="AO8" s="198"/>
    </row>
    <row r="9" spans="1:41" s="15" customFormat="1" ht="21" customHeight="1">
      <c r="A9" s="188">
        <v>3</v>
      </c>
      <c r="B9" s="23"/>
      <c r="C9" s="24" t="s">
        <v>180</v>
      </c>
      <c r="D9" s="25" t="s">
        <v>654</v>
      </c>
      <c r="E9" s="147"/>
      <c r="F9" s="42"/>
      <c r="G9" s="42"/>
      <c r="H9" s="42"/>
      <c r="I9" s="42"/>
      <c r="J9" s="42"/>
      <c r="K9" s="42"/>
      <c r="L9" s="42"/>
      <c r="M9" s="42"/>
      <c r="N9" s="42"/>
      <c r="O9" s="43"/>
      <c r="P9" s="42"/>
      <c r="Q9" s="42"/>
      <c r="R9" s="43"/>
      <c r="S9" s="42"/>
      <c r="T9" s="42"/>
      <c r="U9" s="42"/>
      <c r="V9" s="42"/>
      <c r="W9" s="42"/>
      <c r="X9" s="42"/>
      <c r="Y9" s="42"/>
      <c r="Z9" s="42"/>
      <c r="AA9" s="42"/>
      <c r="AB9" s="42"/>
      <c r="AC9" s="42"/>
      <c r="AD9" s="42"/>
      <c r="AE9" s="42"/>
      <c r="AF9" s="42"/>
      <c r="AG9" s="42"/>
      <c r="AH9" s="42"/>
      <c r="AI9" s="42"/>
      <c r="AJ9" s="11">
        <f t="shared" si="2"/>
        <v>0</v>
      </c>
      <c r="AK9" s="202">
        <f t="shared" si="3"/>
        <v>0</v>
      </c>
      <c r="AL9" s="202">
        <f t="shared" si="4"/>
        <v>0</v>
      </c>
      <c r="AM9" s="203"/>
      <c r="AN9" s="17"/>
      <c r="AO9" s="198"/>
    </row>
    <row r="10" spans="1:41" s="15" customFormat="1" ht="21" customHeight="1">
      <c r="A10" s="188">
        <v>4</v>
      </c>
      <c r="B10" s="23"/>
      <c r="C10" s="24" t="s">
        <v>680</v>
      </c>
      <c r="D10" s="25" t="s">
        <v>95</v>
      </c>
      <c r="E10" s="147"/>
      <c r="F10" s="42"/>
      <c r="G10" s="42"/>
      <c r="H10" s="42"/>
      <c r="I10" s="42"/>
      <c r="J10" s="42"/>
      <c r="K10" s="42"/>
      <c r="L10" s="42"/>
      <c r="M10" s="42"/>
      <c r="N10" s="42"/>
      <c r="O10" s="43" t="s">
        <v>8</v>
      </c>
      <c r="P10" s="42"/>
      <c r="Q10" s="42"/>
      <c r="R10" s="43"/>
      <c r="S10" s="42"/>
      <c r="T10" s="42"/>
      <c r="U10" s="42"/>
      <c r="V10" s="42"/>
      <c r="W10" s="42"/>
      <c r="X10" s="42"/>
      <c r="Y10" s="42"/>
      <c r="Z10" s="42"/>
      <c r="AA10" s="42"/>
      <c r="AB10" s="42"/>
      <c r="AC10" s="42"/>
      <c r="AD10" s="42"/>
      <c r="AE10" s="42"/>
      <c r="AF10" s="42"/>
      <c r="AG10" s="42"/>
      <c r="AH10" s="42"/>
      <c r="AI10" s="42"/>
      <c r="AJ10" s="11">
        <f t="shared" si="2"/>
        <v>0</v>
      </c>
      <c r="AK10" s="202">
        <f t="shared" si="3"/>
        <v>0</v>
      </c>
      <c r="AL10" s="202">
        <f t="shared" si="4"/>
        <v>1</v>
      </c>
      <c r="AM10" s="203"/>
      <c r="AN10" s="17"/>
      <c r="AO10" s="198"/>
    </row>
    <row r="11" spans="1:41" s="15" customFormat="1" ht="21" customHeight="1">
      <c r="A11" s="188">
        <v>5</v>
      </c>
      <c r="B11" s="23"/>
      <c r="C11" s="24" t="s">
        <v>681</v>
      </c>
      <c r="D11" s="25" t="s">
        <v>88</v>
      </c>
      <c r="E11" s="147"/>
      <c r="F11" s="42"/>
      <c r="G11" s="42"/>
      <c r="H11" s="42"/>
      <c r="I11" s="42"/>
      <c r="J11" s="42"/>
      <c r="K11" s="42"/>
      <c r="L11" s="42"/>
      <c r="M11" s="42"/>
      <c r="N11" s="42"/>
      <c r="O11" s="43"/>
      <c r="P11" s="42"/>
      <c r="Q11" s="42"/>
      <c r="R11" s="43"/>
      <c r="S11" s="42"/>
      <c r="T11" s="42"/>
      <c r="U11" s="42"/>
      <c r="V11" s="42"/>
      <c r="W11" s="42"/>
      <c r="X11" s="42"/>
      <c r="Y11" s="42"/>
      <c r="Z11" s="42"/>
      <c r="AA11" s="42"/>
      <c r="AB11" s="42"/>
      <c r="AC11" s="42"/>
      <c r="AD11" s="42"/>
      <c r="AE11" s="42"/>
      <c r="AF11" s="42"/>
      <c r="AG11" s="42"/>
      <c r="AH11" s="42"/>
      <c r="AI11" s="42"/>
      <c r="AJ11" s="11">
        <f t="shared" si="2"/>
        <v>0</v>
      </c>
      <c r="AK11" s="202">
        <f t="shared" si="3"/>
        <v>0</v>
      </c>
      <c r="AL11" s="202">
        <f t="shared" si="4"/>
        <v>0</v>
      </c>
      <c r="AM11" s="203"/>
      <c r="AN11" s="17"/>
      <c r="AO11" s="198"/>
    </row>
    <row r="12" spans="1:41" s="15" customFormat="1" ht="21" customHeight="1">
      <c r="A12" s="188">
        <v>6</v>
      </c>
      <c r="B12" s="23"/>
      <c r="C12" s="24" t="s">
        <v>685</v>
      </c>
      <c r="D12" s="25" t="s">
        <v>88</v>
      </c>
      <c r="E12" s="147"/>
      <c r="F12" s="42"/>
      <c r="G12" s="42"/>
      <c r="H12" s="42"/>
      <c r="I12" s="42"/>
      <c r="J12" s="42"/>
      <c r="K12" s="42"/>
      <c r="L12" s="42"/>
      <c r="M12" s="42"/>
      <c r="N12" s="42"/>
      <c r="O12" s="43"/>
      <c r="P12" s="42"/>
      <c r="Q12" s="42"/>
      <c r="R12" s="43"/>
      <c r="S12" s="42"/>
      <c r="T12" s="42"/>
      <c r="U12" s="42"/>
      <c r="V12" s="42"/>
      <c r="W12" s="42"/>
      <c r="X12" s="42"/>
      <c r="Y12" s="42"/>
      <c r="Z12" s="42"/>
      <c r="AA12" s="42"/>
      <c r="AB12" s="42"/>
      <c r="AC12" s="42"/>
      <c r="AD12" s="42"/>
      <c r="AE12" s="42"/>
      <c r="AF12" s="42"/>
      <c r="AG12" s="42"/>
      <c r="AH12" s="42"/>
      <c r="AI12" s="42"/>
      <c r="AJ12" s="11">
        <f t="shared" si="2"/>
        <v>0</v>
      </c>
      <c r="AK12" s="202">
        <f t="shared" si="3"/>
        <v>0</v>
      </c>
      <c r="AL12" s="202">
        <f t="shared" si="4"/>
        <v>0</v>
      </c>
      <c r="AM12" s="203"/>
      <c r="AN12" s="17"/>
      <c r="AO12" s="198"/>
    </row>
    <row r="13" spans="1:41" s="15" customFormat="1" ht="21" customHeight="1">
      <c r="A13" s="188">
        <v>7</v>
      </c>
      <c r="B13" s="23"/>
      <c r="C13" s="24" t="s">
        <v>682</v>
      </c>
      <c r="D13" s="25" t="s">
        <v>26</v>
      </c>
      <c r="E13" s="147"/>
      <c r="F13" s="42"/>
      <c r="G13" s="42"/>
      <c r="H13" s="42"/>
      <c r="I13" s="42"/>
      <c r="J13" s="42"/>
      <c r="K13" s="42"/>
      <c r="L13" s="42"/>
      <c r="M13" s="42"/>
      <c r="N13" s="42"/>
      <c r="O13" s="43"/>
      <c r="P13" s="42"/>
      <c r="Q13" s="42"/>
      <c r="R13" s="43"/>
      <c r="S13" s="42"/>
      <c r="T13" s="42"/>
      <c r="U13" s="42"/>
      <c r="V13" s="42"/>
      <c r="W13" s="42"/>
      <c r="X13" s="42"/>
      <c r="Y13" s="42"/>
      <c r="Z13" s="42"/>
      <c r="AA13" s="42"/>
      <c r="AB13" s="42"/>
      <c r="AC13" s="42"/>
      <c r="AD13" s="42"/>
      <c r="AE13" s="42"/>
      <c r="AF13" s="42"/>
      <c r="AG13" s="42"/>
      <c r="AH13" s="42"/>
      <c r="AI13" s="42"/>
      <c r="AJ13" s="11">
        <f t="shared" si="2"/>
        <v>0</v>
      </c>
      <c r="AK13" s="202">
        <f t="shared" si="3"/>
        <v>0</v>
      </c>
      <c r="AL13" s="202">
        <f t="shared" si="4"/>
        <v>0</v>
      </c>
      <c r="AM13" s="203"/>
      <c r="AN13" s="17"/>
      <c r="AO13" s="198"/>
    </row>
    <row r="14" spans="1:41" s="15" customFormat="1" ht="21" customHeight="1">
      <c r="A14" s="188">
        <v>8</v>
      </c>
      <c r="B14" s="23"/>
      <c r="C14" s="24" t="s">
        <v>687</v>
      </c>
      <c r="D14" s="25" t="s">
        <v>100</v>
      </c>
      <c r="E14" s="147"/>
      <c r="F14" s="42"/>
      <c r="G14" s="42"/>
      <c r="H14" s="42"/>
      <c r="I14" s="42"/>
      <c r="J14" s="42"/>
      <c r="K14" s="42"/>
      <c r="L14" s="42"/>
      <c r="M14" s="42"/>
      <c r="N14" s="42"/>
      <c r="O14" s="43" t="s">
        <v>6</v>
      </c>
      <c r="P14" s="42"/>
      <c r="Q14" s="42"/>
      <c r="R14" s="43"/>
      <c r="S14" s="42"/>
      <c r="T14" s="42"/>
      <c r="U14" s="42"/>
      <c r="V14" s="42"/>
      <c r="W14" s="42"/>
      <c r="X14" s="42"/>
      <c r="Y14" s="42"/>
      <c r="Z14" s="42"/>
      <c r="AA14" s="42"/>
      <c r="AB14" s="42"/>
      <c r="AC14" s="42"/>
      <c r="AD14" s="42"/>
      <c r="AE14" s="42"/>
      <c r="AF14" s="42"/>
      <c r="AG14" s="42"/>
      <c r="AH14" s="42"/>
      <c r="AI14" s="42"/>
      <c r="AJ14" s="11">
        <f t="shared" si="2"/>
        <v>1</v>
      </c>
      <c r="AK14" s="202">
        <f t="shared" si="3"/>
        <v>0</v>
      </c>
      <c r="AL14" s="202">
        <f t="shared" si="4"/>
        <v>0</v>
      </c>
      <c r="AM14" s="203"/>
      <c r="AN14" s="17"/>
      <c r="AO14" s="198"/>
    </row>
    <row r="15" spans="1:41" s="15" customFormat="1" ht="21" customHeight="1">
      <c r="A15" s="188">
        <v>9</v>
      </c>
      <c r="B15" s="23"/>
      <c r="C15" s="24" t="s">
        <v>684</v>
      </c>
      <c r="D15" s="25" t="s">
        <v>142</v>
      </c>
      <c r="E15" s="147"/>
      <c r="F15" s="42"/>
      <c r="G15" s="42"/>
      <c r="H15" s="42"/>
      <c r="I15" s="42"/>
      <c r="J15" s="42"/>
      <c r="K15" s="42"/>
      <c r="L15" s="42"/>
      <c r="M15" s="42"/>
      <c r="N15" s="42"/>
      <c r="O15" s="43"/>
      <c r="P15" s="42"/>
      <c r="Q15" s="42"/>
      <c r="R15" s="43"/>
      <c r="S15" s="42"/>
      <c r="T15" s="42"/>
      <c r="U15" s="42"/>
      <c r="V15" s="42"/>
      <c r="W15" s="42"/>
      <c r="X15" s="42"/>
      <c r="Y15" s="42"/>
      <c r="Z15" s="42"/>
      <c r="AA15" s="42"/>
      <c r="AB15" s="42"/>
      <c r="AC15" s="42"/>
      <c r="AD15" s="42"/>
      <c r="AE15" s="42"/>
      <c r="AF15" s="42"/>
      <c r="AG15" s="42"/>
      <c r="AH15" s="42"/>
      <c r="AI15" s="42"/>
      <c r="AJ15" s="11">
        <f t="shared" si="2"/>
        <v>0</v>
      </c>
      <c r="AK15" s="202">
        <f t="shared" si="3"/>
        <v>0</v>
      </c>
      <c r="AL15" s="202">
        <f t="shared" si="4"/>
        <v>0</v>
      </c>
      <c r="AM15" s="203"/>
      <c r="AN15" s="17"/>
      <c r="AO15" s="198"/>
    </row>
    <row r="16" spans="1:41" s="15" customFormat="1" ht="21" customHeight="1">
      <c r="A16" s="188">
        <v>10</v>
      </c>
      <c r="B16" s="23"/>
      <c r="C16" s="24" t="s">
        <v>688</v>
      </c>
      <c r="D16" s="25" t="s">
        <v>143</v>
      </c>
      <c r="E16" s="147"/>
      <c r="F16" s="42"/>
      <c r="G16" s="42"/>
      <c r="H16" s="42"/>
      <c r="I16" s="42"/>
      <c r="J16" s="42"/>
      <c r="K16" s="42"/>
      <c r="L16" s="42"/>
      <c r="M16" s="42"/>
      <c r="N16" s="42"/>
      <c r="O16" s="43" t="s">
        <v>6</v>
      </c>
      <c r="P16" s="42"/>
      <c r="Q16" s="42"/>
      <c r="R16" s="43"/>
      <c r="S16" s="42"/>
      <c r="T16" s="42"/>
      <c r="U16" s="42"/>
      <c r="V16" s="42"/>
      <c r="W16" s="42"/>
      <c r="X16" s="42"/>
      <c r="Y16" s="42"/>
      <c r="Z16" s="42"/>
      <c r="AA16" s="42"/>
      <c r="AB16" s="42"/>
      <c r="AC16" s="42"/>
      <c r="AD16" s="42"/>
      <c r="AE16" s="42"/>
      <c r="AF16" s="42"/>
      <c r="AG16" s="42"/>
      <c r="AH16" s="42"/>
      <c r="AI16" s="42"/>
      <c r="AJ16" s="11">
        <f t="shared" si="2"/>
        <v>1</v>
      </c>
      <c r="AK16" s="202">
        <f t="shared" si="3"/>
        <v>0</v>
      </c>
      <c r="AL16" s="202">
        <f t="shared" si="4"/>
        <v>0</v>
      </c>
      <c r="AM16" s="203"/>
      <c r="AN16" s="17"/>
      <c r="AO16" s="198"/>
    </row>
    <row r="17" spans="1:41" s="15" customFormat="1" ht="21" customHeight="1">
      <c r="A17" s="188">
        <v>11</v>
      </c>
      <c r="B17" s="23"/>
      <c r="C17" s="24" t="s">
        <v>683</v>
      </c>
      <c r="D17" s="25" t="s">
        <v>134</v>
      </c>
      <c r="E17" s="147"/>
      <c r="F17" s="42"/>
      <c r="G17" s="42"/>
      <c r="H17" s="42"/>
      <c r="I17" s="42"/>
      <c r="J17" s="42"/>
      <c r="K17" s="42"/>
      <c r="L17" s="42"/>
      <c r="M17" s="42"/>
      <c r="N17" s="42"/>
      <c r="O17" s="43"/>
      <c r="P17" s="42"/>
      <c r="Q17" s="42"/>
      <c r="R17" s="43"/>
      <c r="S17" s="42"/>
      <c r="T17" s="42"/>
      <c r="U17" s="42"/>
      <c r="V17" s="42"/>
      <c r="W17" s="42"/>
      <c r="X17" s="42"/>
      <c r="Y17" s="42"/>
      <c r="Z17" s="42"/>
      <c r="AA17" s="42"/>
      <c r="AB17" s="42"/>
      <c r="AC17" s="42"/>
      <c r="AD17" s="42"/>
      <c r="AE17" s="42"/>
      <c r="AF17" s="42"/>
      <c r="AG17" s="42"/>
      <c r="AH17" s="42"/>
      <c r="AI17" s="42"/>
      <c r="AJ17" s="11">
        <f t="shared" si="2"/>
        <v>0</v>
      </c>
      <c r="AK17" s="202">
        <f t="shared" si="3"/>
        <v>0</v>
      </c>
      <c r="AL17" s="202">
        <f t="shared" si="4"/>
        <v>0</v>
      </c>
      <c r="AM17" s="203"/>
      <c r="AN17" s="17"/>
      <c r="AO17" s="198"/>
    </row>
    <row r="18" spans="1:41" s="15" customFormat="1" ht="21" customHeight="1">
      <c r="A18" s="188">
        <v>12</v>
      </c>
      <c r="B18" s="23"/>
      <c r="C18" s="24" t="s">
        <v>689</v>
      </c>
      <c r="D18" s="25" t="s">
        <v>320</v>
      </c>
      <c r="E18" s="147"/>
      <c r="F18" s="42"/>
      <c r="G18" s="42"/>
      <c r="H18" s="42"/>
      <c r="I18" s="42"/>
      <c r="J18" s="42"/>
      <c r="K18" s="42"/>
      <c r="L18" s="42"/>
      <c r="M18" s="42"/>
      <c r="N18" s="42"/>
      <c r="O18" s="43"/>
      <c r="P18" s="42"/>
      <c r="Q18" s="42"/>
      <c r="R18" s="43"/>
      <c r="S18" s="42"/>
      <c r="T18" s="42"/>
      <c r="U18" s="42"/>
      <c r="V18" s="42"/>
      <c r="W18" s="42"/>
      <c r="X18" s="42"/>
      <c r="Y18" s="42"/>
      <c r="Z18" s="42"/>
      <c r="AA18" s="42"/>
      <c r="AB18" s="42"/>
      <c r="AC18" s="42"/>
      <c r="AD18" s="42"/>
      <c r="AE18" s="42"/>
      <c r="AF18" s="42"/>
      <c r="AG18" s="42"/>
      <c r="AH18" s="42"/>
      <c r="AI18" s="42"/>
      <c r="AJ18" s="11">
        <f t="shared" si="2"/>
        <v>0</v>
      </c>
      <c r="AK18" s="202">
        <f t="shared" si="3"/>
        <v>0</v>
      </c>
      <c r="AL18" s="202">
        <f t="shared" si="4"/>
        <v>0</v>
      </c>
      <c r="AM18" s="203"/>
      <c r="AN18" s="17"/>
      <c r="AO18" s="198"/>
    </row>
    <row r="19" spans="1:41" s="15" customFormat="1" ht="21" customHeight="1">
      <c r="A19" s="188">
        <v>13</v>
      </c>
      <c r="B19" s="23"/>
      <c r="C19" s="24" t="s">
        <v>270</v>
      </c>
      <c r="D19" s="25" t="s">
        <v>117</v>
      </c>
      <c r="E19" s="147"/>
      <c r="F19" s="42"/>
      <c r="G19" s="42"/>
      <c r="H19" s="42"/>
      <c r="I19" s="42"/>
      <c r="J19" s="42"/>
      <c r="K19" s="42"/>
      <c r="L19" s="42"/>
      <c r="M19" s="42"/>
      <c r="N19" s="42"/>
      <c r="O19" s="43"/>
      <c r="P19" s="42"/>
      <c r="Q19" s="42"/>
      <c r="R19" s="43"/>
      <c r="S19" s="42"/>
      <c r="T19" s="42"/>
      <c r="U19" s="42"/>
      <c r="V19" s="42"/>
      <c r="W19" s="42"/>
      <c r="X19" s="42"/>
      <c r="Y19" s="42"/>
      <c r="Z19" s="42"/>
      <c r="AA19" s="42"/>
      <c r="AB19" s="42"/>
      <c r="AC19" s="42"/>
      <c r="AD19" s="42"/>
      <c r="AE19" s="42"/>
      <c r="AF19" s="42"/>
      <c r="AG19" s="42"/>
      <c r="AH19" s="42"/>
      <c r="AI19" s="42"/>
      <c r="AJ19" s="11">
        <f t="shared" si="2"/>
        <v>0</v>
      </c>
      <c r="AK19" s="202">
        <f t="shared" si="3"/>
        <v>0</v>
      </c>
      <c r="AL19" s="202">
        <f t="shared" si="4"/>
        <v>0</v>
      </c>
      <c r="AM19" s="203"/>
      <c r="AN19" s="17"/>
      <c r="AO19" s="198"/>
    </row>
    <row r="20" spans="1:41" s="15" customFormat="1" ht="21" customHeight="1">
      <c r="A20" s="188">
        <v>14</v>
      </c>
      <c r="B20" s="23"/>
      <c r="C20" s="24" t="s">
        <v>690</v>
      </c>
      <c r="D20" s="25" t="s">
        <v>109</v>
      </c>
      <c r="E20" s="147"/>
      <c r="F20" s="42"/>
      <c r="G20" s="42"/>
      <c r="H20" s="42"/>
      <c r="I20" s="42"/>
      <c r="J20" s="42"/>
      <c r="K20" s="42"/>
      <c r="L20" s="42"/>
      <c r="M20" s="42"/>
      <c r="N20" s="42"/>
      <c r="O20" s="36" t="s">
        <v>6</v>
      </c>
      <c r="P20" s="130"/>
      <c r="Q20" s="52" t="s">
        <v>6</v>
      </c>
      <c r="R20" s="43"/>
      <c r="S20" s="42"/>
      <c r="T20" s="42"/>
      <c r="U20" s="42"/>
      <c r="V20" s="42"/>
      <c r="W20" s="42"/>
      <c r="X20" s="42"/>
      <c r="Y20" s="42"/>
      <c r="Z20" s="42"/>
      <c r="AA20" s="42"/>
      <c r="AB20" s="42"/>
      <c r="AC20" s="42"/>
      <c r="AD20" s="42"/>
      <c r="AE20" s="42"/>
      <c r="AF20" s="42"/>
      <c r="AG20" s="42"/>
      <c r="AH20" s="42"/>
      <c r="AI20" s="42"/>
      <c r="AJ20" s="11">
        <f t="shared" si="2"/>
        <v>2</v>
      </c>
      <c r="AK20" s="202">
        <f t="shared" si="3"/>
        <v>0</v>
      </c>
      <c r="AL20" s="202">
        <f t="shared" si="4"/>
        <v>0</v>
      </c>
      <c r="AM20" s="203"/>
      <c r="AN20" s="17"/>
      <c r="AO20" s="198"/>
    </row>
    <row r="21" spans="1:41" s="15" customFormat="1" ht="21" customHeight="1">
      <c r="A21" s="188">
        <v>15</v>
      </c>
      <c r="B21" s="23"/>
      <c r="C21" s="24" t="s">
        <v>76</v>
      </c>
      <c r="D21" s="25" t="s">
        <v>94</v>
      </c>
      <c r="E21" s="147"/>
      <c r="F21" s="42"/>
      <c r="G21" s="42"/>
      <c r="H21" s="42"/>
      <c r="I21" s="42"/>
      <c r="J21" s="42"/>
      <c r="K21" s="42"/>
      <c r="L21" s="42"/>
      <c r="M21" s="42"/>
      <c r="N21" s="42"/>
      <c r="O21" s="43"/>
      <c r="P21" s="42"/>
      <c r="Q21" s="42"/>
      <c r="R21" s="43"/>
      <c r="S21" s="42"/>
      <c r="T21" s="42"/>
      <c r="U21" s="42"/>
      <c r="V21" s="42"/>
      <c r="W21" s="42"/>
      <c r="X21" s="42"/>
      <c r="Y21" s="42"/>
      <c r="Z21" s="42"/>
      <c r="AA21" s="42"/>
      <c r="AB21" s="42"/>
      <c r="AC21" s="42"/>
      <c r="AD21" s="42"/>
      <c r="AE21" s="42"/>
      <c r="AF21" s="42"/>
      <c r="AG21" s="42"/>
      <c r="AH21" s="42"/>
      <c r="AI21" s="42"/>
      <c r="AJ21" s="11">
        <f t="shared" si="2"/>
        <v>0</v>
      </c>
      <c r="AK21" s="202">
        <f t="shared" si="3"/>
        <v>0</v>
      </c>
      <c r="AL21" s="202">
        <f t="shared" si="4"/>
        <v>0</v>
      </c>
      <c r="AM21" s="203"/>
      <c r="AN21" s="17"/>
      <c r="AO21" s="198"/>
    </row>
    <row r="22" spans="1:41" s="15" customFormat="1" ht="21" customHeight="1">
      <c r="A22" s="188">
        <v>16</v>
      </c>
      <c r="B22" s="23"/>
      <c r="C22" s="24" t="s">
        <v>691</v>
      </c>
      <c r="D22" s="25" t="s">
        <v>121</v>
      </c>
      <c r="E22" s="147"/>
      <c r="F22" s="42"/>
      <c r="G22" s="42"/>
      <c r="H22" s="42"/>
      <c r="I22" s="42"/>
      <c r="J22" s="42"/>
      <c r="K22" s="42"/>
      <c r="L22" s="42"/>
      <c r="M22" s="42"/>
      <c r="N22" s="42"/>
      <c r="O22" s="43"/>
      <c r="P22" s="42"/>
      <c r="Q22" s="42"/>
      <c r="R22" s="43"/>
      <c r="S22" s="42"/>
      <c r="T22" s="42"/>
      <c r="U22" s="42"/>
      <c r="V22" s="42"/>
      <c r="W22" s="42"/>
      <c r="X22" s="42"/>
      <c r="Y22" s="42"/>
      <c r="Z22" s="42"/>
      <c r="AA22" s="42"/>
      <c r="AB22" s="42"/>
      <c r="AC22" s="42"/>
      <c r="AD22" s="42"/>
      <c r="AE22" s="42"/>
      <c r="AF22" s="42"/>
      <c r="AG22" s="42"/>
      <c r="AH22" s="42"/>
      <c r="AI22" s="42"/>
      <c r="AJ22" s="11">
        <f t="shared" si="2"/>
        <v>0</v>
      </c>
      <c r="AK22" s="202">
        <f t="shared" si="3"/>
        <v>0</v>
      </c>
      <c r="AL22" s="202">
        <f t="shared" si="4"/>
        <v>0</v>
      </c>
      <c r="AM22" s="203"/>
      <c r="AN22" s="17"/>
      <c r="AO22" s="198"/>
    </row>
    <row r="23" spans="1:41" s="15" customFormat="1" ht="21" customHeight="1">
      <c r="A23" s="188">
        <v>17</v>
      </c>
      <c r="B23" s="23"/>
      <c r="C23" s="24" t="s">
        <v>695</v>
      </c>
      <c r="D23" s="25" t="s">
        <v>18</v>
      </c>
      <c r="E23" s="147"/>
      <c r="F23" s="42"/>
      <c r="G23" s="42"/>
      <c r="H23" s="42"/>
      <c r="I23" s="42"/>
      <c r="J23" s="42"/>
      <c r="K23" s="42"/>
      <c r="L23" s="42"/>
      <c r="M23" s="42"/>
      <c r="N23" s="42"/>
      <c r="O23" s="43"/>
      <c r="P23" s="42"/>
      <c r="Q23" s="42"/>
      <c r="R23" s="43"/>
      <c r="S23" s="42"/>
      <c r="T23" s="42"/>
      <c r="U23" s="42"/>
      <c r="V23" s="42"/>
      <c r="W23" s="42"/>
      <c r="X23" s="42"/>
      <c r="Y23" s="42"/>
      <c r="Z23" s="42"/>
      <c r="AA23" s="42"/>
      <c r="AB23" s="42"/>
      <c r="AC23" s="42"/>
      <c r="AD23" s="42"/>
      <c r="AE23" s="42"/>
      <c r="AF23" s="42"/>
      <c r="AG23" s="42"/>
      <c r="AH23" s="42"/>
      <c r="AI23" s="42"/>
      <c r="AJ23" s="11">
        <f t="shared" si="2"/>
        <v>0</v>
      </c>
      <c r="AK23" s="202">
        <f t="shared" si="3"/>
        <v>0</v>
      </c>
      <c r="AL23" s="202">
        <f t="shared" si="4"/>
        <v>0</v>
      </c>
      <c r="AM23" s="203"/>
      <c r="AN23" s="17"/>
      <c r="AO23" s="198"/>
    </row>
    <row r="24" spans="1:41" s="15" customFormat="1" ht="21" customHeight="1">
      <c r="A24" s="188">
        <v>18</v>
      </c>
      <c r="B24" s="23"/>
      <c r="C24" s="24" t="s">
        <v>300</v>
      </c>
      <c r="D24" s="25" t="s">
        <v>55</v>
      </c>
      <c r="E24" s="147"/>
      <c r="F24" s="42"/>
      <c r="G24" s="42"/>
      <c r="H24" s="42"/>
      <c r="I24" s="42"/>
      <c r="J24" s="42"/>
      <c r="K24" s="42"/>
      <c r="L24" s="42"/>
      <c r="M24" s="42"/>
      <c r="N24" s="42"/>
      <c r="O24" s="43" t="s">
        <v>6</v>
      </c>
      <c r="P24" s="42"/>
      <c r="Q24" s="42"/>
      <c r="R24" s="43"/>
      <c r="S24" s="42"/>
      <c r="T24" s="42"/>
      <c r="U24" s="42"/>
      <c r="V24" s="42"/>
      <c r="W24" s="42"/>
      <c r="X24" s="42"/>
      <c r="Y24" s="42"/>
      <c r="Z24" s="42"/>
      <c r="AA24" s="42"/>
      <c r="AB24" s="42"/>
      <c r="AC24" s="42"/>
      <c r="AD24" s="42"/>
      <c r="AE24" s="42"/>
      <c r="AF24" s="42"/>
      <c r="AG24" s="42"/>
      <c r="AH24" s="42"/>
      <c r="AI24" s="42"/>
      <c r="AJ24" s="11">
        <f t="shared" si="2"/>
        <v>1</v>
      </c>
      <c r="AK24" s="202">
        <f t="shared" si="3"/>
        <v>0</v>
      </c>
      <c r="AL24" s="202">
        <f t="shared" si="4"/>
        <v>0</v>
      </c>
      <c r="AM24" s="203"/>
      <c r="AN24" s="17"/>
      <c r="AO24" s="198"/>
    </row>
    <row r="25" spans="1:41" s="15" customFormat="1" ht="21" customHeight="1">
      <c r="A25" s="188">
        <v>19</v>
      </c>
      <c r="B25" s="23"/>
      <c r="C25" s="24" t="s">
        <v>302</v>
      </c>
      <c r="D25" s="25" t="s">
        <v>692</v>
      </c>
      <c r="E25" s="147"/>
      <c r="F25" s="42"/>
      <c r="G25" s="42"/>
      <c r="H25" s="42"/>
      <c r="I25" s="42"/>
      <c r="J25" s="42"/>
      <c r="K25" s="42"/>
      <c r="L25" s="42"/>
      <c r="M25" s="42"/>
      <c r="N25" s="42"/>
      <c r="O25" s="43" t="s">
        <v>6</v>
      </c>
      <c r="P25" s="42"/>
      <c r="Q25" s="42" t="s">
        <v>6</v>
      </c>
      <c r="R25" s="43"/>
      <c r="S25" s="42"/>
      <c r="T25" s="42"/>
      <c r="U25" s="42"/>
      <c r="V25" s="42"/>
      <c r="W25" s="42"/>
      <c r="X25" s="42"/>
      <c r="Y25" s="42"/>
      <c r="Z25" s="42"/>
      <c r="AA25" s="42"/>
      <c r="AB25" s="42"/>
      <c r="AC25" s="42"/>
      <c r="AD25" s="42"/>
      <c r="AE25" s="42"/>
      <c r="AF25" s="42"/>
      <c r="AG25" s="42"/>
      <c r="AH25" s="42"/>
      <c r="AI25" s="42"/>
      <c r="AJ25" s="11">
        <f t="shared" si="2"/>
        <v>2</v>
      </c>
      <c r="AK25" s="202">
        <f t="shared" si="3"/>
        <v>0</v>
      </c>
      <c r="AL25" s="202">
        <f t="shared" si="4"/>
        <v>0</v>
      </c>
      <c r="AM25" s="203"/>
      <c r="AN25" s="17"/>
      <c r="AO25" s="198"/>
    </row>
    <row r="26" spans="1:41" s="15" customFormat="1" ht="21" customHeight="1">
      <c r="A26" s="188">
        <v>20</v>
      </c>
      <c r="B26" s="23"/>
      <c r="C26" s="24" t="s">
        <v>693</v>
      </c>
      <c r="D26" s="25" t="s">
        <v>100</v>
      </c>
      <c r="E26" s="147"/>
      <c r="F26" s="42"/>
      <c r="G26" s="42"/>
      <c r="H26" s="42"/>
      <c r="I26" s="42"/>
      <c r="J26" s="42"/>
      <c r="K26" s="42"/>
      <c r="L26" s="42"/>
      <c r="M26" s="42"/>
      <c r="N26" s="42"/>
      <c r="O26" s="43" t="s">
        <v>6</v>
      </c>
      <c r="P26" s="75"/>
      <c r="Q26" s="50" t="s">
        <v>6</v>
      </c>
      <c r="R26" s="43"/>
      <c r="S26" s="42"/>
      <c r="T26" s="42"/>
      <c r="U26" s="42"/>
      <c r="V26" s="42"/>
      <c r="W26" s="42"/>
      <c r="X26" s="42"/>
      <c r="Y26" s="42"/>
      <c r="Z26" s="42"/>
      <c r="AA26" s="42"/>
      <c r="AB26" s="42"/>
      <c r="AC26" s="42"/>
      <c r="AD26" s="42"/>
      <c r="AE26" s="42"/>
      <c r="AF26" s="42"/>
      <c r="AG26" s="42"/>
      <c r="AH26" s="42"/>
      <c r="AI26" s="42"/>
      <c r="AJ26" s="11">
        <f t="shared" si="2"/>
        <v>2</v>
      </c>
      <c r="AK26" s="202">
        <f t="shared" si="3"/>
        <v>0</v>
      </c>
      <c r="AL26" s="202">
        <f t="shared" si="4"/>
        <v>0</v>
      </c>
      <c r="AM26" s="203"/>
      <c r="AN26" s="17"/>
      <c r="AO26" s="198"/>
    </row>
    <row r="27" spans="1:41" s="15" customFormat="1" ht="21" customHeight="1">
      <c r="A27" s="188">
        <v>21</v>
      </c>
      <c r="B27" s="23"/>
      <c r="C27" s="24" t="s">
        <v>694</v>
      </c>
      <c r="D27" s="25" t="s">
        <v>97</v>
      </c>
      <c r="E27" s="147"/>
      <c r="F27" s="42"/>
      <c r="G27" s="42"/>
      <c r="H27" s="42"/>
      <c r="I27" s="42"/>
      <c r="J27" s="42"/>
      <c r="K27" s="42"/>
      <c r="L27" s="42"/>
      <c r="M27" s="42"/>
      <c r="N27" s="42"/>
      <c r="O27" s="43"/>
      <c r="P27" s="42"/>
      <c r="Q27" s="42"/>
      <c r="R27" s="43"/>
      <c r="S27" s="42"/>
      <c r="T27" s="42"/>
      <c r="U27" s="42"/>
      <c r="V27" s="42"/>
      <c r="W27" s="42"/>
      <c r="X27" s="42"/>
      <c r="Y27" s="42"/>
      <c r="Z27" s="42"/>
      <c r="AA27" s="42"/>
      <c r="AB27" s="42"/>
      <c r="AC27" s="42"/>
      <c r="AD27" s="42"/>
      <c r="AE27" s="42"/>
      <c r="AF27" s="42"/>
      <c r="AG27" s="42"/>
      <c r="AH27" s="42"/>
      <c r="AI27" s="42"/>
      <c r="AJ27" s="11">
        <f t="shared" si="2"/>
        <v>0</v>
      </c>
      <c r="AK27" s="202">
        <f t="shared" si="3"/>
        <v>0</v>
      </c>
      <c r="AL27" s="202">
        <f t="shared" si="4"/>
        <v>0</v>
      </c>
      <c r="AM27" s="203"/>
      <c r="AN27" s="17"/>
      <c r="AO27" s="198"/>
    </row>
    <row r="28" spans="1:41" s="15" customFormat="1" ht="21" customHeight="1">
      <c r="A28" s="188">
        <v>22</v>
      </c>
      <c r="B28" s="23"/>
      <c r="C28" s="24" t="s">
        <v>645</v>
      </c>
      <c r="D28" s="25" t="s">
        <v>72</v>
      </c>
      <c r="E28" s="147"/>
      <c r="F28" s="42"/>
      <c r="G28" s="42"/>
      <c r="H28" s="42"/>
      <c r="I28" s="42"/>
      <c r="J28" s="42"/>
      <c r="K28" s="42"/>
      <c r="L28" s="42"/>
      <c r="M28" s="42"/>
      <c r="N28" s="42"/>
      <c r="O28" s="43"/>
      <c r="P28" s="42"/>
      <c r="Q28" s="42" t="s">
        <v>6</v>
      </c>
      <c r="R28" s="43"/>
      <c r="S28" s="42"/>
      <c r="T28" s="42"/>
      <c r="U28" s="42"/>
      <c r="V28" s="42"/>
      <c r="W28" s="42"/>
      <c r="X28" s="42"/>
      <c r="Y28" s="42"/>
      <c r="Z28" s="42"/>
      <c r="AA28" s="42"/>
      <c r="AB28" s="42"/>
      <c r="AC28" s="42"/>
      <c r="AD28" s="42"/>
      <c r="AE28" s="42"/>
      <c r="AF28" s="42"/>
      <c r="AG28" s="42"/>
      <c r="AH28" s="42"/>
      <c r="AI28" s="42"/>
      <c r="AJ28" s="11">
        <f t="shared" si="2"/>
        <v>1</v>
      </c>
      <c r="AK28" s="202">
        <f t="shared" si="3"/>
        <v>0</v>
      </c>
      <c r="AL28" s="202">
        <f t="shared" si="4"/>
        <v>0</v>
      </c>
      <c r="AM28" s="203"/>
      <c r="AN28" s="17"/>
      <c r="AO28" s="198"/>
    </row>
    <row r="29" spans="1:41" s="15" customFormat="1" ht="21" customHeight="1">
      <c r="A29" s="188">
        <v>23</v>
      </c>
      <c r="B29" s="23"/>
      <c r="C29" s="24"/>
      <c r="D29" s="25"/>
      <c r="E29" s="147"/>
      <c r="F29" s="42"/>
      <c r="G29" s="42"/>
      <c r="H29" s="42"/>
      <c r="I29" s="42"/>
      <c r="J29" s="42"/>
      <c r="K29" s="42"/>
      <c r="L29" s="42"/>
      <c r="M29" s="42"/>
      <c r="N29" s="42"/>
      <c r="O29" s="43"/>
      <c r="P29" s="42"/>
      <c r="Q29" s="42"/>
      <c r="R29" s="43"/>
      <c r="S29" s="42"/>
      <c r="T29" s="42"/>
      <c r="U29" s="42"/>
      <c r="V29" s="42"/>
      <c r="W29" s="42"/>
      <c r="X29" s="42"/>
      <c r="Y29" s="42"/>
      <c r="Z29" s="42"/>
      <c r="AA29" s="42"/>
      <c r="AB29" s="42"/>
      <c r="AC29" s="42"/>
      <c r="AD29" s="42"/>
      <c r="AE29" s="42"/>
      <c r="AF29" s="42"/>
      <c r="AG29" s="42"/>
      <c r="AH29" s="42"/>
      <c r="AI29" s="42"/>
      <c r="AJ29" s="11">
        <f t="shared" si="2"/>
        <v>0</v>
      </c>
      <c r="AK29" s="202">
        <f t="shared" si="3"/>
        <v>0</v>
      </c>
      <c r="AL29" s="202">
        <f t="shared" si="4"/>
        <v>0</v>
      </c>
      <c r="AM29" s="203"/>
      <c r="AN29" s="17"/>
      <c r="AO29" s="198"/>
    </row>
    <row r="30" spans="1:41">
      <c r="A30" s="314" t="s">
        <v>10</v>
      </c>
      <c r="B30" s="314"/>
      <c r="C30" s="314"/>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11">
        <f>SUM(AJ7:AJ29)</f>
        <v>11</v>
      </c>
      <c r="AK30" s="11">
        <f>SUM(AK7:AK29)</f>
        <v>0</v>
      </c>
      <c r="AL30" s="11">
        <f>SUM(AL7:AL29)</f>
        <v>1</v>
      </c>
    </row>
    <row r="31" spans="1:41">
      <c r="A31" s="290" t="s">
        <v>255</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2"/>
    </row>
    <row r="32" spans="1:41">
      <c r="C32" s="289"/>
      <c r="D32" s="289"/>
      <c r="E32" s="28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row>
    <row r="33" spans="3:38">
      <c r="C33" s="289"/>
      <c r="D33" s="28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row>
  </sheetData>
  <sortState ref="C7:D27">
    <sortCondition ref="D7:D27"/>
  </sortState>
  <mergeCells count="19">
    <mergeCell ref="A1:P1"/>
    <mergeCell ref="Q1:AL1"/>
    <mergeCell ref="A2:P2"/>
    <mergeCell ref="Q2:AL2"/>
    <mergeCell ref="A3:AL3"/>
    <mergeCell ref="AK5:AK6"/>
    <mergeCell ref="AL5:AL6"/>
    <mergeCell ref="A31:AL31"/>
    <mergeCell ref="C33:D33"/>
    <mergeCell ref="A30:AI30"/>
    <mergeCell ref="C32:E32"/>
    <mergeCell ref="A5:A6"/>
    <mergeCell ref="B5:B6"/>
    <mergeCell ref="C5:D6"/>
    <mergeCell ref="I4:L4"/>
    <mergeCell ref="M4:N4"/>
    <mergeCell ref="O4:Q4"/>
    <mergeCell ref="R4:T4"/>
    <mergeCell ref="AJ5:AJ6"/>
  </mergeCells>
  <conditionalFormatting sqref="E6:AI29">
    <cfRule type="expression" dxfId="147" priority="3">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5" id="{F33FED4E-7181-479D-9AB4-FC281D05D140}">
            <xm:f>IF(BHST21.1!E$6="CN",1,0)</xm:f>
            <x14:dxf>
              <fill>
                <patternFill>
                  <bgColor theme="8" tint="0.59996337778862885"/>
                </patternFill>
              </fill>
            </x14:dxf>
          </x14:cfRule>
          <xm:sqref>E6:AI6</xm:sqref>
        </x14:conditionalFormatting>
        <x14:conditionalFormatting xmlns:xm="http://schemas.microsoft.com/office/excel/2006/main">
          <x14:cfRule type="expression" priority="4" id="{12F45016-2BB1-4B37-AAB7-3D207A709D13}">
            <xm:f>IF(BHST21.1!E$6="CN",1,0)</xm:f>
            <x14:dxf>
              <fill>
                <patternFill>
                  <bgColor theme="8" tint="0.79998168889431442"/>
                </patternFill>
              </fill>
            </x14:dxf>
          </x14:cfRule>
          <xm:sqref>E6:AI6</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O55"/>
  <sheetViews>
    <sheetView zoomScaleNormal="100" zoomScalePageLayoutView="55" workbookViewId="0">
      <selection activeCell="V42" sqref="V42"/>
    </sheetView>
  </sheetViews>
  <sheetFormatPr defaultColWidth="9.33203125" defaultRowHeight="18"/>
  <cols>
    <col min="1" max="1" width="6.5" style="14" customWidth="1"/>
    <col min="2" max="2" width="17.83203125" style="14" customWidth="1"/>
    <col min="3" max="3" width="24.5" style="14" customWidth="1"/>
    <col min="4" max="4" width="8.5" style="14" customWidth="1"/>
    <col min="5" max="5" width="3.83203125" style="14" customWidth="1"/>
    <col min="6" max="35" width="4" style="14" customWidth="1"/>
    <col min="36" max="38" width="6.83203125" style="14" customWidth="1"/>
    <col min="39" max="39" width="10.83203125" style="14" hidden="1" customWidth="1"/>
    <col min="40" max="40" width="12.1640625" style="14" hidden="1" customWidth="1"/>
    <col min="41" max="41" width="10.83203125" style="14" hidden="1" customWidth="1"/>
    <col min="42" max="44" width="0" style="14" hidden="1" customWidth="1"/>
    <col min="45" max="16384" width="9.33203125" style="14"/>
  </cols>
  <sheetData>
    <row r="1" spans="1:41" ht="23.1" customHeight="1">
      <c r="A1" s="293" t="s">
        <v>0</v>
      </c>
      <c r="B1" s="293"/>
      <c r="C1" s="293"/>
      <c r="D1" s="293"/>
      <c r="E1" s="293"/>
      <c r="F1" s="293"/>
      <c r="G1" s="293"/>
      <c r="H1" s="293"/>
      <c r="I1" s="293"/>
      <c r="J1" s="293"/>
      <c r="K1" s="293"/>
      <c r="L1" s="293"/>
      <c r="M1" s="293"/>
      <c r="N1" s="293"/>
      <c r="O1" s="293"/>
      <c r="P1" s="293"/>
      <c r="Q1" s="294" t="s">
        <v>1</v>
      </c>
      <c r="R1" s="294"/>
      <c r="S1" s="294"/>
      <c r="T1" s="294"/>
      <c r="U1" s="294"/>
      <c r="V1" s="294"/>
      <c r="W1" s="294"/>
      <c r="X1" s="294"/>
      <c r="Y1" s="294"/>
      <c r="Z1" s="294"/>
      <c r="AA1" s="294"/>
      <c r="AB1" s="294"/>
      <c r="AC1" s="294"/>
      <c r="AD1" s="294"/>
      <c r="AE1" s="294"/>
      <c r="AF1" s="294"/>
      <c r="AG1" s="294"/>
      <c r="AH1" s="294"/>
      <c r="AI1" s="294"/>
      <c r="AJ1" s="294"/>
      <c r="AK1" s="294"/>
      <c r="AL1" s="294"/>
    </row>
    <row r="2" spans="1:41" ht="23.1" customHeight="1">
      <c r="A2" s="294" t="s">
        <v>131</v>
      </c>
      <c r="B2" s="294"/>
      <c r="C2" s="294"/>
      <c r="D2" s="294"/>
      <c r="E2" s="294"/>
      <c r="F2" s="294"/>
      <c r="G2" s="294"/>
      <c r="H2" s="294"/>
      <c r="I2" s="294"/>
      <c r="J2" s="294"/>
      <c r="K2" s="294"/>
      <c r="L2" s="294"/>
      <c r="M2" s="294"/>
      <c r="N2" s="294"/>
      <c r="O2" s="294"/>
      <c r="P2" s="294"/>
      <c r="Q2" s="294" t="s">
        <v>2</v>
      </c>
      <c r="R2" s="294"/>
      <c r="S2" s="294"/>
      <c r="T2" s="294"/>
      <c r="U2" s="294"/>
      <c r="V2" s="294"/>
      <c r="W2" s="294"/>
      <c r="X2" s="294"/>
      <c r="Y2" s="294"/>
      <c r="Z2" s="294"/>
      <c r="AA2" s="294"/>
      <c r="AB2" s="294"/>
      <c r="AC2" s="294"/>
      <c r="AD2" s="294"/>
      <c r="AE2" s="294"/>
      <c r="AF2" s="294"/>
      <c r="AG2" s="294"/>
      <c r="AH2" s="294"/>
      <c r="AI2" s="294"/>
      <c r="AJ2" s="294"/>
      <c r="AK2" s="294"/>
      <c r="AL2" s="294"/>
    </row>
    <row r="3" spans="1:41" ht="31.5" customHeight="1">
      <c r="A3" s="295" t="s">
        <v>275</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118"/>
    </row>
    <row r="4" spans="1:41" ht="31.5" customHeight="1">
      <c r="B4" s="106"/>
      <c r="C4" s="106"/>
      <c r="D4" s="106"/>
      <c r="E4" s="106" t="s">
        <v>171</v>
      </c>
      <c r="F4" s="106" t="s">
        <v>171</v>
      </c>
      <c r="G4" s="106"/>
      <c r="H4" s="106"/>
      <c r="I4" s="315" t="s">
        <v>251</v>
      </c>
      <c r="J4" s="315"/>
      <c r="K4" s="315"/>
      <c r="L4" s="315"/>
      <c r="M4" s="315">
        <v>10</v>
      </c>
      <c r="N4" s="315"/>
      <c r="O4" s="315" t="s">
        <v>252</v>
      </c>
      <c r="P4" s="315"/>
      <c r="Q4" s="315"/>
      <c r="R4" s="315">
        <v>2021</v>
      </c>
      <c r="S4" s="315"/>
      <c r="T4" s="315"/>
      <c r="U4" s="106"/>
      <c r="V4" s="106"/>
      <c r="W4" s="106"/>
      <c r="X4" s="106"/>
      <c r="Y4" s="106"/>
      <c r="Z4" s="106"/>
      <c r="AA4" s="106"/>
      <c r="AB4" s="106"/>
      <c r="AC4" s="106"/>
      <c r="AD4" s="106"/>
      <c r="AE4" s="106"/>
      <c r="AF4" s="106"/>
      <c r="AG4" s="106"/>
      <c r="AH4" s="106"/>
      <c r="AI4" s="106"/>
      <c r="AJ4" s="106"/>
      <c r="AK4" s="106"/>
      <c r="AL4" s="106"/>
    </row>
    <row r="5" spans="1:41" s="15" customFormat="1" ht="21" customHeight="1">
      <c r="A5" s="308" t="s">
        <v>3</v>
      </c>
      <c r="B5" s="308" t="s">
        <v>4</v>
      </c>
      <c r="C5" s="310" t="s">
        <v>5</v>
      </c>
      <c r="D5" s="311"/>
      <c r="E5" s="107">
        <f>DATE(R4,M4,1)</f>
        <v>44470</v>
      </c>
      <c r="F5" s="107">
        <f t="shared" ref="F5:AI5" si="0">E5+1</f>
        <v>44471</v>
      </c>
      <c r="G5" s="107">
        <f t="shared" si="0"/>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06" t="s">
        <v>6</v>
      </c>
      <c r="AK5" s="306" t="s">
        <v>7</v>
      </c>
      <c r="AL5" s="306" t="s">
        <v>8</v>
      </c>
    </row>
    <row r="6" spans="1:41" s="15" customFormat="1" ht="21" customHeight="1">
      <c r="A6" s="309"/>
      <c r="B6" s="309"/>
      <c r="C6" s="312"/>
      <c r="D6" s="313"/>
      <c r="E6" s="108">
        <f t="shared" ref="E6:AI6" si="1">IF(WEEKDAY(E5)=1,"CN",WEEKDAY(E5))</f>
        <v>6</v>
      </c>
      <c r="F6" s="108">
        <f t="shared" si="1"/>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07"/>
      <c r="AK6" s="307"/>
      <c r="AL6" s="307"/>
    </row>
    <row r="7" spans="1:41" s="15" customFormat="1" ht="21" customHeight="1">
      <c r="A7" s="23">
        <v>1</v>
      </c>
      <c r="B7" s="23"/>
      <c r="C7" s="24" t="s">
        <v>830</v>
      </c>
      <c r="D7" s="25" t="s">
        <v>49</v>
      </c>
      <c r="E7" s="35"/>
      <c r="F7" s="34"/>
      <c r="G7" s="34"/>
      <c r="H7" s="34"/>
      <c r="I7" s="34"/>
      <c r="J7" s="34"/>
      <c r="K7" s="34"/>
      <c r="L7" s="34"/>
      <c r="M7" s="34"/>
      <c r="N7" s="34"/>
      <c r="O7" s="34"/>
      <c r="P7" s="187"/>
      <c r="Q7" s="34"/>
      <c r="R7" s="34"/>
      <c r="S7" s="352" t="s">
        <v>6</v>
      </c>
      <c r="T7" s="34"/>
      <c r="U7" s="34"/>
      <c r="V7" s="34"/>
      <c r="W7" s="34"/>
      <c r="X7" s="34"/>
      <c r="Y7" s="34"/>
      <c r="Z7" s="34"/>
      <c r="AA7" s="34"/>
      <c r="AB7" s="34"/>
      <c r="AC7" s="34"/>
      <c r="AD7" s="34"/>
      <c r="AE7" s="34"/>
      <c r="AF7" s="34"/>
      <c r="AG7" s="34"/>
      <c r="AH7" s="34"/>
      <c r="AI7" s="34"/>
      <c r="AJ7" s="11">
        <f t="shared" ref="AJ7:AJ42" si="2">COUNTIF(E7:AI7,"K")+2*COUNTIF(E7:AI7,"2K")+COUNTIF(E7:AI7,"TK")+COUNTIF(E7:AI7,"KT")+COUNTIF(E7:AI7,"PK")+COUNTIF(E7:AI7,"KP")+2*COUNTIF(E7:AI7,"K2")</f>
        <v>1</v>
      </c>
      <c r="AK7" s="202">
        <f t="shared" ref="AK7:AK42" si="3">COUNTIF(F7:AJ7,"P")+2*COUNTIF(F7:AJ7,"2P")+COUNTIF(F7:AJ7,"TP")+COUNTIF(F7:AJ7,"PT")+COUNTIF(F7:AJ7,"PK")+COUNTIF(F7:AJ7,"KP")+2*COUNTIF(F7:AJ7,"P2")</f>
        <v>0</v>
      </c>
      <c r="AL7" s="202">
        <f t="shared" ref="AL7:AL42" si="4">COUNTIF(E7:AI7,"T")+2*COUNTIF(E7:AI7,"2T")+2*COUNTIF(E7:AI7,"T2")+COUNTIF(E7:AI7,"PT")+COUNTIF(E7:AI7,"TP")+COUNTIF(E7:AI7,"TK")+COUNTIF(E7:AI7,"KT")</f>
        <v>0</v>
      </c>
      <c r="AM7" s="203"/>
      <c r="AN7" s="17"/>
      <c r="AO7" s="201"/>
    </row>
    <row r="8" spans="1:41" s="15" customFormat="1" ht="21" customHeight="1">
      <c r="A8" s="23">
        <v>2</v>
      </c>
      <c r="B8" s="23"/>
      <c r="C8" s="24" t="s">
        <v>831</v>
      </c>
      <c r="D8" s="25" t="s">
        <v>49</v>
      </c>
      <c r="E8" s="35"/>
      <c r="F8" s="34"/>
      <c r="G8" s="34"/>
      <c r="H8" s="34"/>
      <c r="I8" s="34"/>
      <c r="J8" s="34"/>
      <c r="K8" s="34"/>
      <c r="L8" s="34"/>
      <c r="M8" s="34"/>
      <c r="N8" s="34"/>
      <c r="O8" s="34"/>
      <c r="P8" s="187"/>
      <c r="Q8" s="34"/>
      <c r="R8" s="34"/>
      <c r="S8" s="34"/>
      <c r="T8" s="34"/>
      <c r="U8" s="34"/>
      <c r="V8" s="34"/>
      <c r="W8" s="34"/>
      <c r="X8" s="34"/>
      <c r="Y8" s="34"/>
      <c r="Z8" s="34"/>
      <c r="AA8" s="34"/>
      <c r="AB8" s="34"/>
      <c r="AC8" s="34"/>
      <c r="AD8" s="34"/>
      <c r="AE8" s="34"/>
      <c r="AF8" s="34"/>
      <c r="AG8" s="34"/>
      <c r="AH8" s="34"/>
      <c r="AI8" s="34"/>
      <c r="AJ8" s="11">
        <f t="shared" si="2"/>
        <v>0</v>
      </c>
      <c r="AK8" s="202">
        <f t="shared" si="3"/>
        <v>0</v>
      </c>
      <c r="AL8" s="202">
        <f t="shared" si="4"/>
        <v>0</v>
      </c>
      <c r="AM8" s="203"/>
      <c r="AN8" s="17"/>
      <c r="AO8" s="201"/>
    </row>
    <row r="9" spans="1:41" s="15" customFormat="1" ht="21" customHeight="1">
      <c r="A9" s="23">
        <v>3</v>
      </c>
      <c r="B9" s="23"/>
      <c r="C9" s="24" t="s">
        <v>832</v>
      </c>
      <c r="D9" s="25" t="s">
        <v>283</v>
      </c>
      <c r="E9" s="35"/>
      <c r="F9" s="34"/>
      <c r="G9" s="34"/>
      <c r="H9" s="34"/>
      <c r="I9" s="34"/>
      <c r="J9" s="34"/>
      <c r="K9" s="34"/>
      <c r="L9" s="34"/>
      <c r="M9" s="34"/>
      <c r="N9" s="34"/>
      <c r="O9" s="34" t="s">
        <v>6</v>
      </c>
      <c r="P9" s="187" t="s">
        <v>6</v>
      </c>
      <c r="Q9" s="34" t="s">
        <v>6</v>
      </c>
      <c r="R9" s="34" t="s">
        <v>6</v>
      </c>
      <c r="S9" s="352" t="s">
        <v>6</v>
      </c>
      <c r="T9" s="34"/>
      <c r="U9" s="34"/>
      <c r="V9" s="34"/>
      <c r="W9" s="34"/>
      <c r="X9" s="34"/>
      <c r="Y9" s="34"/>
      <c r="Z9" s="34"/>
      <c r="AA9" s="34"/>
      <c r="AB9" s="34"/>
      <c r="AC9" s="34"/>
      <c r="AD9" s="34"/>
      <c r="AE9" s="34"/>
      <c r="AF9" s="34"/>
      <c r="AG9" s="34"/>
      <c r="AH9" s="34"/>
      <c r="AI9" s="34"/>
      <c r="AJ9" s="11">
        <f t="shared" si="2"/>
        <v>5</v>
      </c>
      <c r="AK9" s="202">
        <f t="shared" si="3"/>
        <v>0</v>
      </c>
      <c r="AL9" s="202">
        <f t="shared" si="4"/>
        <v>0</v>
      </c>
      <c r="AM9" s="203"/>
      <c r="AN9" s="17"/>
      <c r="AO9" s="201"/>
    </row>
    <row r="10" spans="1:41" s="15" customFormat="1" ht="21" customHeight="1">
      <c r="A10" s="23">
        <v>4</v>
      </c>
      <c r="B10" s="23"/>
      <c r="C10" s="24" t="s">
        <v>833</v>
      </c>
      <c r="D10" s="25" t="s">
        <v>66</v>
      </c>
      <c r="E10" s="35"/>
      <c r="F10" s="34"/>
      <c r="G10" s="34"/>
      <c r="H10" s="34"/>
      <c r="I10" s="34"/>
      <c r="J10" s="34"/>
      <c r="K10" s="34"/>
      <c r="L10" s="34"/>
      <c r="M10" s="34"/>
      <c r="N10" s="34"/>
      <c r="O10" s="34" t="s">
        <v>6</v>
      </c>
      <c r="P10" s="187" t="s">
        <v>6</v>
      </c>
      <c r="Q10" s="34" t="s">
        <v>6</v>
      </c>
      <c r="R10" s="34" t="s">
        <v>6</v>
      </c>
      <c r="S10" s="352" t="s">
        <v>6</v>
      </c>
      <c r="T10" s="34"/>
      <c r="U10" s="34"/>
      <c r="V10" s="34"/>
      <c r="W10" s="34"/>
      <c r="X10" s="34"/>
      <c r="Y10" s="34"/>
      <c r="Z10" s="34"/>
      <c r="AA10" s="34"/>
      <c r="AB10" s="34"/>
      <c r="AC10" s="34"/>
      <c r="AD10" s="34"/>
      <c r="AE10" s="34"/>
      <c r="AF10" s="34"/>
      <c r="AG10" s="34"/>
      <c r="AH10" s="34"/>
      <c r="AI10" s="34"/>
      <c r="AJ10" s="11">
        <f t="shared" si="2"/>
        <v>5</v>
      </c>
      <c r="AK10" s="202">
        <f t="shared" si="3"/>
        <v>0</v>
      </c>
      <c r="AL10" s="202">
        <f t="shared" si="4"/>
        <v>0</v>
      </c>
      <c r="AM10" s="203"/>
      <c r="AN10" s="17"/>
      <c r="AO10" s="201"/>
    </row>
    <row r="11" spans="1:41" s="15" customFormat="1" ht="21" customHeight="1">
      <c r="A11" s="23">
        <v>5</v>
      </c>
      <c r="B11" s="23"/>
      <c r="C11" s="24" t="s">
        <v>834</v>
      </c>
      <c r="D11" s="25" t="s">
        <v>88</v>
      </c>
      <c r="E11" s="35"/>
      <c r="F11" s="34"/>
      <c r="G11" s="34"/>
      <c r="H11" s="34"/>
      <c r="I11" s="34"/>
      <c r="J11" s="34"/>
      <c r="K11" s="34"/>
      <c r="L11" s="34"/>
      <c r="M11" s="34"/>
      <c r="N11" s="34"/>
      <c r="O11" s="34"/>
      <c r="P11" s="187"/>
      <c r="Q11" s="34"/>
      <c r="R11" s="34"/>
      <c r="S11" s="34"/>
      <c r="T11" s="34"/>
      <c r="U11" s="34"/>
      <c r="V11" s="34"/>
      <c r="W11" s="34"/>
      <c r="X11" s="34"/>
      <c r="Y11" s="34"/>
      <c r="Z11" s="34"/>
      <c r="AA11" s="34"/>
      <c r="AB11" s="34"/>
      <c r="AC11" s="34"/>
      <c r="AD11" s="34"/>
      <c r="AE11" s="34"/>
      <c r="AF11" s="34"/>
      <c r="AG11" s="34"/>
      <c r="AH11" s="34"/>
      <c r="AI11" s="34"/>
      <c r="AJ11" s="11">
        <f t="shared" si="2"/>
        <v>0</v>
      </c>
      <c r="AK11" s="202">
        <f t="shared" si="3"/>
        <v>0</v>
      </c>
      <c r="AL11" s="202">
        <f t="shared" si="4"/>
        <v>0</v>
      </c>
      <c r="AM11" s="203"/>
      <c r="AN11" s="17"/>
      <c r="AO11" s="201"/>
    </row>
    <row r="12" spans="1:41" s="15" customFormat="1" ht="21" customHeight="1">
      <c r="A12" s="23">
        <v>6</v>
      </c>
      <c r="B12" s="23"/>
      <c r="C12" s="24" t="s">
        <v>447</v>
      </c>
      <c r="D12" s="25" t="s">
        <v>835</v>
      </c>
      <c r="E12" s="35"/>
      <c r="F12" s="34"/>
      <c r="G12" s="34"/>
      <c r="H12" s="34"/>
      <c r="I12" s="34"/>
      <c r="J12" s="34"/>
      <c r="K12" s="34"/>
      <c r="L12" s="34"/>
      <c r="M12" s="34"/>
      <c r="N12" s="34"/>
      <c r="O12" s="34"/>
      <c r="P12" s="187"/>
      <c r="Q12" s="34" t="s">
        <v>6</v>
      </c>
      <c r="R12" s="34"/>
      <c r="S12" s="34"/>
      <c r="T12" s="34"/>
      <c r="U12" s="34"/>
      <c r="V12" s="34"/>
      <c r="W12" s="34"/>
      <c r="X12" s="34"/>
      <c r="Y12" s="34"/>
      <c r="Z12" s="34"/>
      <c r="AA12" s="34"/>
      <c r="AB12" s="34"/>
      <c r="AC12" s="34"/>
      <c r="AD12" s="34"/>
      <c r="AE12" s="34"/>
      <c r="AF12" s="34"/>
      <c r="AG12" s="34"/>
      <c r="AH12" s="34"/>
      <c r="AI12" s="34"/>
      <c r="AJ12" s="11">
        <f t="shared" si="2"/>
        <v>1</v>
      </c>
      <c r="AK12" s="202">
        <f t="shared" si="3"/>
        <v>0</v>
      </c>
      <c r="AL12" s="202">
        <f t="shared" si="4"/>
        <v>0</v>
      </c>
      <c r="AM12" s="203"/>
      <c r="AN12" s="17"/>
      <c r="AO12" s="201"/>
    </row>
    <row r="13" spans="1:41" s="15" customFormat="1" ht="21" customHeight="1">
      <c r="A13" s="23">
        <v>7</v>
      </c>
      <c r="B13" s="23"/>
      <c r="C13" s="24" t="s">
        <v>836</v>
      </c>
      <c r="D13" s="25" t="s">
        <v>556</v>
      </c>
      <c r="E13" s="35"/>
      <c r="F13" s="34"/>
      <c r="G13" s="34"/>
      <c r="H13" s="34"/>
      <c r="I13" s="34"/>
      <c r="J13" s="34"/>
      <c r="K13" s="34"/>
      <c r="L13" s="34"/>
      <c r="M13" s="34"/>
      <c r="N13" s="34"/>
      <c r="O13" s="34"/>
      <c r="P13" s="187"/>
      <c r="Q13" s="34"/>
      <c r="R13" s="34"/>
      <c r="S13" s="34"/>
      <c r="T13" s="34"/>
      <c r="U13" s="34"/>
      <c r="V13" s="34"/>
      <c r="W13" s="34"/>
      <c r="X13" s="34"/>
      <c r="Y13" s="34"/>
      <c r="Z13" s="34"/>
      <c r="AA13" s="34"/>
      <c r="AB13" s="34"/>
      <c r="AC13" s="34"/>
      <c r="AD13" s="34"/>
      <c r="AE13" s="34"/>
      <c r="AF13" s="34"/>
      <c r="AG13" s="34"/>
      <c r="AH13" s="34"/>
      <c r="AI13" s="34"/>
      <c r="AJ13" s="11">
        <f t="shared" si="2"/>
        <v>0</v>
      </c>
      <c r="AK13" s="202">
        <f t="shared" si="3"/>
        <v>0</v>
      </c>
      <c r="AL13" s="202">
        <f t="shared" si="4"/>
        <v>0</v>
      </c>
      <c r="AM13" s="203"/>
      <c r="AN13" s="17"/>
      <c r="AO13" s="201"/>
    </row>
    <row r="14" spans="1:41" s="15" customFormat="1" ht="21" customHeight="1">
      <c r="A14" s="23">
        <v>8</v>
      </c>
      <c r="B14" s="23"/>
      <c r="C14" s="24" t="s">
        <v>837</v>
      </c>
      <c r="D14" s="25" t="s">
        <v>133</v>
      </c>
      <c r="E14" s="35"/>
      <c r="F14" s="34"/>
      <c r="G14" s="34"/>
      <c r="H14" s="34"/>
      <c r="I14" s="34"/>
      <c r="J14" s="34"/>
      <c r="K14" s="34"/>
      <c r="L14" s="34"/>
      <c r="M14" s="34"/>
      <c r="N14" s="34"/>
      <c r="O14" s="34"/>
      <c r="P14" s="187"/>
      <c r="Q14" s="34"/>
      <c r="R14" s="34"/>
      <c r="S14" s="34"/>
      <c r="T14" s="34"/>
      <c r="U14" s="34"/>
      <c r="V14" s="34"/>
      <c r="W14" s="34"/>
      <c r="X14" s="34"/>
      <c r="Y14" s="34"/>
      <c r="Z14" s="34"/>
      <c r="AA14" s="34"/>
      <c r="AB14" s="34"/>
      <c r="AC14" s="34"/>
      <c r="AD14" s="34"/>
      <c r="AE14" s="34"/>
      <c r="AF14" s="34"/>
      <c r="AG14" s="34"/>
      <c r="AH14" s="34"/>
      <c r="AI14" s="34"/>
      <c r="AJ14" s="11">
        <f t="shared" si="2"/>
        <v>0</v>
      </c>
      <c r="AK14" s="202">
        <f t="shared" si="3"/>
        <v>0</v>
      </c>
      <c r="AL14" s="202">
        <f t="shared" si="4"/>
        <v>0</v>
      </c>
      <c r="AM14" s="203"/>
      <c r="AN14" s="17"/>
      <c r="AO14" s="201"/>
    </row>
    <row r="15" spans="1:41" s="15" customFormat="1" ht="21" customHeight="1">
      <c r="A15" s="23">
        <v>9</v>
      </c>
      <c r="B15" s="23"/>
      <c r="C15" s="24" t="s">
        <v>838</v>
      </c>
      <c r="D15" s="25" t="s">
        <v>839</v>
      </c>
      <c r="E15" s="35"/>
      <c r="F15" s="34"/>
      <c r="G15" s="34"/>
      <c r="H15" s="34"/>
      <c r="I15" s="34"/>
      <c r="J15" s="34"/>
      <c r="K15" s="34"/>
      <c r="L15" s="34"/>
      <c r="M15" s="34"/>
      <c r="N15" s="34"/>
      <c r="O15" s="34"/>
      <c r="P15" s="187"/>
      <c r="Q15" s="34"/>
      <c r="R15" s="37"/>
      <c r="S15" s="34"/>
      <c r="T15" s="34"/>
      <c r="U15" s="34"/>
      <c r="V15" s="34"/>
      <c r="W15" s="34"/>
      <c r="X15" s="34"/>
      <c r="Y15" s="34"/>
      <c r="Z15" s="34"/>
      <c r="AA15" s="34"/>
      <c r="AB15" s="34"/>
      <c r="AC15" s="34"/>
      <c r="AD15" s="34"/>
      <c r="AE15" s="34"/>
      <c r="AF15" s="34"/>
      <c r="AG15" s="34"/>
      <c r="AH15" s="34"/>
      <c r="AI15" s="34"/>
      <c r="AJ15" s="11">
        <f t="shared" si="2"/>
        <v>0</v>
      </c>
      <c r="AK15" s="202">
        <f t="shared" si="3"/>
        <v>0</v>
      </c>
      <c r="AL15" s="202">
        <f t="shared" si="4"/>
        <v>0</v>
      </c>
      <c r="AM15" s="203"/>
      <c r="AN15" s="17"/>
      <c r="AO15" s="201"/>
    </row>
    <row r="16" spans="1:41" s="15" customFormat="1" ht="21" customHeight="1">
      <c r="A16" s="23">
        <v>10</v>
      </c>
      <c r="B16" s="23"/>
      <c r="C16" s="24" t="s">
        <v>840</v>
      </c>
      <c r="D16" s="25" t="s">
        <v>12</v>
      </c>
      <c r="E16" s="35"/>
      <c r="F16" s="34"/>
      <c r="G16" s="34"/>
      <c r="H16" s="34"/>
      <c r="I16" s="34"/>
      <c r="J16" s="34"/>
      <c r="K16" s="34"/>
      <c r="L16" s="34"/>
      <c r="M16" s="34"/>
      <c r="N16" s="34"/>
      <c r="O16" s="34"/>
      <c r="P16" s="187"/>
      <c r="Q16" s="34"/>
      <c r="R16" s="37"/>
      <c r="S16" s="34"/>
      <c r="T16" s="34"/>
      <c r="U16" s="34"/>
      <c r="V16" s="34"/>
      <c r="W16" s="34"/>
      <c r="X16" s="34"/>
      <c r="Y16" s="34"/>
      <c r="Z16" s="34"/>
      <c r="AA16" s="34"/>
      <c r="AB16" s="34"/>
      <c r="AC16" s="34"/>
      <c r="AD16" s="34"/>
      <c r="AE16" s="34"/>
      <c r="AF16" s="34"/>
      <c r="AG16" s="34"/>
      <c r="AH16" s="34"/>
      <c r="AI16" s="34"/>
      <c r="AJ16" s="11">
        <f t="shared" si="2"/>
        <v>0</v>
      </c>
      <c r="AK16" s="202">
        <f t="shared" si="3"/>
        <v>0</v>
      </c>
      <c r="AL16" s="202">
        <f t="shared" si="4"/>
        <v>0</v>
      </c>
      <c r="AM16" s="203"/>
      <c r="AN16" s="17"/>
      <c r="AO16" s="201"/>
    </row>
    <row r="17" spans="1:41" s="15" customFormat="1" ht="21" customHeight="1">
      <c r="A17" s="23">
        <v>11</v>
      </c>
      <c r="B17" s="23"/>
      <c r="C17" s="24" t="s">
        <v>841</v>
      </c>
      <c r="D17" s="25" t="s">
        <v>12</v>
      </c>
      <c r="E17" s="35"/>
      <c r="F17" s="34"/>
      <c r="G17" s="34"/>
      <c r="H17" s="34"/>
      <c r="I17" s="34"/>
      <c r="J17" s="34"/>
      <c r="K17" s="34"/>
      <c r="L17" s="34"/>
      <c r="M17" s="34"/>
      <c r="N17" s="34"/>
      <c r="O17" s="34"/>
      <c r="P17" s="187"/>
      <c r="Q17" s="37" t="s">
        <v>6</v>
      </c>
      <c r="R17" s="34"/>
      <c r="S17" s="352" t="s">
        <v>6</v>
      </c>
      <c r="T17" s="34"/>
      <c r="U17" s="34"/>
      <c r="V17" s="34"/>
      <c r="W17" s="34"/>
      <c r="X17" s="34"/>
      <c r="Y17" s="34"/>
      <c r="Z17" s="34"/>
      <c r="AA17" s="34"/>
      <c r="AB17" s="34"/>
      <c r="AC17" s="34"/>
      <c r="AD17" s="34"/>
      <c r="AE17" s="34"/>
      <c r="AF17" s="34"/>
      <c r="AG17" s="34"/>
      <c r="AH17" s="34"/>
      <c r="AI17" s="34"/>
      <c r="AJ17" s="11">
        <f t="shared" si="2"/>
        <v>2</v>
      </c>
      <c r="AK17" s="202">
        <f t="shared" si="3"/>
        <v>0</v>
      </c>
      <c r="AL17" s="202">
        <f t="shared" si="4"/>
        <v>0</v>
      </c>
      <c r="AM17" s="203"/>
      <c r="AN17" s="17"/>
      <c r="AO17" s="201"/>
    </row>
    <row r="18" spans="1:41" s="15" customFormat="1" ht="21" customHeight="1">
      <c r="A18" s="23">
        <v>12</v>
      </c>
      <c r="B18" s="23"/>
      <c r="C18" s="24" t="s">
        <v>842</v>
      </c>
      <c r="D18" s="25" t="s">
        <v>25</v>
      </c>
      <c r="E18" s="35"/>
      <c r="F18" s="34"/>
      <c r="G18" s="34"/>
      <c r="H18" s="34"/>
      <c r="I18" s="34"/>
      <c r="J18" s="34"/>
      <c r="K18" s="34"/>
      <c r="L18" s="34"/>
      <c r="M18" s="34"/>
      <c r="N18" s="34"/>
      <c r="O18" s="34"/>
      <c r="P18" s="187"/>
      <c r="Q18" s="34"/>
      <c r="R18" s="35"/>
      <c r="S18" s="34"/>
      <c r="T18" s="34"/>
      <c r="U18" s="34"/>
      <c r="V18" s="34"/>
      <c r="W18" s="34"/>
      <c r="X18" s="34"/>
      <c r="Y18" s="34"/>
      <c r="Z18" s="34"/>
      <c r="AA18" s="34"/>
      <c r="AB18" s="34"/>
      <c r="AC18" s="34"/>
      <c r="AD18" s="34"/>
      <c r="AE18" s="34"/>
      <c r="AF18" s="34"/>
      <c r="AG18" s="34"/>
      <c r="AH18" s="34"/>
      <c r="AI18" s="34"/>
      <c r="AJ18" s="11">
        <f t="shared" si="2"/>
        <v>0</v>
      </c>
      <c r="AK18" s="202">
        <f t="shared" si="3"/>
        <v>0</v>
      </c>
      <c r="AL18" s="202">
        <f t="shared" si="4"/>
        <v>0</v>
      </c>
      <c r="AM18" s="203"/>
      <c r="AN18" s="17"/>
      <c r="AO18" s="201"/>
    </row>
    <row r="19" spans="1:41" s="15" customFormat="1" ht="21" customHeight="1">
      <c r="A19" s="23">
        <v>13</v>
      </c>
      <c r="B19" s="23"/>
      <c r="C19" s="24" t="s">
        <v>843</v>
      </c>
      <c r="D19" s="25" t="s">
        <v>68</v>
      </c>
      <c r="E19" s="35"/>
      <c r="F19" s="34"/>
      <c r="G19" s="34"/>
      <c r="H19" s="34"/>
      <c r="I19" s="34"/>
      <c r="J19" s="34"/>
      <c r="K19" s="34"/>
      <c r="L19" s="34"/>
      <c r="M19" s="34"/>
      <c r="N19" s="34"/>
      <c r="O19" s="34"/>
      <c r="P19" s="187"/>
      <c r="Q19" s="34"/>
      <c r="R19" s="34" t="s">
        <v>6</v>
      </c>
      <c r="S19" s="34"/>
      <c r="T19" s="34"/>
      <c r="U19" s="34"/>
      <c r="V19" s="34"/>
      <c r="W19" s="34"/>
      <c r="X19" s="34"/>
      <c r="Y19" s="34"/>
      <c r="Z19" s="34"/>
      <c r="AA19" s="34"/>
      <c r="AB19" s="34"/>
      <c r="AC19" s="34"/>
      <c r="AD19" s="34"/>
      <c r="AE19" s="34"/>
      <c r="AF19" s="34"/>
      <c r="AG19" s="34"/>
      <c r="AH19" s="34"/>
      <c r="AI19" s="34"/>
      <c r="AJ19" s="11">
        <f t="shared" si="2"/>
        <v>1</v>
      </c>
      <c r="AK19" s="202">
        <f t="shared" si="3"/>
        <v>0</v>
      </c>
      <c r="AL19" s="202">
        <f t="shared" si="4"/>
        <v>0</v>
      </c>
      <c r="AM19" s="203"/>
      <c r="AN19" s="17"/>
      <c r="AO19" s="201"/>
    </row>
    <row r="20" spans="1:41" s="15" customFormat="1" ht="21" customHeight="1">
      <c r="A20" s="23">
        <v>14</v>
      </c>
      <c r="B20" s="23"/>
      <c r="C20" s="24" t="s">
        <v>579</v>
      </c>
      <c r="D20" s="25" t="s">
        <v>82</v>
      </c>
      <c r="E20" s="35"/>
      <c r="F20" s="34"/>
      <c r="G20" s="34"/>
      <c r="H20" s="34"/>
      <c r="I20" s="34"/>
      <c r="J20" s="34"/>
      <c r="K20" s="34"/>
      <c r="L20" s="34"/>
      <c r="M20" s="34"/>
      <c r="N20" s="34"/>
      <c r="O20" s="34" t="s">
        <v>6</v>
      </c>
      <c r="P20" s="187" t="s">
        <v>6</v>
      </c>
      <c r="Q20" s="34" t="s">
        <v>6</v>
      </c>
      <c r="R20" s="34" t="s">
        <v>6</v>
      </c>
      <c r="S20" s="34" t="s">
        <v>6</v>
      </c>
      <c r="T20" s="34"/>
      <c r="U20" s="34"/>
      <c r="V20" s="34"/>
      <c r="W20" s="34"/>
      <c r="X20" s="34"/>
      <c r="Y20" s="34"/>
      <c r="Z20" s="34"/>
      <c r="AA20" s="34"/>
      <c r="AB20" s="34"/>
      <c r="AC20" s="34"/>
      <c r="AD20" s="34"/>
      <c r="AE20" s="34"/>
      <c r="AF20" s="34"/>
      <c r="AG20" s="34"/>
      <c r="AH20" s="34"/>
      <c r="AI20" s="34"/>
      <c r="AJ20" s="11">
        <f t="shared" si="2"/>
        <v>5</v>
      </c>
      <c r="AK20" s="202">
        <f t="shared" si="3"/>
        <v>0</v>
      </c>
      <c r="AL20" s="202">
        <f t="shared" si="4"/>
        <v>0</v>
      </c>
      <c r="AM20" s="203"/>
      <c r="AN20" s="17"/>
      <c r="AO20" s="201"/>
    </row>
    <row r="21" spans="1:41" s="15" customFormat="1" ht="21" customHeight="1">
      <c r="A21" s="23">
        <v>15</v>
      </c>
      <c r="B21" s="23"/>
      <c r="C21" s="24" t="s">
        <v>45</v>
      </c>
      <c r="D21" s="25" t="s">
        <v>44</v>
      </c>
      <c r="E21" s="35"/>
      <c r="F21" s="34"/>
      <c r="G21" s="34"/>
      <c r="H21" s="34"/>
      <c r="I21" s="34"/>
      <c r="J21" s="34"/>
      <c r="K21" s="34"/>
      <c r="L21" s="34"/>
      <c r="M21" s="34"/>
      <c r="N21" s="34"/>
      <c r="O21" s="34" t="s">
        <v>6</v>
      </c>
      <c r="P21" s="187" t="s">
        <v>6</v>
      </c>
      <c r="Q21" s="34" t="s">
        <v>6</v>
      </c>
      <c r="R21" s="34" t="s">
        <v>6</v>
      </c>
      <c r="S21" s="34" t="s">
        <v>6</v>
      </c>
      <c r="T21" s="34"/>
      <c r="U21" s="34"/>
      <c r="V21" s="34"/>
      <c r="W21" s="34"/>
      <c r="X21" s="34"/>
      <c r="Y21" s="34"/>
      <c r="Z21" s="34"/>
      <c r="AA21" s="34"/>
      <c r="AB21" s="34"/>
      <c r="AC21" s="34"/>
      <c r="AD21" s="34"/>
      <c r="AE21" s="34"/>
      <c r="AF21" s="34"/>
      <c r="AG21" s="34"/>
      <c r="AH21" s="34"/>
      <c r="AI21" s="34"/>
      <c r="AJ21" s="11">
        <f t="shared" si="2"/>
        <v>5</v>
      </c>
      <c r="AK21" s="202">
        <f t="shared" si="3"/>
        <v>0</v>
      </c>
      <c r="AL21" s="202">
        <f t="shared" si="4"/>
        <v>0</v>
      </c>
      <c r="AM21" s="203"/>
      <c r="AN21" s="17"/>
      <c r="AO21" s="201"/>
    </row>
    <row r="22" spans="1:41" s="15" customFormat="1" ht="21" customHeight="1">
      <c r="A22" s="23">
        <v>16</v>
      </c>
      <c r="B22" s="23"/>
      <c r="C22" s="24" t="s">
        <v>844</v>
      </c>
      <c r="D22" s="25" t="s">
        <v>61</v>
      </c>
      <c r="E22" s="35"/>
      <c r="F22" s="34"/>
      <c r="G22" s="34"/>
      <c r="H22" s="34"/>
      <c r="I22" s="34"/>
      <c r="J22" s="34"/>
      <c r="K22" s="34"/>
      <c r="L22" s="34"/>
      <c r="M22" s="34"/>
      <c r="N22" s="34"/>
      <c r="O22" s="34" t="s">
        <v>6</v>
      </c>
      <c r="P22" s="187" t="s">
        <v>6</v>
      </c>
      <c r="Q22" s="34" t="s">
        <v>6</v>
      </c>
      <c r="R22" s="34"/>
      <c r="S22" s="34" t="s">
        <v>6</v>
      </c>
      <c r="T22" s="34"/>
      <c r="U22" s="34"/>
      <c r="V22" s="34"/>
      <c r="W22" s="34"/>
      <c r="X22" s="34"/>
      <c r="Y22" s="34"/>
      <c r="Z22" s="34"/>
      <c r="AA22" s="34"/>
      <c r="AB22" s="34"/>
      <c r="AC22" s="34"/>
      <c r="AD22" s="34"/>
      <c r="AE22" s="34"/>
      <c r="AF22" s="34"/>
      <c r="AG22" s="34"/>
      <c r="AH22" s="34"/>
      <c r="AI22" s="34"/>
      <c r="AJ22" s="11">
        <f t="shared" si="2"/>
        <v>4</v>
      </c>
      <c r="AK22" s="202">
        <f t="shared" si="3"/>
        <v>0</v>
      </c>
      <c r="AL22" s="202">
        <f t="shared" si="4"/>
        <v>0</v>
      </c>
      <c r="AM22" s="203"/>
      <c r="AN22" s="17"/>
      <c r="AO22" s="201"/>
    </row>
    <row r="23" spans="1:41" s="15" customFormat="1" ht="21" customHeight="1">
      <c r="A23" s="23">
        <v>17</v>
      </c>
      <c r="B23" s="23"/>
      <c r="C23" s="24" t="s">
        <v>845</v>
      </c>
      <c r="D23" s="25" t="s">
        <v>846</v>
      </c>
      <c r="E23" s="35"/>
      <c r="F23" s="34"/>
      <c r="G23" s="34"/>
      <c r="H23" s="34"/>
      <c r="I23" s="34"/>
      <c r="J23" s="34"/>
      <c r="K23" s="34"/>
      <c r="L23" s="34"/>
      <c r="M23" s="34"/>
      <c r="N23" s="34"/>
      <c r="O23" s="34"/>
      <c r="P23" s="187"/>
      <c r="Q23" s="37" t="s">
        <v>6</v>
      </c>
      <c r="R23" s="34" t="s">
        <v>6</v>
      </c>
      <c r="S23" s="34" t="s">
        <v>7</v>
      </c>
      <c r="T23" s="34"/>
      <c r="U23" s="34"/>
      <c r="V23" s="34"/>
      <c r="W23" s="34"/>
      <c r="X23" s="34"/>
      <c r="Y23" s="34"/>
      <c r="Z23" s="34"/>
      <c r="AA23" s="34"/>
      <c r="AB23" s="34"/>
      <c r="AC23" s="34"/>
      <c r="AD23" s="34"/>
      <c r="AE23" s="34"/>
      <c r="AF23" s="34"/>
      <c r="AG23" s="34"/>
      <c r="AH23" s="34"/>
      <c r="AI23" s="34"/>
      <c r="AJ23" s="11">
        <f t="shared" si="2"/>
        <v>2</v>
      </c>
      <c r="AK23" s="202">
        <f t="shared" si="3"/>
        <v>1</v>
      </c>
      <c r="AL23" s="202">
        <f t="shared" si="4"/>
        <v>0</v>
      </c>
      <c r="AM23" s="203"/>
      <c r="AN23" s="17"/>
      <c r="AO23" s="201"/>
    </row>
    <row r="24" spans="1:41" s="15" customFormat="1" ht="21" customHeight="1">
      <c r="A24" s="23">
        <v>18</v>
      </c>
      <c r="B24" s="23"/>
      <c r="C24" s="24" t="s">
        <v>847</v>
      </c>
      <c r="D24" s="25" t="s">
        <v>34</v>
      </c>
      <c r="E24" s="35"/>
      <c r="F24" s="34"/>
      <c r="G24" s="34"/>
      <c r="H24" s="34"/>
      <c r="I24" s="34"/>
      <c r="J24" s="34"/>
      <c r="K24" s="34"/>
      <c r="L24" s="34"/>
      <c r="M24" s="34"/>
      <c r="N24" s="34"/>
      <c r="O24" s="34"/>
      <c r="P24" s="187"/>
      <c r="Q24" s="34"/>
      <c r="R24" s="34"/>
      <c r="S24" s="34"/>
      <c r="T24" s="34"/>
      <c r="U24" s="34"/>
      <c r="V24" s="34"/>
      <c r="W24" s="34"/>
      <c r="X24" s="34"/>
      <c r="Y24" s="34"/>
      <c r="Z24" s="34"/>
      <c r="AA24" s="34"/>
      <c r="AB24" s="34"/>
      <c r="AC24" s="34"/>
      <c r="AD24" s="34"/>
      <c r="AE24" s="34"/>
      <c r="AF24" s="34"/>
      <c r="AG24" s="34"/>
      <c r="AH24" s="34"/>
      <c r="AI24" s="34"/>
      <c r="AJ24" s="11">
        <f t="shared" si="2"/>
        <v>0</v>
      </c>
      <c r="AK24" s="202">
        <f t="shared" si="3"/>
        <v>0</v>
      </c>
      <c r="AL24" s="202">
        <f t="shared" si="4"/>
        <v>0</v>
      </c>
      <c r="AM24" s="203"/>
      <c r="AN24" s="17"/>
      <c r="AO24" s="201"/>
    </row>
    <row r="25" spans="1:41" s="15" customFormat="1" ht="21" customHeight="1">
      <c r="A25" s="23">
        <v>19</v>
      </c>
      <c r="B25" s="23"/>
      <c r="C25" s="24" t="s">
        <v>71</v>
      </c>
      <c r="D25" s="25" t="s">
        <v>51</v>
      </c>
      <c r="E25" s="35"/>
      <c r="F25" s="34"/>
      <c r="G25" s="34"/>
      <c r="H25" s="34"/>
      <c r="I25" s="34"/>
      <c r="J25" s="34"/>
      <c r="K25" s="34"/>
      <c r="L25" s="34"/>
      <c r="M25" s="34"/>
      <c r="N25" s="34"/>
      <c r="O25" s="34" t="s">
        <v>6</v>
      </c>
      <c r="P25" s="187" t="s">
        <v>6</v>
      </c>
      <c r="Q25" s="34" t="s">
        <v>6</v>
      </c>
      <c r="R25" s="34" t="s">
        <v>6</v>
      </c>
      <c r="S25" s="34" t="s">
        <v>6</v>
      </c>
      <c r="T25" s="34"/>
      <c r="U25" s="34"/>
      <c r="V25" s="34"/>
      <c r="W25" s="34"/>
      <c r="X25" s="34"/>
      <c r="Y25" s="34"/>
      <c r="Z25" s="34"/>
      <c r="AA25" s="34"/>
      <c r="AB25" s="34"/>
      <c r="AC25" s="34"/>
      <c r="AD25" s="34"/>
      <c r="AE25" s="34"/>
      <c r="AF25" s="34"/>
      <c r="AG25" s="34"/>
      <c r="AH25" s="34"/>
      <c r="AI25" s="34"/>
      <c r="AJ25" s="11">
        <f t="shared" si="2"/>
        <v>5</v>
      </c>
      <c r="AK25" s="202">
        <f t="shared" si="3"/>
        <v>0</v>
      </c>
      <c r="AL25" s="202">
        <f t="shared" si="4"/>
        <v>0</v>
      </c>
      <c r="AM25" s="203"/>
      <c r="AN25" s="17"/>
      <c r="AO25" s="201"/>
    </row>
    <row r="26" spans="1:41" s="15" customFormat="1" ht="21" customHeight="1">
      <c r="A26" s="23">
        <v>20</v>
      </c>
      <c r="B26" s="23"/>
      <c r="C26" s="24" t="s">
        <v>848</v>
      </c>
      <c r="D26" s="25" t="s">
        <v>633</v>
      </c>
      <c r="E26" s="35"/>
      <c r="F26" s="34"/>
      <c r="G26" s="34"/>
      <c r="H26" s="34"/>
      <c r="I26" s="34"/>
      <c r="J26" s="34"/>
      <c r="K26" s="34"/>
      <c r="L26" s="34"/>
      <c r="M26" s="34"/>
      <c r="N26" s="34"/>
      <c r="O26" s="34" t="s">
        <v>6</v>
      </c>
      <c r="P26" s="187" t="s">
        <v>6</v>
      </c>
      <c r="Q26" s="34" t="s">
        <v>6</v>
      </c>
      <c r="R26" s="34" t="s">
        <v>6</v>
      </c>
      <c r="S26" s="34" t="s">
        <v>6</v>
      </c>
      <c r="T26" s="34"/>
      <c r="U26" s="34"/>
      <c r="V26" s="34"/>
      <c r="W26" s="34"/>
      <c r="X26" s="34"/>
      <c r="Y26" s="34"/>
      <c r="Z26" s="34"/>
      <c r="AA26" s="34"/>
      <c r="AB26" s="34"/>
      <c r="AC26" s="34"/>
      <c r="AD26" s="34"/>
      <c r="AE26" s="34"/>
      <c r="AF26" s="34"/>
      <c r="AG26" s="34"/>
      <c r="AH26" s="34"/>
      <c r="AI26" s="34"/>
      <c r="AJ26" s="11">
        <f t="shared" si="2"/>
        <v>5</v>
      </c>
      <c r="AK26" s="202">
        <f t="shared" si="3"/>
        <v>0</v>
      </c>
      <c r="AL26" s="202">
        <f t="shared" si="4"/>
        <v>0</v>
      </c>
      <c r="AM26" s="203"/>
      <c r="AN26" s="17"/>
      <c r="AO26" s="201"/>
    </row>
    <row r="27" spans="1:41" s="15" customFormat="1" ht="21" customHeight="1">
      <c r="A27" s="23">
        <v>21</v>
      </c>
      <c r="B27" s="23"/>
      <c r="C27" s="24" t="s">
        <v>849</v>
      </c>
      <c r="D27" s="25" t="s">
        <v>36</v>
      </c>
      <c r="E27" s="35"/>
      <c r="F27" s="34"/>
      <c r="G27" s="34"/>
      <c r="H27" s="34"/>
      <c r="I27" s="34"/>
      <c r="J27" s="34"/>
      <c r="K27" s="34"/>
      <c r="L27" s="34"/>
      <c r="M27" s="34"/>
      <c r="N27" s="34"/>
      <c r="O27" s="34" t="s">
        <v>6</v>
      </c>
      <c r="P27" s="187" t="s">
        <v>6</v>
      </c>
      <c r="Q27" s="34" t="s">
        <v>6</v>
      </c>
      <c r="R27" s="34" t="s">
        <v>6</v>
      </c>
      <c r="S27" s="34" t="s">
        <v>6</v>
      </c>
      <c r="T27" s="34"/>
      <c r="U27" s="34"/>
      <c r="V27" s="34"/>
      <c r="W27" s="34"/>
      <c r="X27" s="34"/>
      <c r="Y27" s="34"/>
      <c r="Z27" s="34"/>
      <c r="AA27" s="34"/>
      <c r="AB27" s="34"/>
      <c r="AC27" s="34"/>
      <c r="AD27" s="34"/>
      <c r="AE27" s="34"/>
      <c r="AF27" s="34"/>
      <c r="AG27" s="34"/>
      <c r="AH27" s="34"/>
      <c r="AI27" s="34"/>
      <c r="AJ27" s="11">
        <f t="shared" si="2"/>
        <v>5</v>
      </c>
      <c r="AK27" s="202">
        <f t="shared" si="3"/>
        <v>0</v>
      </c>
      <c r="AL27" s="202">
        <f t="shared" si="4"/>
        <v>0</v>
      </c>
      <c r="AM27" s="203"/>
      <c r="AN27" s="17"/>
      <c r="AO27" s="201"/>
    </row>
    <row r="28" spans="1:41" s="15" customFormat="1" ht="21" customHeight="1">
      <c r="A28" s="23">
        <v>22</v>
      </c>
      <c r="B28" s="23"/>
      <c r="C28" s="24" t="s">
        <v>850</v>
      </c>
      <c r="D28" s="25" t="s">
        <v>116</v>
      </c>
      <c r="E28" s="35"/>
      <c r="F28" s="34"/>
      <c r="G28" s="34"/>
      <c r="H28" s="34"/>
      <c r="I28" s="34"/>
      <c r="J28" s="34"/>
      <c r="K28" s="34"/>
      <c r="L28" s="34"/>
      <c r="M28" s="34"/>
      <c r="N28" s="34"/>
      <c r="O28" s="34" t="s">
        <v>6</v>
      </c>
      <c r="P28" s="187" t="s">
        <v>6</v>
      </c>
      <c r="Q28" s="34" t="s">
        <v>6</v>
      </c>
      <c r="R28" s="34" t="s">
        <v>6</v>
      </c>
      <c r="S28" s="34" t="s">
        <v>6</v>
      </c>
      <c r="T28" s="34"/>
      <c r="U28" s="34"/>
      <c r="V28" s="34"/>
      <c r="W28" s="34"/>
      <c r="X28" s="34"/>
      <c r="Y28" s="34"/>
      <c r="Z28" s="34"/>
      <c r="AA28" s="34"/>
      <c r="AB28" s="34"/>
      <c r="AC28" s="34"/>
      <c r="AD28" s="34"/>
      <c r="AE28" s="34"/>
      <c r="AF28" s="34"/>
      <c r="AG28" s="34"/>
      <c r="AH28" s="34"/>
      <c r="AI28" s="34"/>
      <c r="AJ28" s="11">
        <f t="shared" si="2"/>
        <v>5</v>
      </c>
      <c r="AK28" s="202">
        <f t="shared" si="3"/>
        <v>0</v>
      </c>
      <c r="AL28" s="202">
        <f t="shared" si="4"/>
        <v>0</v>
      </c>
      <c r="AM28" s="203"/>
      <c r="AN28" s="17"/>
      <c r="AO28" s="201"/>
    </row>
    <row r="29" spans="1:41" s="15" customFormat="1" ht="21" customHeight="1">
      <c r="A29" s="23">
        <v>23</v>
      </c>
      <c r="B29" s="23"/>
      <c r="C29" s="24" t="s">
        <v>851</v>
      </c>
      <c r="D29" s="25" t="s">
        <v>117</v>
      </c>
      <c r="E29" s="35"/>
      <c r="F29" s="34"/>
      <c r="G29" s="34"/>
      <c r="H29" s="34"/>
      <c r="I29" s="34"/>
      <c r="J29" s="34"/>
      <c r="K29" s="34"/>
      <c r="L29" s="34"/>
      <c r="M29" s="34"/>
      <c r="N29" s="34"/>
      <c r="O29" s="34"/>
      <c r="P29" s="187"/>
      <c r="Q29" s="34"/>
      <c r="R29" s="34" t="s">
        <v>6</v>
      </c>
      <c r="S29" s="34"/>
      <c r="T29" s="34"/>
      <c r="U29" s="34"/>
      <c r="V29" s="34"/>
      <c r="W29" s="34"/>
      <c r="X29" s="34"/>
      <c r="Y29" s="34"/>
      <c r="Z29" s="34"/>
      <c r="AA29" s="34"/>
      <c r="AB29" s="34"/>
      <c r="AC29" s="34"/>
      <c r="AD29" s="34"/>
      <c r="AE29" s="34"/>
      <c r="AF29" s="34"/>
      <c r="AG29" s="34"/>
      <c r="AH29" s="34"/>
      <c r="AI29" s="34"/>
      <c r="AJ29" s="11">
        <f t="shared" si="2"/>
        <v>1</v>
      </c>
      <c r="AK29" s="202">
        <f t="shared" si="3"/>
        <v>0</v>
      </c>
      <c r="AL29" s="202">
        <f t="shared" si="4"/>
        <v>0</v>
      </c>
      <c r="AM29" s="203"/>
      <c r="AN29" s="17"/>
      <c r="AO29" s="201"/>
    </row>
    <row r="30" spans="1:41" s="15" customFormat="1" ht="21" customHeight="1">
      <c r="A30" s="23">
        <v>24</v>
      </c>
      <c r="B30" s="23"/>
      <c r="C30" s="24" t="s">
        <v>352</v>
      </c>
      <c r="D30" s="25" t="s">
        <v>135</v>
      </c>
      <c r="E30" s="35"/>
      <c r="F30" s="34"/>
      <c r="G30" s="34"/>
      <c r="H30" s="34"/>
      <c r="I30" s="34"/>
      <c r="J30" s="34"/>
      <c r="K30" s="34"/>
      <c r="L30" s="34"/>
      <c r="M30" s="34"/>
      <c r="N30" s="34"/>
      <c r="O30" s="34" t="s">
        <v>6</v>
      </c>
      <c r="P30" s="187" t="s">
        <v>6</v>
      </c>
      <c r="Q30" s="34" t="s">
        <v>6</v>
      </c>
      <c r="R30" s="72" t="s">
        <v>6</v>
      </c>
      <c r="S30" s="34" t="s">
        <v>6</v>
      </c>
      <c r="T30" s="34"/>
      <c r="U30" s="34"/>
      <c r="V30" s="34"/>
      <c r="W30" s="34"/>
      <c r="X30" s="34"/>
      <c r="Y30" s="34"/>
      <c r="Z30" s="34"/>
      <c r="AA30" s="34"/>
      <c r="AB30" s="34"/>
      <c r="AC30" s="34"/>
      <c r="AD30" s="34"/>
      <c r="AE30" s="34"/>
      <c r="AF30" s="34"/>
      <c r="AG30" s="34"/>
      <c r="AH30" s="34"/>
      <c r="AI30" s="34"/>
      <c r="AJ30" s="11">
        <f t="shared" si="2"/>
        <v>5</v>
      </c>
      <c r="AK30" s="202">
        <f t="shared" si="3"/>
        <v>0</v>
      </c>
      <c r="AL30" s="202">
        <f t="shared" si="4"/>
        <v>0</v>
      </c>
      <c r="AM30" s="203"/>
      <c r="AN30" s="17"/>
      <c r="AO30" s="201"/>
    </row>
    <row r="31" spans="1:41" s="15" customFormat="1" ht="21" customHeight="1">
      <c r="A31" s="23">
        <v>25</v>
      </c>
      <c r="B31" s="23"/>
      <c r="C31" s="24" t="s">
        <v>141</v>
      </c>
      <c r="D31" s="25" t="s">
        <v>47</v>
      </c>
      <c r="E31" s="35"/>
      <c r="F31" s="34"/>
      <c r="G31" s="34"/>
      <c r="H31" s="34"/>
      <c r="I31" s="34"/>
      <c r="J31" s="34"/>
      <c r="K31" s="34"/>
      <c r="L31" s="34"/>
      <c r="M31" s="34"/>
      <c r="N31" s="34"/>
      <c r="O31" s="34" t="s">
        <v>6</v>
      </c>
      <c r="P31" s="187" t="s">
        <v>6</v>
      </c>
      <c r="Q31" s="34" t="s">
        <v>6</v>
      </c>
      <c r="R31" s="34" t="s">
        <v>6</v>
      </c>
      <c r="S31" s="34" t="s">
        <v>6</v>
      </c>
      <c r="T31" s="34"/>
      <c r="U31" s="34"/>
      <c r="V31" s="34"/>
      <c r="W31" s="34"/>
      <c r="X31" s="34"/>
      <c r="Y31" s="34"/>
      <c r="Z31" s="34"/>
      <c r="AA31" s="34"/>
      <c r="AB31" s="34"/>
      <c r="AC31" s="34"/>
      <c r="AD31" s="34"/>
      <c r="AE31" s="34"/>
      <c r="AF31" s="34"/>
      <c r="AG31" s="34"/>
      <c r="AH31" s="34"/>
      <c r="AI31" s="34"/>
      <c r="AJ31" s="11">
        <f t="shared" si="2"/>
        <v>5</v>
      </c>
      <c r="AK31" s="202">
        <f t="shared" si="3"/>
        <v>0</v>
      </c>
      <c r="AL31" s="202">
        <f t="shared" si="4"/>
        <v>0</v>
      </c>
      <c r="AM31" s="203"/>
      <c r="AN31" s="17"/>
      <c r="AO31" s="201"/>
    </row>
    <row r="32" spans="1:41" s="15" customFormat="1" ht="21" customHeight="1">
      <c r="A32" s="23">
        <v>26</v>
      </c>
      <c r="B32" s="23"/>
      <c r="C32" s="24" t="s">
        <v>852</v>
      </c>
      <c r="D32" s="25" t="s">
        <v>55</v>
      </c>
      <c r="E32" s="35"/>
      <c r="F32" s="34"/>
      <c r="G32" s="34"/>
      <c r="H32" s="34"/>
      <c r="I32" s="34"/>
      <c r="J32" s="34"/>
      <c r="K32" s="34"/>
      <c r="L32" s="34"/>
      <c r="M32" s="34"/>
      <c r="N32" s="34"/>
      <c r="O32" s="34" t="s">
        <v>6</v>
      </c>
      <c r="P32" s="187" t="s">
        <v>6</v>
      </c>
      <c r="Q32" s="34" t="s">
        <v>6</v>
      </c>
      <c r="R32" s="34" t="s">
        <v>6</v>
      </c>
      <c r="S32" s="34" t="s">
        <v>6</v>
      </c>
      <c r="T32" s="34"/>
      <c r="U32" s="34"/>
      <c r="V32" s="34"/>
      <c r="W32" s="34"/>
      <c r="X32" s="34"/>
      <c r="Y32" s="34"/>
      <c r="Z32" s="34"/>
      <c r="AA32" s="34"/>
      <c r="AB32" s="34"/>
      <c r="AC32" s="34"/>
      <c r="AD32" s="34"/>
      <c r="AE32" s="34"/>
      <c r="AF32" s="34"/>
      <c r="AG32" s="34"/>
      <c r="AH32" s="34"/>
      <c r="AI32" s="34"/>
      <c r="AJ32" s="11">
        <f t="shared" si="2"/>
        <v>5</v>
      </c>
      <c r="AK32" s="202">
        <f t="shared" si="3"/>
        <v>0</v>
      </c>
      <c r="AL32" s="202">
        <f t="shared" si="4"/>
        <v>0</v>
      </c>
      <c r="AM32" s="203"/>
      <c r="AN32" s="17"/>
      <c r="AO32" s="201"/>
    </row>
    <row r="33" spans="1:41" s="15" customFormat="1" ht="21" customHeight="1">
      <c r="A33" s="23">
        <v>27</v>
      </c>
      <c r="B33" s="23"/>
      <c r="C33" s="24" t="s">
        <v>270</v>
      </c>
      <c r="D33" s="25" t="s">
        <v>791</v>
      </c>
      <c r="E33" s="35"/>
      <c r="F33" s="34"/>
      <c r="G33" s="34"/>
      <c r="H33" s="34"/>
      <c r="I33" s="34"/>
      <c r="J33" s="34"/>
      <c r="K33" s="34"/>
      <c r="L33" s="34"/>
      <c r="M33" s="34"/>
      <c r="N33" s="34"/>
      <c r="O33" s="34"/>
      <c r="P33" s="187"/>
      <c r="Q33" s="34"/>
      <c r="R33" s="34" t="s">
        <v>6</v>
      </c>
      <c r="S33" s="34"/>
      <c r="T33" s="34"/>
      <c r="U33" s="34"/>
      <c r="V33" s="34"/>
      <c r="W33" s="34"/>
      <c r="X33" s="34"/>
      <c r="Y33" s="34"/>
      <c r="Z33" s="34"/>
      <c r="AA33" s="34"/>
      <c r="AB33" s="34"/>
      <c r="AC33" s="34"/>
      <c r="AD33" s="34"/>
      <c r="AE33" s="34"/>
      <c r="AF33" s="34"/>
      <c r="AG33" s="34"/>
      <c r="AH33" s="34"/>
      <c r="AI33" s="34"/>
      <c r="AJ33" s="11">
        <f t="shared" si="2"/>
        <v>1</v>
      </c>
      <c r="AK33" s="202">
        <f t="shared" si="3"/>
        <v>0</v>
      </c>
      <c r="AL33" s="202">
        <f t="shared" si="4"/>
        <v>0</v>
      </c>
      <c r="AM33" s="203"/>
      <c r="AN33" s="17"/>
      <c r="AO33" s="201"/>
    </row>
    <row r="34" spans="1:41" s="15" customFormat="1" ht="21" customHeight="1">
      <c r="A34" s="23">
        <v>28</v>
      </c>
      <c r="B34" s="23"/>
      <c r="C34" s="24" t="s">
        <v>853</v>
      </c>
      <c r="D34" s="25" t="s">
        <v>83</v>
      </c>
      <c r="E34" s="35"/>
      <c r="F34" s="34"/>
      <c r="G34" s="34"/>
      <c r="H34" s="34"/>
      <c r="I34" s="34"/>
      <c r="J34" s="34"/>
      <c r="K34" s="34"/>
      <c r="L34" s="34"/>
      <c r="M34" s="34"/>
      <c r="N34" s="34"/>
      <c r="O34" s="34" t="s">
        <v>6</v>
      </c>
      <c r="P34" s="187" t="s">
        <v>6</v>
      </c>
      <c r="Q34" s="34" t="s">
        <v>6</v>
      </c>
      <c r="R34" s="34" t="s">
        <v>6</v>
      </c>
      <c r="S34" s="34" t="s">
        <v>6</v>
      </c>
      <c r="T34" s="34"/>
      <c r="U34" s="34"/>
      <c r="V34" s="34"/>
      <c r="W34" s="34"/>
      <c r="X34" s="34"/>
      <c r="Y34" s="34"/>
      <c r="Z34" s="34"/>
      <c r="AA34" s="34"/>
      <c r="AB34" s="34"/>
      <c r="AC34" s="34"/>
      <c r="AD34" s="34"/>
      <c r="AE34" s="34"/>
      <c r="AF34" s="34"/>
      <c r="AG34" s="34"/>
      <c r="AH34" s="34"/>
      <c r="AI34" s="34"/>
      <c r="AJ34" s="11">
        <f t="shared" si="2"/>
        <v>5</v>
      </c>
      <c r="AK34" s="202">
        <f t="shared" si="3"/>
        <v>0</v>
      </c>
      <c r="AL34" s="202">
        <f t="shared" si="4"/>
        <v>0</v>
      </c>
      <c r="AM34" s="203"/>
      <c r="AN34" s="17"/>
      <c r="AO34" s="201"/>
    </row>
    <row r="35" spans="1:41" s="15" customFormat="1" ht="21" customHeight="1">
      <c r="A35" s="23">
        <v>29</v>
      </c>
      <c r="B35" s="23"/>
      <c r="C35" s="24" t="s">
        <v>454</v>
      </c>
      <c r="D35" s="25" t="s">
        <v>149</v>
      </c>
      <c r="E35" s="35"/>
      <c r="F35" s="34"/>
      <c r="G35" s="34"/>
      <c r="H35" s="34"/>
      <c r="I35" s="34"/>
      <c r="J35" s="34"/>
      <c r="K35" s="34"/>
      <c r="L35" s="34"/>
      <c r="M35" s="34"/>
      <c r="N35" s="34"/>
      <c r="O35" s="34"/>
      <c r="P35" s="187"/>
      <c r="Q35" s="34"/>
      <c r="R35" s="34"/>
      <c r="S35" s="34"/>
      <c r="T35" s="34"/>
      <c r="U35" s="34"/>
      <c r="V35" s="34"/>
      <c r="W35" s="34"/>
      <c r="X35" s="34"/>
      <c r="Y35" s="34"/>
      <c r="Z35" s="34"/>
      <c r="AA35" s="34"/>
      <c r="AB35" s="34"/>
      <c r="AC35" s="34"/>
      <c r="AD35" s="34"/>
      <c r="AE35" s="34"/>
      <c r="AF35" s="34"/>
      <c r="AG35" s="34"/>
      <c r="AH35" s="34"/>
      <c r="AI35" s="34"/>
      <c r="AJ35" s="11">
        <f t="shared" si="2"/>
        <v>0</v>
      </c>
      <c r="AK35" s="202">
        <f t="shared" si="3"/>
        <v>0</v>
      </c>
      <c r="AL35" s="202">
        <f t="shared" si="4"/>
        <v>0</v>
      </c>
      <c r="AM35" s="203"/>
      <c r="AN35" s="17"/>
      <c r="AO35" s="201"/>
    </row>
    <row r="36" spans="1:41" s="15" customFormat="1" ht="21" customHeight="1">
      <c r="A36" s="23">
        <v>30</v>
      </c>
      <c r="B36" s="23"/>
      <c r="C36" s="24" t="s">
        <v>854</v>
      </c>
      <c r="D36" s="25" t="s">
        <v>826</v>
      </c>
      <c r="E36" s="35"/>
      <c r="F36" s="34"/>
      <c r="G36" s="34"/>
      <c r="H36" s="34"/>
      <c r="I36" s="34"/>
      <c r="J36" s="34"/>
      <c r="K36" s="34"/>
      <c r="L36" s="34"/>
      <c r="M36" s="34"/>
      <c r="N36" s="34"/>
      <c r="O36" s="34"/>
      <c r="P36" s="187"/>
      <c r="Q36" s="34"/>
      <c r="R36" s="34"/>
      <c r="S36" s="34"/>
      <c r="T36" s="34"/>
      <c r="U36" s="34"/>
      <c r="V36" s="34"/>
      <c r="W36" s="34"/>
      <c r="X36" s="34"/>
      <c r="Y36" s="34"/>
      <c r="Z36" s="34"/>
      <c r="AA36" s="34"/>
      <c r="AB36" s="34"/>
      <c r="AC36" s="34"/>
      <c r="AD36" s="34"/>
      <c r="AE36" s="34"/>
      <c r="AF36" s="34"/>
      <c r="AG36" s="34"/>
      <c r="AH36" s="34"/>
      <c r="AI36" s="34"/>
      <c r="AJ36" s="11">
        <f t="shared" si="2"/>
        <v>0</v>
      </c>
      <c r="AK36" s="202">
        <f t="shared" si="3"/>
        <v>0</v>
      </c>
      <c r="AL36" s="202">
        <f t="shared" si="4"/>
        <v>0</v>
      </c>
      <c r="AM36" s="203"/>
      <c r="AN36" s="17"/>
      <c r="AO36" s="201"/>
    </row>
    <row r="37" spans="1:41" s="15" customFormat="1" ht="21" customHeight="1">
      <c r="A37" s="23">
        <v>31</v>
      </c>
      <c r="B37" s="23"/>
      <c r="C37" s="24" t="s">
        <v>855</v>
      </c>
      <c r="D37" s="25" t="s">
        <v>826</v>
      </c>
      <c r="E37" s="35"/>
      <c r="F37" s="34"/>
      <c r="G37" s="34"/>
      <c r="H37" s="34"/>
      <c r="I37" s="34"/>
      <c r="J37" s="34"/>
      <c r="K37" s="34"/>
      <c r="L37" s="34"/>
      <c r="M37" s="34"/>
      <c r="N37" s="34"/>
      <c r="O37" s="34"/>
      <c r="P37" s="187"/>
      <c r="Q37" s="34"/>
      <c r="R37" s="34"/>
      <c r="S37" s="34"/>
      <c r="T37" s="34"/>
      <c r="U37" s="34"/>
      <c r="V37" s="34"/>
      <c r="W37" s="34"/>
      <c r="X37" s="34"/>
      <c r="Y37" s="34"/>
      <c r="Z37" s="34"/>
      <c r="AA37" s="34"/>
      <c r="AB37" s="34"/>
      <c r="AC37" s="34"/>
      <c r="AD37" s="34"/>
      <c r="AE37" s="34"/>
      <c r="AF37" s="34"/>
      <c r="AG37" s="34"/>
      <c r="AH37" s="34"/>
      <c r="AI37" s="34"/>
      <c r="AJ37" s="11">
        <f t="shared" si="2"/>
        <v>0</v>
      </c>
      <c r="AK37" s="202">
        <f t="shared" si="3"/>
        <v>0</v>
      </c>
      <c r="AL37" s="202">
        <f t="shared" si="4"/>
        <v>0</v>
      </c>
      <c r="AM37" s="203"/>
      <c r="AN37" s="17"/>
      <c r="AO37" s="201"/>
    </row>
    <row r="38" spans="1:41" s="15" customFormat="1" ht="21" customHeight="1">
      <c r="A38" s="23">
        <v>32</v>
      </c>
      <c r="B38" s="23"/>
      <c r="C38" s="24" t="s">
        <v>856</v>
      </c>
      <c r="D38" s="25" t="s">
        <v>72</v>
      </c>
      <c r="E38" s="35"/>
      <c r="F38" s="34"/>
      <c r="G38" s="34"/>
      <c r="H38" s="34"/>
      <c r="I38" s="34"/>
      <c r="J38" s="34"/>
      <c r="K38" s="34"/>
      <c r="L38" s="34"/>
      <c r="M38" s="34"/>
      <c r="N38" s="34"/>
      <c r="O38" s="34"/>
      <c r="P38" s="187"/>
      <c r="Q38" s="34"/>
      <c r="R38" s="34"/>
      <c r="S38" s="34" t="s">
        <v>6</v>
      </c>
      <c r="T38" s="34"/>
      <c r="U38" s="34"/>
      <c r="V38" s="34"/>
      <c r="W38" s="34"/>
      <c r="X38" s="34"/>
      <c r="Y38" s="34"/>
      <c r="Z38" s="34"/>
      <c r="AA38" s="34"/>
      <c r="AB38" s="34"/>
      <c r="AC38" s="34"/>
      <c r="AD38" s="34"/>
      <c r="AE38" s="34"/>
      <c r="AF38" s="34"/>
      <c r="AG38" s="34"/>
      <c r="AH38" s="34"/>
      <c r="AI38" s="34"/>
      <c r="AJ38" s="11">
        <f t="shared" si="2"/>
        <v>1</v>
      </c>
      <c r="AK38" s="202">
        <f t="shared" si="3"/>
        <v>0</v>
      </c>
      <c r="AL38" s="202">
        <f t="shared" si="4"/>
        <v>0</v>
      </c>
      <c r="AM38" s="203"/>
      <c r="AN38" s="17"/>
      <c r="AO38" s="201"/>
    </row>
    <row r="39" spans="1:41" s="15" customFormat="1" ht="21" customHeight="1">
      <c r="A39" s="23">
        <v>33</v>
      </c>
      <c r="B39" s="23"/>
      <c r="C39" s="24" t="s">
        <v>857</v>
      </c>
      <c r="D39" s="25" t="s">
        <v>858</v>
      </c>
      <c r="E39" s="35"/>
      <c r="F39" s="34"/>
      <c r="G39" s="34"/>
      <c r="H39" s="34"/>
      <c r="I39" s="34"/>
      <c r="J39" s="34"/>
      <c r="K39" s="34"/>
      <c r="L39" s="34"/>
      <c r="M39" s="34"/>
      <c r="N39" s="34"/>
      <c r="O39" s="34" t="s">
        <v>6</v>
      </c>
      <c r="P39" s="187" t="s">
        <v>6</v>
      </c>
      <c r="Q39" s="34" t="s">
        <v>6</v>
      </c>
      <c r="R39" s="34" t="s">
        <v>6</v>
      </c>
      <c r="S39" s="34" t="s">
        <v>6</v>
      </c>
      <c r="T39" s="34"/>
      <c r="U39" s="34"/>
      <c r="V39" s="34"/>
      <c r="W39" s="34"/>
      <c r="X39" s="34"/>
      <c r="Y39" s="34"/>
      <c r="Z39" s="34"/>
      <c r="AA39" s="34"/>
      <c r="AB39" s="34"/>
      <c r="AC39" s="34"/>
      <c r="AD39" s="34"/>
      <c r="AE39" s="34"/>
      <c r="AF39" s="34"/>
      <c r="AG39" s="34"/>
      <c r="AH39" s="34"/>
      <c r="AI39" s="34"/>
      <c r="AJ39" s="11">
        <f t="shared" si="2"/>
        <v>5</v>
      </c>
      <c r="AK39" s="202">
        <f t="shared" si="3"/>
        <v>0</v>
      </c>
      <c r="AL39" s="202">
        <f t="shared" si="4"/>
        <v>0</v>
      </c>
      <c r="AM39" s="203"/>
      <c r="AN39" s="17"/>
      <c r="AO39" s="201"/>
    </row>
    <row r="40" spans="1:41" s="15" customFormat="1" ht="21" customHeight="1">
      <c r="A40" s="23">
        <v>34</v>
      </c>
      <c r="B40" s="23"/>
      <c r="C40" s="24" t="s">
        <v>859</v>
      </c>
      <c r="D40" s="25" t="s">
        <v>68</v>
      </c>
      <c r="E40" s="35"/>
      <c r="F40" s="34"/>
      <c r="G40" s="34"/>
      <c r="H40" s="34"/>
      <c r="I40" s="34"/>
      <c r="J40" s="34"/>
      <c r="K40" s="34"/>
      <c r="L40" s="34"/>
      <c r="M40" s="34"/>
      <c r="N40" s="34"/>
      <c r="O40" s="34"/>
      <c r="P40" s="187"/>
      <c r="Q40" s="34"/>
      <c r="R40" s="34"/>
      <c r="S40" s="34"/>
      <c r="T40" s="34"/>
      <c r="U40" s="34"/>
      <c r="V40" s="34"/>
      <c r="W40" s="34"/>
      <c r="X40" s="34"/>
      <c r="Y40" s="34"/>
      <c r="Z40" s="34"/>
      <c r="AA40" s="34"/>
      <c r="AB40" s="34"/>
      <c r="AC40" s="34"/>
      <c r="AD40" s="34"/>
      <c r="AE40" s="34"/>
      <c r="AF40" s="34"/>
      <c r="AG40" s="34"/>
      <c r="AH40" s="34"/>
      <c r="AI40" s="34"/>
      <c r="AJ40" s="11">
        <f t="shared" si="2"/>
        <v>0</v>
      </c>
      <c r="AK40" s="202">
        <f t="shared" si="3"/>
        <v>0</v>
      </c>
      <c r="AL40" s="202">
        <f t="shared" si="4"/>
        <v>0</v>
      </c>
      <c r="AM40" s="203"/>
      <c r="AN40" s="17"/>
      <c r="AO40" s="201"/>
    </row>
    <row r="41" spans="1:41" s="15" customFormat="1" ht="21" customHeight="1">
      <c r="A41" s="23">
        <v>35</v>
      </c>
      <c r="B41" s="23"/>
      <c r="C41" s="24" t="s">
        <v>790</v>
      </c>
      <c r="D41" s="25" t="s">
        <v>298</v>
      </c>
      <c r="E41" s="35"/>
      <c r="F41" s="34"/>
      <c r="G41" s="34"/>
      <c r="H41" s="34"/>
      <c r="I41" s="34"/>
      <c r="J41" s="34"/>
      <c r="K41" s="34"/>
      <c r="L41" s="34"/>
      <c r="M41" s="34"/>
      <c r="N41" s="34"/>
      <c r="O41" s="34"/>
      <c r="P41" s="187"/>
      <c r="Q41" s="34"/>
      <c r="R41" s="34"/>
      <c r="S41" s="34"/>
      <c r="T41" s="34"/>
      <c r="U41" s="34"/>
      <c r="V41" s="34"/>
      <c r="W41" s="34"/>
      <c r="X41" s="34"/>
      <c r="Y41" s="34"/>
      <c r="Z41" s="34"/>
      <c r="AA41" s="34"/>
      <c r="AB41" s="34"/>
      <c r="AC41" s="34"/>
      <c r="AD41" s="34"/>
      <c r="AE41" s="34"/>
      <c r="AF41" s="34"/>
      <c r="AG41" s="34"/>
      <c r="AH41" s="34"/>
      <c r="AI41" s="34"/>
      <c r="AJ41" s="11">
        <f t="shared" si="2"/>
        <v>0</v>
      </c>
      <c r="AK41" s="202">
        <f t="shared" si="3"/>
        <v>0</v>
      </c>
      <c r="AL41" s="202">
        <f t="shared" si="4"/>
        <v>0</v>
      </c>
      <c r="AM41" s="203"/>
      <c r="AN41" s="17"/>
      <c r="AO41" s="201"/>
    </row>
    <row r="42" spans="1:41" s="15" customFormat="1" ht="21" customHeight="1">
      <c r="A42" s="23">
        <v>36</v>
      </c>
      <c r="B42" s="23"/>
      <c r="C42" s="24" t="s">
        <v>568</v>
      </c>
      <c r="D42" s="25" t="s">
        <v>584</v>
      </c>
      <c r="E42" s="35"/>
      <c r="F42" s="34"/>
      <c r="G42" s="34"/>
      <c r="H42" s="34"/>
      <c r="I42" s="34"/>
      <c r="J42" s="34"/>
      <c r="K42" s="34"/>
      <c r="L42" s="34"/>
      <c r="M42" s="34"/>
      <c r="N42" s="34"/>
      <c r="O42" s="34" t="s">
        <v>6</v>
      </c>
      <c r="P42" s="187"/>
      <c r="Q42" s="34"/>
      <c r="R42" s="34"/>
      <c r="S42" s="34"/>
      <c r="T42" s="34"/>
      <c r="U42" s="34"/>
      <c r="V42" s="34"/>
      <c r="W42" s="34"/>
      <c r="X42" s="34"/>
      <c r="Y42" s="34"/>
      <c r="Z42" s="34"/>
      <c r="AA42" s="34"/>
      <c r="AB42" s="34"/>
      <c r="AC42" s="34"/>
      <c r="AD42" s="34"/>
      <c r="AE42" s="34"/>
      <c r="AF42" s="34"/>
      <c r="AG42" s="34"/>
      <c r="AH42" s="34"/>
      <c r="AI42" s="34"/>
      <c r="AJ42" s="11">
        <f t="shared" si="2"/>
        <v>1</v>
      </c>
      <c r="AK42" s="202">
        <f t="shared" si="3"/>
        <v>0</v>
      </c>
      <c r="AL42" s="202">
        <f t="shared" si="4"/>
        <v>0</v>
      </c>
      <c r="AM42" s="203"/>
      <c r="AN42" s="17"/>
      <c r="AO42" s="201"/>
    </row>
    <row r="43" spans="1:41" s="15" customFormat="1" ht="21" customHeight="1">
      <c r="A43" s="23">
        <v>37</v>
      </c>
      <c r="B43" s="23"/>
      <c r="C43" s="24"/>
      <c r="D43" s="25"/>
      <c r="E43" s="35"/>
      <c r="F43" s="34"/>
      <c r="G43" s="34"/>
      <c r="H43" s="34"/>
      <c r="I43" s="34"/>
      <c r="J43" s="34"/>
      <c r="K43" s="34"/>
      <c r="L43" s="34"/>
      <c r="M43" s="34"/>
      <c r="N43" s="34"/>
      <c r="O43" s="34"/>
      <c r="P43" s="187"/>
      <c r="Q43" s="34"/>
      <c r="R43" s="34"/>
      <c r="S43" s="34"/>
      <c r="T43" s="34"/>
      <c r="U43" s="34"/>
      <c r="V43" s="34"/>
      <c r="W43" s="34"/>
      <c r="X43" s="34"/>
      <c r="Y43" s="34"/>
      <c r="Z43" s="34"/>
      <c r="AA43" s="34"/>
      <c r="AB43" s="34"/>
      <c r="AC43" s="34"/>
      <c r="AD43" s="34"/>
      <c r="AE43" s="34"/>
      <c r="AF43" s="34"/>
      <c r="AG43" s="34"/>
      <c r="AH43" s="34"/>
      <c r="AI43" s="34"/>
      <c r="AJ43" s="11">
        <f t="shared" ref="AJ43:AJ44" si="5">COUNTIF(E43:AI43,"K")+2*COUNTIF(E43:AI43,"2K")+COUNTIF(E43:AI43,"TK")+COUNTIF(E43:AI43,"KT")+COUNTIF(E43:AI43,"PK")+COUNTIF(E43:AI43,"KP")+2*COUNTIF(E43:AI43,"K2")</f>
        <v>0</v>
      </c>
      <c r="AK43" s="202">
        <f t="shared" ref="AK43:AK44" si="6">COUNTIF(F43:AJ43,"P")+2*COUNTIF(F43:AJ43,"2P")+COUNTIF(F43:AJ43,"TP")+COUNTIF(F43:AJ43,"PT")+COUNTIF(F43:AJ43,"PK")+COUNTIF(F43:AJ43,"KP")+2*COUNTIF(F43:AJ43,"P2")</f>
        <v>0</v>
      </c>
      <c r="AL43" s="202">
        <f t="shared" ref="AL43:AL44" si="7">COUNTIF(E43:AI43,"T")+2*COUNTIF(E43:AI43,"2T")+2*COUNTIF(E43:AI43,"T2")+COUNTIF(E43:AI43,"PT")+COUNTIF(E43:AI43,"TP")+COUNTIF(E43:AI43,"TK")+COUNTIF(E43:AI43,"KT")</f>
        <v>0</v>
      </c>
      <c r="AM43" s="203"/>
      <c r="AN43" s="17"/>
      <c r="AO43" s="201"/>
    </row>
    <row r="44" spans="1:41" s="15" customFormat="1" ht="21" customHeight="1">
      <c r="A44" s="23">
        <v>38</v>
      </c>
      <c r="B44" s="23"/>
      <c r="C44" s="24"/>
      <c r="D44" s="25"/>
      <c r="E44" s="35"/>
      <c r="F44" s="34"/>
      <c r="G44" s="34"/>
      <c r="H44" s="34"/>
      <c r="I44" s="34"/>
      <c r="J44" s="34"/>
      <c r="K44" s="34"/>
      <c r="L44" s="34"/>
      <c r="M44" s="34"/>
      <c r="N44" s="34"/>
      <c r="O44" s="34"/>
      <c r="P44" s="187"/>
      <c r="Q44" s="34"/>
      <c r="R44" s="34"/>
      <c r="S44" s="34"/>
      <c r="T44" s="34"/>
      <c r="U44" s="34"/>
      <c r="V44" s="34"/>
      <c r="W44" s="34"/>
      <c r="X44" s="34"/>
      <c r="Y44" s="34"/>
      <c r="Z44" s="34"/>
      <c r="AA44" s="34"/>
      <c r="AB44" s="34"/>
      <c r="AC44" s="34"/>
      <c r="AD44" s="34"/>
      <c r="AE44" s="34"/>
      <c r="AF44" s="34"/>
      <c r="AG44" s="34"/>
      <c r="AH44" s="34"/>
      <c r="AI44" s="34"/>
      <c r="AJ44" s="11">
        <f t="shared" si="5"/>
        <v>0</v>
      </c>
      <c r="AK44" s="202">
        <f t="shared" si="6"/>
        <v>0</v>
      </c>
      <c r="AL44" s="202">
        <f t="shared" si="7"/>
        <v>0</v>
      </c>
      <c r="AM44" s="203"/>
      <c r="AN44" s="17"/>
      <c r="AO44" s="201"/>
    </row>
    <row r="45" spans="1:41">
      <c r="A45" s="314" t="s">
        <v>10</v>
      </c>
      <c r="B45" s="314"/>
      <c r="C45" s="314"/>
      <c r="D45" s="314"/>
      <c r="E45" s="314"/>
      <c r="F45" s="314"/>
      <c r="G45" s="314"/>
      <c r="H45" s="314"/>
      <c r="I45" s="314"/>
      <c r="J45" s="314"/>
      <c r="K45" s="314"/>
      <c r="L45" s="314"/>
      <c r="M45" s="314"/>
      <c r="N45" s="314"/>
      <c r="O45" s="314"/>
      <c r="P45" s="314"/>
      <c r="Q45" s="314"/>
      <c r="R45" s="314"/>
      <c r="S45" s="314"/>
      <c r="T45" s="314"/>
      <c r="U45" s="314"/>
      <c r="V45" s="314"/>
      <c r="W45" s="314"/>
      <c r="X45" s="314"/>
      <c r="Y45" s="314"/>
      <c r="Z45" s="314"/>
      <c r="AA45" s="314"/>
      <c r="AB45" s="314"/>
      <c r="AC45" s="314"/>
      <c r="AD45" s="314"/>
      <c r="AE45" s="314"/>
      <c r="AF45" s="314"/>
      <c r="AG45" s="314"/>
      <c r="AH45" s="314"/>
      <c r="AI45" s="314"/>
      <c r="AJ45" s="11">
        <f>SUM(AJ7:AJ44)</f>
        <v>80</v>
      </c>
      <c r="AK45" s="11">
        <f>SUM(AK7:AK44)</f>
        <v>1</v>
      </c>
      <c r="AL45" s="11">
        <f>SUM(AL7:AL44)</f>
        <v>0</v>
      </c>
    </row>
    <row r="46" spans="1:41">
      <c r="A46" s="290" t="s">
        <v>255</v>
      </c>
      <c r="B46" s="291"/>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2"/>
    </row>
    <row r="47" spans="1:41">
      <c r="A47" s="7"/>
      <c r="B47" s="7"/>
      <c r="C47" s="289"/>
      <c r="D47" s="289"/>
      <c r="H47" s="18"/>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row>
    <row r="48" spans="1:41">
      <c r="C48" s="13"/>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row>
    <row r="49" spans="3:38">
      <c r="C49" s="13"/>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row>
    <row r="50" spans="3:38">
      <c r="C50" s="289"/>
      <c r="D50" s="28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row>
    <row r="51" spans="3:38">
      <c r="C51" s="289"/>
      <c r="D51" s="289"/>
      <c r="E51" s="289"/>
      <c r="F51" s="289"/>
      <c r="G51" s="28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row>
    <row r="52" spans="3:38">
      <c r="C52" s="289"/>
      <c r="D52" s="289"/>
      <c r="E52" s="28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row>
    <row r="53" spans="3:38">
      <c r="C53" s="289"/>
      <c r="D53" s="28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row>
    <row r="55" spans="3:38">
      <c r="C55" s="14" t="s">
        <v>273</v>
      </c>
    </row>
  </sheetData>
  <mergeCells count="22">
    <mergeCell ref="C53:D53"/>
    <mergeCell ref="C51:G51"/>
    <mergeCell ref="C50:D50"/>
    <mergeCell ref="C47:D47"/>
    <mergeCell ref="A45:AI45"/>
    <mergeCell ref="A46:AL46"/>
    <mergeCell ref="I4:L4"/>
    <mergeCell ref="AJ5:AJ6"/>
    <mergeCell ref="C52:E52"/>
    <mergeCell ref="A1:P1"/>
    <mergeCell ref="Q1:AL1"/>
    <mergeCell ref="A2:P2"/>
    <mergeCell ref="Q2:AL2"/>
    <mergeCell ref="C5:D6"/>
    <mergeCell ref="B5:B6"/>
    <mergeCell ref="A5:A6"/>
    <mergeCell ref="AK5:AK6"/>
    <mergeCell ref="AL5:AL6"/>
    <mergeCell ref="O4:Q4"/>
    <mergeCell ref="M4:N4"/>
    <mergeCell ref="R4:T4"/>
    <mergeCell ref="A3:AK3"/>
  </mergeCells>
  <conditionalFormatting sqref="E6:AI6 P7:R8 Q9:Q10 E7:N44 P11:Q16 P18:Q22 P17 P24:Q24 P23 P29:Q29 P25:P28 P41:AI44 P30:P33 P34:Q40 S40:AI40 T7:AI39">
    <cfRule type="expression" dxfId="144" priority="40">
      <formula>IF(E$6="CN",1,0)</formula>
    </cfRule>
  </conditionalFormatting>
  <conditionalFormatting sqref="E6:AI6 P7:R8 Q9:Q10 E7:N44 P11:Q16 P18:Q22 P17 P24:Q24 P23 P29:Q29 P25:P28 P41:AI44 P30:P33 P34:Q40 S40:AI40 T7:AI39">
    <cfRule type="expression" dxfId="143" priority="39">
      <formula>IF(E$6="CN",1,0)</formula>
    </cfRule>
  </conditionalFormatting>
  <conditionalFormatting sqref="O7:O8 O11:O44">
    <cfRule type="expression" dxfId="142" priority="34">
      <formula>IF(H$6="CN",1,0)</formula>
    </cfRule>
  </conditionalFormatting>
  <conditionalFormatting sqref="O7:O8 O11:O44">
    <cfRule type="expression" dxfId="141" priority="33">
      <formula>IF(H$6="CN",1,0)</formula>
    </cfRule>
  </conditionalFormatting>
  <conditionalFormatting sqref="P9">
    <cfRule type="expression" dxfId="140" priority="25">
      <formula>IF(P$6="CN",1,0)</formula>
    </cfRule>
  </conditionalFormatting>
  <conditionalFormatting sqref="P9">
    <cfRule type="expression" dxfId="139" priority="24">
      <formula>IF(P$6="CN",1,0)</formula>
    </cfRule>
  </conditionalFormatting>
  <conditionalFormatting sqref="O9">
    <cfRule type="expression" dxfId="138" priority="23">
      <formula>IF(H$6="CN",1,0)</formula>
    </cfRule>
  </conditionalFormatting>
  <conditionalFormatting sqref="O9">
    <cfRule type="expression" dxfId="137" priority="22">
      <formula>IF(H$6="CN",1,0)</formula>
    </cfRule>
  </conditionalFormatting>
  <conditionalFormatting sqref="P10">
    <cfRule type="expression" dxfId="136" priority="21">
      <formula>IF(P$6="CN",1,0)</formula>
    </cfRule>
  </conditionalFormatting>
  <conditionalFormatting sqref="P10">
    <cfRule type="expression" dxfId="135" priority="20">
      <formula>IF(P$6="CN",1,0)</formula>
    </cfRule>
  </conditionalFormatting>
  <conditionalFormatting sqref="O10">
    <cfRule type="expression" dxfId="134" priority="19">
      <formula>IF(H$6="CN",1,0)</formula>
    </cfRule>
  </conditionalFormatting>
  <conditionalFormatting sqref="O10">
    <cfRule type="expression" dxfId="133" priority="18">
      <formula>IF(H$6="CN",1,0)</formula>
    </cfRule>
  </conditionalFormatting>
  <conditionalFormatting sqref="Q17">
    <cfRule type="expression" dxfId="132" priority="17">
      <formula>IF(Q$6="CN",1,0)</formula>
    </cfRule>
  </conditionalFormatting>
  <conditionalFormatting sqref="Q17">
    <cfRule type="expression" dxfId="131" priority="16">
      <formula>IF(Q$6="CN",1,0)</formula>
    </cfRule>
  </conditionalFormatting>
  <conditionalFormatting sqref="Q23">
    <cfRule type="expression" dxfId="130" priority="15">
      <formula>IF(Q$6="CN",1,0)</formula>
    </cfRule>
  </conditionalFormatting>
  <conditionalFormatting sqref="Q23">
    <cfRule type="expression" dxfId="129" priority="14">
      <formula>IF(Q$6="CN",1,0)</formula>
    </cfRule>
  </conditionalFormatting>
  <conditionalFormatting sqref="Q25:Q28">
    <cfRule type="expression" dxfId="128" priority="13">
      <formula>IF(Q$6="CN",1,0)</formula>
    </cfRule>
  </conditionalFormatting>
  <conditionalFormatting sqref="Q30:Q33">
    <cfRule type="expression" dxfId="127" priority="12">
      <formula>IF(Q$6="CN",1,0)</formula>
    </cfRule>
  </conditionalFormatting>
  <conditionalFormatting sqref="R9:R20">
    <cfRule type="expression" dxfId="126" priority="11">
      <formula>IF(R$6="CN",1,0)</formula>
    </cfRule>
  </conditionalFormatting>
  <conditionalFormatting sqref="R9:R29 R31:R40">
    <cfRule type="expression" dxfId="125" priority="10">
      <formula>IF(R$6="CN",1,0)</formula>
    </cfRule>
  </conditionalFormatting>
  <conditionalFormatting sqref="R30">
    <cfRule type="expression" dxfId="124" priority="9">
      <formula>IF(R$6="CN",1,0)</formula>
    </cfRule>
  </conditionalFormatting>
  <conditionalFormatting sqref="S8 S11:S16 S18:S39">
    <cfRule type="expression" dxfId="21" priority="8">
      <formula>IF(S$6="CN",1,0)</formula>
    </cfRule>
  </conditionalFormatting>
  <conditionalFormatting sqref="S8 S11:S16 S18:S39">
    <cfRule type="expression" dxfId="20" priority="7">
      <formula>IF(S$6="CN",1,0)</formula>
    </cfRule>
  </conditionalFormatting>
  <conditionalFormatting sqref="S7">
    <cfRule type="expression" dxfId="19" priority="6">
      <formula>IF(S$6="CN",1,0)</formula>
    </cfRule>
  </conditionalFormatting>
  <conditionalFormatting sqref="S7">
    <cfRule type="expression" dxfId="18" priority="5">
      <formula>IF(S$6="CN",1,0)</formula>
    </cfRule>
  </conditionalFormatting>
  <conditionalFormatting sqref="S9:S10">
    <cfRule type="expression" dxfId="17" priority="4">
      <formula>IF(S$6="CN",1,0)</formula>
    </cfRule>
  </conditionalFormatting>
  <conditionalFormatting sqref="S9:S10">
    <cfRule type="expression" dxfId="16" priority="3">
      <formula>IF(S$6="CN",1,0)</formula>
    </cfRule>
  </conditionalFormatting>
  <conditionalFormatting sqref="S17">
    <cfRule type="expression" dxfId="15" priority="2">
      <formula>IF(S$6="CN",1,0)</formula>
    </cfRule>
  </conditionalFormatting>
  <conditionalFormatting sqref="S17">
    <cfRule type="expression" dxfId="14" priority="1">
      <formula>IF(S$6="CN",1,0)</formula>
    </cfRule>
  </conditionalFormatting>
  <pageMargins left="0.30902777777777801" right="0.25" top="0.30902777777777801" bottom="0.16875000000000001" header="0.5" footer="0.5"/>
  <pageSetup scale="47" orientation="landscape" r:id="rId1"/>
  <headerFooter alignWithMargins="0"/>
  <colBreaks count="1" manualBreakCount="1">
    <brk id="38" max="1048575"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M47"/>
  <sheetViews>
    <sheetView zoomScale="90" zoomScaleNormal="90" workbookViewId="0">
      <selection activeCell="Z32" sqref="Z32"/>
    </sheetView>
  </sheetViews>
  <sheetFormatPr defaultColWidth="9.33203125" defaultRowHeight="18"/>
  <cols>
    <col min="1" max="1" width="7.83203125" style="14" customWidth="1"/>
    <col min="2" max="2" width="19.1640625" style="14" customWidth="1"/>
    <col min="3" max="3" width="24" style="14" customWidth="1"/>
    <col min="4" max="4" width="10" style="14" customWidth="1"/>
    <col min="5" max="35" width="4" style="14" customWidth="1"/>
    <col min="36" max="37" width="7" style="14" customWidth="1"/>
    <col min="38" max="38" width="7.1640625" style="14" customWidth="1"/>
    <col min="39" max="16384" width="9.33203125" style="14"/>
  </cols>
  <sheetData>
    <row r="1" spans="1:38" ht="23.1" customHeight="1">
      <c r="A1" s="293" t="s">
        <v>0</v>
      </c>
      <c r="B1" s="293"/>
      <c r="C1" s="293"/>
      <c r="D1" s="293"/>
      <c r="E1" s="293"/>
      <c r="F1" s="293"/>
      <c r="G1" s="293"/>
      <c r="H1" s="293"/>
      <c r="I1" s="293"/>
      <c r="J1" s="293"/>
      <c r="K1" s="293"/>
      <c r="L1" s="293"/>
      <c r="M1" s="293"/>
      <c r="N1" s="293"/>
      <c r="O1" s="293"/>
      <c r="P1" s="293"/>
      <c r="Q1" s="294" t="s">
        <v>1</v>
      </c>
      <c r="R1" s="294"/>
      <c r="S1" s="294"/>
      <c r="T1" s="294"/>
      <c r="U1" s="294"/>
      <c r="V1" s="294"/>
      <c r="W1" s="294"/>
      <c r="X1" s="294"/>
      <c r="Y1" s="294"/>
      <c r="Z1" s="294"/>
      <c r="AA1" s="294"/>
      <c r="AB1" s="294"/>
      <c r="AC1" s="294"/>
      <c r="AD1" s="294"/>
      <c r="AE1" s="294"/>
      <c r="AF1" s="294"/>
      <c r="AG1" s="294"/>
      <c r="AH1" s="294"/>
      <c r="AI1" s="294"/>
      <c r="AJ1" s="294"/>
      <c r="AK1" s="294"/>
      <c r="AL1" s="294"/>
    </row>
    <row r="2" spans="1:38" ht="23.1" customHeight="1">
      <c r="A2" s="294" t="s">
        <v>131</v>
      </c>
      <c r="B2" s="294"/>
      <c r="C2" s="294"/>
      <c r="D2" s="294"/>
      <c r="E2" s="294"/>
      <c r="F2" s="294"/>
      <c r="G2" s="294"/>
      <c r="H2" s="294"/>
      <c r="I2" s="294"/>
      <c r="J2" s="294"/>
      <c r="K2" s="294"/>
      <c r="L2" s="294"/>
      <c r="M2" s="294"/>
      <c r="N2" s="294"/>
      <c r="O2" s="294"/>
      <c r="P2" s="294"/>
      <c r="Q2" s="294" t="s">
        <v>2</v>
      </c>
      <c r="R2" s="294"/>
      <c r="S2" s="294"/>
      <c r="T2" s="294"/>
      <c r="U2" s="294"/>
      <c r="V2" s="294"/>
      <c r="W2" s="294"/>
      <c r="X2" s="294"/>
      <c r="Y2" s="294"/>
      <c r="Z2" s="294"/>
      <c r="AA2" s="294"/>
      <c r="AB2" s="294"/>
      <c r="AC2" s="294"/>
      <c r="AD2" s="294"/>
      <c r="AE2" s="294"/>
      <c r="AF2" s="294"/>
      <c r="AG2" s="294"/>
      <c r="AH2" s="294"/>
      <c r="AI2" s="294"/>
      <c r="AJ2" s="294"/>
      <c r="AK2" s="294"/>
      <c r="AL2" s="294"/>
    </row>
    <row r="3" spans="1:38" ht="31.5" customHeight="1">
      <c r="A3" s="295" t="s">
        <v>276</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row>
    <row r="4" spans="1:38" ht="31.5" customHeight="1">
      <c r="B4" s="106"/>
      <c r="C4" s="106"/>
      <c r="D4" s="106"/>
      <c r="E4" s="106" t="s">
        <v>171</v>
      </c>
      <c r="F4" s="106" t="s">
        <v>171</v>
      </c>
      <c r="G4" s="106"/>
      <c r="H4" s="106"/>
      <c r="I4" s="296" t="s">
        <v>251</v>
      </c>
      <c r="J4" s="296"/>
      <c r="K4" s="296"/>
      <c r="L4" s="296"/>
      <c r="M4" s="296">
        <v>10</v>
      </c>
      <c r="N4" s="296"/>
      <c r="O4" s="296" t="s">
        <v>252</v>
      </c>
      <c r="P4" s="296"/>
      <c r="Q4" s="296"/>
      <c r="R4" s="296">
        <v>2021</v>
      </c>
      <c r="S4" s="296"/>
      <c r="T4" s="296"/>
      <c r="U4" s="106"/>
      <c r="V4" s="106"/>
      <c r="W4" s="106"/>
      <c r="X4" s="106"/>
      <c r="Y4" s="106"/>
      <c r="Z4" s="106"/>
      <c r="AA4" s="106"/>
      <c r="AB4" s="106"/>
      <c r="AC4" s="106"/>
      <c r="AD4" s="106"/>
      <c r="AE4" s="106"/>
      <c r="AF4" s="106"/>
      <c r="AG4" s="106"/>
      <c r="AH4" s="106"/>
      <c r="AI4" s="106"/>
      <c r="AJ4" s="106"/>
      <c r="AK4" s="106"/>
      <c r="AL4" s="106"/>
    </row>
    <row r="5" spans="1:38" s="15" customFormat="1" ht="21" customHeight="1">
      <c r="A5" s="308" t="s">
        <v>3</v>
      </c>
      <c r="B5" s="308" t="s">
        <v>4</v>
      </c>
      <c r="C5" s="310" t="s">
        <v>5</v>
      </c>
      <c r="D5" s="311"/>
      <c r="E5" s="107">
        <f>DATE(R4,M4,1)</f>
        <v>44470</v>
      </c>
      <c r="F5" s="107">
        <f t="shared" ref="F5:AI5" si="0">E5+1</f>
        <v>44471</v>
      </c>
      <c r="G5" s="107">
        <f t="shared" si="0"/>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06" t="s">
        <v>6</v>
      </c>
      <c r="AK5" s="306" t="s">
        <v>7</v>
      </c>
      <c r="AL5" s="306" t="s">
        <v>8</v>
      </c>
    </row>
    <row r="6" spans="1:38" s="15" customFormat="1" ht="21" customHeight="1">
      <c r="A6" s="309"/>
      <c r="B6" s="309"/>
      <c r="C6" s="312"/>
      <c r="D6" s="313"/>
      <c r="E6" s="108">
        <f t="shared" ref="E6:AI6" si="1">IF(WEEKDAY(E5)=1,"CN",WEEKDAY(E5))</f>
        <v>6</v>
      </c>
      <c r="F6" s="108">
        <f t="shared" si="1"/>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07"/>
      <c r="AK6" s="307"/>
      <c r="AL6" s="307"/>
    </row>
    <row r="7" spans="1:38" s="15" customFormat="1" ht="21" customHeight="1">
      <c r="A7" s="23">
        <v>1</v>
      </c>
      <c r="B7" s="23"/>
      <c r="C7" s="24" t="s">
        <v>860</v>
      </c>
      <c r="D7" s="25" t="s">
        <v>27</v>
      </c>
      <c r="E7" s="41"/>
      <c r="F7" s="42"/>
      <c r="G7" s="42"/>
      <c r="H7" s="42"/>
      <c r="I7" s="42"/>
      <c r="J7" s="42"/>
      <c r="K7" s="42"/>
      <c r="L7" s="42"/>
      <c r="M7" s="42"/>
      <c r="N7" s="42"/>
      <c r="O7" s="42"/>
      <c r="P7" s="34"/>
      <c r="Q7" s="42"/>
      <c r="R7" s="42"/>
      <c r="S7" s="42"/>
      <c r="T7" s="37"/>
      <c r="U7" s="42"/>
      <c r="V7" s="42"/>
      <c r="W7" s="43"/>
      <c r="X7" s="42"/>
      <c r="Y7" s="42"/>
      <c r="Z7" s="42"/>
      <c r="AA7" s="42"/>
      <c r="AB7" s="42"/>
      <c r="AC7" s="43"/>
      <c r="AD7" s="42"/>
      <c r="AE7" s="42"/>
      <c r="AF7" s="42"/>
      <c r="AG7" s="42"/>
      <c r="AH7" s="42"/>
      <c r="AI7" s="42"/>
      <c r="AJ7" s="11">
        <f t="shared" ref="AJ7:AJ39" si="2">COUNTIF(E7:AI7,"K")+2*COUNTIF(E7:AI7,"2K")+COUNTIF(E7:AI7,"TK")+COUNTIF(E7:AI7,"KT")+COUNTIF(E7:AI7,"PK")+COUNTIF(E7:AI7,"KP")+2*COUNTIF(E7:AI7,"K2")</f>
        <v>0</v>
      </c>
      <c r="AK7" s="202">
        <f t="shared" ref="AK7:AK39" si="3">COUNTIF(F7:AJ7,"P")+2*COUNTIF(F7:AJ7,"2P")+COUNTIF(F7:AJ7,"TP")+COUNTIF(F7:AJ7,"PT")+COUNTIF(F7:AJ7,"PK")+COUNTIF(F7:AJ7,"KP")+2*COUNTIF(F7:AJ7,"P2")</f>
        <v>0</v>
      </c>
      <c r="AL7" s="202">
        <f t="shared" ref="AL7:AL39" si="4">COUNTIF(E7:AI7,"T")+2*COUNTIF(E7:AI7,"2T")+2*COUNTIF(E7:AI7,"T2")+COUNTIF(E7:AI7,"PT")+COUNTIF(E7:AI7,"TP")+COUNTIF(E7:AI7,"TK")+COUNTIF(E7:AI7,"KT")</f>
        <v>0</v>
      </c>
    </row>
    <row r="8" spans="1:38" s="15" customFormat="1" ht="21" customHeight="1">
      <c r="A8" s="23">
        <v>2</v>
      </c>
      <c r="B8" s="23"/>
      <c r="C8" s="24" t="s">
        <v>861</v>
      </c>
      <c r="D8" s="25" t="s">
        <v>28</v>
      </c>
      <c r="E8" s="41"/>
      <c r="F8" s="42"/>
      <c r="G8" s="42"/>
      <c r="H8" s="42"/>
      <c r="I8" s="42"/>
      <c r="J8" s="42"/>
      <c r="K8" s="42"/>
      <c r="L8" s="42"/>
      <c r="M8" s="42"/>
      <c r="N8" s="42"/>
      <c r="O8" s="42"/>
      <c r="P8" s="34"/>
      <c r="Q8" s="42"/>
      <c r="R8" s="42"/>
      <c r="S8" s="42"/>
      <c r="T8" s="37" t="s">
        <v>6</v>
      </c>
      <c r="U8" s="42"/>
      <c r="V8" s="42"/>
      <c r="W8" s="43"/>
      <c r="X8" s="42"/>
      <c r="Y8" s="42"/>
      <c r="Z8" s="42"/>
      <c r="AA8" s="42"/>
      <c r="AB8" s="42"/>
      <c r="AC8" s="43"/>
      <c r="AD8" s="42"/>
      <c r="AE8" s="42"/>
      <c r="AF8" s="42"/>
      <c r="AG8" s="42"/>
      <c r="AH8" s="42"/>
      <c r="AI8" s="42"/>
      <c r="AJ8" s="11">
        <f t="shared" si="2"/>
        <v>1</v>
      </c>
      <c r="AK8" s="202">
        <f t="shared" si="3"/>
        <v>0</v>
      </c>
      <c r="AL8" s="202">
        <f t="shared" si="4"/>
        <v>0</v>
      </c>
    </row>
    <row r="9" spans="1:38" s="15" customFormat="1" ht="21" customHeight="1">
      <c r="A9" s="23">
        <v>3</v>
      </c>
      <c r="B9" s="23"/>
      <c r="C9" s="24" t="s">
        <v>102</v>
      </c>
      <c r="D9" s="25" t="s">
        <v>30</v>
      </c>
      <c r="E9" s="41"/>
      <c r="F9" s="42"/>
      <c r="G9" s="42"/>
      <c r="H9" s="42"/>
      <c r="I9" s="42"/>
      <c r="J9" s="42"/>
      <c r="K9" s="42"/>
      <c r="L9" s="42"/>
      <c r="M9" s="42"/>
      <c r="N9" s="42"/>
      <c r="O9" s="42"/>
      <c r="P9" s="34"/>
      <c r="Q9" s="42"/>
      <c r="R9" s="42"/>
      <c r="S9" s="42"/>
      <c r="T9" s="34"/>
      <c r="U9" s="42"/>
      <c r="V9" s="42"/>
      <c r="W9" s="43"/>
      <c r="X9" s="42"/>
      <c r="Y9" s="42"/>
      <c r="Z9" s="42"/>
      <c r="AA9" s="42"/>
      <c r="AB9" s="42"/>
      <c r="AC9" s="43"/>
      <c r="AD9" s="42"/>
      <c r="AE9" s="42"/>
      <c r="AF9" s="42"/>
      <c r="AG9" s="42"/>
      <c r="AH9" s="42"/>
      <c r="AI9" s="42"/>
      <c r="AJ9" s="11">
        <f t="shared" si="2"/>
        <v>0</v>
      </c>
      <c r="AK9" s="202">
        <f t="shared" si="3"/>
        <v>0</v>
      </c>
      <c r="AL9" s="202">
        <f t="shared" si="4"/>
        <v>0</v>
      </c>
    </row>
    <row r="10" spans="1:38" s="15" customFormat="1" ht="21" customHeight="1">
      <c r="A10" s="23">
        <v>4</v>
      </c>
      <c r="B10" s="23"/>
      <c r="C10" s="24" t="s">
        <v>862</v>
      </c>
      <c r="D10" s="25" t="s">
        <v>94</v>
      </c>
      <c r="E10" s="41"/>
      <c r="F10" s="42"/>
      <c r="G10" s="42"/>
      <c r="H10" s="42"/>
      <c r="I10" s="42"/>
      <c r="J10" s="42"/>
      <c r="K10" s="42"/>
      <c r="L10" s="42"/>
      <c r="M10" s="42"/>
      <c r="N10" s="42"/>
      <c r="O10" s="42" t="s">
        <v>6</v>
      </c>
      <c r="P10" s="34" t="s">
        <v>6</v>
      </c>
      <c r="Q10" s="42"/>
      <c r="R10" s="42"/>
      <c r="S10" s="42"/>
      <c r="T10" s="34" t="s">
        <v>6</v>
      </c>
      <c r="U10" s="42"/>
      <c r="V10" s="42"/>
      <c r="W10" s="43"/>
      <c r="X10" s="42"/>
      <c r="Y10" s="42"/>
      <c r="Z10" s="42"/>
      <c r="AA10" s="42"/>
      <c r="AB10" s="42"/>
      <c r="AC10" s="43"/>
      <c r="AD10" s="42"/>
      <c r="AE10" s="42"/>
      <c r="AF10" s="42"/>
      <c r="AG10" s="42"/>
      <c r="AH10" s="42"/>
      <c r="AI10" s="42"/>
      <c r="AJ10" s="11">
        <f t="shared" si="2"/>
        <v>3</v>
      </c>
      <c r="AK10" s="202">
        <f t="shared" si="3"/>
        <v>0</v>
      </c>
      <c r="AL10" s="202">
        <f t="shared" si="4"/>
        <v>0</v>
      </c>
    </row>
    <row r="11" spans="1:38" s="15" customFormat="1" ht="21" customHeight="1">
      <c r="A11" s="23">
        <v>5</v>
      </c>
      <c r="B11" s="23"/>
      <c r="C11" s="24" t="s">
        <v>863</v>
      </c>
      <c r="D11" s="25" t="s">
        <v>40</v>
      </c>
      <c r="E11" s="41"/>
      <c r="F11" s="42"/>
      <c r="G11" s="42"/>
      <c r="H11" s="42"/>
      <c r="I11" s="42"/>
      <c r="J11" s="42"/>
      <c r="K11" s="42"/>
      <c r="L11" s="42"/>
      <c r="M11" s="42"/>
      <c r="N11" s="42"/>
      <c r="O11" s="42" t="s">
        <v>6</v>
      </c>
      <c r="P11" s="34" t="s">
        <v>6</v>
      </c>
      <c r="Q11" s="42"/>
      <c r="R11" s="42"/>
      <c r="S11" s="42"/>
      <c r="T11" s="37"/>
      <c r="U11" s="42"/>
      <c r="V11" s="42"/>
      <c r="W11" s="43"/>
      <c r="X11" s="42"/>
      <c r="Y11" s="42"/>
      <c r="Z11" s="42"/>
      <c r="AA11" s="42"/>
      <c r="AB11" s="42"/>
      <c r="AC11" s="43"/>
      <c r="AD11" s="42"/>
      <c r="AE11" s="42"/>
      <c r="AF11" s="42"/>
      <c r="AG11" s="42"/>
      <c r="AH11" s="42"/>
      <c r="AI11" s="42"/>
      <c r="AJ11" s="11">
        <f t="shared" si="2"/>
        <v>2</v>
      </c>
      <c r="AK11" s="202">
        <f t="shared" si="3"/>
        <v>0</v>
      </c>
      <c r="AL11" s="202">
        <f t="shared" si="4"/>
        <v>0</v>
      </c>
    </row>
    <row r="12" spans="1:38" s="15" customFormat="1" ht="21" customHeight="1">
      <c r="A12" s="23">
        <v>6</v>
      </c>
      <c r="B12" s="23"/>
      <c r="C12" s="24" t="s">
        <v>264</v>
      </c>
      <c r="D12" s="25" t="s">
        <v>864</v>
      </c>
      <c r="E12" s="41"/>
      <c r="F12" s="42"/>
      <c r="G12" s="42"/>
      <c r="H12" s="42"/>
      <c r="I12" s="42"/>
      <c r="J12" s="42"/>
      <c r="K12" s="42"/>
      <c r="L12" s="42"/>
      <c r="M12" s="42"/>
      <c r="N12" s="42"/>
      <c r="O12" s="42" t="s">
        <v>6</v>
      </c>
      <c r="P12" s="34" t="s">
        <v>6</v>
      </c>
      <c r="Q12" s="42"/>
      <c r="R12" s="42"/>
      <c r="S12" s="42"/>
      <c r="T12" s="37"/>
      <c r="U12" s="42"/>
      <c r="V12" s="42"/>
      <c r="W12" s="43"/>
      <c r="X12" s="42"/>
      <c r="Y12" s="42"/>
      <c r="Z12" s="42"/>
      <c r="AA12" s="42"/>
      <c r="AB12" s="42"/>
      <c r="AC12" s="43"/>
      <c r="AD12" s="42"/>
      <c r="AE12" s="42"/>
      <c r="AF12" s="42"/>
      <c r="AG12" s="42"/>
      <c r="AH12" s="42"/>
      <c r="AI12" s="42"/>
      <c r="AJ12" s="11">
        <f t="shared" si="2"/>
        <v>2</v>
      </c>
      <c r="AK12" s="202">
        <f t="shared" si="3"/>
        <v>0</v>
      </c>
      <c r="AL12" s="202">
        <f t="shared" si="4"/>
        <v>0</v>
      </c>
    </row>
    <row r="13" spans="1:38" s="15" customFormat="1" ht="21" customHeight="1">
      <c r="A13" s="23">
        <v>7</v>
      </c>
      <c r="B13" s="23"/>
      <c r="C13" s="24" t="s">
        <v>865</v>
      </c>
      <c r="D13" s="25" t="s">
        <v>287</v>
      </c>
      <c r="E13" s="41"/>
      <c r="F13" s="42"/>
      <c r="G13" s="42"/>
      <c r="H13" s="42"/>
      <c r="I13" s="42"/>
      <c r="J13" s="42"/>
      <c r="K13" s="42"/>
      <c r="L13" s="42"/>
      <c r="M13" s="42"/>
      <c r="N13" s="42"/>
      <c r="O13" s="42"/>
      <c r="P13" s="34"/>
      <c r="Q13" s="42"/>
      <c r="R13" s="42"/>
      <c r="S13" s="42"/>
      <c r="T13" s="34"/>
      <c r="U13" s="42"/>
      <c r="V13" s="42"/>
      <c r="W13" s="43"/>
      <c r="X13" s="42"/>
      <c r="Y13" s="42"/>
      <c r="Z13" s="42"/>
      <c r="AA13" s="42"/>
      <c r="AB13" s="42"/>
      <c r="AC13" s="43"/>
      <c r="AD13" s="42"/>
      <c r="AE13" s="42"/>
      <c r="AF13" s="42"/>
      <c r="AG13" s="42"/>
      <c r="AH13" s="42"/>
      <c r="AI13" s="42"/>
      <c r="AJ13" s="11">
        <f t="shared" si="2"/>
        <v>0</v>
      </c>
      <c r="AK13" s="202">
        <f t="shared" si="3"/>
        <v>0</v>
      </c>
      <c r="AL13" s="202">
        <f t="shared" si="4"/>
        <v>0</v>
      </c>
    </row>
    <row r="14" spans="1:38" s="15" customFormat="1" ht="21" customHeight="1">
      <c r="A14" s="23">
        <v>8</v>
      </c>
      <c r="B14" s="23"/>
      <c r="C14" s="24" t="s">
        <v>866</v>
      </c>
      <c r="D14" s="25" t="s">
        <v>59</v>
      </c>
      <c r="E14" s="41"/>
      <c r="F14" s="42"/>
      <c r="G14" s="42"/>
      <c r="H14" s="42"/>
      <c r="I14" s="42"/>
      <c r="J14" s="42"/>
      <c r="K14" s="42"/>
      <c r="L14" s="42"/>
      <c r="M14" s="42"/>
      <c r="N14" s="42"/>
      <c r="O14" s="42"/>
      <c r="P14" s="34"/>
      <c r="Q14" s="42"/>
      <c r="R14" s="210" t="s">
        <v>6</v>
      </c>
      <c r="S14" s="42"/>
      <c r="T14" s="34"/>
      <c r="U14" s="42"/>
      <c r="V14" s="42"/>
      <c r="W14" s="43"/>
      <c r="X14" s="42"/>
      <c r="Y14" s="42"/>
      <c r="Z14" s="42"/>
      <c r="AA14" s="42"/>
      <c r="AB14" s="42"/>
      <c r="AC14" s="43"/>
      <c r="AD14" s="42"/>
      <c r="AE14" s="42"/>
      <c r="AF14" s="42"/>
      <c r="AG14" s="42"/>
      <c r="AH14" s="42"/>
      <c r="AI14" s="42"/>
      <c r="AJ14" s="11">
        <f t="shared" si="2"/>
        <v>1</v>
      </c>
      <c r="AK14" s="202">
        <f t="shared" si="3"/>
        <v>0</v>
      </c>
      <c r="AL14" s="202">
        <f t="shared" si="4"/>
        <v>0</v>
      </c>
    </row>
    <row r="15" spans="1:38" s="15" customFormat="1" ht="21" customHeight="1">
      <c r="A15" s="23">
        <v>9</v>
      </c>
      <c r="B15" s="23"/>
      <c r="C15" s="24" t="s">
        <v>451</v>
      </c>
      <c r="D15" s="25" t="s">
        <v>23</v>
      </c>
      <c r="E15" s="41"/>
      <c r="F15" s="42"/>
      <c r="G15" s="42"/>
      <c r="H15" s="42"/>
      <c r="I15" s="42"/>
      <c r="J15" s="42"/>
      <c r="K15" s="42"/>
      <c r="L15" s="42"/>
      <c r="M15" s="42"/>
      <c r="N15" s="42"/>
      <c r="O15" s="42" t="s">
        <v>6</v>
      </c>
      <c r="P15" s="34" t="s">
        <v>6</v>
      </c>
      <c r="Q15" s="42"/>
      <c r="R15" s="211" t="s">
        <v>6</v>
      </c>
      <c r="S15" s="42"/>
      <c r="T15" s="34"/>
      <c r="U15" s="42"/>
      <c r="V15" s="42"/>
      <c r="W15" s="43"/>
      <c r="X15" s="42"/>
      <c r="Y15" s="42"/>
      <c r="Z15" s="42"/>
      <c r="AA15" s="42"/>
      <c r="AB15" s="42"/>
      <c r="AC15" s="43"/>
      <c r="AD15" s="42"/>
      <c r="AE15" s="42"/>
      <c r="AF15" s="42"/>
      <c r="AG15" s="42"/>
      <c r="AH15" s="42"/>
      <c r="AI15" s="42"/>
      <c r="AJ15" s="11">
        <f t="shared" si="2"/>
        <v>3</v>
      </c>
      <c r="AK15" s="202">
        <f t="shared" si="3"/>
        <v>0</v>
      </c>
      <c r="AL15" s="202">
        <f t="shared" si="4"/>
        <v>0</v>
      </c>
    </row>
    <row r="16" spans="1:38" s="15" customFormat="1" ht="21" customHeight="1">
      <c r="A16" s="23">
        <v>10</v>
      </c>
      <c r="B16" s="23"/>
      <c r="C16" s="24" t="s">
        <v>867</v>
      </c>
      <c r="D16" s="25" t="s">
        <v>32</v>
      </c>
      <c r="E16" s="41"/>
      <c r="F16" s="42"/>
      <c r="G16" s="42"/>
      <c r="H16" s="42"/>
      <c r="I16" s="42"/>
      <c r="J16" s="42"/>
      <c r="K16" s="42"/>
      <c r="L16" s="42"/>
      <c r="M16" s="42"/>
      <c r="N16" s="42"/>
      <c r="O16" s="42" t="s">
        <v>6</v>
      </c>
      <c r="P16" s="34" t="s">
        <v>6</v>
      </c>
      <c r="Q16" s="42"/>
      <c r="R16" s="211" t="s">
        <v>6</v>
      </c>
      <c r="S16" s="42"/>
      <c r="T16" s="37"/>
      <c r="U16" s="42"/>
      <c r="V16" s="42"/>
      <c r="W16" s="43"/>
      <c r="X16" s="42"/>
      <c r="Y16" s="42"/>
      <c r="Z16" s="42"/>
      <c r="AA16" s="42"/>
      <c r="AB16" s="42"/>
      <c r="AC16" s="43"/>
      <c r="AD16" s="42"/>
      <c r="AE16" s="42"/>
      <c r="AF16" s="42"/>
      <c r="AG16" s="42"/>
      <c r="AH16" s="42"/>
      <c r="AI16" s="42"/>
      <c r="AJ16" s="11">
        <f t="shared" si="2"/>
        <v>3</v>
      </c>
      <c r="AK16" s="202">
        <f t="shared" si="3"/>
        <v>0</v>
      </c>
      <c r="AL16" s="202">
        <f t="shared" si="4"/>
        <v>0</v>
      </c>
    </row>
    <row r="17" spans="1:38" s="15" customFormat="1" ht="21" customHeight="1">
      <c r="A17" s="23">
        <v>11</v>
      </c>
      <c r="B17" s="23"/>
      <c r="C17" s="24" t="s">
        <v>868</v>
      </c>
      <c r="D17" s="25" t="s">
        <v>12</v>
      </c>
      <c r="E17" s="41"/>
      <c r="F17" s="42"/>
      <c r="G17" s="42"/>
      <c r="H17" s="42"/>
      <c r="I17" s="42"/>
      <c r="J17" s="42"/>
      <c r="K17" s="42"/>
      <c r="L17" s="42"/>
      <c r="M17" s="42"/>
      <c r="N17" s="42"/>
      <c r="O17" s="42" t="s">
        <v>6</v>
      </c>
      <c r="P17" s="34" t="s">
        <v>6</v>
      </c>
      <c r="Q17" s="42"/>
      <c r="R17" s="211" t="s">
        <v>6</v>
      </c>
      <c r="S17" s="42"/>
      <c r="T17" s="34" t="s">
        <v>6</v>
      </c>
      <c r="U17" s="42"/>
      <c r="V17" s="42"/>
      <c r="W17" s="43"/>
      <c r="X17" s="42"/>
      <c r="Y17" s="42"/>
      <c r="Z17" s="42"/>
      <c r="AA17" s="42"/>
      <c r="AB17" s="42"/>
      <c r="AC17" s="43"/>
      <c r="AD17" s="42"/>
      <c r="AE17" s="42"/>
      <c r="AF17" s="42"/>
      <c r="AG17" s="42"/>
      <c r="AH17" s="42"/>
      <c r="AI17" s="42"/>
      <c r="AJ17" s="11">
        <f t="shared" si="2"/>
        <v>4</v>
      </c>
      <c r="AK17" s="202">
        <f t="shared" si="3"/>
        <v>0</v>
      </c>
      <c r="AL17" s="202">
        <f t="shared" si="4"/>
        <v>0</v>
      </c>
    </row>
    <row r="18" spans="1:38" s="15" customFormat="1" ht="21" customHeight="1">
      <c r="A18" s="23">
        <v>12</v>
      </c>
      <c r="B18" s="23"/>
      <c r="C18" s="24" t="s">
        <v>869</v>
      </c>
      <c r="D18" s="25" t="s">
        <v>160</v>
      </c>
      <c r="E18" s="41"/>
      <c r="F18" s="42"/>
      <c r="G18" s="42"/>
      <c r="H18" s="42"/>
      <c r="I18" s="42"/>
      <c r="J18" s="42"/>
      <c r="K18" s="42"/>
      <c r="L18" s="42"/>
      <c r="M18" s="42"/>
      <c r="N18" s="42"/>
      <c r="O18" s="42"/>
      <c r="P18" s="34"/>
      <c r="Q18" s="42"/>
      <c r="R18" s="211" t="s">
        <v>6</v>
      </c>
      <c r="S18" s="42"/>
      <c r="T18" s="37" t="s">
        <v>6</v>
      </c>
      <c r="U18" s="42"/>
      <c r="V18" s="42"/>
      <c r="W18" s="43"/>
      <c r="X18" s="42"/>
      <c r="Y18" s="42"/>
      <c r="Z18" s="42"/>
      <c r="AA18" s="42"/>
      <c r="AB18" s="42"/>
      <c r="AC18" s="43"/>
      <c r="AD18" s="42"/>
      <c r="AE18" s="42"/>
      <c r="AF18" s="42"/>
      <c r="AG18" s="42"/>
      <c r="AH18" s="42"/>
      <c r="AI18" s="42"/>
      <c r="AJ18" s="11">
        <f t="shared" si="2"/>
        <v>2</v>
      </c>
      <c r="AK18" s="202">
        <f t="shared" si="3"/>
        <v>0</v>
      </c>
      <c r="AL18" s="202">
        <f t="shared" si="4"/>
        <v>0</v>
      </c>
    </row>
    <row r="19" spans="1:38" s="15" customFormat="1" ht="21" customHeight="1">
      <c r="A19" s="23">
        <v>13</v>
      </c>
      <c r="B19" s="23"/>
      <c r="C19" s="24" t="s">
        <v>870</v>
      </c>
      <c r="D19" s="25" t="s">
        <v>69</v>
      </c>
      <c r="E19" s="41"/>
      <c r="F19" s="42"/>
      <c r="G19" s="42"/>
      <c r="H19" s="42"/>
      <c r="I19" s="42"/>
      <c r="J19" s="42"/>
      <c r="K19" s="42"/>
      <c r="L19" s="42"/>
      <c r="M19" s="42"/>
      <c r="N19" s="42"/>
      <c r="O19" s="42"/>
      <c r="P19" s="34"/>
      <c r="Q19" s="42"/>
      <c r="R19" s="211"/>
      <c r="S19" s="42"/>
      <c r="T19" s="34"/>
      <c r="U19" s="42"/>
      <c r="V19" s="42"/>
      <c r="W19" s="43"/>
      <c r="X19" s="42"/>
      <c r="Y19" s="42"/>
      <c r="Z19" s="42"/>
      <c r="AA19" s="42"/>
      <c r="AB19" s="42"/>
      <c r="AC19" s="43"/>
      <c r="AD19" s="42"/>
      <c r="AE19" s="42"/>
      <c r="AF19" s="42"/>
      <c r="AG19" s="42"/>
      <c r="AH19" s="42"/>
      <c r="AI19" s="42"/>
      <c r="AJ19" s="11">
        <f t="shared" si="2"/>
        <v>0</v>
      </c>
      <c r="AK19" s="202">
        <f t="shared" si="3"/>
        <v>0</v>
      </c>
      <c r="AL19" s="202">
        <f t="shared" si="4"/>
        <v>0</v>
      </c>
    </row>
    <row r="20" spans="1:38" s="15" customFormat="1" ht="21" customHeight="1">
      <c r="A20" s="23">
        <v>14</v>
      </c>
      <c r="B20" s="23"/>
      <c r="C20" s="24" t="s">
        <v>871</v>
      </c>
      <c r="D20" s="25" t="s">
        <v>84</v>
      </c>
      <c r="E20" s="41"/>
      <c r="F20" s="42"/>
      <c r="G20" s="42"/>
      <c r="H20" s="42"/>
      <c r="I20" s="42"/>
      <c r="J20" s="42"/>
      <c r="K20" s="42"/>
      <c r="L20" s="42"/>
      <c r="M20" s="42"/>
      <c r="N20" s="42"/>
      <c r="O20" s="42" t="s">
        <v>6</v>
      </c>
      <c r="P20" s="34" t="s">
        <v>6</v>
      </c>
      <c r="Q20" s="42"/>
      <c r="R20" s="211" t="s">
        <v>6</v>
      </c>
      <c r="S20" s="42"/>
      <c r="T20" s="34"/>
      <c r="U20" s="42"/>
      <c r="V20" s="42"/>
      <c r="W20" s="43"/>
      <c r="X20" s="42"/>
      <c r="Y20" s="42"/>
      <c r="Z20" s="42"/>
      <c r="AA20" s="42"/>
      <c r="AB20" s="42"/>
      <c r="AC20" s="43"/>
      <c r="AD20" s="42"/>
      <c r="AE20" s="42"/>
      <c r="AF20" s="42"/>
      <c r="AG20" s="42"/>
      <c r="AH20" s="42"/>
      <c r="AI20" s="42"/>
      <c r="AJ20" s="11">
        <f t="shared" si="2"/>
        <v>3</v>
      </c>
      <c r="AK20" s="202">
        <f t="shared" si="3"/>
        <v>0</v>
      </c>
      <c r="AL20" s="202">
        <f t="shared" si="4"/>
        <v>0</v>
      </c>
    </row>
    <row r="21" spans="1:38" s="15" customFormat="1" ht="21" customHeight="1">
      <c r="A21" s="23">
        <v>15</v>
      </c>
      <c r="B21" s="23"/>
      <c r="C21" s="24" t="s">
        <v>126</v>
      </c>
      <c r="D21" s="25" t="s">
        <v>84</v>
      </c>
      <c r="E21" s="41"/>
      <c r="F21" s="42"/>
      <c r="G21" s="42"/>
      <c r="H21" s="42"/>
      <c r="I21" s="42"/>
      <c r="J21" s="42"/>
      <c r="K21" s="42"/>
      <c r="L21" s="42"/>
      <c r="M21" s="42"/>
      <c r="N21" s="42"/>
      <c r="O21" s="42"/>
      <c r="P21" s="34"/>
      <c r="Q21" s="42"/>
      <c r="R21" s="211"/>
      <c r="S21" s="42"/>
      <c r="T21" s="34"/>
      <c r="U21" s="42"/>
      <c r="V21" s="42"/>
      <c r="W21" s="43"/>
      <c r="X21" s="42"/>
      <c r="Y21" s="42"/>
      <c r="Z21" s="42"/>
      <c r="AA21" s="42"/>
      <c r="AB21" s="42"/>
      <c r="AC21" s="43"/>
      <c r="AD21" s="42"/>
      <c r="AE21" s="42"/>
      <c r="AF21" s="42"/>
      <c r="AG21" s="42"/>
      <c r="AH21" s="42"/>
      <c r="AI21" s="42"/>
      <c r="AJ21" s="11">
        <f t="shared" si="2"/>
        <v>0</v>
      </c>
      <c r="AK21" s="202">
        <f t="shared" si="3"/>
        <v>0</v>
      </c>
      <c r="AL21" s="202">
        <f t="shared" si="4"/>
        <v>0</v>
      </c>
    </row>
    <row r="22" spans="1:38" s="15" customFormat="1" ht="21" customHeight="1">
      <c r="A22" s="23">
        <v>16</v>
      </c>
      <c r="B22" s="23"/>
      <c r="C22" s="24" t="s">
        <v>872</v>
      </c>
      <c r="D22" s="25" t="s">
        <v>20</v>
      </c>
      <c r="E22" s="41"/>
      <c r="F22" s="42"/>
      <c r="G22" s="42"/>
      <c r="H22" s="42"/>
      <c r="I22" s="42"/>
      <c r="J22" s="42"/>
      <c r="K22" s="42"/>
      <c r="L22" s="42"/>
      <c r="M22" s="42"/>
      <c r="N22" s="42"/>
      <c r="O22" s="42" t="s">
        <v>6</v>
      </c>
      <c r="P22" s="34" t="s">
        <v>6</v>
      </c>
      <c r="Q22" s="42"/>
      <c r="R22" s="211" t="s">
        <v>6</v>
      </c>
      <c r="S22" s="42"/>
      <c r="T22" s="34"/>
      <c r="U22" s="42"/>
      <c r="V22" s="42"/>
      <c r="W22" s="43"/>
      <c r="X22" s="42"/>
      <c r="Y22" s="42"/>
      <c r="Z22" s="42"/>
      <c r="AA22" s="42"/>
      <c r="AB22" s="42"/>
      <c r="AC22" s="43"/>
      <c r="AD22" s="42"/>
      <c r="AE22" s="42"/>
      <c r="AF22" s="42"/>
      <c r="AG22" s="42"/>
      <c r="AH22" s="42"/>
      <c r="AI22" s="42"/>
      <c r="AJ22" s="11">
        <f t="shared" si="2"/>
        <v>3</v>
      </c>
      <c r="AK22" s="202">
        <f t="shared" si="3"/>
        <v>0</v>
      </c>
      <c r="AL22" s="202">
        <f t="shared" si="4"/>
        <v>0</v>
      </c>
    </row>
    <row r="23" spans="1:38" s="15" customFormat="1" ht="21" customHeight="1">
      <c r="A23" s="23">
        <v>17</v>
      </c>
      <c r="B23" s="23"/>
      <c r="C23" s="24" t="s">
        <v>93</v>
      </c>
      <c r="D23" s="25" t="s">
        <v>82</v>
      </c>
      <c r="E23" s="41"/>
      <c r="F23" s="42"/>
      <c r="G23" s="42"/>
      <c r="H23" s="42"/>
      <c r="I23" s="42"/>
      <c r="J23" s="42"/>
      <c r="K23" s="42"/>
      <c r="L23" s="42"/>
      <c r="M23" s="42"/>
      <c r="N23" s="42"/>
      <c r="O23" s="42"/>
      <c r="P23" s="34" t="s">
        <v>6</v>
      </c>
      <c r="Q23" s="42"/>
      <c r="R23" s="211"/>
      <c r="S23" s="42"/>
      <c r="T23" s="37"/>
      <c r="U23" s="42"/>
      <c r="V23" s="42"/>
      <c r="W23" s="43"/>
      <c r="X23" s="42"/>
      <c r="Y23" s="42"/>
      <c r="Z23" s="42"/>
      <c r="AA23" s="42"/>
      <c r="AB23" s="42"/>
      <c r="AC23" s="43"/>
      <c r="AD23" s="42"/>
      <c r="AE23" s="42"/>
      <c r="AF23" s="42"/>
      <c r="AG23" s="42"/>
      <c r="AH23" s="42"/>
      <c r="AI23" s="42"/>
      <c r="AJ23" s="11">
        <f t="shared" si="2"/>
        <v>1</v>
      </c>
      <c r="AK23" s="202">
        <f t="shared" si="3"/>
        <v>0</v>
      </c>
      <c r="AL23" s="202">
        <f t="shared" si="4"/>
        <v>0</v>
      </c>
    </row>
    <row r="24" spans="1:38" s="15" customFormat="1" ht="21" customHeight="1">
      <c r="A24" s="23">
        <v>18</v>
      </c>
      <c r="B24" s="23"/>
      <c r="C24" s="24" t="s">
        <v>873</v>
      </c>
      <c r="D24" s="25" t="s">
        <v>143</v>
      </c>
      <c r="E24" s="41"/>
      <c r="F24" s="42"/>
      <c r="G24" s="42"/>
      <c r="H24" s="42"/>
      <c r="I24" s="42"/>
      <c r="J24" s="42"/>
      <c r="K24" s="42"/>
      <c r="L24" s="42"/>
      <c r="M24" s="42"/>
      <c r="N24" s="42"/>
      <c r="O24" s="42"/>
      <c r="P24" s="34"/>
      <c r="Q24" s="42"/>
      <c r="R24" s="211"/>
      <c r="S24" s="42"/>
      <c r="T24" s="34"/>
      <c r="U24" s="42"/>
      <c r="V24" s="42"/>
      <c r="W24" s="43"/>
      <c r="X24" s="42"/>
      <c r="Y24" s="42"/>
      <c r="Z24" s="42"/>
      <c r="AA24" s="42"/>
      <c r="AB24" s="42"/>
      <c r="AC24" s="43"/>
      <c r="AD24" s="42"/>
      <c r="AE24" s="42"/>
      <c r="AF24" s="42"/>
      <c r="AG24" s="42"/>
      <c r="AH24" s="42"/>
      <c r="AI24" s="42"/>
      <c r="AJ24" s="11">
        <f t="shared" si="2"/>
        <v>0</v>
      </c>
      <c r="AK24" s="202">
        <f t="shared" si="3"/>
        <v>0</v>
      </c>
      <c r="AL24" s="202">
        <f t="shared" si="4"/>
        <v>0</v>
      </c>
    </row>
    <row r="25" spans="1:38" s="15" customFormat="1" ht="21" customHeight="1">
      <c r="A25" s="23">
        <v>19</v>
      </c>
      <c r="B25" s="23"/>
      <c r="C25" s="24" t="s">
        <v>874</v>
      </c>
      <c r="D25" s="25" t="s">
        <v>44</v>
      </c>
      <c r="E25" s="41"/>
      <c r="F25" s="42"/>
      <c r="G25" s="42"/>
      <c r="H25" s="42"/>
      <c r="I25" s="42"/>
      <c r="J25" s="42"/>
      <c r="K25" s="42"/>
      <c r="L25" s="42"/>
      <c r="M25" s="42"/>
      <c r="N25" s="42"/>
      <c r="O25" s="42"/>
      <c r="P25" s="34"/>
      <c r="Q25" s="42"/>
      <c r="R25" s="211"/>
      <c r="S25" s="42"/>
      <c r="T25" s="34"/>
      <c r="U25" s="42"/>
      <c r="V25" s="42"/>
      <c r="W25" s="43"/>
      <c r="X25" s="42"/>
      <c r="Y25" s="42"/>
      <c r="Z25" s="42"/>
      <c r="AA25" s="42"/>
      <c r="AB25" s="42"/>
      <c r="AC25" s="43"/>
      <c r="AD25" s="42"/>
      <c r="AE25" s="42"/>
      <c r="AF25" s="42"/>
      <c r="AG25" s="42"/>
      <c r="AH25" s="42"/>
      <c r="AI25" s="42"/>
      <c r="AJ25" s="11">
        <f t="shared" si="2"/>
        <v>0</v>
      </c>
      <c r="AK25" s="202">
        <f t="shared" si="3"/>
        <v>0</v>
      </c>
      <c r="AL25" s="202">
        <f t="shared" si="4"/>
        <v>0</v>
      </c>
    </row>
    <row r="26" spans="1:38" s="15" customFormat="1" ht="21" customHeight="1">
      <c r="A26" s="23">
        <v>20</v>
      </c>
      <c r="B26" s="23"/>
      <c r="C26" s="24" t="s">
        <v>875</v>
      </c>
      <c r="D26" s="25" t="s">
        <v>61</v>
      </c>
      <c r="E26" s="41"/>
      <c r="F26" s="42"/>
      <c r="G26" s="42"/>
      <c r="H26" s="42"/>
      <c r="I26" s="42"/>
      <c r="J26" s="42"/>
      <c r="K26" s="42"/>
      <c r="L26" s="42"/>
      <c r="M26" s="42"/>
      <c r="N26" s="42"/>
      <c r="O26" s="42"/>
      <c r="P26" s="34"/>
      <c r="Q26" s="42"/>
      <c r="R26" s="211"/>
      <c r="S26" s="42"/>
      <c r="T26" s="34"/>
      <c r="U26" s="42"/>
      <c r="V26" s="42"/>
      <c r="W26" s="43"/>
      <c r="X26" s="42"/>
      <c r="Y26" s="42"/>
      <c r="Z26" s="42"/>
      <c r="AA26" s="42"/>
      <c r="AB26" s="42"/>
      <c r="AC26" s="43"/>
      <c r="AD26" s="42"/>
      <c r="AE26" s="42"/>
      <c r="AF26" s="42"/>
      <c r="AG26" s="42"/>
      <c r="AH26" s="42"/>
      <c r="AI26" s="42"/>
      <c r="AJ26" s="11">
        <f t="shared" si="2"/>
        <v>0</v>
      </c>
      <c r="AK26" s="202">
        <f t="shared" si="3"/>
        <v>0</v>
      </c>
      <c r="AL26" s="202">
        <f t="shared" si="4"/>
        <v>0</v>
      </c>
    </row>
    <row r="27" spans="1:38" s="15" customFormat="1" ht="21" customHeight="1">
      <c r="A27" s="23">
        <v>21</v>
      </c>
      <c r="B27" s="23"/>
      <c r="C27" s="24" t="s">
        <v>876</v>
      </c>
      <c r="D27" s="25" t="s">
        <v>61</v>
      </c>
      <c r="E27" s="41"/>
      <c r="F27" s="42"/>
      <c r="G27" s="42"/>
      <c r="H27" s="42"/>
      <c r="I27" s="42"/>
      <c r="J27" s="42"/>
      <c r="K27" s="42"/>
      <c r="L27" s="42"/>
      <c r="M27" s="42"/>
      <c r="N27" s="42"/>
      <c r="O27" s="42" t="s">
        <v>6</v>
      </c>
      <c r="P27" s="34" t="s">
        <v>6</v>
      </c>
      <c r="Q27" s="42"/>
      <c r="R27" s="211" t="s">
        <v>6</v>
      </c>
      <c r="S27" s="42"/>
      <c r="T27" s="37"/>
      <c r="U27" s="42"/>
      <c r="V27" s="42"/>
      <c r="W27" s="43"/>
      <c r="X27" s="42"/>
      <c r="Y27" s="42"/>
      <c r="Z27" s="42"/>
      <c r="AA27" s="42"/>
      <c r="AB27" s="42"/>
      <c r="AC27" s="43"/>
      <c r="AD27" s="42"/>
      <c r="AE27" s="42"/>
      <c r="AF27" s="42"/>
      <c r="AG27" s="42"/>
      <c r="AH27" s="42"/>
      <c r="AI27" s="42"/>
      <c r="AJ27" s="11">
        <f t="shared" si="2"/>
        <v>3</v>
      </c>
      <c r="AK27" s="202">
        <f t="shared" si="3"/>
        <v>0</v>
      </c>
      <c r="AL27" s="202">
        <f t="shared" si="4"/>
        <v>0</v>
      </c>
    </row>
    <row r="28" spans="1:38" s="15" customFormat="1" ht="21" customHeight="1">
      <c r="A28" s="23">
        <v>22</v>
      </c>
      <c r="B28" s="23"/>
      <c r="C28" s="24" t="s">
        <v>877</v>
      </c>
      <c r="D28" s="25" t="s">
        <v>34</v>
      </c>
      <c r="E28" s="41"/>
      <c r="F28" s="42"/>
      <c r="G28" s="42"/>
      <c r="H28" s="42"/>
      <c r="I28" s="42"/>
      <c r="J28" s="42"/>
      <c r="K28" s="42"/>
      <c r="L28" s="42"/>
      <c r="M28" s="42"/>
      <c r="N28" s="42"/>
      <c r="O28" s="42"/>
      <c r="P28" s="34"/>
      <c r="Q28" s="42"/>
      <c r="R28" s="211"/>
      <c r="S28" s="42"/>
      <c r="T28" s="34"/>
      <c r="U28" s="42"/>
      <c r="V28" s="42"/>
      <c r="W28" s="43"/>
      <c r="X28" s="42"/>
      <c r="Y28" s="42"/>
      <c r="Z28" s="42"/>
      <c r="AA28" s="42"/>
      <c r="AB28" s="42"/>
      <c r="AC28" s="43"/>
      <c r="AD28" s="42"/>
      <c r="AE28" s="42"/>
      <c r="AF28" s="42"/>
      <c r="AG28" s="42"/>
      <c r="AH28" s="42"/>
      <c r="AI28" s="42"/>
      <c r="AJ28" s="11">
        <f t="shared" si="2"/>
        <v>0</v>
      </c>
      <c r="AK28" s="202">
        <f t="shared" si="3"/>
        <v>0</v>
      </c>
      <c r="AL28" s="202">
        <f t="shared" si="4"/>
        <v>0</v>
      </c>
    </row>
    <row r="29" spans="1:38" s="15" customFormat="1" ht="21" customHeight="1">
      <c r="A29" s="23">
        <v>23</v>
      </c>
      <c r="B29" s="23"/>
      <c r="C29" s="24" t="s">
        <v>878</v>
      </c>
      <c r="D29" s="25" t="s">
        <v>144</v>
      </c>
      <c r="E29" s="41"/>
      <c r="F29" s="42"/>
      <c r="G29" s="42"/>
      <c r="H29" s="42"/>
      <c r="I29" s="42"/>
      <c r="J29" s="42"/>
      <c r="K29" s="42"/>
      <c r="L29" s="42"/>
      <c r="M29" s="42"/>
      <c r="N29" s="42"/>
      <c r="O29" s="42"/>
      <c r="P29" s="34" t="s">
        <v>6</v>
      </c>
      <c r="Q29" s="42"/>
      <c r="R29" s="210" t="s">
        <v>6</v>
      </c>
      <c r="S29" s="42"/>
      <c r="T29" s="34" t="s">
        <v>6</v>
      </c>
      <c r="U29" s="42"/>
      <c r="V29" s="42"/>
      <c r="W29" s="43"/>
      <c r="X29" s="42"/>
      <c r="Y29" s="42"/>
      <c r="Z29" s="42"/>
      <c r="AA29" s="42"/>
      <c r="AB29" s="42"/>
      <c r="AC29" s="43"/>
      <c r="AD29" s="42"/>
      <c r="AE29" s="42"/>
      <c r="AF29" s="42"/>
      <c r="AG29" s="42"/>
      <c r="AH29" s="42"/>
      <c r="AI29" s="42"/>
      <c r="AJ29" s="11">
        <f t="shared" si="2"/>
        <v>3</v>
      </c>
      <c r="AK29" s="202">
        <f t="shared" si="3"/>
        <v>0</v>
      </c>
      <c r="AL29" s="202">
        <f t="shared" si="4"/>
        <v>0</v>
      </c>
    </row>
    <row r="30" spans="1:38" s="15" customFormat="1" ht="21" customHeight="1">
      <c r="A30" s="23">
        <v>24</v>
      </c>
      <c r="B30" s="23"/>
      <c r="C30" s="24" t="s">
        <v>879</v>
      </c>
      <c r="D30" s="25" t="s">
        <v>135</v>
      </c>
      <c r="E30" s="41"/>
      <c r="F30" s="42"/>
      <c r="G30" s="42"/>
      <c r="H30" s="42"/>
      <c r="I30" s="42"/>
      <c r="J30" s="42"/>
      <c r="K30" s="42"/>
      <c r="L30" s="42"/>
      <c r="M30" s="42"/>
      <c r="N30" s="42"/>
      <c r="O30" s="42"/>
      <c r="P30" s="34"/>
      <c r="Q30" s="42"/>
      <c r="R30" s="210" t="s">
        <v>6</v>
      </c>
      <c r="S30" s="42"/>
      <c r="T30" s="34"/>
      <c r="U30" s="42"/>
      <c r="V30" s="42"/>
      <c r="W30" s="43"/>
      <c r="X30" s="42"/>
      <c r="Y30" s="42"/>
      <c r="Z30" s="42"/>
      <c r="AA30" s="42"/>
      <c r="AB30" s="42"/>
      <c r="AC30" s="43"/>
      <c r="AD30" s="42"/>
      <c r="AE30" s="42"/>
      <c r="AF30" s="42"/>
      <c r="AG30" s="42"/>
      <c r="AH30" s="42"/>
      <c r="AI30" s="42"/>
      <c r="AJ30" s="11">
        <f t="shared" si="2"/>
        <v>1</v>
      </c>
      <c r="AK30" s="202">
        <f t="shared" si="3"/>
        <v>0</v>
      </c>
      <c r="AL30" s="202">
        <f t="shared" si="4"/>
        <v>0</v>
      </c>
    </row>
    <row r="31" spans="1:38" s="15" customFormat="1" ht="21" customHeight="1">
      <c r="A31" s="23">
        <v>25</v>
      </c>
      <c r="B31" s="23"/>
      <c r="C31" s="24" t="s">
        <v>867</v>
      </c>
      <c r="D31" s="25" t="s">
        <v>64</v>
      </c>
      <c r="E31" s="41"/>
      <c r="F31" s="42"/>
      <c r="G31" s="42"/>
      <c r="H31" s="42"/>
      <c r="I31" s="42"/>
      <c r="J31" s="42"/>
      <c r="K31" s="42"/>
      <c r="L31" s="42"/>
      <c r="M31" s="42"/>
      <c r="N31" s="42"/>
      <c r="O31" s="42" t="s">
        <v>6</v>
      </c>
      <c r="P31" s="34" t="s">
        <v>6</v>
      </c>
      <c r="Q31" s="42"/>
      <c r="R31" s="210" t="s">
        <v>6</v>
      </c>
      <c r="S31" s="42"/>
      <c r="T31" s="34"/>
      <c r="U31" s="42"/>
      <c r="V31" s="42"/>
      <c r="W31" s="43"/>
      <c r="X31" s="42"/>
      <c r="Y31" s="42"/>
      <c r="Z31" s="42"/>
      <c r="AA31" s="42"/>
      <c r="AB31" s="42"/>
      <c r="AC31" s="43"/>
      <c r="AD31" s="42"/>
      <c r="AE31" s="42"/>
      <c r="AF31" s="42"/>
      <c r="AG31" s="42"/>
      <c r="AH31" s="42"/>
      <c r="AI31" s="42"/>
      <c r="AJ31" s="11">
        <f t="shared" si="2"/>
        <v>3</v>
      </c>
      <c r="AK31" s="202">
        <f t="shared" si="3"/>
        <v>0</v>
      </c>
      <c r="AL31" s="202">
        <f t="shared" si="4"/>
        <v>0</v>
      </c>
    </row>
    <row r="32" spans="1:38" s="15" customFormat="1" ht="21" customHeight="1">
      <c r="A32" s="23">
        <v>26</v>
      </c>
      <c r="B32" s="23"/>
      <c r="C32" s="24" t="s">
        <v>409</v>
      </c>
      <c r="D32" s="25" t="s">
        <v>880</v>
      </c>
      <c r="E32" s="41"/>
      <c r="F32" s="42"/>
      <c r="G32" s="42"/>
      <c r="H32" s="42"/>
      <c r="I32" s="42"/>
      <c r="J32" s="42"/>
      <c r="K32" s="42"/>
      <c r="L32" s="42"/>
      <c r="M32" s="42"/>
      <c r="N32" s="42"/>
      <c r="O32" s="42"/>
      <c r="P32" s="34"/>
      <c r="Q32" s="42"/>
      <c r="R32" s="211"/>
      <c r="S32" s="42"/>
      <c r="T32" s="34"/>
      <c r="U32" s="42"/>
      <c r="V32" s="42"/>
      <c r="W32" s="43"/>
      <c r="X32" s="42"/>
      <c r="Y32" s="42"/>
      <c r="Z32" s="42"/>
      <c r="AA32" s="42"/>
      <c r="AB32" s="42"/>
      <c r="AC32" s="43"/>
      <c r="AD32" s="42"/>
      <c r="AE32" s="42"/>
      <c r="AF32" s="42"/>
      <c r="AG32" s="42"/>
      <c r="AH32" s="42"/>
      <c r="AI32" s="42"/>
      <c r="AJ32" s="11">
        <f t="shared" si="2"/>
        <v>0</v>
      </c>
      <c r="AK32" s="202">
        <f t="shared" si="3"/>
        <v>0</v>
      </c>
      <c r="AL32" s="202">
        <f t="shared" si="4"/>
        <v>0</v>
      </c>
    </row>
    <row r="33" spans="1:39" s="15" customFormat="1" ht="21" customHeight="1">
      <c r="A33" s="23">
        <v>27</v>
      </c>
      <c r="B33" s="23"/>
      <c r="C33" s="24" t="s">
        <v>881</v>
      </c>
      <c r="D33" s="25" t="s">
        <v>72</v>
      </c>
      <c r="E33" s="41"/>
      <c r="F33" s="42"/>
      <c r="G33" s="42"/>
      <c r="H33" s="42"/>
      <c r="I33" s="42"/>
      <c r="J33" s="42"/>
      <c r="K33" s="42"/>
      <c r="L33" s="42"/>
      <c r="M33" s="42"/>
      <c r="N33" s="42"/>
      <c r="O33" s="42"/>
      <c r="P33" s="34"/>
      <c r="Q33" s="42"/>
      <c r="R33" s="211"/>
      <c r="S33" s="42"/>
      <c r="T33" s="34" t="s">
        <v>6</v>
      </c>
      <c r="U33" s="42"/>
      <c r="V33" s="42"/>
      <c r="W33" s="43"/>
      <c r="X33" s="42"/>
      <c r="Y33" s="42"/>
      <c r="Z33" s="42"/>
      <c r="AA33" s="42"/>
      <c r="AB33" s="42"/>
      <c r="AC33" s="43"/>
      <c r="AD33" s="42"/>
      <c r="AE33" s="42"/>
      <c r="AF33" s="42"/>
      <c r="AG33" s="42"/>
      <c r="AH33" s="42"/>
      <c r="AI33" s="42"/>
      <c r="AJ33" s="11">
        <f t="shared" si="2"/>
        <v>1</v>
      </c>
      <c r="AK33" s="202">
        <f t="shared" si="3"/>
        <v>0</v>
      </c>
      <c r="AL33" s="202">
        <f t="shared" si="4"/>
        <v>0</v>
      </c>
    </row>
    <row r="34" spans="1:39" s="15" customFormat="1" ht="21" customHeight="1">
      <c r="A34" s="23">
        <v>28</v>
      </c>
      <c r="B34" s="23"/>
      <c r="C34" s="24" t="s">
        <v>882</v>
      </c>
      <c r="D34" s="25" t="s">
        <v>883</v>
      </c>
      <c r="E34" s="41"/>
      <c r="F34" s="42"/>
      <c r="G34" s="42"/>
      <c r="H34" s="42"/>
      <c r="I34" s="42"/>
      <c r="J34" s="42"/>
      <c r="K34" s="42"/>
      <c r="L34" s="42"/>
      <c r="M34" s="42"/>
      <c r="N34" s="42"/>
      <c r="O34" s="42"/>
      <c r="P34" s="34"/>
      <c r="Q34" s="42"/>
      <c r="R34" s="42"/>
      <c r="S34" s="42"/>
      <c r="T34" s="42"/>
      <c r="U34" s="42"/>
      <c r="V34" s="42"/>
      <c r="W34" s="43"/>
      <c r="X34" s="42"/>
      <c r="Y34" s="42"/>
      <c r="Z34" s="42"/>
      <c r="AA34" s="42"/>
      <c r="AB34" s="42"/>
      <c r="AC34" s="43"/>
      <c r="AD34" s="42"/>
      <c r="AE34" s="42"/>
      <c r="AF34" s="42"/>
      <c r="AG34" s="42"/>
      <c r="AH34" s="42"/>
      <c r="AI34" s="42"/>
      <c r="AJ34" s="11">
        <f t="shared" si="2"/>
        <v>0</v>
      </c>
      <c r="AK34" s="202">
        <f t="shared" si="3"/>
        <v>0</v>
      </c>
      <c r="AL34" s="202">
        <f t="shared" si="4"/>
        <v>0</v>
      </c>
    </row>
    <row r="35" spans="1:39" s="15" customFormat="1" ht="21" customHeight="1">
      <c r="A35" s="23">
        <v>29</v>
      </c>
      <c r="B35" s="23"/>
      <c r="C35" s="24" t="s">
        <v>884</v>
      </c>
      <c r="D35" s="25" t="s">
        <v>134</v>
      </c>
      <c r="E35" s="41"/>
      <c r="F35" s="42"/>
      <c r="G35" s="42"/>
      <c r="H35" s="42"/>
      <c r="I35" s="42"/>
      <c r="J35" s="42"/>
      <c r="K35" s="42"/>
      <c r="L35" s="42"/>
      <c r="M35" s="42"/>
      <c r="N35" s="42"/>
      <c r="O35" s="42"/>
      <c r="P35" s="34"/>
      <c r="Q35" s="42"/>
      <c r="R35" s="42"/>
      <c r="S35" s="42"/>
      <c r="T35" s="42"/>
      <c r="U35" s="42"/>
      <c r="V35" s="42"/>
      <c r="W35" s="43"/>
      <c r="X35" s="42"/>
      <c r="Y35" s="42"/>
      <c r="Z35" s="42"/>
      <c r="AA35" s="42"/>
      <c r="AB35" s="42"/>
      <c r="AC35" s="43"/>
      <c r="AD35" s="42"/>
      <c r="AE35" s="42"/>
      <c r="AF35" s="42"/>
      <c r="AG35" s="42"/>
      <c r="AH35" s="42"/>
      <c r="AI35" s="42"/>
      <c r="AJ35" s="11">
        <f t="shared" si="2"/>
        <v>0</v>
      </c>
      <c r="AK35" s="202">
        <f t="shared" si="3"/>
        <v>0</v>
      </c>
      <c r="AL35" s="202">
        <f t="shared" si="4"/>
        <v>0</v>
      </c>
    </row>
    <row r="36" spans="1:39" s="15" customFormat="1" ht="21" customHeight="1">
      <c r="A36" s="23">
        <v>30</v>
      </c>
      <c r="B36" s="23"/>
      <c r="C36" s="212" t="s">
        <v>885</v>
      </c>
      <c r="D36" s="213" t="s">
        <v>110</v>
      </c>
      <c r="E36" s="41"/>
      <c r="F36" s="42"/>
      <c r="G36" s="42"/>
      <c r="H36" s="42"/>
      <c r="I36" s="42"/>
      <c r="J36" s="42"/>
      <c r="K36" s="42"/>
      <c r="L36" s="42"/>
      <c r="M36" s="42"/>
      <c r="N36" s="42"/>
      <c r="O36" s="42" t="s">
        <v>6</v>
      </c>
      <c r="P36" s="34"/>
      <c r="Q36" s="42"/>
      <c r="R36" s="42"/>
      <c r="S36" s="42"/>
      <c r="T36" s="42"/>
      <c r="U36" s="42"/>
      <c r="V36" s="42"/>
      <c r="W36" s="43"/>
      <c r="X36" s="42"/>
      <c r="Y36" s="42"/>
      <c r="Z36" s="42"/>
      <c r="AA36" s="42"/>
      <c r="AB36" s="42"/>
      <c r="AC36" s="43"/>
      <c r="AD36" s="42"/>
      <c r="AE36" s="42"/>
      <c r="AF36" s="42"/>
      <c r="AG36" s="42"/>
      <c r="AH36" s="42"/>
      <c r="AI36" s="42"/>
      <c r="AJ36" s="11">
        <f t="shared" si="2"/>
        <v>1</v>
      </c>
      <c r="AK36" s="202">
        <f t="shared" si="3"/>
        <v>0</v>
      </c>
      <c r="AL36" s="202">
        <f t="shared" si="4"/>
        <v>0</v>
      </c>
    </row>
    <row r="37" spans="1:39" s="15" customFormat="1" ht="21" customHeight="1">
      <c r="A37" s="23">
        <v>31</v>
      </c>
      <c r="B37" s="23"/>
      <c r="C37" s="24"/>
      <c r="D37" s="25"/>
      <c r="E37" s="41"/>
      <c r="F37" s="42"/>
      <c r="G37" s="42"/>
      <c r="H37" s="42"/>
      <c r="I37" s="42"/>
      <c r="J37" s="42"/>
      <c r="K37" s="42"/>
      <c r="L37" s="42"/>
      <c r="M37" s="42"/>
      <c r="N37" s="42"/>
      <c r="O37" s="42"/>
      <c r="P37" s="34"/>
      <c r="Q37" s="42"/>
      <c r="R37" s="42"/>
      <c r="S37" s="42"/>
      <c r="T37" s="42"/>
      <c r="U37" s="42"/>
      <c r="V37" s="42"/>
      <c r="W37" s="43"/>
      <c r="X37" s="42"/>
      <c r="Y37" s="42"/>
      <c r="Z37" s="42"/>
      <c r="AA37" s="42"/>
      <c r="AB37" s="42"/>
      <c r="AC37" s="43"/>
      <c r="AD37" s="42"/>
      <c r="AE37" s="42"/>
      <c r="AF37" s="42"/>
      <c r="AG37" s="42"/>
      <c r="AH37" s="42"/>
      <c r="AI37" s="42"/>
      <c r="AJ37" s="11">
        <f t="shared" si="2"/>
        <v>0</v>
      </c>
      <c r="AK37" s="202">
        <f t="shared" si="3"/>
        <v>0</v>
      </c>
      <c r="AL37" s="202">
        <f t="shared" si="4"/>
        <v>0</v>
      </c>
    </row>
    <row r="38" spans="1:39" s="15" customFormat="1" ht="21" customHeight="1">
      <c r="A38" s="23">
        <v>32</v>
      </c>
      <c r="B38" s="23"/>
      <c r="C38" s="24"/>
      <c r="D38" s="25"/>
      <c r="E38" s="41"/>
      <c r="F38" s="42"/>
      <c r="G38" s="42"/>
      <c r="H38" s="42"/>
      <c r="I38" s="42"/>
      <c r="J38" s="42"/>
      <c r="K38" s="42"/>
      <c r="L38" s="42"/>
      <c r="M38" s="42"/>
      <c r="N38" s="42"/>
      <c r="O38" s="42"/>
      <c r="P38" s="34"/>
      <c r="Q38" s="42"/>
      <c r="R38" s="42"/>
      <c r="S38" s="42"/>
      <c r="T38" s="42"/>
      <c r="U38" s="42"/>
      <c r="V38" s="42"/>
      <c r="W38" s="43"/>
      <c r="X38" s="42"/>
      <c r="Y38" s="42"/>
      <c r="Z38" s="42"/>
      <c r="AA38" s="42"/>
      <c r="AB38" s="42"/>
      <c r="AC38" s="43"/>
      <c r="AD38" s="42"/>
      <c r="AE38" s="42"/>
      <c r="AF38" s="42"/>
      <c r="AG38" s="42"/>
      <c r="AH38" s="42"/>
      <c r="AI38" s="42"/>
      <c r="AJ38" s="11">
        <f t="shared" si="2"/>
        <v>0</v>
      </c>
      <c r="AK38" s="202">
        <f t="shared" si="3"/>
        <v>0</v>
      </c>
      <c r="AL38" s="202">
        <f t="shared" si="4"/>
        <v>0</v>
      </c>
    </row>
    <row r="39" spans="1:39" s="15" customFormat="1" ht="21" customHeight="1">
      <c r="A39" s="23">
        <v>33</v>
      </c>
      <c r="B39" s="23"/>
      <c r="C39" s="24"/>
      <c r="D39" s="25"/>
      <c r="E39" s="41"/>
      <c r="F39" s="42"/>
      <c r="G39" s="42"/>
      <c r="H39" s="42"/>
      <c r="I39" s="42"/>
      <c r="J39" s="42"/>
      <c r="K39" s="42"/>
      <c r="L39" s="42"/>
      <c r="M39" s="42"/>
      <c r="N39" s="42"/>
      <c r="O39" s="42"/>
      <c r="P39" s="34"/>
      <c r="Q39" s="42"/>
      <c r="R39" s="42"/>
      <c r="S39" s="42"/>
      <c r="T39" s="42"/>
      <c r="U39" s="42"/>
      <c r="V39" s="42"/>
      <c r="W39" s="43"/>
      <c r="X39" s="42"/>
      <c r="Y39" s="42"/>
      <c r="Z39" s="42"/>
      <c r="AA39" s="42"/>
      <c r="AB39" s="42"/>
      <c r="AC39" s="43"/>
      <c r="AD39" s="42"/>
      <c r="AE39" s="42"/>
      <c r="AF39" s="42"/>
      <c r="AG39" s="42"/>
      <c r="AH39" s="42"/>
      <c r="AI39" s="42"/>
      <c r="AJ39" s="11">
        <f t="shared" si="2"/>
        <v>0</v>
      </c>
      <c r="AK39" s="202">
        <f t="shared" si="3"/>
        <v>0</v>
      </c>
      <c r="AL39" s="202">
        <f t="shared" si="4"/>
        <v>0</v>
      </c>
    </row>
    <row r="40" spans="1:39" s="15" customFormat="1" ht="21" customHeight="1">
      <c r="A40" s="314" t="s">
        <v>10</v>
      </c>
      <c r="B40" s="314"/>
      <c r="C40" s="314"/>
      <c r="D40" s="314"/>
      <c r="E40" s="314"/>
      <c r="F40" s="314"/>
      <c r="G40" s="314"/>
      <c r="H40" s="314"/>
      <c r="I40" s="314"/>
      <c r="J40" s="314"/>
      <c r="K40" s="314"/>
      <c r="L40" s="314"/>
      <c r="M40" s="314"/>
      <c r="N40" s="314"/>
      <c r="O40" s="314"/>
      <c r="P40" s="314"/>
      <c r="Q40" s="314"/>
      <c r="R40" s="314"/>
      <c r="S40" s="314"/>
      <c r="T40" s="314"/>
      <c r="U40" s="314"/>
      <c r="V40" s="314"/>
      <c r="W40" s="314"/>
      <c r="X40" s="314"/>
      <c r="Y40" s="314"/>
      <c r="Z40" s="314"/>
      <c r="AA40" s="314"/>
      <c r="AB40" s="314"/>
      <c r="AC40" s="314"/>
      <c r="AD40" s="314"/>
      <c r="AE40" s="314"/>
      <c r="AF40" s="314"/>
      <c r="AG40" s="314"/>
      <c r="AH40" s="314"/>
      <c r="AI40" s="314"/>
      <c r="AJ40" s="11">
        <f>SUM(AJ7:AJ39)</f>
        <v>40</v>
      </c>
      <c r="AK40" s="11">
        <f>SUM(AK7:AK39)</f>
        <v>0</v>
      </c>
      <c r="AL40" s="11">
        <f>SUM(AL7:AL39)</f>
        <v>0</v>
      </c>
    </row>
    <row r="41" spans="1:39" s="15" customFormat="1" ht="21" customHeight="1">
      <c r="A41" s="290" t="s">
        <v>255</v>
      </c>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291"/>
      <c r="AL41" s="292"/>
      <c r="AM41" s="114"/>
    </row>
    <row r="42" spans="1:39" ht="15.75" customHeight="1">
      <c r="C42" s="13"/>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row>
    <row r="43" spans="1:39" ht="15.75" customHeight="1">
      <c r="C43" s="13"/>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row>
    <row r="44" spans="1:39" ht="15.75" customHeight="1">
      <c r="C44" s="289"/>
      <c r="D44" s="28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row>
    <row r="45" spans="1:39" ht="15.75" customHeight="1">
      <c r="C45" s="289"/>
      <c r="D45" s="289"/>
      <c r="E45" s="289"/>
      <c r="F45" s="289"/>
      <c r="G45" s="28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row>
    <row r="46" spans="1:39" ht="15.75" customHeight="1">
      <c r="C46" s="289"/>
      <c r="D46" s="289"/>
      <c r="E46" s="28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row>
    <row r="47" spans="1:39">
      <c r="C47" s="289"/>
      <c r="D47" s="28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row>
  </sheetData>
  <mergeCells count="21">
    <mergeCell ref="A40:AI40"/>
    <mergeCell ref="C47:D47"/>
    <mergeCell ref="C45:G45"/>
    <mergeCell ref="C44:D44"/>
    <mergeCell ref="A41:AL41"/>
    <mergeCell ref="C46:E46"/>
    <mergeCell ref="A5:A6"/>
    <mergeCell ref="B5:B6"/>
    <mergeCell ref="C5:D6"/>
    <mergeCell ref="AJ5:AJ6"/>
    <mergeCell ref="AK5:AK6"/>
    <mergeCell ref="AL5:AL6"/>
    <mergeCell ref="I4:L4"/>
    <mergeCell ref="M4:N4"/>
    <mergeCell ref="O4:Q4"/>
    <mergeCell ref="R4:T4"/>
    <mergeCell ref="A1:P1"/>
    <mergeCell ref="Q1:AL1"/>
    <mergeCell ref="A2:P2"/>
    <mergeCell ref="Q2:AL2"/>
    <mergeCell ref="A3:AL3"/>
  </mergeCells>
  <conditionalFormatting sqref="E6:AI6">
    <cfRule type="expression" dxfId="123" priority="11">
      <formula>IF(E$6="CN",1,0)</formula>
    </cfRule>
  </conditionalFormatting>
  <conditionalFormatting sqref="E6:AI6">
    <cfRule type="expression" dxfId="122" priority="10">
      <formula>IF(E$6="CN",1,0)</formula>
    </cfRule>
  </conditionalFormatting>
  <conditionalFormatting sqref="E6:AI6 E34:AI39 E14:Q33 S14:S33 E7:S13 U7:AI33">
    <cfRule type="expression" dxfId="121" priority="9">
      <formula>IF(E$6="CN",1,0)</formula>
    </cfRule>
  </conditionalFormatting>
  <conditionalFormatting sqref="R14:R16 R18:R33">
    <cfRule type="expression" dxfId="120" priority="3">
      <formula>IF(R$6="CN",1,0)</formula>
    </cfRule>
  </conditionalFormatting>
  <conditionalFormatting sqref="R17">
    <cfRule type="expression" dxfId="119" priority="2">
      <formula>IF(R$6="CN",1,0)</formula>
    </cfRule>
  </conditionalFormatting>
  <conditionalFormatting sqref="T7:T33">
    <cfRule type="expression" dxfId="12" priority="1">
      <formula>IF(T$6="CN",1,0)</formula>
    </cfRule>
  </conditionalFormatting>
  <pageMargins left="0.30902777777777801" right="0.25" top="0.30902777777777801" bottom="0.16875000000000001" header="0.5" footer="0.5"/>
  <pageSetup scale="47"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M40"/>
  <sheetViews>
    <sheetView topLeftCell="A28" zoomScale="98" zoomScaleNormal="98" workbookViewId="0">
      <selection activeCell="M21" sqref="M21"/>
    </sheetView>
  </sheetViews>
  <sheetFormatPr defaultColWidth="9" defaultRowHeight="15.75"/>
  <cols>
    <col min="1" max="1" width="6.83203125" customWidth="1"/>
    <col min="2" max="2" width="17.6640625" customWidth="1"/>
    <col min="3" max="3" width="26.5" customWidth="1"/>
    <col min="4" max="4" width="9.6640625" customWidth="1"/>
    <col min="5" max="35" width="4" customWidth="1"/>
    <col min="36" max="38" width="6.6640625" customWidth="1"/>
  </cols>
  <sheetData>
    <row r="1" spans="1:38" s="14" customFormat="1" ht="23.1" customHeight="1">
      <c r="A1" s="293" t="s">
        <v>0</v>
      </c>
      <c r="B1" s="293"/>
      <c r="C1" s="293"/>
      <c r="D1" s="293"/>
      <c r="E1" s="293"/>
      <c r="F1" s="293"/>
      <c r="G1" s="293"/>
      <c r="H1" s="293"/>
      <c r="I1" s="293"/>
      <c r="J1" s="293"/>
      <c r="K1" s="293"/>
      <c r="L1" s="293"/>
      <c r="M1" s="293"/>
      <c r="N1" s="293"/>
      <c r="O1" s="293"/>
      <c r="P1" s="293"/>
      <c r="Q1" s="294" t="s">
        <v>1</v>
      </c>
      <c r="R1" s="294"/>
      <c r="S1" s="294"/>
      <c r="T1" s="294"/>
      <c r="U1" s="294"/>
      <c r="V1" s="294"/>
      <c r="W1" s="294"/>
      <c r="X1" s="294"/>
      <c r="Y1" s="294"/>
      <c r="Z1" s="294"/>
      <c r="AA1" s="294"/>
      <c r="AB1" s="294"/>
      <c r="AC1" s="294"/>
      <c r="AD1" s="294"/>
      <c r="AE1" s="294"/>
      <c r="AF1" s="294"/>
      <c r="AG1" s="294"/>
      <c r="AH1" s="294"/>
      <c r="AI1" s="294"/>
      <c r="AJ1" s="294"/>
      <c r="AK1" s="294"/>
      <c r="AL1" s="294"/>
    </row>
    <row r="2" spans="1:38" s="14" customFormat="1" ht="23.1" customHeight="1">
      <c r="A2" s="294" t="s">
        <v>131</v>
      </c>
      <c r="B2" s="294"/>
      <c r="C2" s="294"/>
      <c r="D2" s="294"/>
      <c r="E2" s="294"/>
      <c r="F2" s="294"/>
      <c r="G2" s="294"/>
      <c r="H2" s="294"/>
      <c r="I2" s="294"/>
      <c r="J2" s="294"/>
      <c r="K2" s="294"/>
      <c r="L2" s="294"/>
      <c r="M2" s="294"/>
      <c r="N2" s="294"/>
      <c r="O2" s="294"/>
      <c r="P2" s="294"/>
      <c r="Q2" s="294" t="s">
        <v>2</v>
      </c>
      <c r="R2" s="294"/>
      <c r="S2" s="294"/>
      <c r="T2" s="294"/>
      <c r="U2" s="294"/>
      <c r="V2" s="294"/>
      <c r="W2" s="294"/>
      <c r="X2" s="294"/>
      <c r="Y2" s="294"/>
      <c r="Z2" s="294"/>
      <c r="AA2" s="294"/>
      <c r="AB2" s="294"/>
      <c r="AC2" s="294"/>
      <c r="AD2" s="294"/>
      <c r="AE2" s="294"/>
      <c r="AF2" s="294"/>
      <c r="AG2" s="294"/>
      <c r="AH2" s="294"/>
      <c r="AI2" s="294"/>
      <c r="AJ2" s="294"/>
      <c r="AK2" s="294"/>
      <c r="AL2" s="294"/>
    </row>
    <row r="3" spans="1:38" s="14" customFormat="1" ht="31.5" customHeight="1">
      <c r="A3" s="295" t="s">
        <v>277</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row>
    <row r="4" spans="1:38" s="14" customFormat="1" ht="31.5" customHeight="1">
      <c r="B4" s="106"/>
      <c r="C4" s="106"/>
      <c r="D4" s="106"/>
      <c r="E4" s="106" t="s">
        <v>171</v>
      </c>
      <c r="F4" s="106" t="s">
        <v>171</v>
      </c>
      <c r="G4" s="106"/>
      <c r="H4" s="106"/>
      <c r="I4" s="296" t="s">
        <v>251</v>
      </c>
      <c r="J4" s="296"/>
      <c r="K4" s="296"/>
      <c r="L4" s="296"/>
      <c r="M4" s="296">
        <v>10</v>
      </c>
      <c r="N4" s="296"/>
      <c r="O4" s="296" t="s">
        <v>252</v>
      </c>
      <c r="P4" s="296"/>
      <c r="Q4" s="296"/>
      <c r="R4" s="296">
        <v>2021</v>
      </c>
      <c r="S4" s="296"/>
      <c r="T4" s="296"/>
      <c r="U4" s="106"/>
      <c r="V4" s="106"/>
      <c r="W4" s="106"/>
      <c r="X4" s="106"/>
      <c r="Y4" s="106"/>
      <c r="Z4" s="106"/>
      <c r="AA4" s="106"/>
      <c r="AB4" s="106"/>
      <c r="AC4" s="106"/>
      <c r="AD4" s="106"/>
      <c r="AE4" s="106"/>
      <c r="AF4" s="106"/>
      <c r="AG4" s="106"/>
      <c r="AH4" s="106"/>
      <c r="AI4" s="106"/>
      <c r="AJ4" s="106"/>
      <c r="AK4" s="106"/>
      <c r="AL4" s="106"/>
    </row>
    <row r="5" spans="1:38" s="15" customFormat="1" ht="21" customHeight="1">
      <c r="A5" s="308" t="s">
        <v>3</v>
      </c>
      <c r="B5" s="308" t="s">
        <v>4</v>
      </c>
      <c r="C5" s="310" t="s">
        <v>5</v>
      </c>
      <c r="D5" s="311"/>
      <c r="E5" s="107">
        <f>DATE(R4,M4,1)</f>
        <v>44470</v>
      </c>
      <c r="F5" s="107">
        <f>E5+1</f>
        <v>44471</v>
      </c>
      <c r="G5" s="107">
        <f t="shared" ref="G5:AI5" si="0">F5+1</f>
        <v>44472</v>
      </c>
      <c r="H5" s="107">
        <f t="shared" si="0"/>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06" t="s">
        <v>6</v>
      </c>
      <c r="AK5" s="306" t="s">
        <v>7</v>
      </c>
      <c r="AL5" s="306" t="s">
        <v>8</v>
      </c>
    </row>
    <row r="6" spans="1:38" s="15" customFormat="1" ht="21" customHeight="1">
      <c r="A6" s="309"/>
      <c r="B6" s="309"/>
      <c r="C6" s="312"/>
      <c r="D6" s="313"/>
      <c r="E6" s="108">
        <f>IF(WEEKDAY(E5)=1,"CN",WEEKDAY(E5))</f>
        <v>6</v>
      </c>
      <c r="F6" s="108">
        <f t="shared" ref="F6:AI6" si="1">IF(WEEKDAY(F5)=1,"CN",WEEKDAY(F5))</f>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07"/>
      <c r="AK6" s="307"/>
      <c r="AL6" s="307"/>
    </row>
    <row r="7" spans="1:38" s="1" customFormat="1" ht="21" customHeight="1">
      <c r="A7" s="23">
        <v>1</v>
      </c>
      <c r="B7" s="23"/>
      <c r="C7" s="24" t="s">
        <v>278</v>
      </c>
      <c r="D7" s="25" t="s">
        <v>49</v>
      </c>
      <c r="E7" s="35"/>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11">
        <f t="shared" ref="AJ7:AJ32" si="2">COUNTIF(E7:AI7,"K")+2*COUNTIF(E7:AI7,"2K")+COUNTIF(E7:AI7,"TK")+COUNTIF(E7:AI7,"KT")+COUNTIF(E7:AI7,"PK")+COUNTIF(E7:AI7,"KP")+2*COUNTIF(E7:AI7,"K2")</f>
        <v>0</v>
      </c>
      <c r="AK7" s="202">
        <f t="shared" ref="AK7:AK32" si="3">COUNTIF(F7:AJ7,"P")+2*COUNTIF(F7:AJ7,"2P")+COUNTIF(F7:AJ7,"TP")+COUNTIF(F7:AJ7,"PT")+COUNTIF(F7:AJ7,"PK")+COUNTIF(F7:AJ7,"KP")+2*COUNTIF(F7:AJ7,"P2")</f>
        <v>0</v>
      </c>
      <c r="AL7" s="202">
        <f t="shared" ref="AL7:AL32" si="4">COUNTIF(E7:AI7,"T")+2*COUNTIF(E7:AI7,"2T")+2*COUNTIF(E7:AI7,"T2")+COUNTIF(E7:AI7,"PT")+COUNTIF(E7:AI7,"TP")+COUNTIF(E7:AI7,"TK")+COUNTIF(E7:AI7,"KT")</f>
        <v>0</v>
      </c>
    </row>
    <row r="8" spans="1:38" s="1" customFormat="1" ht="21" customHeight="1">
      <c r="A8" s="23">
        <v>2</v>
      </c>
      <c r="B8" s="23"/>
      <c r="C8" s="24" t="s">
        <v>279</v>
      </c>
      <c r="D8" s="25" t="s">
        <v>49</v>
      </c>
      <c r="E8" s="35"/>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11">
        <f t="shared" si="2"/>
        <v>0</v>
      </c>
      <c r="AK8" s="202">
        <f t="shared" si="3"/>
        <v>0</v>
      </c>
      <c r="AL8" s="202">
        <f t="shared" si="4"/>
        <v>0</v>
      </c>
    </row>
    <row r="9" spans="1:38" s="1" customFormat="1" ht="21" customHeight="1">
      <c r="A9" s="23">
        <v>3</v>
      </c>
      <c r="B9" s="23"/>
      <c r="C9" s="24" t="s">
        <v>280</v>
      </c>
      <c r="D9" s="25" t="s">
        <v>28</v>
      </c>
      <c r="E9" s="35"/>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11">
        <f t="shared" si="2"/>
        <v>0</v>
      </c>
      <c r="AK9" s="202">
        <f t="shared" si="3"/>
        <v>0</v>
      </c>
      <c r="AL9" s="202">
        <f t="shared" si="4"/>
        <v>0</v>
      </c>
    </row>
    <row r="10" spans="1:38" s="1" customFormat="1" ht="21" customHeight="1">
      <c r="A10" s="23">
        <v>4</v>
      </c>
      <c r="B10" s="23"/>
      <c r="C10" s="24" t="s">
        <v>281</v>
      </c>
      <c r="D10" s="25" t="s">
        <v>28</v>
      </c>
      <c r="E10" s="35"/>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11">
        <f t="shared" si="2"/>
        <v>0</v>
      </c>
      <c r="AK10" s="202">
        <f t="shared" si="3"/>
        <v>0</v>
      </c>
      <c r="AL10" s="202">
        <f t="shared" si="4"/>
        <v>0</v>
      </c>
    </row>
    <row r="11" spans="1:38" s="1" customFormat="1" ht="21" customHeight="1">
      <c r="A11" s="23">
        <v>5</v>
      </c>
      <c r="B11" s="23"/>
      <c r="C11" s="24" t="s">
        <v>24</v>
      </c>
      <c r="D11" s="25" t="s">
        <v>28</v>
      </c>
      <c r="E11" s="35"/>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11">
        <f t="shared" si="2"/>
        <v>0</v>
      </c>
      <c r="AK11" s="202">
        <f t="shared" si="3"/>
        <v>0</v>
      </c>
      <c r="AL11" s="202">
        <f t="shared" si="4"/>
        <v>0</v>
      </c>
    </row>
    <row r="12" spans="1:38" s="1" customFormat="1" ht="21" customHeight="1">
      <c r="A12" s="23">
        <v>6</v>
      </c>
      <c r="B12" s="23"/>
      <c r="C12" s="24" t="s">
        <v>282</v>
      </c>
      <c r="D12" s="25" t="s">
        <v>283</v>
      </c>
      <c r="E12" s="35"/>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11">
        <f t="shared" si="2"/>
        <v>0</v>
      </c>
      <c r="AK12" s="202">
        <f t="shared" si="3"/>
        <v>0</v>
      </c>
      <c r="AL12" s="202">
        <f t="shared" si="4"/>
        <v>0</v>
      </c>
    </row>
    <row r="13" spans="1:38" s="1" customFormat="1" ht="21" customHeight="1">
      <c r="A13" s="23">
        <v>7</v>
      </c>
      <c r="B13" s="23"/>
      <c r="C13" s="24" t="s">
        <v>284</v>
      </c>
      <c r="D13" s="25" t="s">
        <v>283</v>
      </c>
      <c r="E13" s="35"/>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11">
        <f t="shared" si="2"/>
        <v>0</v>
      </c>
      <c r="AK13" s="202">
        <f t="shared" si="3"/>
        <v>0</v>
      </c>
      <c r="AL13" s="202">
        <f t="shared" si="4"/>
        <v>0</v>
      </c>
    </row>
    <row r="14" spans="1:38" s="1" customFormat="1" ht="21" customHeight="1">
      <c r="A14" s="23">
        <v>8</v>
      </c>
      <c r="B14" s="23"/>
      <c r="C14" s="24" t="s">
        <v>285</v>
      </c>
      <c r="D14" s="25" t="s">
        <v>283</v>
      </c>
      <c r="E14" s="35"/>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11">
        <f t="shared" si="2"/>
        <v>0</v>
      </c>
      <c r="AK14" s="202">
        <f t="shared" si="3"/>
        <v>0</v>
      </c>
      <c r="AL14" s="202">
        <f t="shared" si="4"/>
        <v>0</v>
      </c>
    </row>
    <row r="15" spans="1:38" s="1" customFormat="1" ht="21" customHeight="1">
      <c r="A15" s="23">
        <v>9</v>
      </c>
      <c r="B15" s="23"/>
      <c r="C15" s="24" t="s">
        <v>286</v>
      </c>
      <c r="D15" s="25" t="s">
        <v>287</v>
      </c>
      <c r="E15" s="35"/>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11">
        <f t="shared" si="2"/>
        <v>0</v>
      </c>
      <c r="AK15" s="202">
        <f t="shared" si="3"/>
        <v>0</v>
      </c>
      <c r="AL15" s="202">
        <f t="shared" si="4"/>
        <v>0</v>
      </c>
    </row>
    <row r="16" spans="1:38" s="1" customFormat="1" ht="21" customHeight="1">
      <c r="A16" s="23">
        <v>10</v>
      </c>
      <c r="B16" s="23"/>
      <c r="C16" s="24" t="s">
        <v>288</v>
      </c>
      <c r="D16" s="25" t="s">
        <v>12</v>
      </c>
      <c r="E16" s="35"/>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11">
        <f t="shared" si="2"/>
        <v>0</v>
      </c>
      <c r="AK16" s="202">
        <f t="shared" si="3"/>
        <v>0</v>
      </c>
      <c r="AL16" s="202">
        <f t="shared" si="4"/>
        <v>0</v>
      </c>
    </row>
    <row r="17" spans="1:38" s="1" customFormat="1" ht="21" customHeight="1">
      <c r="A17" s="23">
        <v>11</v>
      </c>
      <c r="B17" s="23"/>
      <c r="C17" s="24" t="s">
        <v>71</v>
      </c>
      <c r="D17" s="25" t="s">
        <v>120</v>
      </c>
      <c r="E17" s="35"/>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11">
        <f t="shared" si="2"/>
        <v>0</v>
      </c>
      <c r="AK17" s="202">
        <f t="shared" si="3"/>
        <v>0</v>
      </c>
      <c r="AL17" s="202">
        <f t="shared" si="4"/>
        <v>0</v>
      </c>
    </row>
    <row r="18" spans="1:38" s="1" customFormat="1" ht="21" customHeight="1">
      <c r="A18" s="23">
        <v>12</v>
      </c>
      <c r="B18" s="23"/>
      <c r="C18" s="24" t="s">
        <v>300</v>
      </c>
      <c r="D18" s="25" t="s">
        <v>42</v>
      </c>
      <c r="E18" s="35"/>
      <c r="F18" s="34"/>
      <c r="G18" s="34"/>
      <c r="H18" s="34"/>
      <c r="I18" s="34"/>
      <c r="J18" s="34"/>
      <c r="K18" s="34"/>
      <c r="L18" s="34"/>
      <c r="M18" s="34"/>
      <c r="N18" s="34"/>
      <c r="O18" s="34" t="s">
        <v>6</v>
      </c>
      <c r="P18" s="34"/>
      <c r="Q18" s="34"/>
      <c r="R18" s="34"/>
      <c r="S18" s="34"/>
      <c r="T18" s="34"/>
      <c r="U18" s="34"/>
      <c r="V18" s="34"/>
      <c r="W18" s="34"/>
      <c r="X18" s="34"/>
      <c r="Y18" s="34"/>
      <c r="Z18" s="34"/>
      <c r="AA18" s="34"/>
      <c r="AB18" s="34"/>
      <c r="AC18" s="34"/>
      <c r="AD18" s="34"/>
      <c r="AE18" s="34"/>
      <c r="AF18" s="34"/>
      <c r="AG18" s="34"/>
      <c r="AH18" s="34"/>
      <c r="AI18" s="34"/>
      <c r="AJ18" s="11">
        <f t="shared" si="2"/>
        <v>1</v>
      </c>
      <c r="AK18" s="202">
        <f t="shared" si="3"/>
        <v>0</v>
      </c>
      <c r="AL18" s="202">
        <f t="shared" si="4"/>
        <v>0</v>
      </c>
    </row>
    <row r="19" spans="1:38" s="1" customFormat="1" ht="21" customHeight="1">
      <c r="A19" s="23">
        <v>13</v>
      </c>
      <c r="B19" s="23"/>
      <c r="C19" s="24" t="s">
        <v>289</v>
      </c>
      <c r="D19" s="25" t="s">
        <v>69</v>
      </c>
      <c r="E19" s="35"/>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11">
        <f t="shared" si="2"/>
        <v>0</v>
      </c>
      <c r="AK19" s="202">
        <f t="shared" si="3"/>
        <v>0</v>
      </c>
      <c r="AL19" s="202">
        <f t="shared" si="4"/>
        <v>0</v>
      </c>
    </row>
    <row r="20" spans="1:38" s="1" customFormat="1" ht="21" customHeight="1">
      <c r="A20" s="23">
        <v>14</v>
      </c>
      <c r="B20" s="23"/>
      <c r="C20" s="24" t="s">
        <v>792</v>
      </c>
      <c r="D20" s="25" t="s">
        <v>69</v>
      </c>
      <c r="E20" s="35"/>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11">
        <f t="shared" si="2"/>
        <v>0</v>
      </c>
      <c r="AK20" s="202">
        <f t="shared" si="3"/>
        <v>0</v>
      </c>
      <c r="AL20" s="202">
        <f t="shared" si="4"/>
        <v>0</v>
      </c>
    </row>
    <row r="21" spans="1:38" s="1" customFormat="1" ht="21" customHeight="1">
      <c r="A21" s="23">
        <v>15</v>
      </c>
      <c r="B21" s="23"/>
      <c r="C21" s="24" t="s">
        <v>290</v>
      </c>
      <c r="D21" s="25" t="s">
        <v>70</v>
      </c>
      <c r="E21" s="35"/>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11">
        <f t="shared" si="2"/>
        <v>0</v>
      </c>
      <c r="AK21" s="202">
        <f t="shared" si="3"/>
        <v>0</v>
      </c>
      <c r="AL21" s="202">
        <f t="shared" si="4"/>
        <v>0</v>
      </c>
    </row>
    <row r="22" spans="1:38" s="1" customFormat="1" ht="21" customHeight="1">
      <c r="A22" s="23">
        <v>16</v>
      </c>
      <c r="B22" s="23"/>
      <c r="C22" s="24" t="s">
        <v>291</v>
      </c>
      <c r="D22" s="25" t="s">
        <v>143</v>
      </c>
      <c r="E22" s="35"/>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11">
        <f t="shared" si="2"/>
        <v>0</v>
      </c>
      <c r="AK22" s="202">
        <f t="shared" si="3"/>
        <v>0</v>
      </c>
      <c r="AL22" s="202">
        <f t="shared" si="4"/>
        <v>0</v>
      </c>
    </row>
    <row r="23" spans="1:38" s="1" customFormat="1" ht="21" customHeight="1">
      <c r="A23" s="23">
        <v>17</v>
      </c>
      <c r="B23" s="23"/>
      <c r="C23" s="24" t="s">
        <v>292</v>
      </c>
      <c r="D23" s="25" t="s">
        <v>61</v>
      </c>
      <c r="E23" s="35"/>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11">
        <f t="shared" si="2"/>
        <v>0</v>
      </c>
      <c r="AK23" s="202">
        <f t="shared" si="3"/>
        <v>0</v>
      </c>
      <c r="AL23" s="202">
        <f t="shared" si="4"/>
        <v>0</v>
      </c>
    </row>
    <row r="24" spans="1:38" s="1" customFormat="1" ht="21" customHeight="1">
      <c r="A24" s="23">
        <v>18</v>
      </c>
      <c r="B24" s="23"/>
      <c r="C24" s="24" t="s">
        <v>102</v>
      </c>
      <c r="D24" s="25" t="s">
        <v>9</v>
      </c>
      <c r="E24" s="35"/>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11">
        <f t="shared" si="2"/>
        <v>0</v>
      </c>
      <c r="AK24" s="202">
        <f t="shared" si="3"/>
        <v>0</v>
      </c>
      <c r="AL24" s="202">
        <f t="shared" si="4"/>
        <v>0</v>
      </c>
    </row>
    <row r="25" spans="1:38" s="1" customFormat="1" ht="21" customHeight="1">
      <c r="A25" s="23">
        <v>19</v>
      </c>
      <c r="B25" s="23"/>
      <c r="C25" s="24" t="s">
        <v>293</v>
      </c>
      <c r="D25" s="25" t="s">
        <v>134</v>
      </c>
      <c r="E25" s="35"/>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11">
        <f t="shared" si="2"/>
        <v>0</v>
      </c>
      <c r="AK25" s="202">
        <f t="shared" si="3"/>
        <v>0</v>
      </c>
      <c r="AL25" s="202">
        <f t="shared" si="4"/>
        <v>0</v>
      </c>
    </row>
    <row r="26" spans="1:38" s="1" customFormat="1" ht="21" customHeight="1">
      <c r="A26" s="23">
        <v>20</v>
      </c>
      <c r="B26" s="23"/>
      <c r="C26" s="24" t="s">
        <v>294</v>
      </c>
      <c r="D26" s="25" t="s">
        <v>117</v>
      </c>
      <c r="E26" s="35"/>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11">
        <f t="shared" si="2"/>
        <v>0</v>
      </c>
      <c r="AK26" s="202">
        <f t="shared" si="3"/>
        <v>0</v>
      </c>
      <c r="AL26" s="202">
        <f t="shared" si="4"/>
        <v>0</v>
      </c>
    </row>
    <row r="27" spans="1:38" s="1" customFormat="1" ht="21" customHeight="1">
      <c r="A27" s="23">
        <v>21</v>
      </c>
      <c r="B27" s="23"/>
      <c r="C27" s="24" t="s">
        <v>295</v>
      </c>
      <c r="D27" s="25" t="s">
        <v>136</v>
      </c>
      <c r="E27" s="35"/>
      <c r="F27" s="34"/>
      <c r="G27" s="34"/>
      <c r="H27" s="34"/>
      <c r="I27" s="34"/>
      <c r="J27" s="34"/>
      <c r="K27" s="34"/>
      <c r="L27" s="34"/>
      <c r="M27" s="34"/>
      <c r="N27" s="34"/>
      <c r="O27" s="34"/>
      <c r="P27" s="34"/>
      <c r="Q27" s="34"/>
      <c r="R27" s="34" t="s">
        <v>6</v>
      </c>
      <c r="S27" s="34"/>
      <c r="T27" s="34"/>
      <c r="U27" s="34"/>
      <c r="V27" s="34"/>
      <c r="W27" s="34"/>
      <c r="X27" s="34"/>
      <c r="Y27" s="34"/>
      <c r="Z27" s="34"/>
      <c r="AA27" s="34"/>
      <c r="AB27" s="34"/>
      <c r="AC27" s="34"/>
      <c r="AD27" s="34"/>
      <c r="AE27" s="34"/>
      <c r="AF27" s="34"/>
      <c r="AG27" s="34"/>
      <c r="AH27" s="34"/>
      <c r="AI27" s="34"/>
      <c r="AJ27" s="11">
        <f t="shared" si="2"/>
        <v>1</v>
      </c>
      <c r="AK27" s="202">
        <f t="shared" si="3"/>
        <v>0</v>
      </c>
      <c r="AL27" s="202">
        <f t="shared" si="4"/>
        <v>0</v>
      </c>
    </row>
    <row r="28" spans="1:38" s="1" customFormat="1" ht="21" customHeight="1">
      <c r="A28" s="23">
        <v>22</v>
      </c>
      <c r="B28" s="23"/>
      <c r="C28" s="24" t="s">
        <v>296</v>
      </c>
      <c r="D28" s="25" t="s">
        <v>157</v>
      </c>
      <c r="E28" s="35"/>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11">
        <f t="shared" si="2"/>
        <v>0</v>
      </c>
      <c r="AK28" s="202">
        <f t="shared" si="3"/>
        <v>0</v>
      </c>
      <c r="AL28" s="202">
        <f t="shared" si="4"/>
        <v>0</v>
      </c>
    </row>
    <row r="29" spans="1:38" s="1" customFormat="1" ht="21" customHeight="1">
      <c r="A29" s="23">
        <v>23</v>
      </c>
      <c r="B29" s="23"/>
      <c r="C29" s="24" t="s">
        <v>297</v>
      </c>
      <c r="D29" s="25" t="s">
        <v>298</v>
      </c>
      <c r="E29" s="35"/>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11">
        <f t="shared" si="2"/>
        <v>0</v>
      </c>
      <c r="AK29" s="202">
        <f t="shared" si="3"/>
        <v>0</v>
      </c>
      <c r="AL29" s="202">
        <f t="shared" si="4"/>
        <v>0</v>
      </c>
    </row>
    <row r="30" spans="1:38" s="1" customFormat="1" ht="21" customHeight="1">
      <c r="A30" s="23">
        <v>24</v>
      </c>
      <c r="B30" s="23"/>
      <c r="C30" s="24" t="s">
        <v>299</v>
      </c>
      <c r="D30" s="25" t="s">
        <v>174</v>
      </c>
      <c r="E30" s="35"/>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11">
        <f t="shared" si="2"/>
        <v>0</v>
      </c>
      <c r="AK30" s="202">
        <f t="shared" si="3"/>
        <v>0</v>
      </c>
      <c r="AL30" s="202">
        <f t="shared" si="4"/>
        <v>0</v>
      </c>
    </row>
    <row r="31" spans="1:38" s="1" customFormat="1" ht="21" customHeight="1">
      <c r="A31" s="23">
        <v>25</v>
      </c>
      <c r="B31" s="23"/>
      <c r="C31" s="24"/>
      <c r="D31" s="25"/>
      <c r="E31" s="35"/>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11">
        <f t="shared" si="2"/>
        <v>0</v>
      </c>
      <c r="AK31" s="202">
        <f t="shared" si="3"/>
        <v>0</v>
      </c>
      <c r="AL31" s="202">
        <f t="shared" si="4"/>
        <v>0</v>
      </c>
    </row>
    <row r="32" spans="1:38" s="1" customFormat="1" ht="21" customHeight="1">
      <c r="A32" s="23">
        <v>26</v>
      </c>
      <c r="B32" s="23"/>
      <c r="C32" s="24"/>
      <c r="D32" s="25"/>
      <c r="E32" s="35"/>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11">
        <f t="shared" si="2"/>
        <v>0</v>
      </c>
      <c r="AK32" s="202">
        <f t="shared" si="3"/>
        <v>0</v>
      </c>
      <c r="AL32" s="202">
        <f t="shared" si="4"/>
        <v>0</v>
      </c>
    </row>
    <row r="33" spans="1:39" s="1" customFormat="1" ht="21" customHeight="1">
      <c r="A33" s="316" t="s">
        <v>10</v>
      </c>
      <c r="B33" s="316"/>
      <c r="C33" s="316"/>
      <c r="D33" s="316"/>
      <c r="E33" s="316"/>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49">
        <f>SUM(AJ7:AJ32)</f>
        <v>2</v>
      </c>
      <c r="AK33" s="49">
        <f>SUM(AK7:AK32)</f>
        <v>0</v>
      </c>
      <c r="AL33" s="49">
        <f>SUM(AL7:AL32)</f>
        <v>0</v>
      </c>
      <c r="AM33" s="6"/>
    </row>
    <row r="34" spans="1:39" s="15" customFormat="1" ht="21" customHeight="1">
      <c r="A34" s="290" t="s">
        <v>255</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2"/>
      <c r="AM34" s="114"/>
    </row>
    <row r="35" spans="1:39" ht="19.5">
      <c r="C35" s="12"/>
      <c r="D35" s="9"/>
      <c r="E35" s="9"/>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row>
    <row r="36" spans="1:39" ht="19.5">
      <c r="C36" s="12"/>
      <c r="D36" s="9"/>
      <c r="E36" s="9"/>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row>
    <row r="37" spans="1:39" ht="19.5">
      <c r="C37" s="289"/>
      <c r="D37" s="289"/>
      <c r="E37" s="9"/>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row>
    <row r="38" spans="1:39" ht="19.5">
      <c r="C38" s="289"/>
      <c r="D38" s="289"/>
      <c r="E38" s="289"/>
      <c r="F38" s="289"/>
      <c r="G38" s="289"/>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row>
    <row r="39" spans="1:39" ht="19.5">
      <c r="C39" s="289"/>
      <c r="D39" s="289"/>
      <c r="E39" s="289"/>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row>
    <row r="40" spans="1:39" ht="19.5">
      <c r="C40" s="289"/>
      <c r="D40" s="289"/>
      <c r="E40" s="9"/>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row>
  </sheetData>
  <mergeCells count="21">
    <mergeCell ref="A34:AL34"/>
    <mergeCell ref="C39:E39"/>
    <mergeCell ref="C40:D40"/>
    <mergeCell ref="C38:G38"/>
    <mergeCell ref="C37:D37"/>
    <mergeCell ref="A33:AI33"/>
    <mergeCell ref="I4:L4"/>
    <mergeCell ref="M4:N4"/>
    <mergeCell ref="O4:Q4"/>
    <mergeCell ref="R4:T4"/>
    <mergeCell ref="A5:A6"/>
    <mergeCell ref="B5:B6"/>
    <mergeCell ref="C5:D6"/>
    <mergeCell ref="AJ5:AJ6"/>
    <mergeCell ref="AK5:AK6"/>
    <mergeCell ref="AL5:AL6"/>
    <mergeCell ref="A1:P1"/>
    <mergeCell ref="Q1:AL1"/>
    <mergeCell ref="A2:P2"/>
    <mergeCell ref="Q2:AL2"/>
    <mergeCell ref="A3:AL3"/>
  </mergeCells>
  <conditionalFormatting sqref="E6:AI6">
    <cfRule type="expression" dxfId="118" priority="7">
      <formula>IF(E$6="CN",1,0)</formula>
    </cfRule>
  </conditionalFormatting>
  <conditionalFormatting sqref="E6:AI6">
    <cfRule type="expression" dxfId="117" priority="6">
      <formula>IF(E$6="CN",1,0)</formula>
    </cfRule>
  </conditionalFormatting>
  <conditionalFormatting sqref="E6:AI32">
    <cfRule type="expression" dxfId="116" priority="3">
      <formula>IF(E$6="CN",1,0)</formula>
    </cfRule>
    <cfRule type="expression" dxfId="115" priority="5">
      <formula>IF(E$6="CN",1,0)</formula>
    </cfRule>
  </conditionalFormatting>
  <conditionalFormatting sqref="E6:AH32">
    <cfRule type="expression" dxfId="114" priority="4">
      <formula>IF(E$6="CN",1,0)</formula>
    </cfRule>
  </conditionalFormatting>
  <pageMargins left="0.30902777777777801" right="0.25" top="0.30902777777777801" bottom="0.16875000000000001" header="0.5" footer="0.5"/>
  <pageSetup scale="47"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M34"/>
  <sheetViews>
    <sheetView topLeftCell="A22" zoomScale="98" zoomScaleNormal="98" workbookViewId="0">
      <selection activeCell="W15" sqref="W15"/>
    </sheetView>
  </sheetViews>
  <sheetFormatPr defaultRowHeight="15.75"/>
  <cols>
    <col min="1" max="1" width="6.5" customWidth="1"/>
    <col min="2" max="2" width="19.1640625" customWidth="1"/>
    <col min="3" max="3" width="26" customWidth="1"/>
    <col min="4" max="4" width="10.33203125" customWidth="1"/>
    <col min="5" max="35" width="4" customWidth="1"/>
    <col min="36" max="38" width="6.33203125" customWidth="1"/>
  </cols>
  <sheetData>
    <row r="1" spans="1:38" s="14" customFormat="1" ht="23.1" customHeight="1">
      <c r="A1" s="293" t="s">
        <v>0</v>
      </c>
      <c r="B1" s="293"/>
      <c r="C1" s="293"/>
      <c r="D1" s="293"/>
      <c r="E1" s="293"/>
      <c r="F1" s="293"/>
      <c r="G1" s="293"/>
      <c r="H1" s="293"/>
      <c r="I1" s="293"/>
      <c r="J1" s="293"/>
      <c r="K1" s="293"/>
      <c r="L1" s="293"/>
      <c r="M1" s="293"/>
      <c r="N1" s="293"/>
      <c r="O1" s="293"/>
      <c r="P1" s="293"/>
      <c r="Q1" s="294" t="s">
        <v>1</v>
      </c>
      <c r="R1" s="294"/>
      <c r="S1" s="294"/>
      <c r="T1" s="294"/>
      <c r="U1" s="294"/>
      <c r="V1" s="294"/>
      <c r="W1" s="294"/>
      <c r="X1" s="294"/>
      <c r="Y1" s="294"/>
      <c r="Z1" s="294"/>
      <c r="AA1" s="294"/>
      <c r="AB1" s="294"/>
      <c r="AC1" s="294"/>
      <c r="AD1" s="294"/>
      <c r="AE1" s="294"/>
      <c r="AF1" s="294"/>
      <c r="AG1" s="294"/>
      <c r="AH1" s="294"/>
      <c r="AI1" s="294"/>
      <c r="AJ1" s="294"/>
      <c r="AK1" s="294"/>
      <c r="AL1" s="294"/>
    </row>
    <row r="2" spans="1:38" s="14" customFormat="1" ht="23.1" customHeight="1">
      <c r="A2" s="294" t="s">
        <v>131</v>
      </c>
      <c r="B2" s="294"/>
      <c r="C2" s="294"/>
      <c r="D2" s="294"/>
      <c r="E2" s="294"/>
      <c r="F2" s="294"/>
      <c r="G2" s="294"/>
      <c r="H2" s="294"/>
      <c r="I2" s="294"/>
      <c r="J2" s="294"/>
      <c r="K2" s="294"/>
      <c r="L2" s="294"/>
      <c r="M2" s="294"/>
      <c r="N2" s="294"/>
      <c r="O2" s="294"/>
      <c r="P2" s="294"/>
      <c r="Q2" s="294" t="s">
        <v>2</v>
      </c>
      <c r="R2" s="294"/>
      <c r="S2" s="294"/>
      <c r="T2" s="294"/>
      <c r="U2" s="294"/>
      <c r="V2" s="294"/>
      <c r="W2" s="294"/>
      <c r="X2" s="294"/>
      <c r="Y2" s="294"/>
      <c r="Z2" s="294"/>
      <c r="AA2" s="294"/>
      <c r="AB2" s="294"/>
      <c r="AC2" s="294"/>
      <c r="AD2" s="294"/>
      <c r="AE2" s="294"/>
      <c r="AF2" s="294"/>
      <c r="AG2" s="294"/>
      <c r="AH2" s="294"/>
      <c r="AI2" s="294"/>
      <c r="AJ2" s="294"/>
      <c r="AK2" s="294"/>
      <c r="AL2" s="294"/>
    </row>
    <row r="3" spans="1:38" s="14" customFormat="1" ht="31.5" customHeight="1">
      <c r="A3" s="295" t="s">
        <v>301</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row>
    <row r="4" spans="1:38" s="14" customFormat="1" ht="31.5" customHeight="1">
      <c r="B4" s="106"/>
      <c r="C4" s="106"/>
      <c r="D4" s="106"/>
      <c r="E4" s="106" t="s">
        <v>171</v>
      </c>
      <c r="F4" s="106" t="s">
        <v>171</v>
      </c>
      <c r="G4" s="106"/>
      <c r="H4" s="106"/>
      <c r="I4" s="296" t="s">
        <v>251</v>
      </c>
      <c r="J4" s="296"/>
      <c r="K4" s="296"/>
      <c r="L4" s="296"/>
      <c r="M4" s="296">
        <v>10</v>
      </c>
      <c r="N4" s="296"/>
      <c r="O4" s="296" t="s">
        <v>252</v>
      </c>
      <c r="P4" s="296"/>
      <c r="Q4" s="296"/>
      <c r="R4" s="296">
        <v>2021</v>
      </c>
      <c r="S4" s="296"/>
      <c r="T4" s="296"/>
      <c r="U4" s="106"/>
      <c r="V4" s="106"/>
      <c r="W4" s="106"/>
      <c r="X4" s="106"/>
      <c r="Y4" s="106"/>
      <c r="Z4" s="106"/>
      <c r="AA4" s="106"/>
      <c r="AB4" s="106"/>
      <c r="AC4" s="106"/>
      <c r="AD4" s="106"/>
      <c r="AE4" s="106"/>
      <c r="AF4" s="106"/>
      <c r="AG4" s="106"/>
      <c r="AH4" s="106"/>
      <c r="AI4" s="106"/>
      <c r="AJ4" s="106"/>
      <c r="AK4" s="106"/>
      <c r="AL4" s="106"/>
    </row>
    <row r="5" spans="1:38" s="15" customFormat="1" ht="21" customHeight="1">
      <c r="A5" s="308" t="s">
        <v>3</v>
      </c>
      <c r="B5" s="308" t="s">
        <v>4</v>
      </c>
      <c r="C5" s="310" t="s">
        <v>5</v>
      </c>
      <c r="D5" s="311"/>
      <c r="E5" s="107">
        <f>DATE(R4,M4,1)</f>
        <v>44470</v>
      </c>
      <c r="F5" s="107">
        <f>E5+1</f>
        <v>44471</v>
      </c>
      <c r="G5" s="107">
        <f t="shared" ref="G5:AI5" si="0">F5+1</f>
        <v>44472</v>
      </c>
      <c r="H5" s="107">
        <f>G5+1</f>
        <v>44473</v>
      </c>
      <c r="I5" s="107">
        <f t="shared" si="0"/>
        <v>44474</v>
      </c>
      <c r="J5" s="107">
        <f t="shared" si="0"/>
        <v>44475</v>
      </c>
      <c r="K5" s="107">
        <f t="shared" si="0"/>
        <v>44476</v>
      </c>
      <c r="L5" s="107">
        <f t="shared" si="0"/>
        <v>44477</v>
      </c>
      <c r="M5" s="107">
        <f t="shared" si="0"/>
        <v>44478</v>
      </c>
      <c r="N5" s="107">
        <f t="shared" si="0"/>
        <v>44479</v>
      </c>
      <c r="O5" s="107">
        <f t="shared" si="0"/>
        <v>44480</v>
      </c>
      <c r="P5" s="107">
        <f t="shared" si="0"/>
        <v>44481</v>
      </c>
      <c r="Q5" s="107">
        <f t="shared" si="0"/>
        <v>44482</v>
      </c>
      <c r="R5" s="107">
        <f t="shared" si="0"/>
        <v>44483</v>
      </c>
      <c r="S5" s="107">
        <f t="shared" si="0"/>
        <v>44484</v>
      </c>
      <c r="T5" s="107">
        <f t="shared" si="0"/>
        <v>44485</v>
      </c>
      <c r="U5" s="107">
        <f t="shared" si="0"/>
        <v>44486</v>
      </c>
      <c r="V5" s="107">
        <f t="shared" si="0"/>
        <v>44487</v>
      </c>
      <c r="W5" s="107">
        <f t="shared" si="0"/>
        <v>44488</v>
      </c>
      <c r="X5" s="107">
        <f t="shared" si="0"/>
        <v>44489</v>
      </c>
      <c r="Y5" s="107">
        <f t="shared" si="0"/>
        <v>44490</v>
      </c>
      <c r="Z5" s="107">
        <f t="shared" si="0"/>
        <v>44491</v>
      </c>
      <c r="AA5" s="107">
        <f t="shared" si="0"/>
        <v>44492</v>
      </c>
      <c r="AB5" s="107">
        <f t="shared" si="0"/>
        <v>44493</v>
      </c>
      <c r="AC5" s="107">
        <f t="shared" si="0"/>
        <v>44494</v>
      </c>
      <c r="AD5" s="107">
        <f t="shared" si="0"/>
        <v>44495</v>
      </c>
      <c r="AE5" s="107">
        <f t="shared" si="0"/>
        <v>44496</v>
      </c>
      <c r="AF5" s="107">
        <f t="shared" si="0"/>
        <v>44497</v>
      </c>
      <c r="AG5" s="107">
        <f t="shared" si="0"/>
        <v>44498</v>
      </c>
      <c r="AH5" s="107">
        <f t="shared" si="0"/>
        <v>44499</v>
      </c>
      <c r="AI5" s="107">
        <f t="shared" si="0"/>
        <v>44500</v>
      </c>
      <c r="AJ5" s="306" t="s">
        <v>6</v>
      </c>
      <c r="AK5" s="306" t="s">
        <v>7</v>
      </c>
      <c r="AL5" s="306" t="s">
        <v>8</v>
      </c>
    </row>
    <row r="6" spans="1:38" s="15" customFormat="1" ht="21" customHeight="1">
      <c r="A6" s="309"/>
      <c r="B6" s="309"/>
      <c r="C6" s="312"/>
      <c r="D6" s="313"/>
      <c r="E6" s="108">
        <f>IF(WEEKDAY(E5)=1,"CN",WEEKDAY(E5))</f>
        <v>6</v>
      </c>
      <c r="F6" s="108">
        <f t="shared" ref="F6:AI6" si="1">IF(WEEKDAY(F5)=1,"CN",WEEKDAY(F5))</f>
        <v>7</v>
      </c>
      <c r="G6" s="108" t="str">
        <f t="shared" si="1"/>
        <v>CN</v>
      </c>
      <c r="H6" s="108">
        <f t="shared" si="1"/>
        <v>2</v>
      </c>
      <c r="I6" s="108">
        <f t="shared" si="1"/>
        <v>3</v>
      </c>
      <c r="J6" s="108">
        <f t="shared" si="1"/>
        <v>4</v>
      </c>
      <c r="K6" s="108">
        <f t="shared" si="1"/>
        <v>5</v>
      </c>
      <c r="L6" s="108">
        <f t="shared" si="1"/>
        <v>6</v>
      </c>
      <c r="M6" s="108">
        <f t="shared" si="1"/>
        <v>7</v>
      </c>
      <c r="N6" s="108" t="str">
        <f t="shared" si="1"/>
        <v>CN</v>
      </c>
      <c r="O6" s="108">
        <f t="shared" si="1"/>
        <v>2</v>
      </c>
      <c r="P6" s="108">
        <f t="shared" si="1"/>
        <v>3</v>
      </c>
      <c r="Q6" s="108">
        <f t="shared" si="1"/>
        <v>4</v>
      </c>
      <c r="R6" s="108">
        <f t="shared" si="1"/>
        <v>5</v>
      </c>
      <c r="S6" s="108">
        <f t="shared" si="1"/>
        <v>6</v>
      </c>
      <c r="T6" s="108">
        <f t="shared" si="1"/>
        <v>7</v>
      </c>
      <c r="U6" s="108" t="str">
        <f t="shared" si="1"/>
        <v>CN</v>
      </c>
      <c r="V6" s="108">
        <f t="shared" si="1"/>
        <v>2</v>
      </c>
      <c r="W6" s="108">
        <f t="shared" si="1"/>
        <v>3</v>
      </c>
      <c r="X6" s="108">
        <f t="shared" si="1"/>
        <v>4</v>
      </c>
      <c r="Y6" s="108">
        <f t="shared" si="1"/>
        <v>5</v>
      </c>
      <c r="Z6" s="108">
        <f t="shared" si="1"/>
        <v>6</v>
      </c>
      <c r="AA6" s="108">
        <f t="shared" si="1"/>
        <v>7</v>
      </c>
      <c r="AB6" s="108" t="str">
        <f t="shared" si="1"/>
        <v>CN</v>
      </c>
      <c r="AC6" s="108">
        <f t="shared" si="1"/>
        <v>2</v>
      </c>
      <c r="AD6" s="108">
        <f t="shared" si="1"/>
        <v>3</v>
      </c>
      <c r="AE6" s="108">
        <f t="shared" si="1"/>
        <v>4</v>
      </c>
      <c r="AF6" s="108">
        <f t="shared" si="1"/>
        <v>5</v>
      </c>
      <c r="AG6" s="108">
        <f t="shared" si="1"/>
        <v>6</v>
      </c>
      <c r="AH6" s="108">
        <f t="shared" si="1"/>
        <v>7</v>
      </c>
      <c r="AI6" s="108" t="str">
        <f t="shared" si="1"/>
        <v>CN</v>
      </c>
      <c r="AJ6" s="307"/>
      <c r="AK6" s="307"/>
      <c r="AL6" s="307"/>
    </row>
    <row r="7" spans="1:38" s="15" customFormat="1" ht="21" customHeight="1">
      <c r="A7" s="23">
        <v>1</v>
      </c>
      <c r="B7" s="23"/>
      <c r="C7" s="24" t="s">
        <v>302</v>
      </c>
      <c r="D7" s="25" t="s">
        <v>30</v>
      </c>
      <c r="E7" s="45"/>
      <c r="F7" s="43"/>
      <c r="G7" s="42"/>
      <c r="H7" s="43"/>
      <c r="I7" s="42"/>
      <c r="J7" s="42"/>
      <c r="K7" s="42"/>
      <c r="L7" s="42"/>
      <c r="M7" s="43"/>
      <c r="N7" s="43"/>
      <c r="O7" s="42"/>
      <c r="P7" s="42"/>
      <c r="Q7" s="42"/>
      <c r="R7" s="42"/>
      <c r="S7" s="42"/>
      <c r="T7" s="42"/>
      <c r="U7" s="43"/>
      <c r="V7" s="43"/>
      <c r="W7" s="42"/>
      <c r="X7" s="43"/>
      <c r="Y7" s="42"/>
      <c r="Z7" s="42"/>
      <c r="AA7" s="42"/>
      <c r="AB7" s="43"/>
      <c r="AC7" s="42"/>
      <c r="AD7" s="42"/>
      <c r="AE7" s="42"/>
      <c r="AF7" s="42"/>
      <c r="AG7" s="42"/>
      <c r="AH7" s="42"/>
      <c r="AI7" s="42"/>
      <c r="AJ7" s="11">
        <f t="shared" ref="AJ7:AJ32" si="2">COUNTIF(E7:AI7,"K")+2*COUNTIF(E7:AI7,"2K")+COUNTIF(E7:AI7,"TK")+COUNTIF(E7:AI7,"KT")+COUNTIF(E7:AI7,"PK")+COUNTIF(E7:AI7,"KP")+2*COUNTIF(E7:AI7,"K2")</f>
        <v>0</v>
      </c>
      <c r="AK7" s="202">
        <f t="shared" ref="AK7:AK32" si="3">COUNTIF(F7:AJ7,"P")+2*COUNTIF(F7:AJ7,"2P")+COUNTIF(F7:AJ7,"TP")+COUNTIF(F7:AJ7,"PT")+COUNTIF(F7:AJ7,"PK")+COUNTIF(F7:AJ7,"KP")+2*COUNTIF(F7:AJ7,"P2")</f>
        <v>0</v>
      </c>
      <c r="AL7" s="202">
        <f t="shared" ref="AL7:AL32" si="4">COUNTIF(E7:AI7,"T")+2*COUNTIF(E7:AI7,"2T")+2*COUNTIF(E7:AI7,"T2")+COUNTIF(E7:AI7,"PT")+COUNTIF(E7:AI7,"TP")+COUNTIF(E7:AI7,"TK")+COUNTIF(E7:AI7,"KT")</f>
        <v>0</v>
      </c>
    </row>
    <row r="8" spans="1:38" s="15" customFormat="1" ht="21" customHeight="1">
      <c r="A8" s="23">
        <v>2</v>
      </c>
      <c r="B8" s="23"/>
      <c r="C8" s="24" t="s">
        <v>303</v>
      </c>
      <c r="D8" s="25" t="s">
        <v>304</v>
      </c>
      <c r="E8" s="45"/>
      <c r="F8" s="43"/>
      <c r="G8" s="42"/>
      <c r="H8" s="43"/>
      <c r="I8" s="42"/>
      <c r="J8" s="42"/>
      <c r="K8" s="42"/>
      <c r="L8" s="42"/>
      <c r="M8" s="43"/>
      <c r="N8" s="43"/>
      <c r="O8" s="42"/>
      <c r="P8" s="42"/>
      <c r="Q8" s="42"/>
      <c r="R8" s="42"/>
      <c r="S8" s="42"/>
      <c r="T8" s="42"/>
      <c r="U8" s="43"/>
      <c r="V8" s="43"/>
      <c r="W8" s="42"/>
      <c r="X8" s="43"/>
      <c r="Y8" s="42"/>
      <c r="Z8" s="42"/>
      <c r="AA8" s="42"/>
      <c r="AB8" s="43"/>
      <c r="AC8" s="42"/>
      <c r="AD8" s="42"/>
      <c r="AE8" s="42"/>
      <c r="AF8" s="42"/>
      <c r="AG8" s="42"/>
      <c r="AH8" s="42"/>
      <c r="AI8" s="42"/>
      <c r="AJ8" s="11">
        <f t="shared" si="2"/>
        <v>0</v>
      </c>
      <c r="AK8" s="202">
        <f t="shared" si="3"/>
        <v>0</v>
      </c>
      <c r="AL8" s="202">
        <f t="shared" si="4"/>
        <v>0</v>
      </c>
    </row>
    <row r="9" spans="1:38" s="15" customFormat="1" ht="33">
      <c r="A9" s="23">
        <v>3</v>
      </c>
      <c r="B9" s="23"/>
      <c r="C9" s="24" t="s">
        <v>305</v>
      </c>
      <c r="D9" s="25" t="s">
        <v>21</v>
      </c>
      <c r="E9" s="45"/>
      <c r="F9" s="43"/>
      <c r="G9" s="42"/>
      <c r="H9" s="43"/>
      <c r="I9" s="42"/>
      <c r="J9" s="42"/>
      <c r="K9" s="42"/>
      <c r="L9" s="42"/>
      <c r="M9" s="43"/>
      <c r="N9" s="43"/>
      <c r="O9" s="42"/>
      <c r="P9" s="42"/>
      <c r="Q9" s="42"/>
      <c r="R9" s="42"/>
      <c r="S9" s="42"/>
      <c r="T9" s="42"/>
      <c r="U9" s="43"/>
      <c r="V9" s="43"/>
      <c r="W9" s="42"/>
      <c r="X9" s="43"/>
      <c r="Y9" s="42"/>
      <c r="Z9" s="42"/>
      <c r="AA9" s="42"/>
      <c r="AB9" s="43"/>
      <c r="AC9" s="42"/>
      <c r="AD9" s="42"/>
      <c r="AE9" s="42"/>
      <c r="AF9" s="42"/>
      <c r="AG9" s="42"/>
      <c r="AH9" s="42"/>
      <c r="AI9" s="42"/>
      <c r="AJ9" s="11">
        <f t="shared" si="2"/>
        <v>0</v>
      </c>
      <c r="AK9" s="202">
        <f t="shared" si="3"/>
        <v>0</v>
      </c>
      <c r="AL9" s="202">
        <f t="shared" si="4"/>
        <v>0</v>
      </c>
    </row>
    <row r="10" spans="1:38" s="15" customFormat="1" ht="21" customHeight="1">
      <c r="A10" s="23">
        <v>4</v>
      </c>
      <c r="B10" s="23"/>
      <c r="C10" s="24" t="s">
        <v>306</v>
      </c>
      <c r="D10" s="25" t="s">
        <v>41</v>
      </c>
      <c r="E10" s="45"/>
      <c r="F10" s="43"/>
      <c r="G10" s="42"/>
      <c r="H10" s="43"/>
      <c r="I10" s="42"/>
      <c r="J10" s="42"/>
      <c r="K10" s="42"/>
      <c r="L10" s="42"/>
      <c r="M10" s="43"/>
      <c r="N10" s="43"/>
      <c r="O10" s="42"/>
      <c r="P10" s="42"/>
      <c r="Q10" s="42"/>
      <c r="R10" s="42" t="s">
        <v>6</v>
      </c>
      <c r="S10" s="42"/>
      <c r="T10" s="42"/>
      <c r="U10" s="43"/>
      <c r="V10" s="43"/>
      <c r="W10" s="42"/>
      <c r="X10" s="43"/>
      <c r="Y10" s="42"/>
      <c r="Z10" s="42"/>
      <c r="AA10" s="42"/>
      <c r="AB10" s="43"/>
      <c r="AC10" s="42"/>
      <c r="AD10" s="42"/>
      <c r="AE10" s="42"/>
      <c r="AF10" s="42"/>
      <c r="AG10" s="42"/>
      <c r="AH10" s="42"/>
      <c r="AI10" s="42"/>
      <c r="AJ10" s="11">
        <f t="shared" si="2"/>
        <v>1</v>
      </c>
      <c r="AK10" s="202">
        <f t="shared" si="3"/>
        <v>0</v>
      </c>
      <c r="AL10" s="202">
        <f t="shared" si="4"/>
        <v>0</v>
      </c>
    </row>
    <row r="11" spans="1:38" s="15" customFormat="1" ht="21" customHeight="1">
      <c r="A11" s="23">
        <v>5</v>
      </c>
      <c r="B11" s="23"/>
      <c r="C11" s="24" t="s">
        <v>307</v>
      </c>
      <c r="D11" s="25" t="s">
        <v>308</v>
      </c>
      <c r="E11" s="45"/>
      <c r="F11" s="43"/>
      <c r="G11" s="42"/>
      <c r="H11" s="43"/>
      <c r="I11" s="42"/>
      <c r="J11" s="42"/>
      <c r="K11" s="42"/>
      <c r="L11" s="42"/>
      <c r="M11" s="43"/>
      <c r="N11" s="43"/>
      <c r="O11" s="42" t="s">
        <v>6</v>
      </c>
      <c r="P11" s="42"/>
      <c r="Q11" s="42"/>
      <c r="R11" s="42" t="s">
        <v>6</v>
      </c>
      <c r="S11" s="42"/>
      <c r="T11" s="42"/>
      <c r="U11" s="43"/>
      <c r="V11" s="43"/>
      <c r="W11" s="42"/>
      <c r="X11" s="43"/>
      <c r="Y11" s="42"/>
      <c r="Z11" s="42"/>
      <c r="AA11" s="42"/>
      <c r="AB11" s="43"/>
      <c r="AC11" s="42"/>
      <c r="AD11" s="42"/>
      <c r="AE11" s="42"/>
      <c r="AF11" s="42"/>
      <c r="AG11" s="42"/>
      <c r="AH11" s="42"/>
      <c r="AI11" s="42"/>
      <c r="AJ11" s="11">
        <f t="shared" si="2"/>
        <v>2</v>
      </c>
      <c r="AK11" s="202">
        <f t="shared" si="3"/>
        <v>0</v>
      </c>
      <c r="AL11" s="202">
        <f t="shared" si="4"/>
        <v>0</v>
      </c>
    </row>
    <row r="12" spans="1:38" s="15" customFormat="1" ht="21" customHeight="1">
      <c r="A12" s="23">
        <v>6</v>
      </c>
      <c r="B12" s="23"/>
      <c r="C12" s="24" t="s">
        <v>309</v>
      </c>
      <c r="D12" s="25" t="s">
        <v>12</v>
      </c>
      <c r="E12" s="45"/>
      <c r="F12" s="43"/>
      <c r="G12" s="42"/>
      <c r="H12" s="43"/>
      <c r="I12" s="42"/>
      <c r="J12" s="42"/>
      <c r="K12" s="42"/>
      <c r="L12" s="42"/>
      <c r="M12" s="43"/>
      <c r="N12" s="43"/>
      <c r="O12" s="42"/>
      <c r="P12" s="42"/>
      <c r="Q12" s="42"/>
      <c r="R12" s="42"/>
      <c r="S12" s="42"/>
      <c r="T12" s="42"/>
      <c r="U12" s="43"/>
      <c r="V12" s="43"/>
      <c r="W12" s="42"/>
      <c r="X12" s="43"/>
      <c r="Y12" s="42"/>
      <c r="Z12" s="42"/>
      <c r="AA12" s="42"/>
      <c r="AB12" s="43"/>
      <c r="AC12" s="42"/>
      <c r="AD12" s="42"/>
      <c r="AE12" s="42"/>
      <c r="AF12" s="42"/>
      <c r="AG12" s="42"/>
      <c r="AH12" s="42"/>
      <c r="AI12" s="42"/>
      <c r="AJ12" s="11">
        <f t="shared" si="2"/>
        <v>0</v>
      </c>
      <c r="AK12" s="202">
        <f t="shared" si="3"/>
        <v>0</v>
      </c>
      <c r="AL12" s="202">
        <f t="shared" si="4"/>
        <v>0</v>
      </c>
    </row>
    <row r="13" spans="1:38" s="15" customFormat="1" ht="21" customHeight="1">
      <c r="A13" s="23">
        <v>7</v>
      </c>
      <c r="B13" s="23"/>
      <c r="C13" s="24" t="s">
        <v>310</v>
      </c>
      <c r="D13" s="25" t="s">
        <v>12</v>
      </c>
      <c r="E13" s="45"/>
      <c r="F13" s="43"/>
      <c r="G13" s="42"/>
      <c r="H13" s="43"/>
      <c r="I13" s="42"/>
      <c r="J13" s="42"/>
      <c r="K13" s="42"/>
      <c r="L13" s="42"/>
      <c r="M13" s="43"/>
      <c r="N13" s="43"/>
      <c r="O13" s="42"/>
      <c r="P13" s="42"/>
      <c r="Q13" s="42"/>
      <c r="R13" s="42"/>
      <c r="S13" s="42"/>
      <c r="T13" s="42"/>
      <c r="U13" s="43"/>
      <c r="V13" s="43"/>
      <c r="W13" s="42"/>
      <c r="X13" s="43"/>
      <c r="Y13" s="42"/>
      <c r="Z13" s="42"/>
      <c r="AA13" s="42"/>
      <c r="AB13" s="43"/>
      <c r="AC13" s="42"/>
      <c r="AD13" s="42"/>
      <c r="AE13" s="42"/>
      <c r="AF13" s="42"/>
      <c r="AG13" s="42"/>
      <c r="AH13" s="42"/>
      <c r="AI13" s="42"/>
      <c r="AJ13" s="11">
        <f t="shared" si="2"/>
        <v>0</v>
      </c>
      <c r="AK13" s="202">
        <f t="shared" si="3"/>
        <v>0</v>
      </c>
      <c r="AL13" s="202">
        <f t="shared" si="4"/>
        <v>0</v>
      </c>
    </row>
    <row r="14" spans="1:38" s="15" customFormat="1" ht="21" customHeight="1">
      <c r="A14" s="23">
        <v>8</v>
      </c>
      <c r="B14" s="23"/>
      <c r="C14" s="24" t="s">
        <v>311</v>
      </c>
      <c r="D14" s="25" t="s">
        <v>252</v>
      </c>
      <c r="E14" s="45"/>
      <c r="F14" s="43"/>
      <c r="G14" s="42"/>
      <c r="H14" s="43"/>
      <c r="I14" s="42"/>
      <c r="J14" s="42"/>
      <c r="K14" s="42"/>
      <c r="L14" s="42"/>
      <c r="M14" s="43"/>
      <c r="N14" s="43"/>
      <c r="O14" s="42"/>
      <c r="P14" s="42"/>
      <c r="Q14" s="42"/>
      <c r="R14" s="42" t="s">
        <v>6</v>
      </c>
      <c r="S14" s="42"/>
      <c r="T14" s="42"/>
      <c r="U14" s="43"/>
      <c r="V14" s="43"/>
      <c r="W14" s="42"/>
      <c r="X14" s="43"/>
      <c r="Y14" s="42"/>
      <c r="Z14" s="42"/>
      <c r="AA14" s="42"/>
      <c r="AB14" s="43"/>
      <c r="AC14" s="42"/>
      <c r="AD14" s="42"/>
      <c r="AE14" s="42"/>
      <c r="AF14" s="42"/>
      <c r="AG14" s="42"/>
      <c r="AH14" s="42"/>
      <c r="AI14" s="42"/>
      <c r="AJ14" s="11">
        <f t="shared" si="2"/>
        <v>1</v>
      </c>
      <c r="AK14" s="202">
        <f t="shared" si="3"/>
        <v>0</v>
      </c>
      <c r="AL14" s="202">
        <f t="shared" si="4"/>
        <v>0</v>
      </c>
    </row>
    <row r="15" spans="1:38" s="15" customFormat="1" ht="21" customHeight="1">
      <c r="A15" s="23">
        <v>9</v>
      </c>
      <c r="B15" s="23"/>
      <c r="C15" s="24" t="s">
        <v>312</v>
      </c>
      <c r="D15" s="25" t="s">
        <v>115</v>
      </c>
      <c r="E15" s="45"/>
      <c r="F15" s="43"/>
      <c r="G15" s="42"/>
      <c r="H15" s="43"/>
      <c r="I15" s="42"/>
      <c r="J15" s="42"/>
      <c r="K15" s="42"/>
      <c r="L15" s="42"/>
      <c r="M15" s="43"/>
      <c r="N15" s="43"/>
      <c r="O15" s="42"/>
      <c r="P15" s="42"/>
      <c r="Q15" s="42"/>
      <c r="R15" s="42" t="s">
        <v>6</v>
      </c>
      <c r="S15" s="42"/>
      <c r="T15" s="42"/>
      <c r="U15" s="43"/>
      <c r="V15" s="43"/>
      <c r="W15" s="42"/>
      <c r="X15" s="43"/>
      <c r="Y15" s="42"/>
      <c r="Z15" s="42"/>
      <c r="AA15" s="42"/>
      <c r="AB15" s="43"/>
      <c r="AC15" s="42"/>
      <c r="AD15" s="42"/>
      <c r="AE15" s="42"/>
      <c r="AF15" s="42"/>
      <c r="AG15" s="42"/>
      <c r="AH15" s="42"/>
      <c r="AI15" s="42"/>
      <c r="AJ15" s="11">
        <f t="shared" si="2"/>
        <v>1</v>
      </c>
      <c r="AK15" s="202">
        <f t="shared" si="3"/>
        <v>0</v>
      </c>
      <c r="AL15" s="202">
        <f t="shared" si="4"/>
        <v>0</v>
      </c>
    </row>
    <row r="16" spans="1:38" s="15" customFormat="1" ht="21" customHeight="1">
      <c r="A16" s="23">
        <v>10</v>
      </c>
      <c r="B16" s="23"/>
      <c r="C16" s="24" t="s">
        <v>313</v>
      </c>
      <c r="D16" s="25" t="s">
        <v>69</v>
      </c>
      <c r="E16" s="45"/>
      <c r="F16" s="43"/>
      <c r="G16" s="42"/>
      <c r="H16" s="43"/>
      <c r="I16" s="42"/>
      <c r="J16" s="42"/>
      <c r="K16" s="42"/>
      <c r="L16" s="42"/>
      <c r="M16" s="43"/>
      <c r="N16" s="43"/>
      <c r="O16" s="42"/>
      <c r="P16" s="42"/>
      <c r="Q16" s="42"/>
      <c r="R16" s="42" t="s">
        <v>6</v>
      </c>
      <c r="S16" s="42"/>
      <c r="T16" s="42"/>
      <c r="U16" s="43"/>
      <c r="V16" s="43"/>
      <c r="W16" s="42"/>
      <c r="X16" s="43"/>
      <c r="Y16" s="42"/>
      <c r="Z16" s="42"/>
      <c r="AA16" s="42"/>
      <c r="AB16" s="43"/>
      <c r="AC16" s="42"/>
      <c r="AD16" s="42"/>
      <c r="AE16" s="42"/>
      <c r="AF16" s="42"/>
      <c r="AG16" s="42"/>
      <c r="AH16" s="42"/>
      <c r="AI16" s="42"/>
      <c r="AJ16" s="11">
        <f t="shared" si="2"/>
        <v>1</v>
      </c>
      <c r="AK16" s="202">
        <f t="shared" si="3"/>
        <v>0</v>
      </c>
      <c r="AL16" s="202">
        <f t="shared" si="4"/>
        <v>0</v>
      </c>
    </row>
    <row r="17" spans="1:38" s="15" customFormat="1" ht="21" customHeight="1">
      <c r="A17" s="23">
        <v>11</v>
      </c>
      <c r="B17" s="23"/>
      <c r="C17" s="24" t="s">
        <v>314</v>
      </c>
      <c r="D17" s="25" t="s">
        <v>62</v>
      </c>
      <c r="E17" s="45"/>
      <c r="F17" s="43"/>
      <c r="G17" s="42"/>
      <c r="H17" s="43"/>
      <c r="I17" s="42"/>
      <c r="J17" s="42"/>
      <c r="K17" s="42"/>
      <c r="L17" s="42"/>
      <c r="M17" s="43"/>
      <c r="N17" s="43"/>
      <c r="O17" s="42"/>
      <c r="P17" s="42"/>
      <c r="Q17" s="42"/>
      <c r="R17" s="42"/>
      <c r="S17" s="42"/>
      <c r="T17" s="42"/>
      <c r="U17" s="43"/>
      <c r="V17" s="43"/>
      <c r="W17" s="42"/>
      <c r="X17" s="43"/>
      <c r="Y17" s="42"/>
      <c r="Z17" s="42"/>
      <c r="AA17" s="42"/>
      <c r="AB17" s="43"/>
      <c r="AC17" s="42"/>
      <c r="AD17" s="42"/>
      <c r="AE17" s="42"/>
      <c r="AF17" s="42"/>
      <c r="AG17" s="42"/>
      <c r="AH17" s="42"/>
      <c r="AI17" s="42"/>
      <c r="AJ17" s="11">
        <f t="shared" si="2"/>
        <v>0</v>
      </c>
      <c r="AK17" s="202">
        <f t="shared" si="3"/>
        <v>0</v>
      </c>
      <c r="AL17" s="202">
        <f t="shared" si="4"/>
        <v>0</v>
      </c>
    </row>
    <row r="18" spans="1:38" s="15" customFormat="1" ht="21" customHeight="1">
      <c r="A18" s="23">
        <v>12</v>
      </c>
      <c r="B18" s="23"/>
      <c r="C18" s="24" t="s">
        <v>268</v>
      </c>
      <c r="D18" s="25" t="s">
        <v>315</v>
      </c>
      <c r="E18" s="45"/>
      <c r="F18" s="43"/>
      <c r="G18" s="42"/>
      <c r="H18" s="43"/>
      <c r="I18" s="42"/>
      <c r="J18" s="42"/>
      <c r="K18" s="42"/>
      <c r="L18" s="42"/>
      <c r="M18" s="43"/>
      <c r="N18" s="43"/>
      <c r="O18" s="42" t="s">
        <v>6</v>
      </c>
      <c r="P18" s="42"/>
      <c r="Q18" s="42"/>
      <c r="R18" s="42" t="s">
        <v>6</v>
      </c>
      <c r="S18" s="42"/>
      <c r="T18" s="42"/>
      <c r="U18" s="43"/>
      <c r="V18" s="43"/>
      <c r="W18" s="42"/>
      <c r="X18" s="43"/>
      <c r="Y18" s="42"/>
      <c r="Z18" s="42"/>
      <c r="AA18" s="42"/>
      <c r="AB18" s="43"/>
      <c r="AC18" s="42"/>
      <c r="AD18" s="42"/>
      <c r="AE18" s="42"/>
      <c r="AF18" s="42"/>
      <c r="AG18" s="42"/>
      <c r="AH18" s="42"/>
      <c r="AI18" s="42"/>
      <c r="AJ18" s="11">
        <f t="shared" si="2"/>
        <v>2</v>
      </c>
      <c r="AK18" s="202">
        <f t="shared" si="3"/>
        <v>0</v>
      </c>
      <c r="AL18" s="202">
        <f t="shared" si="4"/>
        <v>0</v>
      </c>
    </row>
    <row r="19" spans="1:38" s="15" customFormat="1" ht="21" customHeight="1">
      <c r="A19" s="23">
        <v>13</v>
      </c>
      <c r="B19" s="23"/>
      <c r="C19" s="24" t="s">
        <v>316</v>
      </c>
      <c r="D19" s="25" t="s">
        <v>46</v>
      </c>
      <c r="E19" s="45"/>
      <c r="F19" s="43"/>
      <c r="G19" s="42"/>
      <c r="H19" s="43"/>
      <c r="I19" s="42"/>
      <c r="J19" s="42"/>
      <c r="K19" s="42"/>
      <c r="L19" s="42"/>
      <c r="M19" s="43"/>
      <c r="N19" s="43"/>
      <c r="O19" s="42"/>
      <c r="P19" s="42"/>
      <c r="Q19" s="42"/>
      <c r="R19" s="42" t="s">
        <v>6</v>
      </c>
      <c r="S19" s="42"/>
      <c r="T19" s="42"/>
      <c r="U19" s="43"/>
      <c r="V19" s="43"/>
      <c r="W19" s="42"/>
      <c r="X19" s="43"/>
      <c r="Y19" s="42"/>
      <c r="Z19" s="42"/>
      <c r="AA19" s="42"/>
      <c r="AB19" s="43"/>
      <c r="AC19" s="42"/>
      <c r="AD19" s="42"/>
      <c r="AE19" s="42"/>
      <c r="AF19" s="42"/>
      <c r="AG19" s="42"/>
      <c r="AH19" s="42"/>
      <c r="AI19" s="42"/>
      <c r="AJ19" s="11">
        <f t="shared" si="2"/>
        <v>1</v>
      </c>
      <c r="AK19" s="202">
        <f t="shared" si="3"/>
        <v>0</v>
      </c>
      <c r="AL19" s="202">
        <f t="shared" si="4"/>
        <v>0</v>
      </c>
    </row>
    <row r="20" spans="1:38" s="15" customFormat="1" ht="21" customHeight="1">
      <c r="A20" s="23">
        <v>14</v>
      </c>
      <c r="B20" s="23"/>
      <c r="C20" s="24" t="s">
        <v>317</v>
      </c>
      <c r="D20" s="25" t="s">
        <v>86</v>
      </c>
      <c r="E20" s="45"/>
      <c r="F20" s="43"/>
      <c r="G20" s="42"/>
      <c r="H20" s="43"/>
      <c r="I20" s="42"/>
      <c r="J20" s="42"/>
      <c r="K20" s="42"/>
      <c r="L20" s="42"/>
      <c r="M20" s="43"/>
      <c r="N20" s="43"/>
      <c r="O20" s="42"/>
      <c r="P20" s="42"/>
      <c r="Q20" s="42"/>
      <c r="R20" s="42"/>
      <c r="S20" s="42"/>
      <c r="T20" s="42"/>
      <c r="U20" s="43"/>
      <c r="V20" s="43"/>
      <c r="W20" s="42"/>
      <c r="X20" s="43"/>
      <c r="Y20" s="42"/>
      <c r="Z20" s="42"/>
      <c r="AA20" s="42"/>
      <c r="AB20" s="43"/>
      <c r="AC20" s="42"/>
      <c r="AD20" s="42"/>
      <c r="AE20" s="42"/>
      <c r="AF20" s="42"/>
      <c r="AG20" s="42"/>
      <c r="AH20" s="42"/>
      <c r="AI20" s="42"/>
      <c r="AJ20" s="11">
        <f t="shared" si="2"/>
        <v>0</v>
      </c>
      <c r="AK20" s="202">
        <f t="shared" si="3"/>
        <v>0</v>
      </c>
      <c r="AL20" s="202">
        <f t="shared" si="4"/>
        <v>0</v>
      </c>
    </row>
    <row r="21" spans="1:38" s="15" customFormat="1" ht="21" customHeight="1">
      <c r="A21" s="23">
        <v>15</v>
      </c>
      <c r="B21" s="23"/>
      <c r="C21" s="24" t="s">
        <v>318</v>
      </c>
      <c r="D21" s="25" t="s">
        <v>97</v>
      </c>
      <c r="E21" s="45"/>
      <c r="F21" s="43"/>
      <c r="G21" s="42"/>
      <c r="H21" s="43"/>
      <c r="I21" s="42"/>
      <c r="J21" s="42"/>
      <c r="K21" s="42"/>
      <c r="L21" s="42"/>
      <c r="M21" s="43"/>
      <c r="N21" s="43"/>
      <c r="O21" s="42"/>
      <c r="P21" s="42"/>
      <c r="Q21" s="42"/>
      <c r="R21" s="42"/>
      <c r="S21" s="42"/>
      <c r="T21" s="42"/>
      <c r="U21" s="43"/>
      <c r="V21" s="43"/>
      <c r="W21" s="42"/>
      <c r="X21" s="43"/>
      <c r="Y21" s="42"/>
      <c r="Z21" s="42"/>
      <c r="AA21" s="42"/>
      <c r="AB21" s="43"/>
      <c r="AC21" s="42"/>
      <c r="AD21" s="42"/>
      <c r="AE21" s="42"/>
      <c r="AF21" s="42"/>
      <c r="AG21" s="42"/>
      <c r="AH21" s="42"/>
      <c r="AI21" s="42"/>
      <c r="AJ21" s="11">
        <f t="shared" si="2"/>
        <v>0</v>
      </c>
      <c r="AK21" s="202">
        <f t="shared" si="3"/>
        <v>0</v>
      </c>
      <c r="AL21" s="202">
        <f t="shared" si="4"/>
        <v>0</v>
      </c>
    </row>
    <row r="22" spans="1:38" s="15" customFormat="1" ht="21" customHeight="1">
      <c r="A22" s="23">
        <v>16</v>
      </c>
      <c r="B22" s="23"/>
      <c r="C22" s="24" t="s">
        <v>266</v>
      </c>
      <c r="D22" s="25" t="s">
        <v>97</v>
      </c>
      <c r="E22" s="45"/>
      <c r="F22" s="43"/>
      <c r="G22" s="42"/>
      <c r="H22" s="43"/>
      <c r="I22" s="42"/>
      <c r="J22" s="42"/>
      <c r="K22" s="42"/>
      <c r="L22" s="42"/>
      <c r="M22" s="43"/>
      <c r="N22" s="43"/>
      <c r="O22" s="42" t="s">
        <v>6</v>
      </c>
      <c r="P22" s="42"/>
      <c r="Q22" s="42"/>
      <c r="R22" s="42" t="s">
        <v>6</v>
      </c>
      <c r="S22" s="42"/>
      <c r="T22" s="42"/>
      <c r="U22" s="43"/>
      <c r="V22" s="43"/>
      <c r="W22" s="42"/>
      <c r="X22" s="43"/>
      <c r="Y22" s="42"/>
      <c r="Z22" s="42"/>
      <c r="AA22" s="42"/>
      <c r="AB22" s="43"/>
      <c r="AC22" s="42"/>
      <c r="AD22" s="42"/>
      <c r="AE22" s="42"/>
      <c r="AF22" s="42"/>
      <c r="AG22" s="42"/>
      <c r="AH22" s="42"/>
      <c r="AI22" s="42"/>
      <c r="AJ22" s="11">
        <f t="shared" si="2"/>
        <v>2</v>
      </c>
      <c r="AK22" s="202">
        <f t="shared" si="3"/>
        <v>0</v>
      </c>
      <c r="AL22" s="202">
        <f t="shared" si="4"/>
        <v>0</v>
      </c>
    </row>
    <row r="23" spans="1:38" s="15" customFormat="1" ht="21" customHeight="1">
      <c r="A23" s="23">
        <v>17</v>
      </c>
      <c r="B23" s="23"/>
      <c r="C23" s="24" t="s">
        <v>319</v>
      </c>
      <c r="D23" s="25" t="s">
        <v>320</v>
      </c>
      <c r="E23" s="45"/>
      <c r="F23" s="43"/>
      <c r="G23" s="42"/>
      <c r="H23" s="43"/>
      <c r="I23" s="42"/>
      <c r="J23" s="42"/>
      <c r="K23" s="42"/>
      <c r="L23" s="42"/>
      <c r="M23" s="43"/>
      <c r="N23" s="43"/>
      <c r="O23" s="42" t="s">
        <v>6</v>
      </c>
      <c r="P23" s="42"/>
      <c r="Q23" s="42"/>
      <c r="R23" s="42" t="s">
        <v>6</v>
      </c>
      <c r="S23" s="42"/>
      <c r="T23" s="42"/>
      <c r="U23" s="43"/>
      <c r="V23" s="43"/>
      <c r="W23" s="42"/>
      <c r="X23" s="43"/>
      <c r="Y23" s="42"/>
      <c r="Z23" s="42"/>
      <c r="AA23" s="42"/>
      <c r="AB23" s="43"/>
      <c r="AC23" s="42"/>
      <c r="AD23" s="42"/>
      <c r="AE23" s="42"/>
      <c r="AF23" s="42"/>
      <c r="AG23" s="42"/>
      <c r="AH23" s="42"/>
      <c r="AI23" s="42"/>
      <c r="AJ23" s="11">
        <f t="shared" si="2"/>
        <v>2</v>
      </c>
      <c r="AK23" s="202">
        <f t="shared" si="3"/>
        <v>0</v>
      </c>
      <c r="AL23" s="202">
        <f t="shared" si="4"/>
        <v>0</v>
      </c>
    </row>
    <row r="24" spans="1:38" s="15" customFormat="1" ht="21" customHeight="1">
      <c r="A24" s="23">
        <v>18</v>
      </c>
      <c r="B24" s="23"/>
      <c r="C24" s="24" t="s">
        <v>321</v>
      </c>
      <c r="D24" s="25" t="s">
        <v>116</v>
      </c>
      <c r="E24" s="45"/>
      <c r="F24" s="43"/>
      <c r="G24" s="42"/>
      <c r="H24" s="43"/>
      <c r="I24" s="42"/>
      <c r="J24" s="42"/>
      <c r="K24" s="42"/>
      <c r="L24" s="42"/>
      <c r="M24" s="43"/>
      <c r="N24" s="43"/>
      <c r="O24" s="42"/>
      <c r="P24" s="42"/>
      <c r="Q24" s="42"/>
      <c r="R24" s="42"/>
      <c r="S24" s="42"/>
      <c r="T24" s="42"/>
      <c r="U24" s="43"/>
      <c r="V24" s="43"/>
      <c r="W24" s="42"/>
      <c r="X24" s="43"/>
      <c r="Y24" s="42"/>
      <c r="Z24" s="42"/>
      <c r="AA24" s="42"/>
      <c r="AB24" s="43"/>
      <c r="AC24" s="42"/>
      <c r="AD24" s="42"/>
      <c r="AE24" s="42"/>
      <c r="AF24" s="42"/>
      <c r="AG24" s="42"/>
      <c r="AH24" s="42"/>
      <c r="AI24" s="42"/>
      <c r="AJ24" s="11">
        <f t="shared" si="2"/>
        <v>0</v>
      </c>
      <c r="AK24" s="202">
        <f t="shared" si="3"/>
        <v>0</v>
      </c>
      <c r="AL24" s="202">
        <f t="shared" si="4"/>
        <v>0</v>
      </c>
    </row>
    <row r="25" spans="1:38" s="15" customFormat="1" ht="21" customHeight="1">
      <c r="A25" s="23">
        <v>19</v>
      </c>
      <c r="B25" s="23"/>
      <c r="C25" s="24" t="s">
        <v>322</v>
      </c>
      <c r="D25" s="25" t="s">
        <v>117</v>
      </c>
      <c r="E25" s="45"/>
      <c r="F25" s="43"/>
      <c r="G25" s="42"/>
      <c r="H25" s="43"/>
      <c r="I25" s="42"/>
      <c r="J25" s="42"/>
      <c r="K25" s="42"/>
      <c r="L25" s="42"/>
      <c r="M25" s="43"/>
      <c r="N25" s="43"/>
      <c r="O25" s="42" t="s">
        <v>6</v>
      </c>
      <c r="P25" s="42"/>
      <c r="Q25" s="42"/>
      <c r="R25" s="42" t="s">
        <v>6</v>
      </c>
      <c r="S25" s="42"/>
      <c r="T25" s="42"/>
      <c r="U25" s="43"/>
      <c r="V25" s="43"/>
      <c r="W25" s="42"/>
      <c r="X25" s="43"/>
      <c r="Y25" s="42"/>
      <c r="Z25" s="42"/>
      <c r="AA25" s="42"/>
      <c r="AB25" s="43"/>
      <c r="AC25" s="42"/>
      <c r="AD25" s="42"/>
      <c r="AE25" s="42"/>
      <c r="AF25" s="42"/>
      <c r="AG25" s="42"/>
      <c r="AH25" s="42"/>
      <c r="AI25" s="42"/>
      <c r="AJ25" s="11">
        <f t="shared" si="2"/>
        <v>2</v>
      </c>
      <c r="AK25" s="202">
        <f t="shared" si="3"/>
        <v>0</v>
      </c>
      <c r="AL25" s="202">
        <f t="shared" si="4"/>
        <v>0</v>
      </c>
    </row>
    <row r="26" spans="1:38" s="15" customFormat="1" ht="21" customHeight="1">
      <c r="A26" s="23">
        <v>20</v>
      </c>
      <c r="B26" s="23"/>
      <c r="C26" s="24" t="s">
        <v>326</v>
      </c>
      <c r="D26" s="25" t="s">
        <v>109</v>
      </c>
      <c r="E26" s="45"/>
      <c r="F26" s="43"/>
      <c r="G26" s="42"/>
      <c r="H26" s="43"/>
      <c r="I26" s="42"/>
      <c r="J26" s="42"/>
      <c r="K26" s="42"/>
      <c r="L26" s="42"/>
      <c r="M26" s="43"/>
      <c r="N26" s="43"/>
      <c r="O26" s="42"/>
      <c r="P26" s="42"/>
      <c r="Q26" s="42"/>
      <c r="R26" s="42"/>
      <c r="S26" s="42"/>
      <c r="T26" s="42"/>
      <c r="U26" s="43"/>
      <c r="V26" s="43"/>
      <c r="W26" s="42"/>
      <c r="X26" s="43"/>
      <c r="Y26" s="42"/>
      <c r="Z26" s="42"/>
      <c r="AA26" s="42"/>
      <c r="AB26" s="43"/>
      <c r="AC26" s="42"/>
      <c r="AD26" s="42"/>
      <c r="AE26" s="42"/>
      <c r="AF26" s="42"/>
      <c r="AG26" s="42"/>
      <c r="AH26" s="42"/>
      <c r="AI26" s="42"/>
      <c r="AJ26" s="11">
        <f t="shared" si="2"/>
        <v>0</v>
      </c>
      <c r="AK26" s="202">
        <f t="shared" si="3"/>
        <v>0</v>
      </c>
      <c r="AL26" s="202">
        <f t="shared" si="4"/>
        <v>0</v>
      </c>
    </row>
    <row r="27" spans="1:38" s="15" customFormat="1" ht="21" customHeight="1">
      <c r="A27" s="23">
        <v>21</v>
      </c>
      <c r="B27" s="23"/>
      <c r="C27" s="24" t="s">
        <v>323</v>
      </c>
      <c r="D27" s="25" t="s">
        <v>110</v>
      </c>
      <c r="E27" s="45"/>
      <c r="F27" s="43"/>
      <c r="G27" s="42"/>
      <c r="H27" s="43"/>
      <c r="I27" s="42"/>
      <c r="J27" s="42"/>
      <c r="K27" s="42"/>
      <c r="L27" s="42"/>
      <c r="M27" s="43"/>
      <c r="N27" s="43"/>
      <c r="O27" s="42"/>
      <c r="P27" s="42"/>
      <c r="Q27" s="42"/>
      <c r="R27" s="42"/>
      <c r="S27" s="42"/>
      <c r="T27" s="42"/>
      <c r="U27" s="43"/>
      <c r="V27" s="43"/>
      <c r="W27" s="42"/>
      <c r="X27" s="43"/>
      <c r="Y27" s="42"/>
      <c r="Z27" s="42"/>
      <c r="AA27" s="42"/>
      <c r="AB27" s="43"/>
      <c r="AC27" s="42"/>
      <c r="AD27" s="42"/>
      <c r="AE27" s="42"/>
      <c r="AF27" s="42"/>
      <c r="AG27" s="42"/>
      <c r="AH27" s="42"/>
      <c r="AI27" s="42"/>
      <c r="AJ27" s="11">
        <f t="shared" si="2"/>
        <v>0</v>
      </c>
      <c r="AK27" s="202">
        <f t="shared" si="3"/>
        <v>0</v>
      </c>
      <c r="AL27" s="202">
        <f t="shared" si="4"/>
        <v>0</v>
      </c>
    </row>
    <row r="28" spans="1:38" s="15" customFormat="1" ht="21" customHeight="1">
      <c r="A28" s="23">
        <v>22</v>
      </c>
      <c r="B28" s="23"/>
      <c r="C28" s="24" t="s">
        <v>324</v>
      </c>
      <c r="D28" s="25" t="s">
        <v>298</v>
      </c>
      <c r="E28" s="45"/>
      <c r="F28" s="43"/>
      <c r="G28" s="42"/>
      <c r="H28" s="43"/>
      <c r="I28" s="42"/>
      <c r="J28" s="42"/>
      <c r="K28" s="42"/>
      <c r="L28" s="42"/>
      <c r="M28" s="43"/>
      <c r="N28" s="43"/>
      <c r="O28" s="42" t="s">
        <v>6</v>
      </c>
      <c r="P28" s="42"/>
      <c r="Q28" s="42"/>
      <c r="R28" s="42" t="s">
        <v>6</v>
      </c>
      <c r="S28" s="42"/>
      <c r="T28" s="42"/>
      <c r="U28" s="43"/>
      <c r="V28" s="43"/>
      <c r="W28" s="42"/>
      <c r="X28" s="43"/>
      <c r="Y28" s="42"/>
      <c r="Z28" s="42"/>
      <c r="AA28" s="42"/>
      <c r="AB28" s="43"/>
      <c r="AC28" s="42"/>
      <c r="AD28" s="42"/>
      <c r="AE28" s="42"/>
      <c r="AF28" s="42"/>
      <c r="AG28" s="42"/>
      <c r="AH28" s="42"/>
      <c r="AI28" s="42"/>
      <c r="AJ28" s="11">
        <f t="shared" si="2"/>
        <v>2</v>
      </c>
      <c r="AK28" s="202">
        <f t="shared" si="3"/>
        <v>0</v>
      </c>
      <c r="AL28" s="202">
        <f t="shared" si="4"/>
        <v>0</v>
      </c>
    </row>
    <row r="29" spans="1:38" s="15" customFormat="1" ht="21" customHeight="1">
      <c r="A29" s="23">
        <v>23</v>
      </c>
      <c r="B29" s="23"/>
      <c r="C29" s="24" t="s">
        <v>325</v>
      </c>
      <c r="D29" s="25" t="s">
        <v>73</v>
      </c>
      <c r="E29" s="45"/>
      <c r="F29" s="43"/>
      <c r="G29" s="42"/>
      <c r="H29" s="43"/>
      <c r="I29" s="42"/>
      <c r="J29" s="42"/>
      <c r="K29" s="42"/>
      <c r="L29" s="42"/>
      <c r="M29" s="43"/>
      <c r="N29" s="43"/>
      <c r="O29" s="42"/>
      <c r="P29" s="42"/>
      <c r="Q29" s="42"/>
      <c r="R29" s="42"/>
      <c r="S29" s="42"/>
      <c r="T29" s="42"/>
      <c r="U29" s="43"/>
      <c r="V29" s="43"/>
      <c r="W29" s="42"/>
      <c r="X29" s="43"/>
      <c r="Y29" s="42"/>
      <c r="Z29" s="42"/>
      <c r="AA29" s="42"/>
      <c r="AB29" s="43"/>
      <c r="AC29" s="42"/>
      <c r="AD29" s="42"/>
      <c r="AE29" s="42"/>
      <c r="AF29" s="42"/>
      <c r="AG29" s="42"/>
      <c r="AH29" s="42"/>
      <c r="AI29" s="42"/>
      <c r="AJ29" s="11">
        <f t="shared" si="2"/>
        <v>0</v>
      </c>
      <c r="AK29" s="202">
        <f t="shared" si="3"/>
        <v>0</v>
      </c>
      <c r="AL29" s="202">
        <f t="shared" si="4"/>
        <v>0</v>
      </c>
    </row>
    <row r="30" spans="1:38" s="15" customFormat="1" ht="21" customHeight="1">
      <c r="A30" s="23">
        <v>24</v>
      </c>
      <c r="B30" s="23"/>
      <c r="C30" s="24"/>
      <c r="D30" s="25"/>
      <c r="E30" s="45"/>
      <c r="F30" s="43"/>
      <c r="G30" s="42"/>
      <c r="H30" s="43"/>
      <c r="I30" s="42"/>
      <c r="J30" s="42"/>
      <c r="K30" s="42"/>
      <c r="L30" s="42"/>
      <c r="M30" s="43"/>
      <c r="N30" s="43"/>
      <c r="O30" s="42"/>
      <c r="P30" s="42"/>
      <c r="Q30" s="42"/>
      <c r="R30" s="42"/>
      <c r="S30" s="42"/>
      <c r="T30" s="42"/>
      <c r="U30" s="43"/>
      <c r="V30" s="43"/>
      <c r="W30" s="42"/>
      <c r="X30" s="43"/>
      <c r="Y30" s="42"/>
      <c r="Z30" s="42"/>
      <c r="AA30" s="42"/>
      <c r="AB30" s="43"/>
      <c r="AC30" s="42"/>
      <c r="AD30" s="42"/>
      <c r="AE30" s="42"/>
      <c r="AF30" s="42"/>
      <c r="AG30" s="42"/>
      <c r="AH30" s="42"/>
      <c r="AI30" s="42"/>
      <c r="AJ30" s="11">
        <f t="shared" si="2"/>
        <v>0</v>
      </c>
      <c r="AK30" s="202">
        <f t="shared" si="3"/>
        <v>0</v>
      </c>
      <c r="AL30" s="202">
        <f t="shared" si="4"/>
        <v>0</v>
      </c>
    </row>
    <row r="31" spans="1:38" s="15" customFormat="1" ht="21" customHeight="1">
      <c r="A31" s="23">
        <v>25</v>
      </c>
      <c r="B31" s="23"/>
      <c r="C31" s="24"/>
      <c r="D31" s="25"/>
      <c r="E31" s="45"/>
      <c r="F31" s="43"/>
      <c r="G31" s="42"/>
      <c r="H31" s="43"/>
      <c r="I31" s="42"/>
      <c r="J31" s="42"/>
      <c r="K31" s="42"/>
      <c r="L31" s="42"/>
      <c r="M31" s="43"/>
      <c r="N31" s="43"/>
      <c r="O31" s="42"/>
      <c r="P31" s="42"/>
      <c r="Q31" s="42"/>
      <c r="R31" s="42"/>
      <c r="S31" s="42"/>
      <c r="T31" s="42"/>
      <c r="U31" s="43"/>
      <c r="V31" s="43"/>
      <c r="W31" s="42"/>
      <c r="X31" s="43"/>
      <c r="Y31" s="42"/>
      <c r="Z31" s="42"/>
      <c r="AA31" s="42"/>
      <c r="AB31" s="43"/>
      <c r="AC31" s="42"/>
      <c r="AD31" s="42"/>
      <c r="AE31" s="42"/>
      <c r="AF31" s="42"/>
      <c r="AG31" s="42"/>
      <c r="AH31" s="42"/>
      <c r="AI31" s="42"/>
      <c r="AJ31" s="11">
        <f t="shared" si="2"/>
        <v>0</v>
      </c>
      <c r="AK31" s="202">
        <f t="shared" si="3"/>
        <v>0</v>
      </c>
      <c r="AL31" s="202">
        <f t="shared" si="4"/>
        <v>0</v>
      </c>
    </row>
    <row r="32" spans="1:38" s="15" customFormat="1" ht="21" customHeight="1">
      <c r="A32" s="23">
        <v>26</v>
      </c>
      <c r="B32" s="23"/>
      <c r="C32" s="24"/>
      <c r="D32" s="25"/>
      <c r="E32" s="45"/>
      <c r="F32" s="43"/>
      <c r="G32" s="42"/>
      <c r="H32" s="43"/>
      <c r="I32" s="42"/>
      <c r="J32" s="42"/>
      <c r="K32" s="42"/>
      <c r="L32" s="42"/>
      <c r="M32" s="43"/>
      <c r="N32" s="43"/>
      <c r="O32" s="42"/>
      <c r="P32" s="42"/>
      <c r="Q32" s="42"/>
      <c r="R32" s="42"/>
      <c r="S32" s="42"/>
      <c r="T32" s="42"/>
      <c r="U32" s="43"/>
      <c r="V32" s="43"/>
      <c r="W32" s="42"/>
      <c r="X32" s="43"/>
      <c r="Y32" s="42"/>
      <c r="Z32" s="42"/>
      <c r="AA32" s="42"/>
      <c r="AB32" s="43"/>
      <c r="AC32" s="42"/>
      <c r="AD32" s="42"/>
      <c r="AE32" s="42"/>
      <c r="AF32" s="42"/>
      <c r="AG32" s="42"/>
      <c r="AH32" s="42"/>
      <c r="AI32" s="42"/>
      <c r="AJ32" s="11">
        <f t="shared" si="2"/>
        <v>0</v>
      </c>
      <c r="AK32" s="202">
        <f t="shared" si="3"/>
        <v>0</v>
      </c>
      <c r="AL32" s="202">
        <f t="shared" si="4"/>
        <v>0</v>
      </c>
    </row>
    <row r="33" spans="1:39" s="74" customFormat="1" ht="21" customHeight="1">
      <c r="A33" s="317" t="s">
        <v>10</v>
      </c>
      <c r="B33" s="317"/>
      <c r="C33" s="317"/>
      <c r="D33" s="317"/>
      <c r="E33" s="317"/>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26">
        <f>SUM(AJ7:AJ32)</f>
        <v>17</v>
      </c>
      <c r="AK33" s="26">
        <f>SUM(AK7:AK32)</f>
        <v>0</v>
      </c>
      <c r="AL33" s="26">
        <f>SUM(AL7:AL32)</f>
        <v>0</v>
      </c>
    </row>
    <row r="34" spans="1:39" s="15" customFormat="1" ht="21" customHeight="1">
      <c r="A34" s="290" t="s">
        <v>255</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2"/>
      <c r="AM34" s="114"/>
    </row>
  </sheetData>
  <mergeCells count="17">
    <mergeCell ref="M4:N4"/>
    <mergeCell ref="O4:Q4"/>
    <mergeCell ref="A33:AI33"/>
    <mergeCell ref="A34:AL34"/>
    <mergeCell ref="AK5:AK6"/>
    <mergeCell ref="AL5:AL6"/>
    <mergeCell ref="R4:T4"/>
    <mergeCell ref="A5:A6"/>
    <mergeCell ref="B5:B6"/>
    <mergeCell ref="C5:D6"/>
    <mergeCell ref="AJ5:AJ6"/>
    <mergeCell ref="I4:L4"/>
    <mergeCell ref="A1:P1"/>
    <mergeCell ref="Q1:AL1"/>
    <mergeCell ref="A2:P2"/>
    <mergeCell ref="Q2:AL2"/>
    <mergeCell ref="A3:AL3"/>
  </mergeCells>
  <conditionalFormatting sqref="E6:AI32">
    <cfRule type="expression" dxfId="113" priority="3">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 id="{E3A13690-5A4D-4C1B-913E-36621A5315F2}">
            <xm:f>IF(BHST21.1!E$6="CN",1,0)</xm:f>
            <x14:dxf>
              <fill>
                <patternFill>
                  <bgColor theme="8" tint="0.59996337778862885"/>
                </patternFill>
              </fill>
            </x14:dxf>
          </x14:cfRule>
          <xm:sqref>E6:AI6</xm:sqref>
        </x14:conditionalFormatting>
        <x14:conditionalFormatting xmlns:xm="http://schemas.microsoft.com/office/excel/2006/main">
          <x14:cfRule type="expression" priority="4" id="{75261CF0-9ECD-4D9B-9739-538465B618EB}">
            <xm:f>IF(BHST21.1!E$6="CN",1,0)</xm:f>
            <x14:dxf>
              <fill>
                <patternFill>
                  <bgColor theme="8" tint="0.79998168889431442"/>
                </patternFill>
              </fill>
            </x14:dxf>
          </x14:cfRule>
          <xm:sqref>E6:AI6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BẢNG TỔNG HỢP V-T TOÀN TRƯỜNG</vt:lpstr>
      <vt:lpstr>Tổng</vt:lpstr>
      <vt:lpstr>TC21.1</vt:lpstr>
      <vt:lpstr>TC21.2</vt:lpstr>
      <vt:lpstr>TC21.3</vt:lpstr>
      <vt:lpstr>KTDN21</vt:lpstr>
      <vt:lpstr>LGT21.1</vt:lpstr>
      <vt:lpstr>BHST21.1</vt:lpstr>
      <vt:lpstr>BHST21.2</vt:lpstr>
      <vt:lpstr>THUD21.1</vt:lpstr>
      <vt:lpstr>THUD21.2</vt:lpstr>
      <vt:lpstr>THUD21.3</vt:lpstr>
      <vt:lpstr>TKĐH21.1</vt:lpstr>
      <vt:lpstr>TKĐH21.2</vt:lpstr>
      <vt:lpstr>ĐCN21.1</vt:lpstr>
      <vt:lpstr>ĐCN21.2</vt:lpstr>
      <vt:lpstr>Sheet2</vt:lpstr>
      <vt:lpstr>TBN21.1</vt:lpstr>
      <vt:lpstr>TBN21.2</vt:lpstr>
      <vt:lpstr>CSSĐ21.1</vt:lpstr>
      <vt:lpstr>CSSĐ21.2</vt:lpstr>
      <vt:lpstr>CSSĐ21.3</vt:lpstr>
      <vt:lpstr>TKTT21</vt:lpstr>
      <vt:lpstr>CKCT21</vt:lpstr>
      <vt:lpstr>CKĐL21.1</vt:lpstr>
      <vt:lpstr>CKĐL21.2</vt:lpstr>
      <vt:lpstr>CNOT21.2</vt:lpstr>
      <vt:lpstr>Sheet1</vt:lpstr>
    </vt:vector>
  </TitlesOfParts>
  <Company>nhc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qlhsnhc</dc:creator>
  <cp:lastModifiedBy>LSTC</cp:lastModifiedBy>
  <cp:lastPrinted>2021-04-29T09:49:24Z</cp:lastPrinted>
  <dcterms:created xsi:type="dcterms:W3CDTF">2001-09-21T17:17:00Z</dcterms:created>
  <dcterms:modified xsi:type="dcterms:W3CDTF">2021-10-18T03:57:44Z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1033-10.2.0.6020</vt:lpwstr>
  </property>
</Properties>
</file>