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2"/>
  </bookViews>
  <sheets>
    <sheet name="BẢNG TỔNG HỢP V-T TOÀN TRƯỜNG" sheetId="318" state="hidden" r:id="rId1"/>
    <sheet name="Tổng" sheetId="320" r:id="rId2"/>
    <sheet name="CNOT21.1" sheetId="321" r:id="rId3"/>
    <sheet name="BHST21.4" sheetId="279" r:id="rId4"/>
    <sheet name="LGT21.2" sheetId="280" r:id="rId5"/>
    <sheet name="BHST20.3" sheetId="281" r:id="rId6"/>
    <sheet name="TQW21.1" sheetId="293" r:id="rId7"/>
    <sheet name="TQW21.2" sheetId="295" r:id="rId8"/>
    <sheet name="TBN21.3" sheetId="296" r:id="rId9"/>
    <sheet name="Sheet1" sheetId="319" r:id="rId10"/>
  </sheets>
  <definedNames>
    <definedName name="_xlnm._FilterDatabase" localSheetId="2" hidden="1">CNOT21.1!$A$8:$AL$50</definedName>
    <definedName name="_xlnm.Print_Titles" localSheetId="2">CNOT21.1!$8:$8</definedName>
    <definedName name="Z_DC1AF667_86ED_4035_8279_B6038EE7C7B4_.wvu.PrintTitles" localSheetId="2" hidden="1">CNOT21.1!$8:$8</definedName>
  </definedNames>
  <calcPr calcId="144525"/>
</workbook>
</file>

<file path=xl/calcChain.xml><?xml version="1.0" encoding="utf-8"?>
<calcChain xmlns="http://schemas.openxmlformats.org/spreadsheetml/2006/main">
  <c r="AJ9" i="321" l="1"/>
  <c r="AK9" i="321" s="1"/>
  <c r="AL9" i="321"/>
  <c r="AJ10" i="321"/>
  <c r="AK10" i="321"/>
  <c r="AL10" i="321"/>
  <c r="AJ11" i="321"/>
  <c r="AK11" i="321" s="1"/>
  <c r="AL11" i="321"/>
  <c r="AJ12" i="321"/>
  <c r="AK12" i="321"/>
  <c r="AL12" i="321"/>
  <c r="AJ13" i="321"/>
  <c r="AK13" i="321" s="1"/>
  <c r="AL13" i="321"/>
  <c r="AJ14" i="321"/>
  <c r="AK14" i="321"/>
  <c r="AL14" i="321"/>
  <c r="AJ15" i="321"/>
  <c r="AK15" i="321" s="1"/>
  <c r="AL15" i="321"/>
  <c r="AJ16" i="321"/>
  <c r="AK16" i="321"/>
  <c r="AL16" i="321"/>
  <c r="AJ17" i="321"/>
  <c r="AK17" i="321" s="1"/>
  <c r="AL17" i="321"/>
  <c r="AJ18" i="321"/>
  <c r="AK18" i="321"/>
  <c r="AL18" i="321"/>
  <c r="AJ19" i="321"/>
  <c r="AK19" i="321" s="1"/>
  <c r="AL19" i="321"/>
  <c r="AJ20" i="321"/>
  <c r="AK20" i="321"/>
  <c r="AL20" i="321"/>
  <c r="AJ21" i="321"/>
  <c r="AK21" i="321" s="1"/>
  <c r="AL21" i="321"/>
  <c r="AJ22" i="321"/>
  <c r="AK22" i="321"/>
  <c r="AL22" i="321"/>
  <c r="AJ23" i="321"/>
  <c r="AK23" i="321" s="1"/>
  <c r="AL23" i="321"/>
  <c r="AJ24" i="321"/>
  <c r="AK24" i="321"/>
  <c r="AL24" i="321"/>
  <c r="AJ25" i="321"/>
  <c r="AK25" i="321" s="1"/>
  <c r="AL25" i="321"/>
  <c r="AJ26" i="321"/>
  <c r="AK26" i="321"/>
  <c r="AL26" i="321"/>
  <c r="AJ27" i="321"/>
  <c r="AK27" i="321" s="1"/>
  <c r="AL27" i="321"/>
  <c r="AJ28" i="321"/>
  <c r="AK28" i="321"/>
  <c r="AL28" i="321"/>
  <c r="AJ29" i="321"/>
  <c r="AK29" i="321" s="1"/>
  <c r="AL29" i="321"/>
  <c r="AJ30" i="321"/>
  <c r="AK30" i="321"/>
  <c r="AL30" i="321"/>
  <c r="AJ31" i="321"/>
  <c r="AK31" i="321" s="1"/>
  <c r="AL31" i="321"/>
  <c r="AJ32" i="321"/>
  <c r="AK32" i="321"/>
  <c r="AL32" i="321"/>
  <c r="AJ33" i="321"/>
  <c r="AK33" i="321" s="1"/>
  <c r="AL33" i="321"/>
  <c r="AJ34" i="321"/>
  <c r="AK34" i="321"/>
  <c r="AL34" i="321"/>
  <c r="AJ35" i="321"/>
  <c r="AK35" i="321" s="1"/>
  <c r="AL35" i="321"/>
  <c r="AJ36" i="321"/>
  <c r="AK36" i="321"/>
  <c r="AL36" i="321"/>
  <c r="AJ37" i="321"/>
  <c r="AK37" i="321" s="1"/>
  <c r="AL37" i="321"/>
  <c r="AJ38" i="321"/>
  <c r="AK38" i="321"/>
  <c r="AL38" i="321"/>
  <c r="AJ39" i="321"/>
  <c r="AK39" i="321" s="1"/>
  <c r="AL39" i="321"/>
  <c r="AJ40" i="321"/>
  <c r="AK40" i="321"/>
  <c r="AL40" i="321"/>
  <c r="AJ41" i="321"/>
  <c r="AK41" i="321" s="1"/>
  <c r="AL41" i="321"/>
  <c r="AJ42" i="321"/>
  <c r="AK42" i="321"/>
  <c r="AL42" i="321"/>
  <c r="AJ43" i="321"/>
  <c r="AK43" i="321" s="1"/>
  <c r="AL43" i="321"/>
  <c r="AJ44" i="321"/>
  <c r="AK44" i="321"/>
  <c r="AL44" i="321"/>
  <c r="AJ45" i="321"/>
  <c r="AK45" i="321" s="1"/>
  <c r="AL45" i="321"/>
  <c r="AJ46" i="321"/>
  <c r="AK46" i="321"/>
  <c r="AL46" i="321"/>
  <c r="AJ47" i="321"/>
  <c r="AK47" i="321" s="1"/>
  <c r="AL47" i="321"/>
  <c r="AL50" i="321" s="1"/>
  <c r="AJ48" i="321"/>
  <c r="AK48" i="321"/>
  <c r="AL48" i="321"/>
  <c r="AJ49" i="321"/>
  <c r="AK49" i="321" s="1"/>
  <c r="AL49" i="321"/>
  <c r="AK50" i="321" l="1"/>
  <c r="AJ50" i="321"/>
  <c r="AK24" i="296"/>
  <c r="AI24" i="296"/>
  <c r="AJ24" i="296" s="1"/>
  <c r="AK23" i="296"/>
  <c r="AJ23" i="296"/>
  <c r="AI23" i="296"/>
  <c r="AK22" i="296"/>
  <c r="AI22" i="296"/>
  <c r="AJ22" i="296" s="1"/>
  <c r="AK21" i="296"/>
  <c r="AJ21" i="296"/>
  <c r="AI21" i="296"/>
  <c r="AK20" i="296"/>
  <c r="AI20" i="296"/>
  <c r="AJ20" i="296" s="1"/>
  <c r="AK19" i="296"/>
  <c r="AJ19" i="296"/>
  <c r="AI19" i="296"/>
  <c r="AK18" i="296"/>
  <c r="AI18" i="296"/>
  <c r="AJ18" i="296" s="1"/>
  <c r="AK17" i="296"/>
  <c r="AJ17" i="296"/>
  <c r="AI17" i="296"/>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J28" i="279"/>
  <c r="AI28" i="279"/>
  <c r="AK27" i="279"/>
  <c r="AI27" i="279"/>
  <c r="AJ27" i="279" s="1"/>
  <c r="AK26" i="279"/>
  <c r="AJ26" i="279"/>
  <c r="AI26" i="279"/>
  <c r="AK25" i="279"/>
  <c r="AI25" i="279"/>
  <c r="AJ25" i="279" s="1"/>
  <c r="AK24" i="279"/>
  <c r="AJ24" i="279"/>
  <c r="AI24" i="279"/>
  <c r="AK23" i="279"/>
  <c r="AI23" i="279"/>
  <c r="AJ23" i="279" s="1"/>
  <c r="AK22" i="279"/>
  <c r="AJ22" i="279"/>
  <c r="AI22" i="279"/>
  <c r="AK21" i="279"/>
  <c r="AI21" i="279"/>
  <c r="AJ21" i="279" s="1"/>
  <c r="AK20" i="279"/>
  <c r="AJ20" i="279"/>
  <c r="AI20" i="279"/>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<sst xmlns="http://schemas.openxmlformats.org/spreadsheetml/2006/main" count="836" uniqueCount="410">
  <si>
    <t>TRƯỜNG TRUNG CẤP KINH TẾ - KỸ THUẬT NGUYỄN HỮU CẢNH</t>
  </si>
  <si>
    <t>CỘNG HÒA XÃ HỘI CHỦ NGHĨA VIỆT NAM</t>
  </si>
  <si>
    <t>Độc lập - Tự do - Hạnh phúc</t>
  </si>
  <si>
    <t>STT</t>
  </si>
  <si>
    <t>HỌ VÀ TÊN</t>
  </si>
  <si>
    <t>K</t>
  </si>
  <si>
    <t>P</t>
  </si>
  <si>
    <t>T</t>
  </si>
  <si>
    <t>Tài</t>
  </si>
  <si>
    <t>TỔNG CỘNG:</t>
  </si>
  <si>
    <t>Huy</t>
  </si>
  <si>
    <t>Linh</t>
  </si>
  <si>
    <t>Tiến</t>
  </si>
  <si>
    <t>Cường</t>
  </si>
  <si>
    <t>Phú</t>
  </si>
  <si>
    <t>Thành</t>
  </si>
  <si>
    <t>Nhật</t>
  </si>
  <si>
    <t>Nhân</t>
  </si>
  <si>
    <t>Mai</t>
  </si>
  <si>
    <t>Khánh</t>
  </si>
  <si>
    <t>An</t>
  </si>
  <si>
    <t>Bảo</t>
  </si>
  <si>
    <t>Đạt</t>
  </si>
  <si>
    <t>Thanh</t>
  </si>
  <si>
    <t>Thịnh</t>
  </si>
  <si>
    <t>Minh</t>
  </si>
  <si>
    <t>Thái</t>
  </si>
  <si>
    <t>Vũ</t>
  </si>
  <si>
    <t>Anh</t>
  </si>
  <si>
    <t>Kiệt</t>
  </si>
  <si>
    <t>Sơn</t>
  </si>
  <si>
    <t>Toàn</t>
  </si>
  <si>
    <t>Tuấn</t>
  </si>
  <si>
    <t>Hiền</t>
  </si>
  <si>
    <t>Phúc</t>
  </si>
  <si>
    <t>Phương</t>
  </si>
  <si>
    <t>Bình</t>
  </si>
  <si>
    <t>Thuận</t>
  </si>
  <si>
    <t>Ngân</t>
  </si>
  <si>
    <t>Như</t>
  </si>
  <si>
    <t>Vy</t>
  </si>
  <si>
    <t>Yến</t>
  </si>
  <si>
    <t>Lộc</t>
  </si>
  <si>
    <t>Thiện</t>
  </si>
  <si>
    <t>Vinh</t>
  </si>
  <si>
    <t>Nhi</t>
  </si>
  <si>
    <t>Vân</t>
  </si>
  <si>
    <t>Nguyên</t>
  </si>
  <si>
    <t>Trúc</t>
  </si>
  <si>
    <t>Hân</t>
  </si>
  <si>
    <t>Tấn</t>
  </si>
  <si>
    <t>Duyên</t>
  </si>
  <si>
    <t>Thảo</t>
  </si>
  <si>
    <t>Trân</t>
  </si>
  <si>
    <t>Tiên</t>
  </si>
  <si>
    <t>Quang</t>
  </si>
  <si>
    <t>Dinh</t>
  </si>
  <si>
    <t>Thiên</t>
  </si>
  <si>
    <t>Phòng Tuyển sinh - Công tác học sinh</t>
  </si>
  <si>
    <t>Hương</t>
  </si>
  <si>
    <t>Thư</t>
  </si>
  <si>
    <t>Trâm</t>
  </si>
  <si>
    <t>Trang</t>
  </si>
  <si>
    <t>Châu</t>
  </si>
  <si>
    <t>Dương</t>
  </si>
  <si>
    <t>Oanh</t>
  </si>
  <si>
    <t>Quỳnh</t>
  </si>
  <si>
    <t>Giàu</t>
  </si>
  <si>
    <t>Hồng</t>
  </si>
  <si>
    <t>Dung</t>
  </si>
  <si>
    <t>Uyên</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</si>
  <si>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</si>
  <si>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</si>
  <si>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</si>
  <si>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</si>
  <si>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</si>
  <si>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</si>
  <si>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</si>
  <si>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</si>
  <si>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</si>
  <si>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</si>
  <si>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</si>
  <si>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</si>
  <si>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</si>
  <si>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</si>
  <si>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</si>
  <si>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</si>
  <si>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</si>
  <si>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</si>
  <si>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</si>
  <si>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</si>
  <si>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</si>
  <si>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</si>
  <si>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</si>
  <si>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</si>
  <si>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</si>
  <si>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</si>
  <si>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</si>
  <si>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</si>
  <si>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</si>
  <si>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</si>
  <si>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</si>
  <si>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</si>
  <si>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</si>
  <si>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</si>
  <si>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</si>
  <si>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</si>
  <si>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</si>
  <si>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</si>
  <si>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</si>
  <si>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</si>
  <si>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</si>
  <si>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</si>
  <si>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</si>
  <si>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</si>
  <si>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</si>
  <si>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</si>
  <si>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</si>
  <si>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</si>
  <si>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</si>
  <si>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</si>
  <si>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</si>
  <si>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</si>
  <si>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</si>
  <si>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</si>
  <si>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</si>
  <si>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</si>
  <si>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</si>
  <si>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</si>
  <si>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</si>
  <si>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</si>
  <si>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</si>
  <si>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</si>
  <si>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</si>
  <si>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</si>
  <si>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</si>
  <si>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</si>
  <si>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</si>
  <si>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</si>
  <si>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</si>
  <si>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</si>
  <si>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</si>
  <si>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</si>
  <si>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</si>
  <si>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</si>
  <si>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</si>
  <si>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</si>
  <si>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</si>
  <si>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</si>
  <si>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</si>
  <si>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</si>
  <si>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</si>
  <si>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</si>
  <si>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</si>
  <si>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</si>
  <si>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</si>
  <si>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</si>
  <si>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</si>
  <si>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</si>
  <si>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</si>
  <si>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</si>
  <si>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</si>
  <si>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</si>
  <si>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</si>
  <si>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</si>
  <si>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</si>
  <si>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</si>
  <si>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</si>
  <si>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</si>
  <si>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</si>
  <si>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</si>
  <si>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</si>
  <si>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</si>
  <si>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</si>
  <si>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</si>
  <si>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</si>
  <si>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</si>
  <si>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</si>
  <si>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</si>
  <si>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</si>
  <si>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</si>
  <si>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</si>
  <si>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</si>
  <si>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</si>
  <si>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</si>
  <si>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</si>
  <si>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</si>
  <si>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</si>
  <si>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</si>
  <si>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</si>
  <si>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</si>
  <si>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</si>
  <si>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</si>
  <si>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Trần Sở </t>
  </si>
  <si>
    <t xml:space="preserve">Phan Nguyễn Mai </t>
  </si>
  <si>
    <t xml:space="preserve">Triệu Quý </t>
  </si>
  <si>
    <t>Ánh</t>
  </si>
  <si>
    <t xml:space="preserve">Nguyễn Ngọc Khánh </t>
  </si>
  <si>
    <t xml:space="preserve">Lương Bảo </t>
  </si>
  <si>
    <t xml:space="preserve">Tiết Vĩnh </t>
  </si>
  <si>
    <t xml:space="preserve">Huỳnh Phát </t>
  </si>
  <si>
    <t>Đại</t>
  </si>
  <si>
    <t xml:space="preserve">Nguyễn Quốc </t>
  </si>
  <si>
    <t xml:space="preserve">Nguyễn Cao </t>
  </si>
  <si>
    <t xml:space="preserve">Trần Xuân </t>
  </si>
  <si>
    <t xml:space="preserve">Lương Diệu </t>
  </si>
  <si>
    <t>Đức</t>
  </si>
  <si>
    <t xml:space="preserve">Trần Thái </t>
  </si>
  <si>
    <t xml:space="preserve">Nguyễn Tuấn </t>
  </si>
  <si>
    <t xml:space="preserve">Nguyễn Thị Ngọc </t>
  </si>
  <si>
    <t xml:space="preserve">Lê Ngọc Gia </t>
  </si>
  <si>
    <t xml:space="preserve">Nguyễn Lê Ngọc </t>
  </si>
  <si>
    <t xml:space="preserve">Võ Thị Thu </t>
  </si>
  <si>
    <t xml:space="preserve">Nguyễn Ngọc Quỳnh </t>
  </si>
  <si>
    <t xml:space="preserve">Phạm Gia </t>
  </si>
  <si>
    <t xml:space="preserve">Đỗ Nguyễn Ngọc </t>
  </si>
  <si>
    <t xml:space="preserve">Đường Bội </t>
  </si>
  <si>
    <t xml:space="preserve">Nguyễn Thị Thùy </t>
  </si>
  <si>
    <t xml:space="preserve">Thái Bảo </t>
  </si>
  <si>
    <t xml:space="preserve">Châu Hữu </t>
  </si>
  <si>
    <t xml:space="preserve">Lý Thiện </t>
  </si>
  <si>
    <t xml:space="preserve">Lê </t>
  </si>
  <si>
    <t xml:space="preserve">Nguyễn Thị Minh </t>
  </si>
  <si>
    <t xml:space="preserve">Trương Thục </t>
  </si>
  <si>
    <t>Nhàn</t>
  </si>
  <si>
    <t xml:space="preserve">Võ Băng </t>
  </si>
  <si>
    <t xml:space="preserve">Lê Quan Thảo </t>
  </si>
  <si>
    <t xml:space="preserve">Lâm Yến </t>
  </si>
  <si>
    <t xml:space="preserve">Đào Thị Yến </t>
  </si>
  <si>
    <t xml:space="preserve">Đinh Thị Yến </t>
  </si>
  <si>
    <t xml:space="preserve">Nguyễn Thị Huỳnh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</si>
  <si>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</si>
  <si>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Ngô Tuyết </t>
  </si>
  <si>
    <t>Phụng</t>
  </si>
  <si>
    <t xml:space="preserve">Huỳnh Minh </t>
  </si>
  <si>
    <t xml:space="preserve">Nguyễn Lưu Huỳnh </t>
  </si>
  <si>
    <t xml:space="preserve">Tô Thế </t>
  </si>
  <si>
    <t xml:space="preserve">Nguyễn Thị Phương </t>
  </si>
  <si>
    <t xml:space="preserve">Lê Nguyễn Thanh </t>
  </si>
  <si>
    <t xml:space="preserve">Nguyễn Minh </t>
  </si>
  <si>
    <t xml:space="preserve">Lê Hoàng Sông </t>
  </si>
  <si>
    <t xml:space="preserve">Nguyễn Huỳnh Ngọc </t>
  </si>
  <si>
    <t xml:space="preserve">Trương Đình </t>
  </si>
  <si>
    <t>Thủy</t>
  </si>
  <si>
    <t xml:space="preserve">Lê Tấn </t>
  </si>
  <si>
    <t xml:space="preserve">Trần Quang </t>
  </si>
  <si>
    <t>Tường</t>
  </si>
  <si>
    <t xml:space="preserve">Nguyễn Hồ Thu </t>
  </si>
  <si>
    <t xml:space="preserve">Triệu Thị Tuyết </t>
  </si>
  <si>
    <t xml:space="preserve">Nguyễn Thị Thanh </t>
  </si>
  <si>
    <t>Vi</t>
  </si>
  <si>
    <t xml:space="preserve">Nguyễn </t>
  </si>
  <si>
    <t xml:space="preserve">Nguyễn Thuận </t>
  </si>
  <si>
    <t xml:space="preserve">Nguyễn Lê Ái </t>
  </si>
  <si>
    <t xml:space="preserve">Bùi Lê </t>
  </si>
  <si>
    <t xml:space="preserve">Ao Ngọc Tường </t>
  </si>
  <si>
    <t xml:space="preserve">Trương Gia </t>
  </si>
  <si>
    <t xml:space="preserve">Huỳnh Kim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</si>
  <si>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</si>
  <si>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</si>
  <si>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</si>
  <si>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</si>
  <si>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</si>
  <si>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</si>
  <si>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</si>
  <si>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</si>
  <si>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</si>
  <si>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</si>
  <si>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</si>
  <si>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</si>
  <si>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</si>
  <si>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</si>
  <si>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</si>
  <si>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</si>
  <si>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</si>
  <si>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</si>
  <si>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</si>
  <si>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</si>
  <si>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</si>
  <si>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</si>
  <si>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</si>
  <si>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</si>
  <si>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</si>
  <si>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</si>
  <si>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</si>
  <si>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</si>
  <si>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</si>
  <si>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</si>
  <si>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</si>
  <si>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</si>
  <si>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</si>
  <si>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</si>
  <si>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</si>
  <si>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</si>
  <si>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</si>
  <si>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</si>
  <si>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</si>
  <si>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</si>
  <si>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</si>
  <si>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</si>
  <si>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</si>
  <si>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</si>
  <si>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</si>
  <si>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</si>
  <si>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</si>
  <si>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 xml:space="preserve">Lưu Bảo </t>
  </si>
  <si>
    <t>Ân</t>
  </si>
  <si>
    <t>Andrew</t>
  </si>
  <si>
    <t xml:space="preserve">Nguyễn Hùng </t>
  </si>
  <si>
    <t xml:space="preserve">Phạm Hoàng Quỳnh </t>
  </si>
  <si>
    <t xml:space="preserve">Đỗ Kim </t>
  </si>
  <si>
    <t xml:space="preserve">Lê Quốc </t>
  </si>
  <si>
    <t xml:space="preserve">Lâm Duy </t>
  </si>
  <si>
    <t xml:space="preserve">Phan Trần Diễm </t>
  </si>
  <si>
    <t>Chi</t>
  </si>
  <si>
    <t xml:space="preserve">Nguyễn Quang </t>
  </si>
  <si>
    <t xml:space="preserve">Huỳnh Thành </t>
  </si>
  <si>
    <t xml:space="preserve">Lâm Ngọc Thùy </t>
  </si>
  <si>
    <t xml:space="preserve">Võ Nguyễn Bá </t>
  </si>
  <si>
    <t>Duy</t>
  </si>
  <si>
    <t xml:space="preserve">Mai Khánh </t>
  </si>
  <si>
    <t xml:space="preserve">Châu Quang </t>
  </si>
  <si>
    <t xml:space="preserve">Lê Bảo </t>
  </si>
  <si>
    <t xml:space="preserve">Nguyễn Đặng Tâm </t>
  </si>
  <si>
    <t>Giao</t>
  </si>
  <si>
    <t xml:space="preserve">Đào Ngọc </t>
  </si>
  <si>
    <t xml:space="preserve">Lê Ngọc </t>
  </si>
  <si>
    <t>Hưng</t>
  </si>
  <si>
    <t xml:space="preserve">Trần Nguyễn Quỳnh </t>
  </si>
  <si>
    <t xml:space="preserve">Nguyễn Đức </t>
  </si>
  <si>
    <t xml:space="preserve">Lê Thanh </t>
  </si>
  <si>
    <t xml:space="preserve">Hồ Viết </t>
  </si>
  <si>
    <t xml:space="preserve">Trần Thị Khánh </t>
  </si>
  <si>
    <t>Huyền</t>
  </si>
  <si>
    <t xml:space="preserve">La Hoàng Tuấn </t>
  </si>
  <si>
    <t>Khải</t>
  </si>
  <si>
    <t xml:space="preserve">Lê Ngọc Vĩnh </t>
  </si>
  <si>
    <t>Khang</t>
  </si>
  <si>
    <t xml:space="preserve">Trần Tuấn </t>
  </si>
  <si>
    <t xml:space="preserve">Hứa Huệ </t>
  </si>
  <si>
    <t>Mẫn</t>
  </si>
  <si>
    <t xml:space="preserve">Nguyễn Ngọc Yến </t>
  </si>
  <si>
    <t>Mi</t>
  </si>
  <si>
    <t xml:space="preserve">Nguyễn Ngọc Hoàn </t>
  </si>
  <si>
    <t>Mỹ</t>
  </si>
  <si>
    <t xml:space="preserve">Đào Kim </t>
  </si>
  <si>
    <t xml:space="preserve">Huỳnh Thị Kim </t>
  </si>
  <si>
    <t xml:space="preserve">Lâm Cao Kỳ </t>
  </si>
  <si>
    <t xml:space="preserve">Hồng Bội </t>
  </si>
  <si>
    <t xml:space="preserve">Nguyễn Hoàng Bảo </t>
  </si>
  <si>
    <t>Ngọc</t>
  </si>
  <si>
    <t xml:space="preserve">Trần Bội </t>
  </si>
  <si>
    <t xml:space="preserve">Lê Châu </t>
  </si>
  <si>
    <t>Nguyễn Thế</t>
  </si>
  <si>
    <t>Tuyết</t>
  </si>
  <si>
    <t>Lê Thanh</t>
  </si>
  <si>
    <t>Nguyễn Minh</t>
  </si>
  <si>
    <t>Tú</t>
  </si>
  <si>
    <t xml:space="preserve">Trần Thị Cẩm </t>
  </si>
  <si>
    <t>Trung</t>
  </si>
  <si>
    <t>Lê Hoàng</t>
  </si>
  <si>
    <t>Tri</t>
  </si>
  <si>
    <t>Lê Anh Quốc</t>
  </si>
  <si>
    <t>P (tiết cuối)</t>
  </si>
  <si>
    <t>Phạm Quốc</t>
  </si>
  <si>
    <t>Tân</t>
  </si>
  <si>
    <t>Nguyễn Tấn</t>
  </si>
  <si>
    <t>Sine</t>
  </si>
  <si>
    <t>Nguyễn Liz</t>
  </si>
  <si>
    <t>Nguyễn Thiên</t>
  </si>
  <si>
    <t>Võ Hoàng</t>
  </si>
  <si>
    <t>Huỳnh Minh</t>
  </si>
  <si>
    <t xml:space="preserve">Đinh Hoàng </t>
  </si>
  <si>
    <t>Nhựt</t>
  </si>
  <si>
    <t>Võ Minh</t>
  </si>
  <si>
    <t>Nhơn</t>
  </si>
  <si>
    <t>Trần Kỳ</t>
  </si>
  <si>
    <t>Nguyễn Quang</t>
  </si>
  <si>
    <t>Nam</t>
  </si>
  <si>
    <t>Nguyễn Văn</t>
  </si>
  <si>
    <t>Châu Tiến</t>
  </si>
  <si>
    <t>Long</t>
  </si>
  <si>
    <t xml:space="preserve">Nguyễn Văn </t>
  </si>
  <si>
    <t>Lê Duy</t>
  </si>
  <si>
    <t>Đinh Lê Anh</t>
  </si>
  <si>
    <t>Phạm Tuấn</t>
  </si>
  <si>
    <t>Hiển</t>
  </si>
  <si>
    <t>Tiết Kim</t>
  </si>
  <si>
    <t>Hậu</t>
  </si>
  <si>
    <t>Phan Trung</t>
  </si>
  <si>
    <t>Võ Tường</t>
  </si>
  <si>
    <t>Điệp</t>
  </si>
  <si>
    <t>Chương</t>
  </si>
  <si>
    <t>Huỳnh Quốc</t>
  </si>
  <si>
    <t>Chức</t>
  </si>
  <si>
    <t>Nguyễn Công</t>
  </si>
  <si>
    <t>Nguyễn Nhựt</t>
  </si>
  <si>
    <t>Trần Nguyễn Hoàng</t>
  </si>
  <si>
    <t>Bùi Hoàng</t>
  </si>
  <si>
    <t>P(tiết 
cuối)</t>
  </si>
  <si>
    <t>Nguyễn Quốc</t>
  </si>
  <si>
    <t>C09/10</t>
  </si>
  <si>
    <t>S09/10</t>
  </si>
  <si>
    <t>08/10</t>
  </si>
  <si>
    <t>07/10</t>
  </si>
  <si>
    <t>06/10</t>
  </si>
  <si>
    <t>MSHS</t>
  </si>
  <si>
    <t>LỚP: CNOT20.1</t>
  </si>
  <si>
    <t>BẢNG ĐIỂM DANH HỌC PHẦN</t>
  </si>
  <si>
    <t>KHOA CƠ KHÍ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</si>
</sst>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8">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2"/>
      <color indexed="8"/>
      <name val="Times New Roman"/>
      <family val="1"/>
    </font>
    <font>
      <b/>
      <sz val="13"/>
      <name val="Times New Roman"/>
      <family val="1"/>
    </font>
    <font>
      <sz val="10"/>
      <name val="Arial"/>
      <family val="2"/>
      <charset val="163"/>
    </font>
  </fonts>
  <fills count="33">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indexed="1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7" fillId="0" borderId="0"/>
    <xf numFmtId="0" fontId="97" fillId="0" borderId="0"/>
  </cellStyleXfs>
  <cellXfs count="277">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90" fillId="26" borderId="4" xfId="0" applyFont="1" applyFill="1" applyBorder="1" applyAlignment="1">
      <alignment horizontal="center" vertical="center" wrapText="1"/>
    </xf>
    <xf numFmtId="0" fontId="82" fillId="26" borderId="5"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3" fillId="0" borderId="0" xfId="0" applyFont="1" applyAlignment="1">
      <alignment horizontal="center" vertical="center"/>
    </xf>
    <xf numFmtId="0" fontId="56" fillId="0" borderId="0" xfId="0" applyFont="1" applyAlignment="1">
      <alignment horizontal="center" vertical="center"/>
    </xf>
    <xf numFmtId="0" fontId="46" fillId="0" borderId="4" xfId="0" applyFont="1" applyBorder="1" applyAlignment="1">
      <alignment horizontal="center" vertical="top"/>
    </xf>
    <xf numFmtId="0" fontId="4"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3" fillId="0" borderId="17" xfId="0" applyFont="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xf numFmtId="0" fontId="45" fillId="0" borderId="0" xfId="2103"/>
    <xf numFmtId="0" fontId="9" fillId="0" borderId="0" xfId="2103" applyFont="1" applyAlignment="1">
      <alignment vertical="top"/>
    </xf>
    <xf numFmtId="0" fontId="45" fillId="0" borderId="0" xfId="2103" applyFont="1"/>
    <xf numFmtId="0" fontId="8" fillId="0" borderId="0" xfId="2103" applyNumberFormat="1" applyFont="1" applyFill="1" applyBorder="1" applyAlignment="1" applyProtection="1">
      <alignment horizontal="left" vertical="center" wrapText="1"/>
    </xf>
    <xf numFmtId="0" fontId="8" fillId="0" borderId="0" xfId="2103" applyNumberFormat="1" applyFont="1" applyFill="1" applyBorder="1" applyAlignment="1" applyProtection="1">
      <alignment horizontal="left" vertical="center" wrapText="1"/>
    </xf>
    <xf numFmtId="0" fontId="9" fillId="0" borderId="0" xfId="2103" applyFont="1" applyAlignment="1">
      <alignment vertical="top" wrapText="1"/>
    </xf>
    <xf numFmtId="0" fontId="8" fillId="0" borderId="0" xfId="2103" applyNumberFormat="1" applyFont="1" applyFill="1" applyBorder="1" applyAlignment="1" applyProtection="1">
      <alignment horizontal="center" vertical="center" wrapText="1"/>
    </xf>
    <xf numFmtId="0" fontId="45" fillId="0" borderId="0" xfId="2103" applyFont="1" applyAlignment="1">
      <alignment horizontal="center"/>
    </xf>
    <xf numFmtId="0" fontId="45" fillId="0" borderId="0" xfId="2103" applyAlignment="1">
      <alignment horizontal="center" vertical="center"/>
    </xf>
    <xf numFmtId="0" fontId="2" fillId="0" borderId="17" xfId="2103" applyFont="1" applyBorder="1" applyAlignment="1">
      <alignment horizontal="center" vertical="center"/>
    </xf>
    <xf numFmtId="0" fontId="2" fillId="0" borderId="17" xfId="2103" applyFont="1" applyBorder="1" applyAlignment="1">
      <alignment horizontal="center" vertical="center"/>
    </xf>
    <xf numFmtId="0" fontId="3" fillId="0" borderId="17" xfId="2103" applyFont="1" applyBorder="1" applyAlignment="1">
      <alignment horizontal="center" vertical="center"/>
    </xf>
    <xf numFmtId="0" fontId="45" fillId="0" borderId="17" xfId="2103" applyFont="1" applyFill="1" applyBorder="1" applyAlignment="1">
      <alignment horizontal="center" vertical="center"/>
    </xf>
    <xf numFmtId="0" fontId="6" fillId="0" borderId="17" xfId="2103" applyFont="1" applyFill="1" applyBorder="1" applyAlignment="1">
      <alignment horizontal="center" vertical="center"/>
    </xf>
    <xf numFmtId="0" fontId="4" fillId="0" borderId="17" xfId="2103" applyFont="1" applyBorder="1" applyAlignment="1">
      <alignment horizontal="center" vertical="center"/>
    </xf>
    <xf numFmtId="0" fontId="95" fillId="0" borderId="19" xfId="2103" applyNumberFormat="1" applyFont="1" applyFill="1" applyBorder="1" applyAlignment="1" applyProtection="1">
      <alignment horizontal="center" vertical="center" wrapText="1"/>
    </xf>
    <xf numFmtId="0" fontId="95" fillId="0" borderId="18" xfId="2103" applyNumberFormat="1" applyFont="1" applyFill="1" applyBorder="1" applyAlignment="1" applyProtection="1">
      <alignment horizontal="center" vertical="center" wrapText="1"/>
    </xf>
    <xf numFmtId="0" fontId="3" fillId="0" borderId="18" xfId="2103" applyFont="1" applyBorder="1" applyAlignment="1">
      <alignment horizontal="center" vertical="center"/>
    </xf>
    <xf numFmtId="0" fontId="45" fillId="0" borderId="0" xfId="2103" applyFont="1" applyAlignment="1">
      <alignment horizontal="center" vertical="center"/>
    </xf>
    <xf numFmtId="0" fontId="8" fillId="0" borderId="6" xfId="2103" applyNumberFormat="1" applyFont="1" applyFill="1" applyBorder="1" applyAlignment="1" applyProtection="1">
      <alignment horizontal="center" vertical="center" wrapText="1"/>
    </xf>
    <xf numFmtId="0" fontId="6" fillId="25" borderId="17" xfId="2103" applyFont="1" applyFill="1" applyBorder="1" applyAlignment="1">
      <alignment horizontal="center" vertical="center"/>
    </xf>
    <xf numFmtId="0" fontId="4" fillId="25" borderId="17" xfId="2103" applyFont="1" applyFill="1" applyBorder="1" applyAlignment="1">
      <alignment horizontal="center" vertical="center"/>
    </xf>
    <xf numFmtId="0" fontId="95" fillId="25" borderId="19" xfId="2103" applyNumberFormat="1" applyFont="1" applyFill="1" applyBorder="1" applyAlignment="1" applyProtection="1">
      <alignment horizontal="center" vertical="center" wrapText="1"/>
    </xf>
    <xf numFmtId="0" fontId="95" fillId="25" borderId="18" xfId="2103" applyNumberFormat="1" applyFont="1" applyFill="1" applyBorder="1" applyAlignment="1" applyProtection="1">
      <alignment horizontal="center" vertical="center" wrapText="1"/>
    </xf>
    <xf numFmtId="0" fontId="8" fillId="0" borderId="0" xfId="2103" applyNumberFormat="1" applyFont="1" applyFill="1" applyBorder="1" applyAlignment="1" applyProtection="1">
      <alignment vertical="center" wrapText="1"/>
    </xf>
    <xf numFmtId="0" fontId="21" fillId="25" borderId="17" xfId="2103" applyFont="1" applyFill="1" applyBorder="1" applyAlignment="1">
      <alignment horizontal="center" vertical="center"/>
    </xf>
    <xf numFmtId="0" fontId="4" fillId="25" borderId="19" xfId="2103" applyFont="1" applyFill="1" applyBorder="1" applyAlignment="1">
      <alignment horizontal="left" vertical="center"/>
    </xf>
    <xf numFmtId="0" fontId="4" fillId="25" borderId="18" xfId="2103" applyFont="1" applyFill="1" applyBorder="1" applyAlignment="1">
      <alignment horizontal="left" vertical="center"/>
    </xf>
    <xf numFmtId="0" fontId="6" fillId="25" borderId="17" xfId="2103" quotePrefix="1" applyFont="1" applyFill="1" applyBorder="1" applyAlignment="1">
      <alignment horizontal="center" vertical="center"/>
    </xf>
    <xf numFmtId="0" fontId="21" fillId="25" borderId="17" xfId="2103" applyFont="1" applyFill="1" applyBorder="1" applyAlignment="1">
      <alignment horizontal="center" vertical="center" wrapText="1"/>
    </xf>
    <xf numFmtId="0" fontId="4" fillId="25" borderId="19" xfId="2103" applyFont="1" applyFill="1" applyBorder="1" applyAlignment="1">
      <alignment vertical="center" wrapText="1"/>
    </xf>
    <xf numFmtId="0" fontId="4" fillId="25" borderId="18" xfId="2103" applyFont="1" applyFill="1" applyBorder="1" applyAlignment="1">
      <alignment vertical="center" wrapText="1"/>
    </xf>
    <xf numFmtId="0" fontId="21" fillId="25" borderId="17" xfId="2103" quotePrefix="1" applyFont="1" applyFill="1" applyBorder="1" applyAlignment="1">
      <alignment horizontal="center" vertical="center"/>
    </xf>
    <xf numFmtId="0" fontId="4" fillId="25" borderId="17" xfId="2103" quotePrefix="1" applyFont="1" applyFill="1" applyBorder="1" applyAlignment="1">
      <alignment horizontal="center" vertical="center"/>
    </xf>
    <xf numFmtId="0" fontId="4" fillId="0" borderId="17" xfId="2103" applyFont="1" applyBorder="1" applyAlignment="1">
      <alignment vertical="center"/>
    </xf>
    <xf numFmtId="0" fontId="4" fillId="25" borderId="17" xfId="2103" applyFont="1" applyFill="1" applyBorder="1" applyAlignment="1">
      <alignment vertical="center"/>
    </xf>
    <xf numFmtId="0" fontId="3" fillId="25" borderId="17" xfId="2103" applyFont="1" applyFill="1" applyBorder="1" applyAlignment="1">
      <alignment horizontal="center" vertical="center"/>
    </xf>
    <xf numFmtId="0" fontId="4" fillId="25" borderId="17" xfId="2103" applyFont="1" applyFill="1" applyBorder="1" applyAlignment="1">
      <alignment horizontal="center" vertical="center" wrapText="1"/>
    </xf>
    <xf numFmtId="0" fontId="5" fillId="0" borderId="0" xfId="2103" applyFont="1" applyAlignment="1">
      <alignment horizontal="center" vertical="center"/>
    </xf>
    <xf numFmtId="0" fontId="5" fillId="0" borderId="6" xfId="2103" applyFont="1" applyBorder="1" applyAlignment="1">
      <alignment horizontal="center" vertical="center"/>
    </xf>
    <xf numFmtId="0" fontId="21" fillId="25" borderId="17" xfId="2103" quotePrefix="1" applyFont="1" applyFill="1" applyBorder="1" applyAlignment="1">
      <alignment horizontal="center" vertical="center" wrapText="1"/>
    </xf>
    <xf numFmtId="0" fontId="95" fillId="25" borderId="19" xfId="2103" applyNumberFormat="1" applyFont="1" applyFill="1" applyBorder="1" applyAlignment="1" applyProtection="1">
      <alignment horizontal="left" vertical="center" wrapText="1"/>
    </xf>
    <xf numFmtId="0" fontId="95" fillId="25" borderId="18" xfId="2103" applyNumberFormat="1" applyFont="1" applyFill="1" applyBorder="1" applyAlignment="1" applyProtection="1">
      <alignment horizontal="left" vertical="center" wrapText="1"/>
    </xf>
    <xf numFmtId="0" fontId="5" fillId="0" borderId="0" xfId="2103" applyFont="1" applyAlignment="1">
      <alignment vertical="center"/>
    </xf>
    <xf numFmtId="0" fontId="5" fillId="0" borderId="6" xfId="2103" applyFont="1" applyBorder="1" applyAlignment="1">
      <alignment vertical="center"/>
    </xf>
    <xf numFmtId="0" fontId="6" fillId="25" borderId="17" xfId="2103" applyFont="1" applyFill="1" applyBorder="1" applyAlignment="1">
      <alignment horizontal="center" vertical="center" wrapText="1"/>
    </xf>
    <xf numFmtId="0" fontId="3" fillId="32" borderId="17" xfId="2103" applyFont="1" applyFill="1" applyBorder="1" applyAlignment="1">
      <alignment horizontal="center" vertical="center"/>
    </xf>
    <xf numFmtId="0" fontId="3" fillId="0" borderId="17" xfId="2103" applyFont="1" applyFill="1" applyBorder="1" applyAlignment="1">
      <alignment horizontal="center" vertical="center"/>
    </xf>
    <xf numFmtId="0" fontId="3" fillId="0" borderId="17" xfId="2103" quotePrefix="1" applyFont="1" applyFill="1" applyBorder="1" applyAlignment="1">
      <alignment horizontal="center" vertical="center"/>
    </xf>
    <xf numFmtId="0" fontId="3" fillId="0" borderId="19" xfId="2103" applyFont="1" applyBorder="1" applyAlignment="1">
      <alignment horizontal="center" vertical="center"/>
    </xf>
    <xf numFmtId="0" fontId="3" fillId="0" borderId="18" xfId="2103" applyFont="1" applyBorder="1" applyAlignment="1">
      <alignment horizontal="center" vertical="center"/>
    </xf>
    <xf numFmtId="0" fontId="45" fillId="0" borderId="0" xfId="2103" applyFont="1" applyAlignment="1"/>
    <xf numFmtId="0" fontId="6" fillId="0" borderId="4" xfId="2103" applyFont="1" applyBorder="1" applyAlignment="1"/>
    <xf numFmtId="0" fontId="2" fillId="0" borderId="0" xfId="2103" applyFont="1" applyAlignment="1">
      <alignment horizontal="center"/>
    </xf>
    <xf numFmtId="0" fontId="2" fillId="0" borderId="0" xfId="2103" applyFont="1" applyAlignment="1">
      <alignment horizontal="center"/>
    </xf>
    <xf numFmtId="0" fontId="2" fillId="0" borderId="0" xfId="2103" applyFont="1" applyAlignment="1">
      <alignment horizontal="center" vertical="center"/>
    </xf>
    <xf numFmtId="0" fontId="96" fillId="0" borderId="0" xfId="2103" applyFont="1" applyAlignment="1">
      <alignment horizontal="center"/>
    </xf>
    <xf numFmtId="0" fontId="96" fillId="0" borderId="0" xfId="2103" applyFont="1" applyAlignment="1">
      <alignment horizontal="center" vertical="center"/>
    </xf>
    <xf numFmtId="0" fontId="1" fillId="0" borderId="0" xfId="2103" applyFont="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152154</xdr:colOff>
      <xdr:row>2</xdr:row>
      <xdr:rowOff>9896</xdr:rowOff>
    </xdr:from>
    <xdr:to>
      <xdr:col>5</xdr:col>
      <xdr:colOff>372342</xdr:colOff>
      <xdr:row>2</xdr:row>
      <xdr:rowOff>9896</xdr:rowOff>
    </xdr:to>
    <xdr:cxnSp macro="">
      <xdr:nvCxnSpPr>
        <xdr:cNvPr id="2" name="Straight Connector 1"/>
        <xdr:cNvCxnSpPr/>
      </xdr:nvCxnSpPr>
      <xdr:spPr>
        <a:xfrm>
          <a:off x="1752354" y="409946"/>
          <a:ext cx="12869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131851</xdr:colOff>
      <xdr:row>5</xdr:row>
      <xdr:rowOff>83461</xdr:rowOff>
    </xdr:from>
    <xdr:to>
      <xdr:col>17</xdr:col>
      <xdr:colOff>118243</xdr:colOff>
      <xdr:row>5</xdr:row>
      <xdr:rowOff>83461</xdr:rowOff>
    </xdr:to>
    <xdr:cxnSp macro="">
      <xdr:nvCxnSpPr>
        <xdr:cNvPr id="3" name="Straight Connector 2"/>
        <xdr:cNvCxnSpPr/>
      </xdr:nvCxnSpPr>
      <xdr:spPr>
        <a:xfrm>
          <a:off x="7066051" y="1083586"/>
          <a:ext cx="21199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285750</xdr:colOff>
      <xdr:row>2</xdr:row>
      <xdr:rowOff>68036</xdr:rowOff>
    </xdr:from>
    <xdr:to>
      <xdr:col>30</xdr:col>
      <xdr:colOff>81642</xdr:colOff>
      <xdr:row>2</xdr:row>
      <xdr:rowOff>68037</xdr:rowOff>
    </xdr:to>
    <xdr:cxnSp macro="">
      <xdr:nvCxnSpPr>
        <xdr:cNvPr id="4" name="Straight Connector 3"/>
        <xdr:cNvCxnSpPr/>
      </xdr:nvCxnSpPr>
      <xdr:spPr>
        <a:xfrm flipV="1">
          <a:off x="13620750" y="468086"/>
          <a:ext cx="246289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0" t="s">
        <v>74</v>
      </c>
      <c r="C1" s="130"/>
      <c r="D1" s="130"/>
      <c r="E1" s="130"/>
      <c r="F1" s="130"/>
      <c r="G1" s="130"/>
      <c r="H1" s="130"/>
      <c r="I1" s="130"/>
      <c r="J1" s="130"/>
      <c r="K1" s="62"/>
      <c r="L1" s="62"/>
      <c r="M1" s="62"/>
      <c r="N1" s="131" t="s">
        <v>75</v>
      </c>
      <c r="O1" s="131"/>
      <c r="P1" s="131"/>
      <c r="Q1" s="131"/>
      <c r="R1" s="131"/>
      <c r="S1" s="131"/>
      <c r="T1" s="131"/>
      <c r="U1" s="131"/>
      <c r="V1" s="131"/>
      <c r="W1" s="131"/>
      <c r="X1" s="131"/>
      <c r="Y1" s="131"/>
    </row>
    <row r="2" spans="2:25" ht="24" customHeight="1">
      <c r="B2" s="132" t="s">
        <v>145</v>
      </c>
      <c r="C2" s="132"/>
      <c r="D2" s="132"/>
      <c r="E2" s="132"/>
      <c r="F2" s="132"/>
      <c r="G2" s="132"/>
      <c r="H2" s="132"/>
      <c r="I2" s="132"/>
      <c r="J2" s="132"/>
      <c r="K2" s="132"/>
      <c r="L2" s="132"/>
      <c r="M2" s="132"/>
      <c r="N2" s="132"/>
      <c r="O2" s="132"/>
      <c r="P2" s="132"/>
      <c r="Q2" s="132"/>
      <c r="R2" s="132"/>
      <c r="S2" s="132"/>
      <c r="T2" s="132"/>
      <c r="U2" s="132"/>
      <c r="V2" s="132"/>
      <c r="W2" s="132"/>
      <c r="X2" s="132"/>
      <c r="Y2" s="132"/>
    </row>
    <row r="3" spans="2:25" ht="33" customHeight="1">
      <c r="B3" s="133" t="s">
        <v>146</v>
      </c>
      <c r="C3" s="133"/>
      <c r="D3" s="133"/>
      <c r="E3" s="133"/>
      <c r="F3" s="133"/>
      <c r="G3" s="133"/>
      <c r="H3" s="133"/>
      <c r="I3" s="133"/>
      <c r="J3" s="133"/>
      <c r="K3" s="133"/>
      <c r="L3" s="133"/>
      <c r="M3" s="133"/>
      <c r="N3" s="133"/>
      <c r="O3" s="133"/>
      <c r="P3" s="133"/>
      <c r="Q3" s="133"/>
      <c r="R3" s="133"/>
      <c r="S3" s="133"/>
      <c r="T3" s="133"/>
      <c r="U3" s="133"/>
      <c r="V3" s="133"/>
      <c r="W3" s="133"/>
      <c r="X3" s="133"/>
      <c r="Y3" s="133"/>
    </row>
    <row r="4" spans="2:25" s="64" customFormat="1" ht="21" customHeight="1">
      <c r="B4" s="141" t="s">
        <v>76</v>
      </c>
      <c r="C4" s="142"/>
      <c r="D4" s="142"/>
      <c r="E4" s="142"/>
      <c r="F4" s="142"/>
      <c r="G4" s="142"/>
      <c r="H4" s="142"/>
      <c r="I4" s="142"/>
      <c r="J4" s="142"/>
      <c r="K4" s="142"/>
      <c r="L4" s="142"/>
      <c r="M4" s="143"/>
      <c r="N4" s="134" t="s">
        <v>77</v>
      </c>
      <c r="O4" s="134"/>
      <c r="P4" s="134"/>
      <c r="Q4" s="135"/>
      <c r="R4" s="135"/>
      <c r="S4" s="135"/>
      <c r="T4" s="134"/>
      <c r="U4" s="134"/>
      <c r="V4" s="134"/>
      <c r="W4" s="134"/>
      <c r="X4" s="134"/>
      <c r="Y4" s="134"/>
    </row>
    <row r="5" spans="2:25" s="65" customFormat="1" ht="50.25" customHeight="1">
      <c r="B5" s="77" t="s">
        <v>78</v>
      </c>
      <c r="C5" s="56" t="s">
        <v>79</v>
      </c>
      <c r="D5" s="77" t="s">
        <v>80</v>
      </c>
      <c r="E5" s="78" t="s">
        <v>137</v>
      </c>
      <c r="F5" s="78" t="s">
        <v>138</v>
      </c>
      <c r="G5" s="78" t="s">
        <v>136</v>
      </c>
      <c r="H5" s="77" t="s">
        <v>78</v>
      </c>
      <c r="I5" s="56" t="s">
        <v>79</v>
      </c>
      <c r="J5" s="77" t="s">
        <v>80</v>
      </c>
      <c r="K5" s="78" t="s">
        <v>137</v>
      </c>
      <c r="L5" s="78" t="s">
        <v>138</v>
      </c>
      <c r="M5" s="78" t="s">
        <v>136</v>
      </c>
      <c r="N5" s="77" t="s">
        <v>78</v>
      </c>
      <c r="O5" s="56" t="s">
        <v>79</v>
      </c>
      <c r="P5" s="77" t="s">
        <v>80</v>
      </c>
      <c r="Q5" s="78" t="s">
        <v>137</v>
      </c>
      <c r="R5" s="78" t="s">
        <v>138</v>
      </c>
      <c r="S5" s="78" t="s">
        <v>136</v>
      </c>
      <c r="T5" s="77" t="s">
        <v>78</v>
      </c>
      <c r="U5" s="56" t="s">
        <v>79</v>
      </c>
      <c r="V5" s="77" t="s">
        <v>80</v>
      </c>
      <c r="W5" s="78" t="s">
        <v>137</v>
      </c>
      <c r="X5" s="78" t="s">
        <v>138</v>
      </c>
      <c r="Y5" s="78" t="s">
        <v>136</v>
      </c>
    </row>
    <row r="6" spans="2:25" s="69" customFormat="1" ht="21" customHeight="1">
      <c r="B6" s="66">
        <v>1</v>
      </c>
      <c r="C6" s="67" t="s">
        <v>81</v>
      </c>
      <c r="D6" s="70">
        <v>26</v>
      </c>
      <c r="E6" s="79" t="e">
        <f>#REF!</f>
        <v>#REF!</v>
      </c>
      <c r="F6" s="83" t="e">
        <f>#REF!</f>
        <v>#REF!</v>
      </c>
      <c r="G6" s="87" t="e">
        <f>#REF!</f>
        <v>#REF!</v>
      </c>
      <c r="H6" s="66">
        <v>16</v>
      </c>
      <c r="I6" s="74" t="s">
        <v>87</v>
      </c>
      <c r="J6" s="49">
        <v>34</v>
      </c>
      <c r="K6" s="79" t="e">
        <f>#REF!</f>
        <v>#REF!</v>
      </c>
      <c r="L6" s="83" t="e">
        <f>#REF!</f>
        <v>#REF!</v>
      </c>
      <c r="M6" s="87" t="e">
        <f>#REF!</f>
        <v>#REF!</v>
      </c>
      <c r="N6" s="66">
        <v>1</v>
      </c>
      <c r="O6" s="68" t="s">
        <v>83</v>
      </c>
      <c r="P6" s="66">
        <v>21</v>
      </c>
      <c r="Q6" s="80" t="e">
        <f>#REF!</f>
        <v>#REF!</v>
      </c>
      <c r="R6" s="84" t="e">
        <f>#REF!</f>
        <v>#REF!</v>
      </c>
      <c r="S6" s="88" t="e">
        <f>#REF!</f>
        <v>#REF!</v>
      </c>
      <c r="T6" s="66">
        <v>16</v>
      </c>
      <c r="U6" s="68" t="s">
        <v>102</v>
      </c>
      <c r="V6" s="66">
        <v>32</v>
      </c>
      <c r="W6" s="80" t="e">
        <f>#REF!</f>
        <v>#REF!</v>
      </c>
      <c r="X6" s="84" t="e">
        <f>#REF!</f>
        <v>#REF!</v>
      </c>
      <c r="Y6" s="88" t="e">
        <f>#REF!</f>
        <v>#REF!</v>
      </c>
    </row>
    <row r="7" spans="2:25" s="69" customFormat="1" ht="21" customHeight="1">
      <c r="B7" s="66">
        <v>2</v>
      </c>
      <c r="C7" s="67" t="s">
        <v>86</v>
      </c>
      <c r="D7" s="70">
        <v>28</v>
      </c>
      <c r="E7" s="79" t="e">
        <f>#REF!</f>
        <v>#REF!</v>
      </c>
      <c r="F7" s="83" t="e">
        <f>#REF!</f>
        <v>#REF!</v>
      </c>
      <c r="G7" s="87" t="e">
        <f>#REF!</f>
        <v>#REF!</v>
      </c>
      <c r="H7" s="66">
        <v>17</v>
      </c>
      <c r="I7" s="74" t="s">
        <v>91</v>
      </c>
      <c r="J7" s="49">
        <v>28</v>
      </c>
      <c r="K7" s="79" t="e">
        <f>#REF!</f>
        <v>#REF!</v>
      </c>
      <c r="L7" s="83" t="e">
        <f>#REF!</f>
        <v>#REF!</v>
      </c>
      <c r="M7" s="87" t="e">
        <f>#REF!</f>
        <v>#REF!</v>
      </c>
      <c r="N7" s="66">
        <v>2</v>
      </c>
      <c r="O7" s="68" t="s">
        <v>88</v>
      </c>
      <c r="P7" s="66">
        <v>24</v>
      </c>
      <c r="Q7" s="80" t="e">
        <f>#REF!</f>
        <v>#REF!</v>
      </c>
      <c r="R7" s="84" t="e">
        <f>#REF!</f>
        <v>#REF!</v>
      </c>
      <c r="S7" s="88" t="e">
        <f>#REF!</f>
        <v>#REF!</v>
      </c>
      <c r="T7" s="66">
        <v>17</v>
      </c>
      <c r="U7" s="68" t="s">
        <v>106</v>
      </c>
      <c r="V7" s="66">
        <v>19</v>
      </c>
      <c r="W7" s="80" t="e">
        <f>#REF!</f>
        <v>#REF!</v>
      </c>
      <c r="X7" s="84" t="e">
        <f>#REF!</f>
        <v>#REF!</v>
      </c>
      <c r="Y7" s="88" t="e">
        <f>#REF!</f>
        <v>#REF!</v>
      </c>
    </row>
    <row r="8" spans="2:25" s="69" customFormat="1" ht="21" customHeight="1">
      <c r="B8" s="66">
        <v>3</v>
      </c>
      <c r="C8" s="67" t="s">
        <v>90</v>
      </c>
      <c r="D8" s="70">
        <v>29</v>
      </c>
      <c r="E8" s="79" t="e">
        <f>#REF!</f>
        <v>#REF!</v>
      </c>
      <c r="F8" s="83" t="e">
        <f>#REF!</f>
        <v>#REF!</v>
      </c>
      <c r="G8" s="87" t="e">
        <f>#REF!</f>
        <v>#REF!</v>
      </c>
      <c r="H8" s="66">
        <v>18</v>
      </c>
      <c r="I8" s="74" t="s">
        <v>95</v>
      </c>
      <c r="J8" s="49">
        <v>21</v>
      </c>
      <c r="K8" s="79" t="e">
        <f>#REF!</f>
        <v>#REF!</v>
      </c>
      <c r="L8" s="83" t="e">
        <f>#REF!</f>
        <v>#REF!</v>
      </c>
      <c r="M8" s="87" t="e">
        <f>#REF!</f>
        <v>#REF!</v>
      </c>
      <c r="N8" s="66">
        <v>3</v>
      </c>
      <c r="O8" s="68" t="s">
        <v>92</v>
      </c>
      <c r="P8" s="66">
        <v>35</v>
      </c>
      <c r="Q8" s="80" t="e">
        <f>#REF!</f>
        <v>#REF!</v>
      </c>
      <c r="R8" s="84" t="e">
        <f>#REF!</f>
        <v>#REF!</v>
      </c>
      <c r="S8" s="88" t="e">
        <f>#REF!</f>
        <v>#REF!</v>
      </c>
      <c r="T8" s="66">
        <v>18</v>
      </c>
      <c r="U8" s="68" t="s">
        <v>110</v>
      </c>
      <c r="V8" s="66">
        <v>33</v>
      </c>
      <c r="W8" s="80" t="e">
        <f>#REF!</f>
        <v>#REF!</v>
      </c>
      <c r="X8" s="84" t="e">
        <f>#REF!</f>
        <v>#REF!</v>
      </c>
      <c r="Y8" s="88" t="e">
        <f>#REF!</f>
        <v>#REF!</v>
      </c>
    </row>
    <row r="9" spans="2:25" s="69" customFormat="1" ht="21" customHeight="1">
      <c r="B9" s="66">
        <v>4</v>
      </c>
      <c r="C9" s="67" t="s">
        <v>94</v>
      </c>
      <c r="D9" s="70">
        <v>28</v>
      </c>
      <c r="E9" s="79" t="e">
        <f>#REF!</f>
        <v>#REF!</v>
      </c>
      <c r="F9" s="83" t="e">
        <f>#REF!</f>
        <v>#REF!</v>
      </c>
      <c r="G9" s="87" t="e">
        <f>#REF!</f>
        <v>#REF!</v>
      </c>
      <c r="H9" s="66">
        <v>19</v>
      </c>
      <c r="I9" s="74" t="s">
        <v>100</v>
      </c>
      <c r="J9" s="49">
        <v>27</v>
      </c>
      <c r="K9" s="79" t="e">
        <f>#REF!</f>
        <v>#REF!</v>
      </c>
      <c r="L9" s="83" t="e">
        <f>#REF!</f>
        <v>#REF!</v>
      </c>
      <c r="M9" s="87" t="e">
        <f>#REF!</f>
        <v>#REF!</v>
      </c>
      <c r="N9" s="66">
        <v>4</v>
      </c>
      <c r="O9" s="68" t="s">
        <v>96</v>
      </c>
      <c r="P9" s="66">
        <v>33</v>
      </c>
      <c r="Q9" s="80" t="e">
        <f>#REF!</f>
        <v>#REF!</v>
      </c>
      <c r="R9" s="84" t="e">
        <f>#REF!</f>
        <v>#REF!</v>
      </c>
      <c r="S9" s="88" t="e">
        <f>#REF!</f>
        <v>#REF!</v>
      </c>
      <c r="T9" s="66">
        <v>19</v>
      </c>
      <c r="U9" s="68" t="s">
        <v>113</v>
      </c>
      <c r="V9" s="66">
        <v>27</v>
      </c>
      <c r="W9" s="80" t="e">
        <f>#REF!</f>
        <v>#REF!</v>
      </c>
      <c r="X9" s="84" t="e">
        <f>#REF!</f>
        <v>#REF!</v>
      </c>
      <c r="Y9" s="88" t="e">
        <f>#REF!</f>
        <v>#REF!</v>
      </c>
    </row>
    <row r="10" spans="2:25" s="69" customFormat="1" ht="21" customHeight="1">
      <c r="B10" s="66">
        <v>5</v>
      </c>
      <c r="C10" s="67" t="s">
        <v>99</v>
      </c>
      <c r="D10" s="70">
        <v>25</v>
      </c>
      <c r="E10" s="79" t="e">
        <f>#REF!</f>
        <v>#REF!</v>
      </c>
      <c r="F10" s="83" t="e">
        <f>#REF!</f>
        <v>#REF!</v>
      </c>
      <c r="G10" s="87" t="e">
        <f>#REF!</f>
        <v>#REF!</v>
      </c>
      <c r="H10" s="66">
        <v>20</v>
      </c>
      <c r="I10" s="74" t="s">
        <v>104</v>
      </c>
      <c r="J10" s="76">
        <v>25</v>
      </c>
      <c r="K10" s="79" t="e">
        <f>#REF!</f>
        <v>#REF!</v>
      </c>
      <c r="L10" s="83" t="e">
        <f>#REF!</f>
        <v>#REF!</v>
      </c>
      <c r="M10" s="87" t="e">
        <f>#REF!</f>
        <v>#REF!</v>
      </c>
      <c r="N10" s="66">
        <v>5</v>
      </c>
      <c r="O10" s="68" t="s">
        <v>101</v>
      </c>
      <c r="P10" s="66">
        <v>28</v>
      </c>
      <c r="Q10" s="80" t="e">
        <f>#REF!</f>
        <v>#REF!</v>
      </c>
      <c r="R10" s="84" t="e">
        <f>#REF!</f>
        <v>#REF!</v>
      </c>
      <c r="S10" s="88" t="e">
        <f>#REF!</f>
        <v>#REF!</v>
      </c>
      <c r="T10" s="66">
        <v>20</v>
      </c>
      <c r="U10" s="68" t="s">
        <v>117</v>
      </c>
      <c r="V10" s="66">
        <v>30</v>
      </c>
      <c r="W10" s="82" t="e">
        <f>#REF!</f>
        <v>#REF!</v>
      </c>
      <c r="X10" s="86" t="e">
        <f>#REF!</f>
        <v>#REF!</v>
      </c>
      <c r="Y10" s="90" t="e">
        <f>#REF!</f>
        <v>#REF!</v>
      </c>
    </row>
    <row r="11" spans="2:25" s="69" customFormat="1" ht="21" customHeight="1">
      <c r="B11" s="66">
        <v>6</v>
      </c>
      <c r="C11" s="67" t="s">
        <v>103</v>
      </c>
      <c r="D11" s="70">
        <v>23</v>
      </c>
      <c r="E11" s="79" t="e">
        <f>#REF!</f>
        <v>#REF!</v>
      </c>
      <c r="F11" s="83" t="e">
        <f>#REF!</f>
        <v>#REF!</v>
      </c>
      <c r="G11" s="87" t="e">
        <f>#REF!</f>
        <v>#REF!</v>
      </c>
      <c r="H11" s="66">
        <v>21</v>
      </c>
      <c r="I11" s="74" t="s">
        <v>108</v>
      </c>
      <c r="J11" s="49">
        <v>27</v>
      </c>
      <c r="K11" s="80" t="e">
        <f>#REF!</f>
        <v>#REF!</v>
      </c>
      <c r="L11" s="84" t="e">
        <f>#REF!</f>
        <v>#REF!</v>
      </c>
      <c r="M11" s="88" t="e">
        <f>#REF!</f>
        <v>#REF!</v>
      </c>
      <c r="N11" s="66">
        <v>6</v>
      </c>
      <c r="O11" s="68" t="s">
        <v>105</v>
      </c>
      <c r="P11" s="66">
        <v>34</v>
      </c>
      <c r="Q11" s="80" t="e">
        <f>#REF!</f>
        <v>#REF!</v>
      </c>
      <c r="R11" s="84" t="e">
        <f>#REF!</f>
        <v>#REF!</v>
      </c>
      <c r="S11" s="88" t="e">
        <f>#REF!</f>
        <v>#REF!</v>
      </c>
      <c r="T11" s="66">
        <v>21</v>
      </c>
      <c r="U11" s="68" t="s">
        <v>121</v>
      </c>
      <c r="V11" s="66">
        <v>26</v>
      </c>
      <c r="W11" s="82">
        <f>TBN21.3!AI34</f>
        <v>0</v>
      </c>
      <c r="X11" s="86">
        <f>TBN21.3!AJ34</f>
        <v>0</v>
      </c>
      <c r="Y11" s="90">
        <f>TBN21.3!AK34</f>
        <v>0</v>
      </c>
    </row>
    <row r="12" spans="2:25" s="69" customFormat="1" ht="21" customHeight="1">
      <c r="B12" s="66">
        <v>7</v>
      </c>
      <c r="C12" s="67" t="s">
        <v>107</v>
      </c>
      <c r="D12" s="70">
        <v>24</v>
      </c>
      <c r="E12" s="79" t="e">
        <f>#REF!</f>
        <v>#REF!</v>
      </c>
      <c r="F12" s="83" t="e">
        <f>#REF!</f>
        <v>#REF!</v>
      </c>
      <c r="G12" s="87" t="e">
        <f>#REF!</f>
        <v>#REF!</v>
      </c>
      <c r="H12" s="66">
        <v>22</v>
      </c>
      <c r="I12" s="74" t="s">
        <v>115</v>
      </c>
      <c r="J12" s="49">
        <v>17</v>
      </c>
      <c r="K12" s="79" t="e">
        <f>#REF!</f>
        <v>#REF!</v>
      </c>
      <c r="L12" s="83" t="e">
        <f>#REF!</f>
        <v>#REF!</v>
      </c>
      <c r="M12" s="87" t="e">
        <f>#REF!</f>
        <v>#REF!</v>
      </c>
      <c r="N12" s="66">
        <v>7</v>
      </c>
      <c r="O12" s="68" t="s">
        <v>109</v>
      </c>
      <c r="P12" s="66">
        <v>36</v>
      </c>
      <c r="Q12" s="80">
        <f>BHST20.3!AI55</f>
        <v>0</v>
      </c>
      <c r="R12" s="84">
        <f>BHST20.3!AJ55</f>
        <v>0</v>
      </c>
      <c r="S12" s="88">
        <f>BHST20.3!AK55</f>
        <v>0</v>
      </c>
      <c r="T12" s="66">
        <v>22</v>
      </c>
      <c r="U12" s="68" t="s">
        <v>125</v>
      </c>
      <c r="V12" s="66">
        <v>24</v>
      </c>
      <c r="W12" s="82" t="e">
        <f>#REF!</f>
        <v>#REF!</v>
      </c>
      <c r="X12" s="86" t="e">
        <f>#REF!</f>
        <v>#REF!</v>
      </c>
      <c r="Y12" s="90" t="e">
        <f>#REF!</f>
        <v>#REF!</v>
      </c>
    </row>
    <row r="13" spans="2:25" s="69" customFormat="1" ht="21" customHeight="1">
      <c r="B13" s="66">
        <v>8</v>
      </c>
      <c r="C13" s="67" t="s">
        <v>111</v>
      </c>
      <c r="D13" s="70">
        <v>22</v>
      </c>
      <c r="E13" s="79" t="e">
        <f>#REF!</f>
        <v>#REF!</v>
      </c>
      <c r="F13" s="83" t="e">
        <f>#REF!</f>
        <v>#REF!</v>
      </c>
      <c r="G13" s="87" t="e">
        <f>#REF!</f>
        <v>#REF!</v>
      </c>
      <c r="H13" s="66">
        <v>23</v>
      </c>
      <c r="I13" s="74" t="s">
        <v>119</v>
      </c>
      <c r="J13" s="49">
        <v>27</v>
      </c>
      <c r="K13" s="79" t="e">
        <f>#REF!</f>
        <v>#REF!</v>
      </c>
      <c r="L13" s="83" t="e">
        <f>#REF!</f>
        <v>#REF!</v>
      </c>
      <c r="M13" s="87" t="e">
        <f>#REF!</f>
        <v>#REF!</v>
      </c>
      <c r="N13" s="66">
        <v>8</v>
      </c>
      <c r="O13" s="68" t="s">
        <v>112</v>
      </c>
      <c r="P13" s="66">
        <v>39</v>
      </c>
      <c r="Q13" s="80" t="e">
        <f>#REF!</f>
        <v>#REF!</v>
      </c>
      <c r="R13" s="84" t="e">
        <f>#REF!</f>
        <v>#REF!</v>
      </c>
      <c r="S13" s="88" t="e">
        <f>#REF!</f>
        <v>#REF!</v>
      </c>
      <c r="T13" s="66">
        <v>23</v>
      </c>
      <c r="U13" s="68" t="s">
        <v>129</v>
      </c>
      <c r="V13" s="66">
        <v>20</v>
      </c>
      <c r="W13" s="82">
        <f>TQW21.2!AI43</f>
        <v>0</v>
      </c>
      <c r="X13" s="86">
        <f>TQW21.2!AJ43</f>
        <v>0</v>
      </c>
      <c r="Y13" s="90">
        <f>TQW21.2!AK43</f>
        <v>0</v>
      </c>
    </row>
    <row r="14" spans="2:25" s="69" customFormat="1" ht="21" customHeight="1">
      <c r="B14" s="66">
        <v>9</v>
      </c>
      <c r="C14" s="67" t="s">
        <v>114</v>
      </c>
      <c r="D14" s="70">
        <v>25</v>
      </c>
      <c r="E14" s="79" t="e">
        <f>#REF!</f>
        <v>#REF!</v>
      </c>
      <c r="F14" s="83" t="e">
        <f>#REF!</f>
        <v>#REF!</v>
      </c>
      <c r="G14" s="87" t="e">
        <f>#REF!</f>
        <v>#REF!</v>
      </c>
      <c r="H14" s="66">
        <v>24</v>
      </c>
      <c r="I14" s="74" t="s">
        <v>123</v>
      </c>
      <c r="J14" s="49">
        <v>22</v>
      </c>
      <c r="K14" s="79" t="e">
        <f>#REF!</f>
        <v>#REF!</v>
      </c>
      <c r="L14" s="83" t="e">
        <f>#REF!</f>
        <v>#REF!</v>
      </c>
      <c r="M14" s="87" t="e">
        <f>#REF!</f>
        <v>#REF!</v>
      </c>
      <c r="N14" s="66">
        <v>9</v>
      </c>
      <c r="O14" s="68" t="s">
        <v>116</v>
      </c>
      <c r="P14" s="66">
        <v>24</v>
      </c>
      <c r="Q14" s="80" t="e">
        <f>#REF!</f>
        <v>#REF!</v>
      </c>
      <c r="R14" s="84" t="e">
        <f>#REF!</f>
        <v>#REF!</v>
      </c>
      <c r="S14" s="88" t="e">
        <f>#REF!</f>
        <v>#REF!</v>
      </c>
      <c r="T14" s="66">
        <v>24</v>
      </c>
      <c r="U14" s="68" t="s">
        <v>132</v>
      </c>
      <c r="V14" s="66">
        <v>33</v>
      </c>
      <c r="W14" s="82" t="e">
        <f>#REF!</f>
        <v>#REF!</v>
      </c>
      <c r="X14" s="86" t="e">
        <f>#REF!</f>
        <v>#REF!</v>
      </c>
      <c r="Y14" s="90" t="e">
        <f>#REF!</f>
        <v>#REF!</v>
      </c>
    </row>
    <row r="15" spans="2:25" s="69" customFormat="1" ht="21" customHeight="1">
      <c r="B15" s="66">
        <v>10</v>
      </c>
      <c r="C15" s="67" t="s">
        <v>118</v>
      </c>
      <c r="D15" s="70">
        <v>25</v>
      </c>
      <c r="E15" s="79" t="e">
        <f>#REF!</f>
        <v>#REF!</v>
      </c>
      <c r="F15" s="83" t="e">
        <f>#REF!</f>
        <v>#REF!</v>
      </c>
      <c r="G15" s="87" t="e">
        <f>#REF!</f>
        <v>#REF!</v>
      </c>
      <c r="H15" s="66">
        <v>25</v>
      </c>
      <c r="I15" s="75" t="s">
        <v>127</v>
      </c>
      <c r="J15" s="49">
        <v>10</v>
      </c>
      <c r="K15" s="79" t="e">
        <f>#REF!</f>
        <v>#REF!</v>
      </c>
      <c r="L15" s="83" t="e">
        <f>#REF!</f>
        <v>#REF!</v>
      </c>
      <c r="M15" s="87" t="e">
        <f>#REF!</f>
        <v>#REF!</v>
      </c>
      <c r="N15" s="66">
        <v>10</v>
      </c>
      <c r="O15" s="68" t="s">
        <v>120</v>
      </c>
      <c r="P15" s="66">
        <v>24</v>
      </c>
      <c r="Q15" s="80" t="e">
        <f>#REF!</f>
        <v>#REF!</v>
      </c>
      <c r="R15" s="84" t="e">
        <f>#REF!</f>
        <v>#REF!</v>
      </c>
      <c r="S15" s="88" t="e">
        <f>#REF!</f>
        <v>#REF!</v>
      </c>
      <c r="T15" s="66">
        <v>25</v>
      </c>
      <c r="U15" s="68" t="s">
        <v>135</v>
      </c>
      <c r="V15" s="66">
        <v>33</v>
      </c>
      <c r="W15" s="82" t="e">
        <f>#REF!</f>
        <v>#REF!</v>
      </c>
      <c r="X15" s="86" t="e">
        <f>#REF!</f>
        <v>#REF!</v>
      </c>
      <c r="Y15" s="90" t="e">
        <f>#REF!</f>
        <v>#REF!</v>
      </c>
    </row>
    <row r="16" spans="2:25" s="69" customFormat="1" ht="21" customHeight="1">
      <c r="B16" s="66">
        <v>11</v>
      </c>
      <c r="C16" s="67" t="s">
        <v>122</v>
      </c>
      <c r="D16" s="70">
        <v>18</v>
      </c>
      <c r="E16" s="79" t="e">
        <f>#REF!</f>
        <v>#REF!</v>
      </c>
      <c r="F16" s="83" t="e">
        <f>#REF!</f>
        <v>#REF!</v>
      </c>
      <c r="G16" s="87" t="e">
        <f>#REF!</f>
        <v>#REF!</v>
      </c>
      <c r="H16" s="66">
        <v>26</v>
      </c>
      <c r="I16" s="74" t="s">
        <v>131</v>
      </c>
      <c r="J16" s="49">
        <v>25</v>
      </c>
      <c r="K16" s="79" t="e">
        <f>#REF!</f>
        <v>#REF!</v>
      </c>
      <c r="L16" s="83" t="e">
        <f>#REF!</f>
        <v>#REF!</v>
      </c>
      <c r="M16" s="87" t="e">
        <f>#REF!</f>
        <v>#REF!</v>
      </c>
      <c r="N16" s="66">
        <v>11</v>
      </c>
      <c r="O16" s="68" t="s">
        <v>124</v>
      </c>
      <c r="P16" s="66">
        <v>26</v>
      </c>
      <c r="Q16" s="80">
        <f>BHST21.4!AI40</f>
        <v>0</v>
      </c>
      <c r="R16" s="84">
        <f>BHST21.4!AJ40</f>
        <v>0</v>
      </c>
      <c r="S16" s="88">
        <f>BHST21.4!AK40</f>
        <v>0</v>
      </c>
      <c r="T16" s="66">
        <v>26</v>
      </c>
      <c r="U16" s="68" t="s">
        <v>85</v>
      </c>
      <c r="V16" s="66">
        <v>36</v>
      </c>
      <c r="W16" s="82" t="e">
        <f>#REF!</f>
        <v>#REF!</v>
      </c>
      <c r="X16" s="86" t="e">
        <f>#REF!</f>
        <v>#REF!</v>
      </c>
      <c r="Y16" s="90" t="e">
        <f>#REF!</f>
        <v>#REF!</v>
      </c>
    </row>
    <row r="17" spans="2:25" s="69" customFormat="1" ht="21" customHeight="1">
      <c r="B17" s="66">
        <v>12</v>
      </c>
      <c r="C17" s="67" t="s">
        <v>126</v>
      </c>
      <c r="D17" s="70">
        <v>26</v>
      </c>
      <c r="E17" s="79" t="e">
        <f>#REF!</f>
        <v>#REF!</v>
      </c>
      <c r="F17" s="83" t="e">
        <f>#REF!</f>
        <v>#REF!</v>
      </c>
      <c r="G17" s="87" t="e">
        <f>#REF!</f>
        <v>#REF!</v>
      </c>
      <c r="H17" s="147"/>
      <c r="I17" s="148"/>
      <c r="J17" s="148"/>
      <c r="K17" s="148"/>
      <c r="L17" s="148"/>
      <c r="M17" s="149"/>
      <c r="N17" s="66">
        <v>12</v>
      </c>
      <c r="O17" s="68" t="s">
        <v>128</v>
      </c>
      <c r="P17" s="66">
        <v>39</v>
      </c>
      <c r="Q17" s="80">
        <f>LGT21.2!AI53</f>
        <v>0</v>
      </c>
      <c r="R17" s="84">
        <f>LGT21.2!AJ53</f>
        <v>0</v>
      </c>
      <c r="S17" s="88">
        <f>LGT21.2!AK53</f>
        <v>0</v>
      </c>
      <c r="T17" s="66">
        <v>27</v>
      </c>
      <c r="U17" s="68" t="s">
        <v>89</v>
      </c>
      <c r="V17" s="66">
        <v>25</v>
      </c>
      <c r="W17" s="82" t="e">
        <f>#REF!</f>
        <v>#REF!</v>
      </c>
      <c r="X17" s="86" t="e">
        <f>#REF!</f>
        <v>#REF!</v>
      </c>
      <c r="Y17" s="90" t="e">
        <f>#REF!</f>
        <v>#REF!</v>
      </c>
    </row>
    <row r="18" spans="2:25" s="69" customFormat="1" ht="21" customHeight="1">
      <c r="B18" s="66">
        <v>13</v>
      </c>
      <c r="C18" s="67" t="s">
        <v>130</v>
      </c>
      <c r="D18" s="70">
        <v>19</v>
      </c>
      <c r="E18" s="79" t="e">
        <f>#REF!</f>
        <v>#REF!</v>
      </c>
      <c r="F18" s="83" t="e">
        <f>#REF!</f>
        <v>#REF!</v>
      </c>
      <c r="G18" s="87" t="e">
        <f>#REF!</f>
        <v>#REF!</v>
      </c>
      <c r="H18" s="150"/>
      <c r="I18" s="151"/>
      <c r="J18" s="151"/>
      <c r="K18" s="151"/>
      <c r="L18" s="151"/>
      <c r="M18" s="152"/>
      <c r="N18" s="66">
        <v>13</v>
      </c>
      <c r="O18" s="68" t="s">
        <v>134</v>
      </c>
      <c r="P18" s="66">
        <v>36</v>
      </c>
      <c r="Q18" s="80" t="e">
        <f>#REF!</f>
        <v>#REF!</v>
      </c>
      <c r="R18" s="84" t="e">
        <f>#REF!</f>
        <v>#REF!</v>
      </c>
      <c r="S18" s="88" t="e">
        <f>#REF!</f>
        <v>#REF!</v>
      </c>
      <c r="T18" s="66">
        <v>28</v>
      </c>
      <c r="U18" s="68" t="s">
        <v>93</v>
      </c>
      <c r="V18" s="66">
        <v>29</v>
      </c>
      <c r="W18" s="82">
        <f>TQW21.1!AI55</f>
        <v>0</v>
      </c>
      <c r="X18" s="86">
        <f>TQW21.1!AJ55</f>
        <v>0</v>
      </c>
      <c r="Y18" s="90">
        <f>TQW21.1!AK55</f>
        <v>0</v>
      </c>
    </row>
    <row r="19" spans="2:25" s="69" customFormat="1" ht="21" customHeight="1">
      <c r="B19" s="66">
        <v>14</v>
      </c>
      <c r="C19" s="67" t="s">
        <v>133</v>
      </c>
      <c r="D19" s="70">
        <v>19</v>
      </c>
      <c r="E19" s="79" t="e">
        <f>#REF!</f>
        <v>#REF!</v>
      </c>
      <c r="F19" s="83" t="e">
        <f>#REF!</f>
        <v>#REF!</v>
      </c>
      <c r="G19" s="87" t="e">
        <f>#REF!</f>
        <v>#REF!</v>
      </c>
      <c r="H19" s="150"/>
      <c r="I19" s="151"/>
      <c r="J19" s="151"/>
      <c r="K19" s="151"/>
      <c r="L19" s="151"/>
      <c r="M19" s="152"/>
      <c r="N19" s="66">
        <v>14</v>
      </c>
      <c r="O19" s="68" t="s">
        <v>84</v>
      </c>
      <c r="P19" s="66">
        <v>37</v>
      </c>
      <c r="Q19" s="80" t="e">
        <f>#REF!</f>
        <v>#REF!</v>
      </c>
      <c r="R19" s="84" t="e">
        <f>#REF!</f>
        <v>#REF!</v>
      </c>
      <c r="S19" s="88" t="e">
        <f>#REF!</f>
        <v>#REF!</v>
      </c>
      <c r="T19" s="66">
        <v>29</v>
      </c>
      <c r="U19" s="68" t="s">
        <v>98</v>
      </c>
      <c r="V19" s="66">
        <v>26</v>
      </c>
      <c r="W19" s="82" t="e">
        <f>#REF!</f>
        <v>#REF!</v>
      </c>
      <c r="X19" s="86" t="e">
        <f>#REF!</f>
        <v>#REF!</v>
      </c>
      <c r="Y19" s="90" t="e">
        <f>#REF!</f>
        <v>#REF!</v>
      </c>
    </row>
    <row r="20" spans="2:25" s="69" customFormat="1" ht="21" customHeight="1">
      <c r="B20" s="66">
        <v>15</v>
      </c>
      <c r="C20" s="74" t="s">
        <v>82</v>
      </c>
      <c r="D20" s="49">
        <v>35</v>
      </c>
      <c r="E20" s="79" t="e">
        <f>#REF!</f>
        <v>#REF!</v>
      </c>
      <c r="F20" s="83" t="e">
        <f>#REF!</f>
        <v>#REF!</v>
      </c>
      <c r="G20" s="87" t="e">
        <f>#REF!</f>
        <v>#REF!</v>
      </c>
      <c r="H20" s="153"/>
      <c r="I20" s="154"/>
      <c r="J20" s="154"/>
      <c r="K20" s="154"/>
      <c r="L20" s="154"/>
      <c r="M20" s="155"/>
      <c r="N20" s="66">
        <v>15</v>
      </c>
      <c r="O20" s="68" t="s">
        <v>97</v>
      </c>
      <c r="P20" s="66">
        <v>23</v>
      </c>
      <c r="Q20" s="81" t="e">
        <f>#REF!</f>
        <v>#REF!</v>
      </c>
      <c r="R20" s="85" t="e">
        <f>#REF!</f>
        <v>#REF!</v>
      </c>
      <c r="S20" s="89" t="e">
        <f>#REF!</f>
        <v>#REF!</v>
      </c>
      <c r="T20" s="157"/>
      <c r="U20" s="158"/>
      <c r="V20" s="158"/>
      <c r="W20" s="158"/>
      <c r="X20" s="158"/>
      <c r="Y20" s="159"/>
    </row>
    <row r="21" spans="2:25" s="71" customFormat="1" ht="19.5">
      <c r="B21" s="156" t="s">
        <v>139</v>
      </c>
      <c r="C21" s="156"/>
      <c r="D21" s="156"/>
      <c r="E21" s="156"/>
      <c r="F21" s="156"/>
      <c r="G21" s="156"/>
      <c r="H21" s="156" t="s">
        <v>140</v>
      </c>
      <c r="I21" s="156"/>
      <c r="J21" s="156"/>
      <c r="K21" s="156"/>
      <c r="L21" s="156"/>
      <c r="M21" s="156"/>
      <c r="N21" s="156" t="s">
        <v>141</v>
      </c>
      <c r="O21" s="156"/>
      <c r="P21" s="156"/>
      <c r="Q21" s="156"/>
      <c r="R21" s="156"/>
      <c r="S21" s="156"/>
      <c r="T21" s="156" t="s">
        <v>142</v>
      </c>
      <c r="U21" s="156"/>
      <c r="V21" s="156"/>
      <c r="W21" s="156"/>
      <c r="X21" s="156"/>
      <c r="Y21" s="156"/>
    </row>
    <row r="22" spans="2:25" s="91" customFormat="1" ht="23.25">
      <c r="B22" s="124" t="e">
        <f>"Tổng HS vắng không phép "&amp;SUM(E6:E11)+SUM(Q6:Q11)</f>
        <v>#REF!</v>
      </c>
      <c r="C22" s="125"/>
      <c r="D22" s="125"/>
      <c r="E22" s="125"/>
      <c r="F22" s="125"/>
      <c r="G22" s="126"/>
      <c r="H22" s="124" t="e">
        <f>"Tổng HS vắng không phép " &amp;SUM(E12:E19)+SUM(Q12:Q17)</f>
        <v>#REF!</v>
      </c>
      <c r="I22" s="125"/>
      <c r="J22" s="125"/>
      <c r="K22" s="125"/>
      <c r="L22" s="125"/>
      <c r="M22" s="126"/>
      <c r="N22" s="124" t="e">
        <f>"Tổng HS vắng không phép "&amp; SUM(K9:K16)+SUM(Q18:Q20)+SUM(W6:W10)</f>
        <v>#REF!</v>
      </c>
      <c r="O22" s="125"/>
      <c r="P22" s="125"/>
      <c r="Q22" s="125"/>
      <c r="R22" s="125"/>
      <c r="S22" s="126"/>
      <c r="T22" s="160" t="e">
        <f>"Tổng HS vắng không phép "&amp;SUM(K6:K8)+SUM(W11:W19)+E20</f>
        <v>#REF!</v>
      </c>
      <c r="U22" s="160"/>
      <c r="V22" s="160"/>
      <c r="W22" s="160"/>
      <c r="X22" s="160"/>
      <c r="Y22" s="160"/>
    </row>
    <row r="23" spans="2:25" ht="19.5">
      <c r="B23" s="127" t="e">
        <f>"Tổng HS vắng có phép "&amp;SUM(F6:F11)+SUM(R6:R11)</f>
        <v>#REF!</v>
      </c>
      <c r="C23" s="128"/>
      <c r="D23" s="128"/>
      <c r="E23" s="128"/>
      <c r="F23" s="128"/>
      <c r="G23" s="129"/>
      <c r="H23" s="127" t="e">
        <f>"Tổng HS vắng có phép " &amp;SUM(F13:F19)+SUM(R12:R17)</f>
        <v>#REF!</v>
      </c>
      <c r="I23" s="128"/>
      <c r="J23" s="128"/>
      <c r="K23" s="128"/>
      <c r="L23" s="128"/>
      <c r="M23" s="129"/>
      <c r="N23" s="127" t="e">
        <f>"Tổng HS vắng có phép "&amp; SUM(L9:L16)+SUM(R18:R20)+SUM(X6:X10)</f>
        <v>#REF!</v>
      </c>
      <c r="O23" s="128"/>
      <c r="P23" s="128"/>
      <c r="Q23" s="128"/>
      <c r="R23" s="128"/>
      <c r="S23" s="129"/>
      <c r="T23" s="161" t="e">
        <f>"Tổng HS vắng có phép "&amp;SUM(L6:L8)+SUM(X11:X19)+F20</f>
        <v>#REF!</v>
      </c>
      <c r="U23" s="161"/>
      <c r="V23" s="161"/>
      <c r="W23" s="161"/>
      <c r="X23" s="161"/>
      <c r="Y23" s="161"/>
    </row>
    <row r="24" spans="2:25" ht="19.5">
      <c r="B24" s="163" t="e">
        <f>"Tổng HS đi học trễ "&amp;SUM(G6:G11)+SUM(S6:S11)</f>
        <v>#REF!</v>
      </c>
      <c r="C24" s="164"/>
      <c r="D24" s="164"/>
      <c r="E24" s="164"/>
      <c r="F24" s="164"/>
      <c r="G24" s="165"/>
      <c r="H24" s="163" t="e">
        <f>"Tổng HS đi học trễ " &amp;SUM(G12:G19)+SUM(S12:S17)</f>
        <v>#REF!</v>
      </c>
      <c r="I24" s="164"/>
      <c r="J24" s="164"/>
      <c r="K24" s="164"/>
      <c r="L24" s="164"/>
      <c r="M24" s="165"/>
      <c r="N24" s="163" t="e">
        <f>"Tổng HS đi học trễ "&amp; SUM(L9:L16)+SUM(S18:S20)+SUM(Y6:Y10)</f>
        <v>#REF!</v>
      </c>
      <c r="O24" s="164"/>
      <c r="P24" s="164"/>
      <c r="Q24" s="164"/>
      <c r="R24" s="164"/>
      <c r="S24" s="165"/>
      <c r="T24" s="162" t="e">
        <f>"Tổng HS đi học trễ "&amp;SUM(M6:M8)+SUM(X11:Y19)+G20</f>
        <v>#REF!</v>
      </c>
      <c r="U24" s="162"/>
      <c r="V24" s="162"/>
      <c r="W24" s="162"/>
      <c r="X24" s="162"/>
      <c r="Y24" s="162"/>
    </row>
    <row r="25" spans="2:25" ht="25.5" customHeight="1">
      <c r="B25" s="144" t="e">
        <f>"Tổng số buổi học sinh vắng học không phép trong tháng 01: " &amp;SUM(E6:E20)+SUM(K6:K16)+SUM(Q6:Q20)+SUM(W6:W19)</f>
        <v>#REF!</v>
      </c>
      <c r="C25" s="145"/>
      <c r="D25" s="145"/>
      <c r="E25" s="145"/>
      <c r="F25" s="145"/>
      <c r="G25" s="145"/>
      <c r="H25" s="145"/>
      <c r="I25" s="145"/>
      <c r="J25" s="145"/>
      <c r="K25" s="145"/>
      <c r="L25" s="145"/>
      <c r="M25" s="145"/>
      <c r="N25" s="145"/>
      <c r="O25" s="145"/>
      <c r="P25" s="145"/>
      <c r="Q25" s="145"/>
      <c r="R25" s="145"/>
      <c r="S25" s="145"/>
      <c r="T25" s="145"/>
      <c r="U25" s="145"/>
      <c r="V25" s="145"/>
      <c r="W25" s="145"/>
      <c r="X25" s="145"/>
      <c r="Y25" s="146"/>
    </row>
    <row r="26" spans="2:25" ht="20.25">
      <c r="B26" s="139" t="e">
        <f>"Tổng số buổi học sinh vắng học có phép trong tháng 01: " &amp;SUM(F6:F20)+SUM(L6:L16)+SUM(R6:R20)+SUM(X6:X19)</f>
        <v>#REF!</v>
      </c>
      <c r="C26" s="140"/>
      <c r="D26" s="140"/>
      <c r="E26" s="140"/>
      <c r="F26" s="140"/>
      <c r="G26" s="140"/>
      <c r="H26" s="140"/>
      <c r="I26" s="140"/>
      <c r="J26" s="140"/>
      <c r="K26" s="140"/>
      <c r="L26" s="140"/>
      <c r="M26" s="140"/>
      <c r="N26" s="140"/>
      <c r="O26" s="140"/>
      <c r="P26" s="140"/>
      <c r="Q26" s="140"/>
      <c r="R26" s="140"/>
      <c r="S26" s="140"/>
      <c r="T26" s="99"/>
      <c r="U26" s="99"/>
      <c r="V26" s="99"/>
      <c r="W26" s="99"/>
      <c r="X26" s="99"/>
      <c r="Y26" s="100"/>
    </row>
    <row r="27" spans="2:25" ht="20.25">
      <c r="B27" s="136" t="e">
        <f>"Tổng số buổi học sinh đi học trễ trong tháng 01: " &amp;SUM(G6:G20)+SUM(M6:M16)+SUM(S6:S20)+SUM(Y6:Y19)</f>
        <v>#REF!</v>
      </c>
      <c r="C27" s="137"/>
      <c r="D27" s="137"/>
      <c r="E27" s="137"/>
      <c r="F27" s="137"/>
      <c r="G27" s="137"/>
      <c r="H27" s="137"/>
      <c r="I27" s="137"/>
      <c r="J27" s="137"/>
      <c r="K27" s="137"/>
      <c r="L27" s="137"/>
      <c r="M27" s="137"/>
      <c r="N27" s="137"/>
      <c r="O27" s="137"/>
      <c r="P27" s="137"/>
      <c r="Q27" s="137"/>
      <c r="R27" s="137"/>
      <c r="S27" s="137"/>
      <c r="T27" s="137"/>
      <c r="U27" s="137"/>
      <c r="V27" s="137"/>
      <c r="W27" s="137"/>
      <c r="X27" s="137"/>
      <c r="Y27" s="138"/>
    </row>
    <row r="28" spans="2:25">
      <c r="O28" s="63"/>
    </row>
    <row r="30" spans="2:25">
      <c r="C30" s="63"/>
      <c r="D30" s="63"/>
      <c r="E30" s="63"/>
      <c r="F30" s="63"/>
      <c r="G30" s="63"/>
      <c r="H30" s="63"/>
      <c r="O30" s="63"/>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0" t="s">
        <v>74</v>
      </c>
      <c r="C1" s="130"/>
      <c r="D1" s="130"/>
      <c r="E1" s="130"/>
      <c r="F1" s="130"/>
      <c r="G1" s="130"/>
      <c r="H1" s="130"/>
      <c r="I1" s="130"/>
      <c r="J1" s="130"/>
      <c r="K1" s="101"/>
      <c r="L1" s="101"/>
      <c r="M1" s="101"/>
      <c r="N1" s="131" t="s">
        <v>75</v>
      </c>
      <c r="O1" s="131"/>
      <c r="P1" s="131"/>
      <c r="Q1" s="131"/>
      <c r="R1" s="131"/>
      <c r="S1" s="131"/>
      <c r="T1" s="131"/>
      <c r="U1" s="131"/>
      <c r="V1" s="131"/>
      <c r="W1" s="131"/>
      <c r="X1" s="131"/>
      <c r="Y1" s="131"/>
    </row>
    <row r="2" spans="2:25" ht="24" customHeight="1">
      <c r="B2" s="132" t="s">
        <v>145</v>
      </c>
      <c r="C2" s="132"/>
      <c r="D2" s="132"/>
      <c r="E2" s="132"/>
      <c r="F2" s="132"/>
      <c r="G2" s="132"/>
      <c r="H2" s="132"/>
      <c r="I2" s="132"/>
      <c r="J2" s="132"/>
      <c r="K2" s="132"/>
      <c r="L2" s="132"/>
      <c r="M2" s="132"/>
      <c r="N2" s="132"/>
      <c r="O2" s="132"/>
      <c r="P2" s="132"/>
      <c r="Q2" s="132"/>
      <c r="R2" s="132"/>
      <c r="S2" s="132"/>
      <c r="T2" s="132"/>
      <c r="U2" s="132"/>
      <c r="V2" s="132"/>
      <c r="W2" s="132"/>
      <c r="X2" s="132"/>
      <c r="Y2" s="132"/>
    </row>
    <row r="3" spans="2:25" ht="33" customHeight="1">
      <c r="B3" s="133" t="s">
        <v>146</v>
      </c>
      <c r="C3" s="133"/>
      <c r="D3" s="133"/>
      <c r="E3" s="133"/>
      <c r="F3" s="133"/>
      <c r="G3" s="133"/>
      <c r="H3" s="133"/>
      <c r="I3" s="133"/>
      <c r="J3" s="133"/>
      <c r="K3" s="133"/>
      <c r="L3" s="133"/>
      <c r="M3" s="133"/>
      <c r="N3" s="133"/>
      <c r="O3" s="133"/>
      <c r="P3" s="133"/>
      <c r="Q3" s="133"/>
      <c r="R3" s="133"/>
      <c r="S3" s="133"/>
      <c r="T3" s="133"/>
      <c r="U3" s="133"/>
      <c r="V3" s="133"/>
      <c r="W3" s="133"/>
      <c r="X3" s="133"/>
      <c r="Y3" s="133"/>
    </row>
    <row r="4" spans="2:25" s="64" customFormat="1" ht="21" customHeight="1">
      <c r="B4" s="141" t="s">
        <v>148</v>
      </c>
      <c r="C4" s="142"/>
      <c r="D4" s="142"/>
      <c r="E4" s="142"/>
      <c r="F4" s="142"/>
      <c r="G4" s="142"/>
      <c r="H4" s="142"/>
      <c r="I4" s="142"/>
      <c r="J4" s="142"/>
      <c r="K4" s="142"/>
      <c r="L4" s="142"/>
      <c r="M4" s="142"/>
      <c r="N4" s="142"/>
      <c r="O4" s="142"/>
      <c r="P4" s="142"/>
      <c r="Q4" s="142"/>
      <c r="R4" s="142"/>
      <c r="S4" s="142"/>
      <c r="T4" s="142"/>
      <c r="U4" s="142"/>
      <c r="V4" s="142"/>
      <c r="W4" s="142"/>
      <c r="X4" s="142"/>
      <c r="Y4" s="143"/>
    </row>
    <row r="5" spans="2:25" s="65" customFormat="1" ht="33" customHeight="1">
      <c r="B5" s="77" t="s">
        <v>78</v>
      </c>
      <c r="C5" s="56" t="s">
        <v>79</v>
      </c>
      <c r="D5" s="77" t="s">
        <v>80</v>
      </c>
      <c r="E5" s="78" t="s">
        <v>137</v>
      </c>
      <c r="F5" s="78" t="s">
        <v>138</v>
      </c>
      <c r="G5" s="78" t="s">
        <v>136</v>
      </c>
      <c r="H5" s="77" t="s">
        <v>78</v>
      </c>
      <c r="I5" s="56" t="s">
        <v>79</v>
      </c>
      <c r="J5" s="77" t="s">
        <v>80</v>
      </c>
      <c r="K5" s="78" t="s">
        <v>137</v>
      </c>
      <c r="L5" s="78" t="s">
        <v>138</v>
      </c>
      <c r="M5" s="104" t="s">
        <v>136</v>
      </c>
      <c r="N5" s="77" t="s">
        <v>78</v>
      </c>
      <c r="O5" s="56" t="s">
        <v>79</v>
      </c>
      <c r="P5" s="77" t="s">
        <v>80</v>
      </c>
      <c r="Q5" s="78" t="s">
        <v>137</v>
      </c>
      <c r="R5" s="78" t="s">
        <v>138</v>
      </c>
      <c r="S5" s="78" t="s">
        <v>136</v>
      </c>
      <c r="T5" s="77" t="s">
        <v>78</v>
      </c>
      <c r="U5" s="56" t="s">
        <v>79</v>
      </c>
      <c r="V5" s="77" t="s">
        <v>80</v>
      </c>
      <c r="W5" s="78" t="s">
        <v>137</v>
      </c>
      <c r="X5" s="78" t="s">
        <v>138</v>
      </c>
      <c r="Y5" s="78" t="s">
        <v>136</v>
      </c>
    </row>
    <row r="6" spans="2:25" s="69" customFormat="1" ht="21" customHeight="1">
      <c r="B6" s="66">
        <v>1</v>
      </c>
      <c r="C6" s="67" t="s">
        <v>81</v>
      </c>
      <c r="D6" s="70">
        <v>26</v>
      </c>
      <c r="E6" s="79" t="e">
        <f>#REF!</f>
        <v>#REF!</v>
      </c>
      <c r="F6" s="83" t="e">
        <f>#REF!</f>
        <v>#REF!</v>
      </c>
      <c r="G6" s="87" t="e">
        <f>#REF!</f>
        <v>#REF!</v>
      </c>
      <c r="H6" s="76">
        <v>1</v>
      </c>
      <c r="I6" s="74" t="s">
        <v>82</v>
      </c>
      <c r="J6" s="49">
        <v>35</v>
      </c>
      <c r="K6" s="79" t="e">
        <f>#REF!</f>
        <v>#REF!</v>
      </c>
      <c r="L6" s="83" t="e">
        <f>#REF!</f>
        <v>#REF!</v>
      </c>
      <c r="M6" s="87" t="e">
        <f>#REF!</f>
        <v>#REF!</v>
      </c>
      <c r="N6" s="76">
        <v>1</v>
      </c>
      <c r="O6" s="105" t="s">
        <v>107</v>
      </c>
      <c r="P6" s="49">
        <v>24</v>
      </c>
      <c r="Q6" s="79" t="e">
        <f>#REF!</f>
        <v>#REF!</v>
      </c>
      <c r="R6" s="83" t="e">
        <f>#REF!</f>
        <v>#REF!</v>
      </c>
      <c r="S6" s="87" t="e">
        <f>#REF!</f>
        <v>#REF!</v>
      </c>
      <c r="T6" s="76">
        <v>1</v>
      </c>
      <c r="U6" s="74" t="s">
        <v>100</v>
      </c>
      <c r="V6" s="49">
        <v>27</v>
      </c>
      <c r="W6" s="79" t="e">
        <f>#REF!</f>
        <v>#REF!</v>
      </c>
      <c r="X6" s="83" t="e">
        <f>#REF!</f>
        <v>#REF!</v>
      </c>
      <c r="Y6" s="87" t="e">
        <f>#REF!</f>
        <v>#REF!</v>
      </c>
    </row>
    <row r="7" spans="2:25" s="69" customFormat="1" ht="21" customHeight="1">
      <c r="B7" s="66">
        <v>2</v>
      </c>
      <c r="C7" s="67" t="s">
        <v>86</v>
      </c>
      <c r="D7" s="70">
        <v>28</v>
      </c>
      <c r="E7" s="79" t="e">
        <f>#REF!</f>
        <v>#REF!</v>
      </c>
      <c r="F7" s="83" t="e">
        <f>#REF!</f>
        <v>#REF!</v>
      </c>
      <c r="G7" s="87" t="e">
        <f>#REF!</f>
        <v>#REF!</v>
      </c>
      <c r="H7" s="76">
        <v>2</v>
      </c>
      <c r="I7" s="74" t="s">
        <v>87</v>
      </c>
      <c r="J7" s="49">
        <v>34</v>
      </c>
      <c r="K7" s="79" t="e">
        <f>#REF!</f>
        <v>#REF!</v>
      </c>
      <c r="L7" s="83" t="e">
        <f>#REF!</f>
        <v>#REF!</v>
      </c>
      <c r="M7" s="87" t="e">
        <f>#REF!</f>
        <v>#REF!</v>
      </c>
      <c r="N7" s="76">
        <v>2</v>
      </c>
      <c r="O7" s="105" t="s">
        <v>111</v>
      </c>
      <c r="P7" s="49">
        <v>22</v>
      </c>
      <c r="Q7" s="79" t="e">
        <f>#REF!</f>
        <v>#REF!</v>
      </c>
      <c r="R7" s="83" t="e">
        <f>#REF!</f>
        <v>#REF!</v>
      </c>
      <c r="S7" s="87" t="e">
        <f>#REF!</f>
        <v>#REF!</v>
      </c>
      <c r="T7" s="76">
        <v>2</v>
      </c>
      <c r="U7" s="74" t="s">
        <v>104</v>
      </c>
      <c r="V7" s="76">
        <v>25</v>
      </c>
      <c r="W7" s="79" t="e">
        <f>#REF!</f>
        <v>#REF!</v>
      </c>
      <c r="X7" s="83" t="e">
        <f>#REF!</f>
        <v>#REF!</v>
      </c>
      <c r="Y7" s="87" t="e">
        <f>#REF!</f>
        <v>#REF!</v>
      </c>
    </row>
    <row r="8" spans="2:25" s="69" customFormat="1" ht="21" customHeight="1">
      <c r="B8" s="66">
        <v>3</v>
      </c>
      <c r="C8" s="67" t="s">
        <v>90</v>
      </c>
      <c r="D8" s="70">
        <v>29</v>
      </c>
      <c r="E8" s="79" t="e">
        <f>#REF!</f>
        <v>#REF!</v>
      </c>
      <c r="F8" s="83" t="e">
        <f>#REF!</f>
        <v>#REF!</v>
      </c>
      <c r="G8" s="87" t="e">
        <f>#REF!</f>
        <v>#REF!</v>
      </c>
      <c r="H8" s="76">
        <v>3</v>
      </c>
      <c r="I8" s="74" t="s">
        <v>91</v>
      </c>
      <c r="J8" s="49">
        <v>28</v>
      </c>
      <c r="K8" s="79" t="e">
        <f>#REF!</f>
        <v>#REF!</v>
      </c>
      <c r="L8" s="83" t="e">
        <f>#REF!</f>
        <v>#REF!</v>
      </c>
      <c r="M8" s="87" t="e">
        <f>#REF!</f>
        <v>#REF!</v>
      </c>
      <c r="N8" s="76">
        <v>3</v>
      </c>
      <c r="O8" s="105" t="s">
        <v>114</v>
      </c>
      <c r="P8" s="49">
        <v>25</v>
      </c>
      <c r="Q8" s="79" t="e">
        <f>#REF!</f>
        <v>#REF!</v>
      </c>
      <c r="R8" s="83" t="e">
        <f>#REF!</f>
        <v>#REF!</v>
      </c>
      <c r="S8" s="87" t="e">
        <f>#REF!</f>
        <v>#REF!</v>
      </c>
      <c r="T8" s="76">
        <v>3</v>
      </c>
      <c r="U8" s="74" t="s">
        <v>108</v>
      </c>
      <c r="V8" s="49">
        <v>27</v>
      </c>
      <c r="W8" s="80" t="e">
        <f>#REF!</f>
        <v>#REF!</v>
      </c>
      <c r="X8" s="84" t="e">
        <f>#REF!</f>
        <v>#REF!</v>
      </c>
      <c r="Y8" s="88" t="e">
        <f>#REF!</f>
        <v>#REF!</v>
      </c>
    </row>
    <row r="9" spans="2:25" s="69" customFormat="1" ht="21" customHeight="1">
      <c r="B9" s="66">
        <v>4</v>
      </c>
      <c r="C9" s="67" t="s">
        <v>94</v>
      </c>
      <c r="D9" s="70">
        <v>28</v>
      </c>
      <c r="E9" s="79" t="e">
        <f>#REF!</f>
        <v>#REF!</v>
      </c>
      <c r="F9" s="83" t="e">
        <f>#REF!</f>
        <v>#REF!</v>
      </c>
      <c r="G9" s="87" t="e">
        <f>#REF!</f>
        <v>#REF!</v>
      </c>
      <c r="H9" s="76">
        <v>4</v>
      </c>
      <c r="I9" s="74" t="s">
        <v>95</v>
      </c>
      <c r="J9" s="49">
        <v>21</v>
      </c>
      <c r="K9" s="79" t="e">
        <f>#REF!</f>
        <v>#REF!</v>
      </c>
      <c r="L9" s="83" t="e">
        <f>#REF!</f>
        <v>#REF!</v>
      </c>
      <c r="M9" s="87" t="e">
        <f>#REF!</f>
        <v>#REF!</v>
      </c>
      <c r="N9" s="76">
        <v>4</v>
      </c>
      <c r="O9" s="105" t="s">
        <v>118</v>
      </c>
      <c r="P9" s="49">
        <v>25</v>
      </c>
      <c r="Q9" s="79" t="e">
        <f>#REF!</f>
        <v>#REF!</v>
      </c>
      <c r="R9" s="83" t="e">
        <f>#REF!</f>
        <v>#REF!</v>
      </c>
      <c r="S9" s="87" t="e">
        <f>#REF!</f>
        <v>#REF!</v>
      </c>
      <c r="T9" s="76">
        <v>4</v>
      </c>
      <c r="U9" s="74" t="s">
        <v>115</v>
      </c>
      <c r="V9" s="49">
        <v>17</v>
      </c>
      <c r="W9" s="79" t="e">
        <f>#REF!</f>
        <v>#REF!</v>
      </c>
      <c r="X9" s="83" t="e">
        <f>#REF!</f>
        <v>#REF!</v>
      </c>
      <c r="Y9" s="87" t="e">
        <f>#REF!</f>
        <v>#REF!</v>
      </c>
    </row>
    <row r="10" spans="2:25" s="69" customFormat="1" ht="21" customHeight="1">
      <c r="B10" s="66">
        <v>5</v>
      </c>
      <c r="C10" s="67" t="s">
        <v>99</v>
      </c>
      <c r="D10" s="70">
        <v>25</v>
      </c>
      <c r="E10" s="79" t="e">
        <f>#REF!</f>
        <v>#REF!</v>
      </c>
      <c r="F10" s="83" t="e">
        <f>#REF!</f>
        <v>#REF!</v>
      </c>
      <c r="G10" s="87" t="e">
        <f>#REF!</f>
        <v>#REF!</v>
      </c>
      <c r="H10" s="76">
        <v>5</v>
      </c>
      <c r="I10" s="102" t="s">
        <v>121</v>
      </c>
      <c r="J10" s="76">
        <v>26</v>
      </c>
      <c r="K10" s="82">
        <f>TBN21.3!AI34</f>
        <v>0</v>
      </c>
      <c r="L10" s="86">
        <f>TBN21.3!AJ34</f>
        <v>0</v>
      </c>
      <c r="M10" s="90">
        <f>TBN21.3!AK34</f>
        <v>0</v>
      </c>
      <c r="N10" s="76">
        <v>5</v>
      </c>
      <c r="O10" s="105" t="s">
        <v>122</v>
      </c>
      <c r="P10" s="49">
        <v>18</v>
      </c>
      <c r="Q10" s="79" t="e">
        <f>#REF!</f>
        <v>#REF!</v>
      </c>
      <c r="R10" s="83" t="e">
        <f>#REF!</f>
        <v>#REF!</v>
      </c>
      <c r="S10" s="87" t="e">
        <f>#REF!</f>
        <v>#REF!</v>
      </c>
      <c r="T10" s="76">
        <v>5</v>
      </c>
      <c r="U10" s="74" t="s">
        <v>119</v>
      </c>
      <c r="V10" s="49">
        <v>27</v>
      </c>
      <c r="W10" s="79" t="e">
        <f>#REF!</f>
        <v>#REF!</v>
      </c>
      <c r="X10" s="83" t="e">
        <f>#REF!</f>
        <v>#REF!</v>
      </c>
      <c r="Y10" s="87" t="e">
        <f>#REF!</f>
        <v>#REF!</v>
      </c>
    </row>
    <row r="11" spans="2:25" s="69" customFormat="1" ht="21" customHeight="1">
      <c r="B11" s="66">
        <v>6</v>
      </c>
      <c r="C11" s="67" t="s">
        <v>103</v>
      </c>
      <c r="D11" s="70">
        <v>23</v>
      </c>
      <c r="E11" s="79" t="e">
        <f>#REF!</f>
        <v>#REF!</v>
      </c>
      <c r="F11" s="83" t="e">
        <f>#REF!</f>
        <v>#REF!</v>
      </c>
      <c r="G11" s="87" t="e">
        <f>#REF!</f>
        <v>#REF!</v>
      </c>
      <c r="H11" s="76">
        <v>6</v>
      </c>
      <c r="I11" s="102" t="s">
        <v>125</v>
      </c>
      <c r="J11" s="76">
        <v>24</v>
      </c>
      <c r="K11" s="82" t="e">
        <f>#REF!</f>
        <v>#REF!</v>
      </c>
      <c r="L11" s="86" t="e">
        <f>#REF!</f>
        <v>#REF!</v>
      </c>
      <c r="M11" s="90" t="e">
        <f>#REF!</f>
        <v>#REF!</v>
      </c>
      <c r="N11" s="76">
        <v>6</v>
      </c>
      <c r="O11" s="105" t="s">
        <v>126</v>
      </c>
      <c r="P11" s="49">
        <v>26</v>
      </c>
      <c r="Q11" s="79" t="e">
        <f>#REF!</f>
        <v>#REF!</v>
      </c>
      <c r="R11" s="83" t="e">
        <f>#REF!</f>
        <v>#REF!</v>
      </c>
      <c r="S11" s="87" t="e">
        <f>#REF!</f>
        <v>#REF!</v>
      </c>
      <c r="T11" s="76">
        <v>6</v>
      </c>
      <c r="U11" s="74" t="s">
        <v>123</v>
      </c>
      <c r="V11" s="49">
        <v>22</v>
      </c>
      <c r="W11" s="79" t="e">
        <f>#REF!</f>
        <v>#REF!</v>
      </c>
      <c r="X11" s="83" t="e">
        <f>#REF!</f>
        <v>#REF!</v>
      </c>
      <c r="Y11" s="87" t="e">
        <f>#REF!</f>
        <v>#REF!</v>
      </c>
    </row>
    <row r="12" spans="2:25" s="69" customFormat="1" ht="21" customHeight="1">
      <c r="B12" s="66">
        <v>7</v>
      </c>
      <c r="C12" s="68" t="s">
        <v>83</v>
      </c>
      <c r="D12" s="66">
        <v>21</v>
      </c>
      <c r="E12" s="80" t="e">
        <f>#REF!</f>
        <v>#REF!</v>
      </c>
      <c r="F12" s="84" t="e">
        <f>#REF!</f>
        <v>#REF!</v>
      </c>
      <c r="G12" s="103" t="e">
        <f>#REF!</f>
        <v>#REF!</v>
      </c>
      <c r="H12" s="76">
        <v>7</v>
      </c>
      <c r="I12" s="102" t="s">
        <v>129</v>
      </c>
      <c r="J12" s="76">
        <v>20</v>
      </c>
      <c r="K12" s="82">
        <f>TQW21.2!AI43</f>
        <v>0</v>
      </c>
      <c r="L12" s="86">
        <f>TQW21.2!AJ43</f>
        <v>0</v>
      </c>
      <c r="M12" s="90">
        <f>TQW21.2!AK43</f>
        <v>0</v>
      </c>
      <c r="N12" s="76">
        <v>7</v>
      </c>
      <c r="O12" s="105" t="s">
        <v>130</v>
      </c>
      <c r="P12" s="49">
        <v>19</v>
      </c>
      <c r="Q12" s="79" t="e">
        <f>#REF!</f>
        <v>#REF!</v>
      </c>
      <c r="R12" s="83" t="e">
        <f>#REF!</f>
        <v>#REF!</v>
      </c>
      <c r="S12" s="87" t="e">
        <f>#REF!</f>
        <v>#REF!</v>
      </c>
      <c r="T12" s="76">
        <v>7</v>
      </c>
      <c r="U12" s="75" t="s">
        <v>127</v>
      </c>
      <c r="V12" s="49">
        <v>10</v>
      </c>
      <c r="W12" s="79" t="e">
        <f>#REF!</f>
        <v>#REF!</v>
      </c>
      <c r="X12" s="83" t="e">
        <f>#REF!</f>
        <v>#REF!</v>
      </c>
      <c r="Y12" s="87" t="e">
        <f>#REF!</f>
        <v>#REF!</v>
      </c>
    </row>
    <row r="13" spans="2:25" s="69" customFormat="1" ht="21" customHeight="1">
      <c r="B13" s="66">
        <v>8</v>
      </c>
      <c r="C13" s="68" t="s">
        <v>88</v>
      </c>
      <c r="D13" s="66">
        <v>24</v>
      </c>
      <c r="E13" s="80" t="e">
        <f>#REF!</f>
        <v>#REF!</v>
      </c>
      <c r="F13" s="84" t="e">
        <f>#REF!</f>
        <v>#REF!</v>
      </c>
      <c r="G13" s="103" t="e">
        <f>#REF!</f>
        <v>#REF!</v>
      </c>
      <c r="H13" s="76">
        <v>8</v>
      </c>
      <c r="I13" s="102" t="s">
        <v>132</v>
      </c>
      <c r="J13" s="76">
        <v>33</v>
      </c>
      <c r="K13" s="82" t="e">
        <f>#REF!</f>
        <v>#REF!</v>
      </c>
      <c r="L13" s="86" t="e">
        <f>#REF!</f>
        <v>#REF!</v>
      </c>
      <c r="M13" s="90" t="e">
        <f>#REF!</f>
        <v>#REF!</v>
      </c>
      <c r="N13" s="76">
        <v>8</v>
      </c>
      <c r="O13" s="105" t="s">
        <v>133</v>
      </c>
      <c r="P13" s="49">
        <v>19</v>
      </c>
      <c r="Q13" s="79" t="e">
        <f>#REF!</f>
        <v>#REF!</v>
      </c>
      <c r="R13" s="83" t="e">
        <f>#REF!</f>
        <v>#REF!</v>
      </c>
      <c r="S13" s="87" t="e">
        <f>#REF!</f>
        <v>#REF!</v>
      </c>
      <c r="T13" s="76">
        <v>8</v>
      </c>
      <c r="U13" s="74" t="s">
        <v>131</v>
      </c>
      <c r="V13" s="49">
        <v>25</v>
      </c>
      <c r="W13" s="79" t="e">
        <f>#REF!</f>
        <v>#REF!</v>
      </c>
      <c r="X13" s="83" t="e">
        <f>#REF!</f>
        <v>#REF!</v>
      </c>
      <c r="Y13" s="87" t="e">
        <f>#REF!</f>
        <v>#REF!</v>
      </c>
    </row>
    <row r="14" spans="2:25" s="69" customFormat="1" ht="21" customHeight="1">
      <c r="B14" s="66">
        <v>9</v>
      </c>
      <c r="C14" s="68" t="s">
        <v>92</v>
      </c>
      <c r="D14" s="66">
        <v>35</v>
      </c>
      <c r="E14" s="80" t="e">
        <f>#REF!</f>
        <v>#REF!</v>
      </c>
      <c r="F14" s="84" t="e">
        <f>#REF!</f>
        <v>#REF!</v>
      </c>
      <c r="G14" s="103" t="e">
        <f>#REF!</f>
        <v>#REF!</v>
      </c>
      <c r="H14" s="76">
        <v>9</v>
      </c>
      <c r="I14" s="102" t="s">
        <v>135</v>
      </c>
      <c r="J14" s="76">
        <v>33</v>
      </c>
      <c r="K14" s="82" t="e">
        <f>#REF!</f>
        <v>#REF!</v>
      </c>
      <c r="L14" s="86" t="e">
        <f>#REF!</f>
        <v>#REF!</v>
      </c>
      <c r="M14" s="90" t="e">
        <f>#REF!</f>
        <v>#REF!</v>
      </c>
      <c r="N14" s="76">
        <v>9</v>
      </c>
      <c r="O14" s="102" t="s">
        <v>109</v>
      </c>
      <c r="P14" s="76">
        <v>36</v>
      </c>
      <c r="Q14" s="80">
        <f>BHST20.3!AI55</f>
        <v>0</v>
      </c>
      <c r="R14" s="84">
        <f>BHST20.3!AJ55</f>
        <v>0</v>
      </c>
      <c r="S14" s="88">
        <f>BHST20.3!AK55</f>
        <v>0</v>
      </c>
      <c r="T14" s="76">
        <v>9</v>
      </c>
      <c r="U14" s="102" t="s">
        <v>134</v>
      </c>
      <c r="V14" s="76">
        <v>36</v>
      </c>
      <c r="W14" s="80" t="e">
        <f>#REF!</f>
        <v>#REF!</v>
      </c>
      <c r="X14" s="84" t="e">
        <f>#REF!</f>
        <v>#REF!</v>
      </c>
      <c r="Y14" s="88" t="e">
        <f>#REF!</f>
        <v>#REF!</v>
      </c>
    </row>
    <row r="15" spans="2:25" s="69" customFormat="1" ht="21" customHeight="1">
      <c r="B15" s="66">
        <v>10</v>
      </c>
      <c r="C15" s="68" t="s">
        <v>96</v>
      </c>
      <c r="D15" s="66">
        <v>33</v>
      </c>
      <c r="E15" s="80" t="e">
        <f>#REF!</f>
        <v>#REF!</v>
      </c>
      <c r="F15" s="84" t="e">
        <f>#REF!</f>
        <v>#REF!</v>
      </c>
      <c r="G15" s="103" t="e">
        <f>#REF!</f>
        <v>#REF!</v>
      </c>
      <c r="H15" s="76">
        <v>10</v>
      </c>
      <c r="I15" s="102" t="s">
        <v>85</v>
      </c>
      <c r="J15" s="76">
        <v>36</v>
      </c>
      <c r="K15" s="82" t="e">
        <f>#REF!</f>
        <v>#REF!</v>
      </c>
      <c r="L15" s="86" t="e">
        <f>#REF!</f>
        <v>#REF!</v>
      </c>
      <c r="M15" s="90" t="e">
        <f>#REF!</f>
        <v>#REF!</v>
      </c>
      <c r="N15" s="76">
        <v>10</v>
      </c>
      <c r="O15" s="102" t="s">
        <v>112</v>
      </c>
      <c r="P15" s="76">
        <v>39</v>
      </c>
      <c r="Q15" s="80" t="e">
        <f>#REF!</f>
        <v>#REF!</v>
      </c>
      <c r="R15" s="84" t="e">
        <f>#REF!</f>
        <v>#REF!</v>
      </c>
      <c r="S15" s="88" t="e">
        <f>#REF!</f>
        <v>#REF!</v>
      </c>
      <c r="T15" s="76">
        <v>10</v>
      </c>
      <c r="U15" s="102" t="s">
        <v>84</v>
      </c>
      <c r="V15" s="76">
        <v>37</v>
      </c>
      <c r="W15" s="80" t="e">
        <f>#REF!</f>
        <v>#REF!</v>
      </c>
      <c r="X15" s="84" t="e">
        <f>#REF!</f>
        <v>#REF!</v>
      </c>
      <c r="Y15" s="88" t="e">
        <f>#REF!</f>
        <v>#REF!</v>
      </c>
    </row>
    <row r="16" spans="2:25" s="69" customFormat="1" ht="21" customHeight="1">
      <c r="B16" s="66">
        <v>11</v>
      </c>
      <c r="C16" s="68" t="s">
        <v>101</v>
      </c>
      <c r="D16" s="66">
        <v>28</v>
      </c>
      <c r="E16" s="80" t="e">
        <f>#REF!</f>
        <v>#REF!</v>
      </c>
      <c r="F16" s="84" t="e">
        <f>#REF!</f>
        <v>#REF!</v>
      </c>
      <c r="G16" s="103" t="e">
        <f>#REF!</f>
        <v>#REF!</v>
      </c>
      <c r="H16" s="76">
        <v>11</v>
      </c>
      <c r="I16" s="102" t="s">
        <v>89</v>
      </c>
      <c r="J16" s="76">
        <v>25</v>
      </c>
      <c r="K16" s="82" t="e">
        <f>#REF!</f>
        <v>#REF!</v>
      </c>
      <c r="L16" s="86" t="e">
        <f>#REF!</f>
        <v>#REF!</v>
      </c>
      <c r="M16" s="90" t="e">
        <f>#REF!</f>
        <v>#REF!</v>
      </c>
      <c r="N16" s="76">
        <v>11</v>
      </c>
      <c r="O16" s="102" t="s">
        <v>116</v>
      </c>
      <c r="P16" s="76">
        <v>24</v>
      </c>
      <c r="Q16" s="80" t="e">
        <f>#REF!</f>
        <v>#REF!</v>
      </c>
      <c r="R16" s="84" t="e">
        <f>#REF!</f>
        <v>#REF!</v>
      </c>
      <c r="S16" s="88" t="e">
        <f>#REF!</f>
        <v>#REF!</v>
      </c>
      <c r="T16" s="76">
        <v>11</v>
      </c>
      <c r="U16" s="102" t="s">
        <v>97</v>
      </c>
      <c r="V16" s="76">
        <v>23</v>
      </c>
      <c r="W16" s="80" t="e">
        <f>#REF!</f>
        <v>#REF!</v>
      </c>
      <c r="X16" s="84" t="e">
        <f>#REF!</f>
        <v>#REF!</v>
      </c>
      <c r="Y16" s="88" t="e">
        <f>#REF!</f>
        <v>#REF!</v>
      </c>
    </row>
    <row r="17" spans="1:25" s="69" customFormat="1" ht="21" customHeight="1">
      <c r="B17" s="66">
        <v>12</v>
      </c>
      <c r="C17" s="68" t="s">
        <v>105</v>
      </c>
      <c r="D17" s="66">
        <v>34</v>
      </c>
      <c r="E17" s="80" t="e">
        <f>#REF!</f>
        <v>#REF!</v>
      </c>
      <c r="F17" s="84" t="e">
        <f>#REF!</f>
        <v>#REF!</v>
      </c>
      <c r="G17" s="103" t="e">
        <f>#REF!</f>
        <v>#REF!</v>
      </c>
      <c r="H17" s="76">
        <v>12</v>
      </c>
      <c r="I17" s="102" t="s">
        <v>93</v>
      </c>
      <c r="J17" s="76">
        <v>29</v>
      </c>
      <c r="K17" s="82">
        <f>TQW21.1!AI55</f>
        <v>0</v>
      </c>
      <c r="L17" s="86">
        <f>TQW21.1!AJ55</f>
        <v>0</v>
      </c>
      <c r="M17" s="90">
        <f>TQW21.1!AK55</f>
        <v>0</v>
      </c>
      <c r="N17" s="76">
        <v>12</v>
      </c>
      <c r="O17" s="102" t="s">
        <v>120</v>
      </c>
      <c r="P17" s="76">
        <v>24</v>
      </c>
      <c r="Q17" s="80" t="e">
        <f>#REF!</f>
        <v>#REF!</v>
      </c>
      <c r="R17" s="84" t="e">
        <f>#REF!</f>
        <v>#REF!</v>
      </c>
      <c r="S17" s="88" t="e">
        <f>#REF!</f>
        <v>#REF!</v>
      </c>
      <c r="T17" s="76">
        <v>12</v>
      </c>
      <c r="U17" s="102" t="s">
        <v>102</v>
      </c>
      <c r="V17" s="76">
        <v>32</v>
      </c>
      <c r="W17" s="80" t="e">
        <f>#REF!</f>
        <v>#REF!</v>
      </c>
      <c r="X17" s="84" t="e">
        <f>#REF!</f>
        <v>#REF!</v>
      </c>
      <c r="Y17" s="88" t="e">
        <f>#REF!</f>
        <v>#REF!</v>
      </c>
    </row>
    <row r="18" spans="1:25" s="69" customFormat="1" ht="21" customHeight="1">
      <c r="B18" s="156" t="s">
        <v>139</v>
      </c>
      <c r="C18" s="156"/>
      <c r="D18" s="156"/>
      <c r="E18" s="156"/>
      <c r="F18" s="156"/>
      <c r="G18" s="156"/>
      <c r="H18" s="76">
        <v>13</v>
      </c>
      <c r="I18" s="102" t="s">
        <v>98</v>
      </c>
      <c r="J18" s="76">
        <v>26</v>
      </c>
      <c r="K18" s="82" t="e">
        <f>#REF!</f>
        <v>#REF!</v>
      </c>
      <c r="L18" s="86" t="e">
        <f>#REF!</f>
        <v>#REF!</v>
      </c>
      <c r="M18" s="90" t="e">
        <f>#REF!</f>
        <v>#REF!</v>
      </c>
      <c r="N18" s="76">
        <v>13</v>
      </c>
      <c r="O18" s="102" t="s">
        <v>124</v>
      </c>
      <c r="P18" s="76">
        <v>26</v>
      </c>
      <c r="Q18" s="80">
        <f>BHST21.4!AI40</f>
        <v>0</v>
      </c>
      <c r="R18" s="84">
        <f>BHST21.4!AJ40</f>
        <v>0</v>
      </c>
      <c r="S18" s="88">
        <f>BHST21.4!AK40</f>
        <v>0</v>
      </c>
      <c r="T18" s="76">
        <v>13</v>
      </c>
      <c r="U18" s="102" t="s">
        <v>106</v>
      </c>
      <c r="V18" s="76">
        <v>19</v>
      </c>
      <c r="W18" s="80" t="e">
        <f>#REF!</f>
        <v>#REF!</v>
      </c>
      <c r="X18" s="84" t="e">
        <f>#REF!</f>
        <v>#REF!</v>
      </c>
      <c r="Y18" s="88" t="e">
        <f>#REF!</f>
        <v>#REF!</v>
      </c>
    </row>
    <row r="19" spans="1:25" s="69" customFormat="1" ht="21" customHeight="1">
      <c r="B19" s="124" t="e">
        <f>"Tổng HS vắng không phép "&amp;SUM(E6:E17)+SUM(E12:E17)</f>
        <v>#REF!</v>
      </c>
      <c r="C19" s="125"/>
      <c r="D19" s="125"/>
      <c r="E19" s="125"/>
      <c r="F19" s="125"/>
      <c r="G19" s="126"/>
      <c r="H19" s="181" t="s">
        <v>142</v>
      </c>
      <c r="I19" s="181"/>
      <c r="J19" s="181"/>
      <c r="K19" s="181"/>
      <c r="L19" s="181"/>
      <c r="M19" s="181"/>
      <c r="N19" s="76">
        <v>14</v>
      </c>
      <c r="O19" s="102" t="s">
        <v>128</v>
      </c>
      <c r="P19" s="76">
        <v>39</v>
      </c>
      <c r="Q19" s="80">
        <f>LGT21.2!AI53</f>
        <v>0</v>
      </c>
      <c r="R19" s="84">
        <f>LGT21.2!AJ53</f>
        <v>0</v>
      </c>
      <c r="S19" s="88">
        <f>LGT21.2!AK53</f>
        <v>0</v>
      </c>
      <c r="T19" s="76">
        <v>14</v>
      </c>
      <c r="U19" s="102" t="s">
        <v>110</v>
      </c>
      <c r="V19" s="76">
        <v>33</v>
      </c>
      <c r="W19" s="80" t="e">
        <f>#REF!</f>
        <v>#REF!</v>
      </c>
      <c r="X19" s="84" t="e">
        <f>#REF!</f>
        <v>#REF!</v>
      </c>
      <c r="Y19" s="88" t="e">
        <f>#REF!</f>
        <v>#REF!</v>
      </c>
    </row>
    <row r="20" spans="1:25" s="69" customFormat="1" ht="21" customHeight="1">
      <c r="B20" s="127" t="e">
        <f>"Tổng HS vắng có phép "&amp;SUM(F6:F17)+SUM(F12:F17)</f>
        <v>#REF!</v>
      </c>
      <c r="C20" s="128"/>
      <c r="D20" s="128"/>
      <c r="E20" s="128"/>
      <c r="F20" s="128"/>
      <c r="G20" s="129"/>
      <c r="H20" s="124" t="e">
        <f>"Tổng HS vắng không phép " &amp;SUM(K6:K18)</f>
        <v>#REF!</v>
      </c>
      <c r="I20" s="125"/>
      <c r="J20" s="125"/>
      <c r="K20" s="125"/>
      <c r="L20" s="125"/>
      <c r="M20" s="126"/>
      <c r="N20" s="156" t="s">
        <v>140</v>
      </c>
      <c r="O20" s="156"/>
      <c r="P20" s="156"/>
      <c r="Q20" s="156"/>
      <c r="R20" s="156"/>
      <c r="S20" s="156"/>
      <c r="T20" s="76">
        <v>15</v>
      </c>
      <c r="U20" s="102" t="s">
        <v>113</v>
      </c>
      <c r="V20" s="76">
        <v>27</v>
      </c>
      <c r="W20" s="80" t="e">
        <f>#REF!</f>
        <v>#REF!</v>
      </c>
      <c r="X20" s="84" t="e">
        <f>#REF!</f>
        <v>#REF!</v>
      </c>
      <c r="Y20" s="88" t="e">
        <f>#REF!</f>
        <v>#REF!</v>
      </c>
    </row>
    <row r="21" spans="1:25" s="69" customFormat="1" ht="21" customHeight="1">
      <c r="B21" s="163" t="e">
        <f>"Tổng HS đi học trễ "&amp;SUM(G6:G11)+SUM(G6:G17)</f>
        <v>#REF!</v>
      </c>
      <c r="C21" s="164"/>
      <c r="D21" s="164"/>
      <c r="E21" s="164"/>
      <c r="F21" s="164"/>
      <c r="G21" s="165"/>
      <c r="H21" s="127" t="e">
        <f>"Tổng HS vắng có phép " &amp;SUM(L6:L18)</f>
        <v>#REF!</v>
      </c>
      <c r="I21" s="128"/>
      <c r="J21" s="128"/>
      <c r="K21" s="128"/>
      <c r="L21" s="128"/>
      <c r="M21" s="129"/>
      <c r="N21" s="172" t="s">
        <v>149</v>
      </c>
      <c r="O21" s="173"/>
      <c r="P21" s="173"/>
      <c r="Q21" s="173"/>
      <c r="R21" s="174" t="e">
        <f>SUM(Q6:Q19)</f>
        <v>#REF!</v>
      </c>
      <c r="S21" s="175"/>
      <c r="T21" s="76">
        <v>16</v>
      </c>
      <c r="U21" s="102" t="s">
        <v>117</v>
      </c>
      <c r="V21" s="76">
        <v>30</v>
      </c>
      <c r="W21" s="82" t="e">
        <f>#REF!</f>
        <v>#REF!</v>
      </c>
      <c r="X21" s="86" t="e">
        <f>#REF!</f>
        <v>#REF!</v>
      </c>
      <c r="Y21" s="90" t="e">
        <f>#REF!</f>
        <v>#REF!</v>
      </c>
    </row>
    <row r="22" spans="1:25" s="71" customFormat="1" ht="19.5">
      <c r="H22" s="182" t="e">
        <f>"Tổng HS đi học trễ " &amp;SUM(M6:M18)</f>
        <v>#REF!</v>
      </c>
      <c r="I22" s="183"/>
      <c r="J22" s="183"/>
      <c r="K22" s="183"/>
      <c r="L22" s="183"/>
      <c r="M22" s="217"/>
      <c r="N22" s="161" t="e">
        <f>"Tổng HS vắng có phép "&amp;SUM(R6:R19)</f>
        <v>#REF!</v>
      </c>
      <c r="O22" s="161"/>
      <c r="P22" s="161"/>
      <c r="Q22" s="161"/>
      <c r="R22" s="161"/>
      <c r="S22" s="161"/>
      <c r="T22" s="181" t="s">
        <v>141</v>
      </c>
      <c r="U22" s="181"/>
      <c r="V22" s="181"/>
      <c r="W22" s="181"/>
      <c r="X22" s="181"/>
      <c r="Y22" s="181"/>
    </row>
    <row r="23" spans="1:25" s="91" customFormat="1" ht="23.25">
      <c r="A23" s="106"/>
      <c r="B23" s="214" t="e">
        <f>"Tổng số buổi học sinh vắng học không phép trong tháng 01: " &amp;SUM(E6:E17)+SUM(K6:K18)+SUM(Q6:Q19)+SUM(W6:W21)</f>
        <v>#REF!</v>
      </c>
      <c r="C23" s="214"/>
      <c r="D23" s="214"/>
      <c r="E23" s="214"/>
      <c r="F23" s="214"/>
      <c r="G23" s="214"/>
      <c r="H23" s="214"/>
      <c r="I23" s="214"/>
      <c r="J23" s="214"/>
      <c r="K23" s="214"/>
      <c r="L23" s="214"/>
      <c r="M23" s="214"/>
      <c r="N23" s="165" t="e">
        <f>"Tổng HS đi học trễ "&amp;SUM(S6:S19)</f>
        <v>#REF!</v>
      </c>
      <c r="O23" s="162"/>
      <c r="P23" s="162"/>
      <c r="Q23" s="162"/>
      <c r="R23" s="162"/>
      <c r="S23" s="162"/>
      <c r="T23" s="124" t="e">
        <f>"Tổng HS vắng không phép "&amp; SUM(W6:W21)</f>
        <v>#REF!</v>
      </c>
      <c r="U23" s="125"/>
      <c r="V23" s="125"/>
      <c r="W23" s="125"/>
      <c r="X23" s="125"/>
      <c r="Y23" s="126"/>
    </row>
    <row r="24" spans="1:25" ht="20.25">
      <c r="D24" s="212" t="e">
        <f>"Tổng số buổi học sinh vắng học có phép trong tháng 01: " &amp;SUM(F6:F17)+SUM(L6:L18)+SUM(R6:R19)+SUM(X6:X21)</f>
        <v>#REF!</v>
      </c>
      <c r="E24" s="213"/>
      <c r="F24" s="213"/>
      <c r="G24" s="213"/>
      <c r="H24" s="213"/>
      <c r="I24" s="213"/>
      <c r="J24" s="213"/>
      <c r="K24" s="213"/>
      <c r="L24" s="213"/>
      <c r="M24" s="213"/>
      <c r="N24" s="213"/>
      <c r="O24" s="213"/>
      <c r="T24" s="127" t="e">
        <f>"Tổng HS vắng có phép "&amp; SUM(X6:X21)</f>
        <v>#REF!</v>
      </c>
      <c r="U24" s="128"/>
      <c r="V24" s="128"/>
      <c r="W24" s="128"/>
      <c r="X24" s="128"/>
      <c r="Y24" s="129"/>
    </row>
    <row r="25" spans="1:25" ht="20.25">
      <c r="G25" s="215" t="e">
        <f>"Tổng số buổi học sinh đi học trễ trong tháng 01: " &amp;SUM(G6:G17)+SUM(L6:M18)+SUM(S6:S19)+SUM(Y6:Y21)</f>
        <v>#REF!</v>
      </c>
      <c r="H25" s="216"/>
      <c r="I25" s="216"/>
      <c r="J25" s="216"/>
      <c r="K25" s="216"/>
      <c r="L25" s="216"/>
      <c r="M25" s="216"/>
      <c r="N25" s="216"/>
      <c r="O25" s="216"/>
      <c r="P25" s="216"/>
      <c r="Q25" s="216"/>
      <c r="R25" s="216"/>
      <c r="T25" s="163" t="e">
        <f>"Tổng HS đi học trễ "&amp; SUM(Y6:Y21)</f>
        <v>#REF!</v>
      </c>
      <c r="U25" s="164"/>
      <c r="V25" s="164"/>
      <c r="W25" s="164"/>
      <c r="X25" s="164"/>
      <c r="Y25" s="165"/>
    </row>
    <row r="27" spans="1:25">
      <c r="C27" s="63"/>
      <c r="D27" s="63"/>
      <c r="E27" s="63"/>
      <c r="F27" s="63"/>
      <c r="G27" s="63"/>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30" t="s">
        <v>74</v>
      </c>
      <c r="C1" s="130"/>
      <c r="D1" s="130"/>
      <c r="E1" s="130"/>
      <c r="F1" s="130"/>
      <c r="G1" s="130"/>
      <c r="H1" s="130"/>
      <c r="I1" s="130"/>
      <c r="J1" s="130"/>
      <c r="K1" s="101"/>
      <c r="L1" s="101"/>
      <c r="M1" s="101"/>
      <c r="N1" s="131" t="s">
        <v>75</v>
      </c>
      <c r="O1" s="131"/>
      <c r="P1" s="131"/>
      <c r="Q1" s="131"/>
      <c r="R1" s="131"/>
      <c r="S1" s="131"/>
      <c r="T1" s="131"/>
      <c r="U1" s="131"/>
      <c r="V1" s="131"/>
      <c r="W1" s="131"/>
      <c r="X1" s="131"/>
      <c r="Y1" s="131"/>
    </row>
    <row r="2" spans="2:25" ht="20.25" customHeight="1">
      <c r="B2" s="132" t="s">
        <v>154</v>
      </c>
      <c r="C2" s="132"/>
      <c r="D2" s="132"/>
      <c r="E2" s="132"/>
      <c r="F2" s="132"/>
      <c r="G2" s="132"/>
      <c r="H2" s="132"/>
      <c r="I2" s="132"/>
      <c r="J2" s="132"/>
      <c r="K2" s="132"/>
      <c r="L2" s="132"/>
      <c r="M2" s="132"/>
      <c r="N2" s="132"/>
      <c r="O2" s="132"/>
      <c r="P2" s="132"/>
      <c r="Q2" s="132"/>
      <c r="R2" s="132"/>
      <c r="S2" s="132"/>
      <c r="T2" s="132"/>
      <c r="U2" s="132"/>
      <c r="V2" s="132"/>
      <c r="W2" s="132"/>
      <c r="X2" s="132"/>
      <c r="Y2" s="132"/>
    </row>
    <row r="3" spans="2:25" ht="33" customHeight="1">
      <c r="B3" s="180" t="s">
        <v>146</v>
      </c>
      <c r="C3" s="180"/>
      <c r="D3" s="180"/>
      <c r="E3" s="180"/>
      <c r="F3" s="180"/>
      <c r="G3" s="180"/>
      <c r="H3" s="180"/>
      <c r="I3" s="180"/>
      <c r="J3" s="180"/>
      <c r="K3" s="180"/>
      <c r="L3" s="180"/>
      <c r="M3" s="180"/>
      <c r="N3" s="180"/>
      <c r="O3" s="180"/>
      <c r="P3" s="180"/>
      <c r="Q3" s="180"/>
      <c r="R3" s="180"/>
      <c r="S3" s="180"/>
      <c r="T3" s="180"/>
      <c r="U3" s="180"/>
      <c r="V3" s="180"/>
      <c r="W3" s="180"/>
      <c r="X3" s="180"/>
      <c r="Y3" s="180"/>
    </row>
    <row r="4" spans="2:25" s="65" customFormat="1" ht="30" customHeight="1">
      <c r="B4" s="77" t="s">
        <v>78</v>
      </c>
      <c r="C4" s="56" t="s">
        <v>79</v>
      </c>
      <c r="D4" s="77" t="s">
        <v>80</v>
      </c>
      <c r="E4" s="78" t="s">
        <v>137</v>
      </c>
      <c r="F4" s="78" t="s">
        <v>138</v>
      </c>
      <c r="G4" s="78" t="s">
        <v>136</v>
      </c>
      <c r="H4" s="77" t="s">
        <v>78</v>
      </c>
      <c r="I4" s="56" t="s">
        <v>79</v>
      </c>
      <c r="J4" s="77" t="s">
        <v>80</v>
      </c>
      <c r="K4" s="78" t="s">
        <v>137</v>
      </c>
      <c r="L4" s="78" t="s">
        <v>138</v>
      </c>
      <c r="M4" s="104" t="s">
        <v>136</v>
      </c>
      <c r="N4" s="77" t="s">
        <v>78</v>
      </c>
      <c r="O4" s="56" t="s">
        <v>79</v>
      </c>
      <c r="P4" s="77" t="s">
        <v>80</v>
      </c>
      <c r="Q4" s="78" t="s">
        <v>137</v>
      </c>
      <c r="R4" s="78" t="s">
        <v>138</v>
      </c>
      <c r="S4" s="78" t="s">
        <v>136</v>
      </c>
      <c r="T4" s="77" t="s">
        <v>78</v>
      </c>
      <c r="U4" s="56" t="s">
        <v>79</v>
      </c>
      <c r="V4" s="77" t="s">
        <v>80</v>
      </c>
      <c r="W4" s="78" t="s">
        <v>137</v>
      </c>
      <c r="X4" s="78" t="s">
        <v>138</v>
      </c>
      <c r="Y4" s="78" t="s">
        <v>136</v>
      </c>
    </row>
    <row r="5" spans="2:25" s="69" customFormat="1" ht="20.25" customHeight="1">
      <c r="B5" s="66">
        <v>1</v>
      </c>
      <c r="C5" s="67" t="s">
        <v>81</v>
      </c>
      <c r="D5" s="70">
        <v>26</v>
      </c>
      <c r="E5" s="79" t="e">
        <f>#REF!</f>
        <v>#REF!</v>
      </c>
      <c r="F5" s="83" t="e">
        <f>#REF!</f>
        <v>#REF!</v>
      </c>
      <c r="G5" s="87" t="e">
        <f>#REF!</f>
        <v>#REF!</v>
      </c>
      <c r="H5" s="76">
        <v>1</v>
      </c>
      <c r="I5" s="74" t="s">
        <v>82</v>
      </c>
      <c r="J5" s="49">
        <v>35</v>
      </c>
      <c r="K5" s="79" t="e">
        <f>#REF!</f>
        <v>#REF!</v>
      </c>
      <c r="L5" s="83" t="e">
        <f>#REF!</f>
        <v>#REF!</v>
      </c>
      <c r="M5" s="87" t="e">
        <f>#REF!</f>
        <v>#REF!</v>
      </c>
      <c r="N5" s="76">
        <v>1</v>
      </c>
      <c r="O5" s="105" t="s">
        <v>107</v>
      </c>
      <c r="P5" s="49">
        <v>24</v>
      </c>
      <c r="Q5" s="79" t="e">
        <f>#REF!</f>
        <v>#REF!</v>
      </c>
      <c r="R5" s="83" t="e">
        <f>#REF!</f>
        <v>#REF!</v>
      </c>
      <c r="S5" s="87" t="e">
        <f>#REF!</f>
        <v>#REF!</v>
      </c>
      <c r="T5" s="76">
        <v>1</v>
      </c>
      <c r="U5" s="74" t="s">
        <v>100</v>
      </c>
      <c r="V5" s="49">
        <v>27</v>
      </c>
      <c r="W5" s="79" t="e">
        <f>#REF!</f>
        <v>#REF!</v>
      </c>
      <c r="X5" s="83" t="e">
        <f>#REF!</f>
        <v>#REF!</v>
      </c>
      <c r="Y5" s="87" t="e">
        <f>#REF!</f>
        <v>#REF!</v>
      </c>
    </row>
    <row r="6" spans="2:25" s="69" customFormat="1" ht="20.25" customHeight="1">
      <c r="B6" s="66">
        <v>2</v>
      </c>
      <c r="C6" s="67" t="s">
        <v>86</v>
      </c>
      <c r="D6" s="70">
        <v>28</v>
      </c>
      <c r="E6" s="79" t="e">
        <f>#REF!</f>
        <v>#REF!</v>
      </c>
      <c r="F6" s="83" t="e">
        <f>#REF!</f>
        <v>#REF!</v>
      </c>
      <c r="G6" s="87" t="e">
        <f>#REF!</f>
        <v>#REF!</v>
      </c>
      <c r="H6" s="76">
        <v>2</v>
      </c>
      <c r="I6" s="74" t="s">
        <v>87</v>
      </c>
      <c r="J6" s="49">
        <v>34</v>
      </c>
      <c r="K6" s="79" t="e">
        <f>#REF!</f>
        <v>#REF!</v>
      </c>
      <c r="L6" s="83" t="e">
        <f>#REF!</f>
        <v>#REF!</v>
      </c>
      <c r="M6" s="87" t="e">
        <f>#REF!</f>
        <v>#REF!</v>
      </c>
      <c r="N6" s="76">
        <v>2</v>
      </c>
      <c r="O6" s="105" t="s">
        <v>111</v>
      </c>
      <c r="P6" s="49">
        <v>22</v>
      </c>
      <c r="Q6" s="79" t="e">
        <f>#REF!</f>
        <v>#REF!</v>
      </c>
      <c r="R6" s="83" t="e">
        <f>#REF!</f>
        <v>#REF!</v>
      </c>
      <c r="S6" s="87" t="e">
        <f>#REF!</f>
        <v>#REF!</v>
      </c>
      <c r="T6" s="76">
        <v>2</v>
      </c>
      <c r="U6" s="74" t="s">
        <v>104</v>
      </c>
      <c r="V6" s="76">
        <v>25</v>
      </c>
      <c r="W6" s="79" t="e">
        <f>#REF!</f>
        <v>#REF!</v>
      </c>
      <c r="X6" s="83" t="e">
        <f>#REF!</f>
        <v>#REF!</v>
      </c>
      <c r="Y6" s="87" t="e">
        <f>#REF!</f>
        <v>#REF!</v>
      </c>
    </row>
    <row r="7" spans="2:25" s="69" customFormat="1" ht="20.25" customHeight="1">
      <c r="B7" s="66">
        <v>3</v>
      </c>
      <c r="C7" s="67" t="s">
        <v>90</v>
      </c>
      <c r="D7" s="70">
        <v>29</v>
      </c>
      <c r="E7" s="79" t="e">
        <f>#REF!</f>
        <v>#REF!</v>
      </c>
      <c r="F7" s="83" t="e">
        <f>#REF!</f>
        <v>#REF!</v>
      </c>
      <c r="G7" s="87" t="e">
        <f>#REF!</f>
        <v>#REF!</v>
      </c>
      <c r="H7" s="76">
        <v>3</v>
      </c>
      <c r="I7" s="74" t="s">
        <v>91</v>
      </c>
      <c r="J7" s="49">
        <v>28</v>
      </c>
      <c r="K7" s="79" t="e">
        <f>#REF!</f>
        <v>#REF!</v>
      </c>
      <c r="L7" s="83" t="e">
        <f>#REF!</f>
        <v>#REF!</v>
      </c>
      <c r="M7" s="87" t="e">
        <f>#REF!</f>
        <v>#REF!</v>
      </c>
      <c r="N7" s="76">
        <v>3</v>
      </c>
      <c r="O7" s="105" t="s">
        <v>114</v>
      </c>
      <c r="P7" s="49">
        <v>25</v>
      </c>
      <c r="Q7" s="79" t="e">
        <f>#REF!</f>
        <v>#REF!</v>
      </c>
      <c r="R7" s="83" t="e">
        <f>#REF!</f>
        <v>#REF!</v>
      </c>
      <c r="S7" s="87" t="e">
        <f>#REF!</f>
        <v>#REF!</v>
      </c>
      <c r="T7" s="76">
        <v>3</v>
      </c>
      <c r="U7" s="74" t="s">
        <v>108</v>
      </c>
      <c r="V7" s="49">
        <v>27</v>
      </c>
      <c r="W7" s="80" t="e">
        <f>#REF!</f>
        <v>#REF!</v>
      </c>
      <c r="X7" s="84" t="e">
        <f>#REF!</f>
        <v>#REF!</v>
      </c>
      <c r="Y7" s="88" t="e">
        <f>#REF!</f>
        <v>#REF!</v>
      </c>
    </row>
    <row r="8" spans="2:25" s="69" customFormat="1" ht="20.25" customHeight="1">
      <c r="B8" s="66">
        <v>4</v>
      </c>
      <c r="C8" s="67" t="s">
        <v>94</v>
      </c>
      <c r="D8" s="70">
        <v>28</v>
      </c>
      <c r="E8" s="79" t="e">
        <f>#REF!</f>
        <v>#REF!</v>
      </c>
      <c r="F8" s="83" t="e">
        <f>#REF!</f>
        <v>#REF!</v>
      </c>
      <c r="G8" s="87" t="e">
        <f>#REF!</f>
        <v>#REF!</v>
      </c>
      <c r="H8" s="76">
        <v>4</v>
      </c>
      <c r="I8" s="74" t="s">
        <v>95</v>
      </c>
      <c r="J8" s="49">
        <v>21</v>
      </c>
      <c r="K8" s="79" t="e">
        <f>#REF!</f>
        <v>#REF!</v>
      </c>
      <c r="L8" s="83" t="e">
        <f>#REF!</f>
        <v>#REF!</v>
      </c>
      <c r="M8" s="87" t="e">
        <f>#REF!</f>
        <v>#REF!</v>
      </c>
      <c r="N8" s="76">
        <v>4</v>
      </c>
      <c r="O8" s="105" t="s">
        <v>118</v>
      </c>
      <c r="P8" s="49">
        <v>25</v>
      </c>
      <c r="Q8" s="79" t="e">
        <f>#REF!</f>
        <v>#REF!</v>
      </c>
      <c r="R8" s="79" t="e">
        <f>#REF!</f>
        <v>#REF!</v>
      </c>
      <c r="S8" s="79" t="e">
        <f>#REF!</f>
        <v>#REF!</v>
      </c>
      <c r="T8" s="76">
        <v>4</v>
      </c>
      <c r="U8" s="74" t="s">
        <v>115</v>
      </c>
      <c r="V8" s="49">
        <v>17</v>
      </c>
      <c r="W8" s="79" t="e">
        <f>#REF!</f>
        <v>#REF!</v>
      </c>
      <c r="X8" s="83" t="e">
        <f>#REF!</f>
        <v>#REF!</v>
      </c>
      <c r="Y8" s="87" t="e">
        <f>#REF!</f>
        <v>#REF!</v>
      </c>
    </row>
    <row r="9" spans="2:25" s="69" customFormat="1" ht="20.25" customHeight="1">
      <c r="B9" s="66">
        <v>5</v>
      </c>
      <c r="C9" s="67" t="s">
        <v>99</v>
      </c>
      <c r="D9" s="70">
        <v>25</v>
      </c>
      <c r="E9" s="79" t="e">
        <f>#REF!</f>
        <v>#REF!</v>
      </c>
      <c r="F9" s="83" t="e">
        <f>#REF!</f>
        <v>#REF!</v>
      </c>
      <c r="G9" s="87" t="e">
        <f>#REF!</f>
        <v>#REF!</v>
      </c>
      <c r="H9" s="76">
        <v>5</v>
      </c>
      <c r="I9" s="102" t="s">
        <v>121</v>
      </c>
      <c r="J9" s="76">
        <v>26</v>
      </c>
      <c r="K9" s="82">
        <f>TBN21.3!AI34</f>
        <v>0</v>
      </c>
      <c r="L9" s="86">
        <f>TBN21.3!AJ34</f>
        <v>0</v>
      </c>
      <c r="M9" s="90">
        <f>TBN21.3!AK34</f>
        <v>0</v>
      </c>
      <c r="N9" s="76">
        <v>5</v>
      </c>
      <c r="O9" s="105" t="s">
        <v>122</v>
      </c>
      <c r="P9" s="49">
        <v>18</v>
      </c>
      <c r="Q9" s="79" t="e">
        <f>#REF!</f>
        <v>#REF!</v>
      </c>
      <c r="R9" s="83" t="e">
        <f>#REF!</f>
        <v>#REF!</v>
      </c>
      <c r="S9" s="87" t="e">
        <f>#REF!</f>
        <v>#REF!</v>
      </c>
      <c r="T9" s="76">
        <v>5</v>
      </c>
      <c r="U9" s="74" t="s">
        <v>119</v>
      </c>
      <c r="V9" s="49">
        <v>27</v>
      </c>
      <c r="W9" s="79" t="e">
        <f>#REF!</f>
        <v>#REF!</v>
      </c>
      <c r="X9" s="83" t="e">
        <f>#REF!</f>
        <v>#REF!</v>
      </c>
      <c r="Y9" s="87" t="e">
        <f>#REF!</f>
        <v>#REF!</v>
      </c>
    </row>
    <row r="10" spans="2:25" s="69" customFormat="1" ht="20.25" customHeight="1">
      <c r="B10" s="66">
        <v>6</v>
      </c>
      <c r="C10" s="67" t="s">
        <v>103</v>
      </c>
      <c r="D10" s="70">
        <v>23</v>
      </c>
      <c r="E10" s="79" t="e">
        <f>#REF!</f>
        <v>#REF!</v>
      </c>
      <c r="F10" s="83" t="e">
        <f>#REF!</f>
        <v>#REF!</v>
      </c>
      <c r="G10" s="87" t="e">
        <f>#REF!</f>
        <v>#REF!</v>
      </c>
      <c r="H10" s="76">
        <v>6</v>
      </c>
      <c r="I10" s="102" t="s">
        <v>125</v>
      </c>
      <c r="J10" s="76">
        <v>24</v>
      </c>
      <c r="K10" s="82" t="e">
        <f>#REF!</f>
        <v>#REF!</v>
      </c>
      <c r="L10" s="86" t="e">
        <f>#REF!</f>
        <v>#REF!</v>
      </c>
      <c r="M10" s="90" t="e">
        <f>#REF!</f>
        <v>#REF!</v>
      </c>
      <c r="N10" s="76">
        <v>6</v>
      </c>
      <c r="O10" s="105" t="s">
        <v>126</v>
      </c>
      <c r="P10" s="49">
        <v>26</v>
      </c>
      <c r="Q10" s="79" t="e">
        <f>#REF!</f>
        <v>#REF!</v>
      </c>
      <c r="R10" s="83" t="e">
        <f>#REF!</f>
        <v>#REF!</v>
      </c>
      <c r="S10" s="87" t="e">
        <f>#REF!</f>
        <v>#REF!</v>
      </c>
      <c r="T10" s="76">
        <v>6</v>
      </c>
      <c r="U10" s="74" t="s">
        <v>123</v>
      </c>
      <c r="V10" s="49">
        <v>22</v>
      </c>
      <c r="W10" s="79" t="e">
        <f>#REF!</f>
        <v>#REF!</v>
      </c>
      <c r="X10" s="83" t="e">
        <f>#REF!</f>
        <v>#REF!</v>
      </c>
      <c r="Y10" s="87" t="e">
        <f>#REF!</f>
        <v>#REF!</v>
      </c>
    </row>
    <row r="11" spans="2:25" s="69" customFormat="1" ht="20.25" customHeight="1">
      <c r="B11" s="66">
        <v>7</v>
      </c>
      <c r="C11" s="68" t="s">
        <v>83</v>
      </c>
      <c r="D11" s="66">
        <v>21</v>
      </c>
      <c r="E11" s="80" t="e">
        <f>#REF!</f>
        <v>#REF!</v>
      </c>
      <c r="F11" s="84" t="e">
        <f>#REF!</f>
        <v>#REF!</v>
      </c>
      <c r="G11" s="103" t="e">
        <f>#REF!</f>
        <v>#REF!</v>
      </c>
      <c r="H11" s="76">
        <v>7</v>
      </c>
      <c r="I11" s="102" t="s">
        <v>129</v>
      </c>
      <c r="J11" s="76">
        <v>20</v>
      </c>
      <c r="K11" s="82">
        <f>TQW21.2!AI43</f>
        <v>0</v>
      </c>
      <c r="L11" s="86">
        <f>TQW21.2!AJ43</f>
        <v>0</v>
      </c>
      <c r="M11" s="90">
        <f>TQW21.2!AK43</f>
        <v>0</v>
      </c>
      <c r="N11" s="76">
        <v>7</v>
      </c>
      <c r="O11" s="105" t="s">
        <v>130</v>
      </c>
      <c r="P11" s="49">
        <v>19</v>
      </c>
      <c r="Q11" s="79" t="e">
        <f>#REF!</f>
        <v>#REF!</v>
      </c>
      <c r="R11" s="83" t="e">
        <f>#REF!</f>
        <v>#REF!</v>
      </c>
      <c r="S11" s="87" t="e">
        <f>#REF!</f>
        <v>#REF!</v>
      </c>
      <c r="T11" s="76">
        <v>7</v>
      </c>
      <c r="U11" s="75" t="s">
        <v>127</v>
      </c>
      <c r="V11" s="49">
        <v>10</v>
      </c>
      <c r="W11" s="79" t="e">
        <f>#REF!</f>
        <v>#REF!</v>
      </c>
      <c r="X11" s="83" t="e">
        <f>#REF!</f>
        <v>#REF!</v>
      </c>
      <c r="Y11" s="87" t="e">
        <f>#REF!</f>
        <v>#REF!</v>
      </c>
    </row>
    <row r="12" spans="2:25" s="69" customFormat="1" ht="20.25" customHeight="1">
      <c r="B12" s="66">
        <v>8</v>
      </c>
      <c r="C12" s="68" t="s">
        <v>88</v>
      </c>
      <c r="D12" s="66">
        <v>24</v>
      </c>
      <c r="E12" s="80" t="e">
        <f>#REF!</f>
        <v>#REF!</v>
      </c>
      <c r="F12" s="84" t="e">
        <f>#REF!</f>
        <v>#REF!</v>
      </c>
      <c r="G12" s="103" t="e">
        <f>#REF!</f>
        <v>#REF!</v>
      </c>
      <c r="H12" s="76">
        <v>8</v>
      </c>
      <c r="I12" s="102" t="s">
        <v>132</v>
      </c>
      <c r="J12" s="76">
        <v>33</v>
      </c>
      <c r="K12" s="82" t="e">
        <f>#REF!</f>
        <v>#REF!</v>
      </c>
      <c r="L12" s="86" t="e">
        <f>#REF!</f>
        <v>#REF!</v>
      </c>
      <c r="M12" s="90" t="e">
        <f>#REF!</f>
        <v>#REF!</v>
      </c>
      <c r="N12" s="76">
        <v>8</v>
      </c>
      <c r="O12" s="105" t="s">
        <v>133</v>
      </c>
      <c r="P12" s="49">
        <v>19</v>
      </c>
      <c r="Q12" s="79" t="e">
        <f>#REF!</f>
        <v>#REF!</v>
      </c>
      <c r="R12" s="83" t="e">
        <f>#REF!</f>
        <v>#REF!</v>
      </c>
      <c r="S12" s="87" t="e">
        <f>#REF!</f>
        <v>#REF!</v>
      </c>
      <c r="T12" s="76">
        <v>8</v>
      </c>
      <c r="U12" s="74" t="s">
        <v>131</v>
      </c>
      <c r="V12" s="49">
        <v>25</v>
      </c>
      <c r="W12" s="79" t="e">
        <f>#REF!</f>
        <v>#REF!</v>
      </c>
      <c r="X12" s="83" t="e">
        <f>#REF!</f>
        <v>#REF!</v>
      </c>
      <c r="Y12" s="87" t="e">
        <f>#REF!</f>
        <v>#REF!</v>
      </c>
    </row>
    <row r="13" spans="2:25" s="69" customFormat="1" ht="20.25" customHeight="1">
      <c r="B13" s="66">
        <v>9</v>
      </c>
      <c r="C13" s="68" t="s">
        <v>92</v>
      </c>
      <c r="D13" s="66">
        <v>35</v>
      </c>
      <c r="E13" s="80" t="e">
        <f>#REF!</f>
        <v>#REF!</v>
      </c>
      <c r="F13" s="84" t="e">
        <f>#REF!</f>
        <v>#REF!</v>
      </c>
      <c r="G13" s="103" t="e">
        <f>#REF!</f>
        <v>#REF!</v>
      </c>
      <c r="H13" s="76">
        <v>9</v>
      </c>
      <c r="I13" s="102" t="s">
        <v>135</v>
      </c>
      <c r="J13" s="76">
        <v>33</v>
      </c>
      <c r="K13" s="82" t="e">
        <f>#REF!</f>
        <v>#REF!</v>
      </c>
      <c r="L13" s="86" t="e">
        <f>#REF!</f>
        <v>#REF!</v>
      </c>
      <c r="M13" s="90" t="e">
        <f>#REF!</f>
        <v>#REF!</v>
      </c>
      <c r="N13" s="76">
        <v>9</v>
      </c>
      <c r="O13" s="102" t="s">
        <v>109</v>
      </c>
      <c r="P13" s="76">
        <v>36</v>
      </c>
      <c r="Q13" s="80">
        <f>BHST20.3!AI55</f>
        <v>0</v>
      </c>
      <c r="R13" s="84">
        <f>BHST20.3!AJ55</f>
        <v>0</v>
      </c>
      <c r="S13" s="88">
        <f>BHST20.3!AK55</f>
        <v>0</v>
      </c>
      <c r="T13" s="76">
        <v>9</v>
      </c>
      <c r="U13" s="102" t="s">
        <v>134</v>
      </c>
      <c r="V13" s="76">
        <v>36</v>
      </c>
      <c r="W13" s="80" t="e">
        <f>#REF!</f>
        <v>#REF!</v>
      </c>
      <c r="X13" s="84" t="e">
        <f>#REF!</f>
        <v>#REF!</v>
      </c>
      <c r="Y13" s="88" t="e">
        <f>#REF!</f>
        <v>#REF!</v>
      </c>
    </row>
    <row r="14" spans="2:25" s="69" customFormat="1" ht="20.25" customHeight="1">
      <c r="B14" s="66">
        <v>10</v>
      </c>
      <c r="C14" s="68" t="s">
        <v>96</v>
      </c>
      <c r="D14" s="66">
        <v>33</v>
      </c>
      <c r="E14" s="80" t="e">
        <f>#REF!</f>
        <v>#REF!</v>
      </c>
      <c r="F14" s="84" t="e">
        <f>#REF!</f>
        <v>#REF!</v>
      </c>
      <c r="G14" s="103" t="e">
        <f>#REF!</f>
        <v>#REF!</v>
      </c>
      <c r="H14" s="76">
        <v>10</v>
      </c>
      <c r="I14" s="102" t="s">
        <v>85</v>
      </c>
      <c r="J14" s="76">
        <v>36</v>
      </c>
      <c r="K14" s="82" t="e">
        <f>#REF!</f>
        <v>#REF!</v>
      </c>
      <c r="L14" s="86" t="e">
        <f>#REF!</f>
        <v>#REF!</v>
      </c>
      <c r="M14" s="90" t="e">
        <f>#REF!</f>
        <v>#REF!</v>
      </c>
      <c r="N14" s="76">
        <v>10</v>
      </c>
      <c r="O14" s="102" t="s">
        <v>112</v>
      </c>
      <c r="P14" s="76">
        <v>39</v>
      </c>
      <c r="Q14" s="80" t="e">
        <f>#REF!</f>
        <v>#REF!</v>
      </c>
      <c r="R14" s="84" t="e">
        <f>#REF!</f>
        <v>#REF!</v>
      </c>
      <c r="S14" s="88" t="e">
        <f>#REF!</f>
        <v>#REF!</v>
      </c>
      <c r="T14" s="76">
        <v>10</v>
      </c>
      <c r="U14" s="102" t="s">
        <v>84</v>
      </c>
      <c r="V14" s="76">
        <v>37</v>
      </c>
      <c r="W14" s="80" t="e">
        <f>#REF!</f>
        <v>#REF!</v>
      </c>
      <c r="X14" s="84" t="e">
        <f>#REF!</f>
        <v>#REF!</v>
      </c>
      <c r="Y14" s="88" t="e">
        <f>#REF!</f>
        <v>#REF!</v>
      </c>
    </row>
    <row r="15" spans="2:25" s="69" customFormat="1" ht="20.25" customHeight="1">
      <c r="B15" s="66">
        <v>11</v>
      </c>
      <c r="C15" s="68" t="s">
        <v>101</v>
      </c>
      <c r="D15" s="66">
        <v>28</v>
      </c>
      <c r="E15" s="80" t="e">
        <f>#REF!</f>
        <v>#REF!</v>
      </c>
      <c r="F15" s="84" t="e">
        <f>#REF!</f>
        <v>#REF!</v>
      </c>
      <c r="G15" s="103" t="e">
        <f>#REF!</f>
        <v>#REF!</v>
      </c>
      <c r="H15" s="76">
        <v>11</v>
      </c>
      <c r="I15" s="102" t="s">
        <v>89</v>
      </c>
      <c r="J15" s="76">
        <v>25</v>
      </c>
      <c r="K15" s="82" t="e">
        <f>#REF!</f>
        <v>#REF!</v>
      </c>
      <c r="L15" s="86" t="e">
        <f>#REF!</f>
        <v>#REF!</v>
      </c>
      <c r="M15" s="90" t="e">
        <f>#REF!</f>
        <v>#REF!</v>
      </c>
      <c r="N15" s="76">
        <v>11</v>
      </c>
      <c r="O15" s="102" t="s">
        <v>116</v>
      </c>
      <c r="P15" s="76">
        <v>24</v>
      </c>
      <c r="Q15" s="80" t="e">
        <f>#REF!</f>
        <v>#REF!</v>
      </c>
      <c r="R15" s="84" t="e">
        <f>#REF!</f>
        <v>#REF!</v>
      </c>
      <c r="S15" s="88" t="e">
        <f>#REF!</f>
        <v>#REF!</v>
      </c>
      <c r="T15" s="76">
        <v>11</v>
      </c>
      <c r="U15" s="102" t="s">
        <v>97</v>
      </c>
      <c r="V15" s="76">
        <v>23</v>
      </c>
      <c r="W15" s="80" t="e">
        <f>#REF!</f>
        <v>#REF!</v>
      </c>
      <c r="X15" s="84" t="e">
        <f>#REF!</f>
        <v>#REF!</v>
      </c>
      <c r="Y15" s="88" t="e">
        <f>#REF!</f>
        <v>#REF!</v>
      </c>
    </row>
    <row r="16" spans="2:25" s="69" customFormat="1" ht="20.25" customHeight="1">
      <c r="B16" s="66">
        <v>12</v>
      </c>
      <c r="C16" s="68" t="s">
        <v>105</v>
      </c>
      <c r="D16" s="66">
        <v>34</v>
      </c>
      <c r="E16" s="80" t="e">
        <f>#REF!</f>
        <v>#REF!</v>
      </c>
      <c r="F16" s="84" t="e">
        <f>#REF!</f>
        <v>#REF!</v>
      </c>
      <c r="G16" s="103" t="e">
        <f>#REF!</f>
        <v>#REF!</v>
      </c>
      <c r="H16" s="76">
        <v>12</v>
      </c>
      <c r="I16" s="102" t="s">
        <v>93</v>
      </c>
      <c r="J16" s="76">
        <v>29</v>
      </c>
      <c r="K16" s="82">
        <f>TQW21.1!AI55</f>
        <v>0</v>
      </c>
      <c r="L16" s="86">
        <f>TQW21.1!AJ55</f>
        <v>0</v>
      </c>
      <c r="M16" s="90">
        <f>TQW21.1!AK55</f>
        <v>0</v>
      </c>
      <c r="N16" s="76">
        <v>12</v>
      </c>
      <c r="O16" s="102" t="s">
        <v>120</v>
      </c>
      <c r="P16" s="76">
        <v>24</v>
      </c>
      <c r="Q16" s="80" t="e">
        <f>#REF!</f>
        <v>#REF!</v>
      </c>
      <c r="R16" s="84" t="e">
        <f>#REF!</f>
        <v>#REF!</v>
      </c>
      <c r="S16" s="88" t="e">
        <f>#REF!</f>
        <v>#REF!</v>
      </c>
      <c r="T16" s="76">
        <v>12</v>
      </c>
      <c r="U16" s="102" t="s">
        <v>102</v>
      </c>
      <c r="V16" s="76">
        <v>32</v>
      </c>
      <c r="W16" s="80" t="e">
        <f>#REF!</f>
        <v>#REF!</v>
      </c>
      <c r="X16" s="84" t="e">
        <f>#REF!</f>
        <v>#REF!</v>
      </c>
      <c r="Y16" s="88" t="e">
        <f>#REF!</f>
        <v>#REF!</v>
      </c>
    </row>
    <row r="17" spans="1:25" s="69" customFormat="1" ht="21" customHeight="1">
      <c r="B17" s="156" t="s">
        <v>139</v>
      </c>
      <c r="C17" s="156"/>
      <c r="D17" s="156"/>
      <c r="E17" s="156"/>
      <c r="F17" s="156"/>
      <c r="G17" s="156"/>
      <c r="H17" s="76">
        <v>13</v>
      </c>
      <c r="I17" s="102" t="s">
        <v>98</v>
      </c>
      <c r="J17" s="76">
        <v>26</v>
      </c>
      <c r="K17" s="82" t="e">
        <f>#REF!</f>
        <v>#REF!</v>
      </c>
      <c r="L17" s="86" t="e">
        <f>#REF!</f>
        <v>#REF!</v>
      </c>
      <c r="M17" s="90" t="e">
        <f>#REF!</f>
        <v>#REF!</v>
      </c>
      <c r="N17" s="76">
        <v>13</v>
      </c>
      <c r="O17" s="102" t="s">
        <v>124</v>
      </c>
      <c r="P17" s="76">
        <v>26</v>
      </c>
      <c r="Q17" s="80">
        <f>BHST21.4!AI40</f>
        <v>0</v>
      </c>
      <c r="R17" s="84">
        <f>BHST21.4!AJ40</f>
        <v>0</v>
      </c>
      <c r="S17" s="88">
        <f>BHST21.4!AK40</f>
        <v>0</v>
      </c>
      <c r="T17" s="76">
        <v>13</v>
      </c>
      <c r="U17" s="102" t="s">
        <v>106</v>
      </c>
      <c r="V17" s="76">
        <v>19</v>
      </c>
      <c r="W17" s="80" t="e">
        <f>#REF!</f>
        <v>#REF!</v>
      </c>
      <c r="X17" s="84" t="e">
        <f>#REF!</f>
        <v>#REF!</v>
      </c>
      <c r="Y17" s="88" t="e">
        <f>#REF!</f>
        <v>#REF!</v>
      </c>
    </row>
    <row r="18" spans="1:25" s="69" customFormat="1" ht="21" customHeight="1">
      <c r="B18" s="184" t="s">
        <v>153</v>
      </c>
      <c r="C18" s="185"/>
      <c r="D18" s="185"/>
      <c r="E18" s="185"/>
      <c r="F18" s="174" t="e">
        <f>SUM(E5:E16)</f>
        <v>#REF!</v>
      </c>
      <c r="G18" s="175"/>
      <c r="H18" s="181" t="s">
        <v>142</v>
      </c>
      <c r="I18" s="181"/>
      <c r="J18" s="181"/>
      <c r="K18" s="181"/>
      <c r="L18" s="181"/>
      <c r="M18" s="181"/>
      <c r="N18" s="76">
        <v>14</v>
      </c>
      <c r="O18" s="102" t="s">
        <v>128</v>
      </c>
      <c r="P18" s="76">
        <v>39</v>
      </c>
      <c r="Q18" s="80">
        <f>LGT21.2!AI53</f>
        <v>0</v>
      </c>
      <c r="R18" s="84">
        <f>LGT21.2!AJ53</f>
        <v>0</v>
      </c>
      <c r="S18" s="88">
        <f>LGT21.2!AK53</f>
        <v>0</v>
      </c>
      <c r="T18" s="76">
        <v>14</v>
      </c>
      <c r="U18" s="102" t="s">
        <v>110</v>
      </c>
      <c r="V18" s="76">
        <v>33</v>
      </c>
      <c r="W18" s="80" t="e">
        <f>#REF!</f>
        <v>#REF!</v>
      </c>
      <c r="X18" s="84" t="e">
        <f>#REF!</f>
        <v>#REF!</v>
      </c>
      <c r="Y18" s="88" t="e">
        <f>#REF!</f>
        <v>#REF!</v>
      </c>
    </row>
    <row r="19" spans="1:25" s="69" customFormat="1" ht="21" customHeight="1">
      <c r="B19" s="127" t="e">
        <f>"Tổng HS vắng có phép "&amp;SUM(F5:F16)+SUM(F11:F16)</f>
        <v>#REF!</v>
      </c>
      <c r="C19" s="128"/>
      <c r="D19" s="128"/>
      <c r="E19" s="128"/>
      <c r="F19" s="128"/>
      <c r="G19" s="129"/>
      <c r="H19" s="172" t="s">
        <v>153</v>
      </c>
      <c r="I19" s="173"/>
      <c r="J19" s="173"/>
      <c r="K19" s="173"/>
      <c r="L19" s="174" t="e">
        <f>SUM(K5:K17)</f>
        <v>#REF!</v>
      </c>
      <c r="M19" s="175"/>
      <c r="N19" s="156" t="s">
        <v>140</v>
      </c>
      <c r="O19" s="156"/>
      <c r="P19" s="156"/>
      <c r="Q19" s="156"/>
      <c r="R19" s="156"/>
      <c r="S19" s="156"/>
      <c r="T19" s="76">
        <v>15</v>
      </c>
      <c r="U19" s="102" t="s">
        <v>113</v>
      </c>
      <c r="V19" s="76">
        <v>27</v>
      </c>
      <c r="W19" s="80" t="e">
        <f>#REF!</f>
        <v>#REF!</v>
      </c>
      <c r="X19" s="84" t="e">
        <f>#REF!</f>
        <v>#REF!</v>
      </c>
      <c r="Y19" s="88" t="e">
        <f>#REF!</f>
        <v>#REF!</v>
      </c>
    </row>
    <row r="20" spans="1:25" s="69" customFormat="1" ht="21" customHeight="1">
      <c r="B20" s="163" t="e">
        <f>"Tổng HS đi học trễ "&amp;SUM(G5:G10)+SUM(G5:G16)</f>
        <v>#REF!</v>
      </c>
      <c r="C20" s="164"/>
      <c r="D20" s="164"/>
      <c r="E20" s="164"/>
      <c r="F20" s="164"/>
      <c r="G20" s="165"/>
      <c r="H20" s="127" t="e">
        <f>"Tổng HS vắng có phép " &amp;SUM(L5:L17)</f>
        <v>#REF!</v>
      </c>
      <c r="I20" s="128"/>
      <c r="J20" s="128"/>
      <c r="K20" s="128"/>
      <c r="L20" s="128"/>
      <c r="M20" s="128"/>
      <c r="N20" s="172" t="s">
        <v>149</v>
      </c>
      <c r="O20" s="173"/>
      <c r="P20" s="173"/>
      <c r="Q20" s="173"/>
      <c r="R20" s="174" t="e">
        <f>SUM(Q5:Q18)</f>
        <v>#REF!</v>
      </c>
      <c r="S20" s="175"/>
      <c r="T20" s="76">
        <v>16</v>
      </c>
      <c r="U20" s="102" t="s">
        <v>117</v>
      </c>
      <c r="V20" s="76">
        <v>30</v>
      </c>
      <c r="W20" s="82" t="e">
        <f>#REF!</f>
        <v>#REF!</v>
      </c>
      <c r="X20" s="86" t="e">
        <f>#REF!</f>
        <v>#REF!</v>
      </c>
      <c r="Y20" s="90" t="e">
        <f>#REF!</f>
        <v>#REF!</v>
      </c>
    </row>
    <row r="21" spans="1:25" s="71" customFormat="1" ht="19.5">
      <c r="H21" s="182" t="e">
        <f>"Tổng HS đi học trễ " &amp;SUM(M5:M17)</f>
        <v>#REF!</v>
      </c>
      <c r="I21" s="183"/>
      <c r="J21" s="183"/>
      <c r="K21" s="183"/>
      <c r="L21" s="183"/>
      <c r="M21" s="183"/>
      <c r="N21" s="161" t="e">
        <f>"Tổng HS vắng có phép "&amp;SUM(R5:R18)</f>
        <v>#REF!</v>
      </c>
      <c r="O21" s="161"/>
      <c r="P21" s="161"/>
      <c r="Q21" s="161"/>
      <c r="R21" s="161"/>
      <c r="S21" s="161"/>
      <c r="T21" s="181" t="s">
        <v>141</v>
      </c>
      <c r="U21" s="181"/>
      <c r="V21" s="181"/>
      <c r="W21" s="181"/>
      <c r="X21" s="181"/>
      <c r="Y21" s="181"/>
    </row>
    <row r="22" spans="1:25" s="91" customFormat="1" ht="24.75" customHeight="1">
      <c r="A22" s="169" t="s">
        <v>151</v>
      </c>
      <c r="B22" s="169"/>
      <c r="C22" s="169"/>
      <c r="D22" s="169"/>
      <c r="E22" s="169"/>
      <c r="F22" s="169"/>
      <c r="G22" s="169"/>
      <c r="H22" s="169"/>
      <c r="I22" s="169"/>
      <c r="J22" s="169"/>
      <c r="K22" s="169"/>
      <c r="L22" s="170" t="e">
        <f>SUM(E5:E16)+SUM(K5:K17)+SUM(Q5:Q18)+SUM(W5:W20)</f>
        <v>#REF!</v>
      </c>
      <c r="M22" s="170"/>
      <c r="N22" s="162" t="e">
        <f>"Tổng HS đi học trễ "&amp;SUM(S5:S18)</f>
        <v>#REF!</v>
      </c>
      <c r="O22" s="162"/>
      <c r="P22" s="162"/>
      <c r="Q22" s="162"/>
      <c r="R22" s="162"/>
      <c r="S22" s="162"/>
      <c r="T22" s="172" t="s">
        <v>149</v>
      </c>
      <c r="U22" s="173"/>
      <c r="V22" s="173"/>
      <c r="W22" s="173"/>
      <c r="X22" s="174" t="e">
        <f>SUM(W5:W20)</f>
        <v>#REF!</v>
      </c>
      <c r="Y22" s="175"/>
    </row>
    <row r="23" spans="1:25" ht="24.75" customHeight="1">
      <c r="C23" s="176" t="s">
        <v>150</v>
      </c>
      <c r="D23" s="177"/>
      <c r="E23" s="177"/>
      <c r="F23" s="177"/>
      <c r="G23" s="177"/>
      <c r="H23" s="177"/>
      <c r="I23" s="177"/>
      <c r="J23" s="177"/>
      <c r="K23" s="177"/>
      <c r="L23" s="177"/>
      <c r="M23" s="177"/>
      <c r="N23" s="177"/>
      <c r="O23" s="171" t="e">
        <f>SUM(F5:F16)+SUM(L5:L17)+SUM(R5:R18)+SUM(X5:X20)</f>
        <v>#REF!</v>
      </c>
      <c r="P23" s="171"/>
      <c r="Q23" s="178"/>
      <c r="R23" s="178"/>
      <c r="S23" s="179"/>
      <c r="T23" s="127" t="e">
        <f>"Tổng HS vắng có phép "&amp; SUM(X5:X20)</f>
        <v>#REF!</v>
      </c>
      <c r="U23" s="128"/>
      <c r="V23" s="128"/>
      <c r="W23" s="128"/>
      <c r="X23" s="128"/>
      <c r="Y23" s="129"/>
    </row>
    <row r="24" spans="1:25" ht="24.75" customHeight="1">
      <c r="A24" s="108"/>
      <c r="B24" s="108"/>
      <c r="C24" s="107"/>
      <c r="E24" s="168" t="s">
        <v>152</v>
      </c>
      <c r="F24" s="168"/>
      <c r="G24" s="168"/>
      <c r="H24" s="168"/>
      <c r="I24" s="168"/>
      <c r="J24" s="168"/>
      <c r="K24" s="168"/>
      <c r="L24" s="168"/>
      <c r="M24" s="168"/>
      <c r="N24" s="168"/>
      <c r="O24" s="168"/>
      <c r="P24" s="166" t="e">
        <f>SUM(G5:G16)+SUM(M5:M17)+SUM(S5:S18)+SUM(Y5:Y20)</f>
        <v>#REF!</v>
      </c>
      <c r="Q24" s="166"/>
      <c r="R24" s="166"/>
      <c r="S24" s="167"/>
      <c r="T24" s="163" t="e">
        <f>"Tổng HS đi học trễ "&amp; SUM(Y5:Y20)</f>
        <v>#REF!</v>
      </c>
      <c r="U24" s="164"/>
      <c r="V24" s="164"/>
      <c r="W24" s="164"/>
      <c r="X24" s="164"/>
      <c r="Y24" s="165"/>
    </row>
    <row r="26" spans="1:25">
      <c r="C26" s="63"/>
      <c r="D26" s="63"/>
      <c r="E26" s="63"/>
      <c r="F26" s="63"/>
      <c r="G26" s="63"/>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7"/>
  <sheetViews>
    <sheetView tabSelected="1" zoomScale="85" zoomScaleNormal="85" workbookViewId="0">
      <pane ySplit="8" topLeftCell="A9" activePane="bottomLeft" state="frozen"/>
      <selection activeCell="R69" sqref="R69"/>
      <selection pane="bottomLeft" activeCell="L37" sqref="L37"/>
    </sheetView>
  </sheetViews>
  <sheetFormatPr defaultRowHeight="15.75"/>
  <cols>
    <col min="1" max="1" width="8.6640625" style="218" customWidth="1"/>
    <col min="2" max="2" width="26.83203125" style="218" customWidth="1"/>
    <col min="3" max="3" width="29.6640625" style="218" customWidth="1"/>
    <col min="4" max="4" width="17.1640625" style="218" customWidth="1"/>
    <col min="5" max="20" width="10" style="218" customWidth="1"/>
    <col min="21" max="35" width="7" style="218" customWidth="1"/>
    <col min="36" max="38" width="8.33203125" style="218" customWidth="1"/>
    <col min="39" max="39" width="10.83203125" style="218" customWidth="1"/>
    <col min="40" max="40" width="12.1640625" style="218" customWidth="1"/>
    <col min="41" max="41" width="10.83203125" style="218" customWidth="1"/>
    <col min="42" max="16384" width="9.33203125" style="218"/>
  </cols>
  <sheetData>
    <row r="1" spans="1:41" ht="24" customHeight="1">
      <c r="A1" s="276" t="s">
        <v>0</v>
      </c>
      <c r="B1" s="276"/>
      <c r="C1" s="276"/>
      <c r="D1" s="276"/>
      <c r="E1" s="276"/>
      <c r="F1" s="276"/>
      <c r="G1" s="276"/>
      <c r="H1" s="276"/>
      <c r="I1" s="276"/>
      <c r="J1" s="276"/>
      <c r="K1" s="276"/>
      <c r="L1" s="276"/>
      <c r="M1" s="276"/>
      <c r="N1" s="276"/>
      <c r="O1" s="276"/>
      <c r="P1" s="276"/>
      <c r="Q1" s="275" t="s">
        <v>1</v>
      </c>
      <c r="R1" s="275"/>
      <c r="S1" s="275"/>
      <c r="T1" s="275"/>
      <c r="U1" s="275"/>
      <c r="V1" s="275"/>
      <c r="W1" s="275"/>
      <c r="X1" s="275"/>
      <c r="Y1" s="275"/>
      <c r="Z1" s="275"/>
      <c r="AA1" s="275"/>
      <c r="AB1" s="275"/>
      <c r="AC1" s="275"/>
      <c r="AD1" s="275"/>
      <c r="AE1" s="275"/>
      <c r="AF1" s="275"/>
      <c r="AG1" s="275"/>
      <c r="AH1" s="275"/>
      <c r="AI1" s="275"/>
      <c r="AJ1" s="275"/>
      <c r="AK1" s="275"/>
      <c r="AL1" s="275"/>
    </row>
    <row r="2" spans="1:41" ht="22.5" customHeight="1">
      <c r="A2" s="275" t="s">
        <v>409</v>
      </c>
      <c r="B2" s="275"/>
      <c r="C2" s="275"/>
      <c r="D2" s="275"/>
      <c r="E2" s="275"/>
      <c r="F2" s="275"/>
      <c r="G2" s="275"/>
      <c r="H2" s="275"/>
      <c r="I2" s="275"/>
      <c r="J2" s="275"/>
      <c r="K2" s="275"/>
      <c r="L2" s="275"/>
      <c r="M2" s="275"/>
      <c r="N2" s="275"/>
      <c r="O2" s="275"/>
      <c r="P2" s="275"/>
      <c r="Q2" s="275" t="s">
        <v>2</v>
      </c>
      <c r="R2" s="275"/>
      <c r="S2" s="275"/>
      <c r="T2" s="275"/>
      <c r="U2" s="275"/>
      <c r="V2" s="275"/>
      <c r="W2" s="275"/>
      <c r="X2" s="275"/>
      <c r="Y2" s="275"/>
      <c r="Z2" s="275"/>
      <c r="AA2" s="275"/>
      <c r="AB2" s="275"/>
      <c r="AC2" s="275"/>
      <c r="AD2" s="275"/>
      <c r="AE2" s="275"/>
      <c r="AF2" s="275"/>
      <c r="AG2" s="275"/>
      <c r="AH2" s="275"/>
      <c r="AI2" s="275"/>
      <c r="AJ2" s="275"/>
      <c r="AK2" s="275"/>
      <c r="AL2" s="275"/>
    </row>
    <row r="3" spans="1:41" ht="17.2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row>
    <row r="4" spans="1:41" ht="28.5" customHeight="1">
      <c r="A4" s="273" t="s">
        <v>408</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row>
    <row r="5" spans="1:41" ht="20.25">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row>
    <row r="6" spans="1:41" ht="33" customHeight="1">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2" t="s">
        <v>407</v>
      </c>
      <c r="AG6" s="272"/>
      <c r="AH6" s="272"/>
      <c r="AI6" s="272"/>
      <c r="AJ6" s="272"/>
      <c r="AK6" s="272"/>
      <c r="AL6" s="271"/>
    </row>
    <row r="7" spans="1:41" ht="15.75" customHeight="1">
      <c r="AE7" s="270"/>
      <c r="AF7" s="270"/>
      <c r="AG7" s="270"/>
      <c r="AH7" s="270"/>
      <c r="AI7" s="269"/>
    </row>
    <row r="8" spans="1:41" s="225" customFormat="1" ht="33" customHeight="1">
      <c r="A8" s="229" t="s">
        <v>3</v>
      </c>
      <c r="B8" s="235" t="s">
        <v>406</v>
      </c>
      <c r="C8" s="268" t="s">
        <v>4</v>
      </c>
      <c r="D8" s="267"/>
      <c r="E8" s="266" t="s">
        <v>405</v>
      </c>
      <c r="F8" s="266" t="s">
        <v>404</v>
      </c>
      <c r="G8" s="266" t="s">
        <v>403</v>
      </c>
      <c r="H8" s="266" t="s">
        <v>402</v>
      </c>
      <c r="I8" s="266" t="s">
        <v>401</v>
      </c>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4" t="s">
        <v>5</v>
      </c>
      <c r="AK8" s="264" t="s">
        <v>6</v>
      </c>
      <c r="AL8" s="264" t="s">
        <v>7</v>
      </c>
    </row>
    <row r="9" spans="1:41" s="225" customFormat="1" ht="30" customHeight="1">
      <c r="A9" s="229">
        <v>16</v>
      </c>
      <c r="B9" s="235"/>
      <c r="C9" s="245" t="s">
        <v>400</v>
      </c>
      <c r="D9" s="244" t="s">
        <v>20</v>
      </c>
      <c r="E9" s="239"/>
      <c r="F9" s="263" t="s">
        <v>399</v>
      </c>
      <c r="G9" s="238"/>
      <c r="H9" s="243"/>
      <c r="I9" s="238"/>
      <c r="J9" s="238"/>
      <c r="K9" s="231"/>
      <c r="L9" s="231"/>
      <c r="M9" s="231"/>
      <c r="N9" s="231"/>
      <c r="O9" s="231"/>
      <c r="P9" s="231"/>
      <c r="Q9" s="231"/>
      <c r="R9" s="231"/>
      <c r="S9" s="230"/>
      <c r="T9" s="230"/>
      <c r="U9" s="230"/>
      <c r="V9" s="230"/>
      <c r="W9" s="230"/>
      <c r="X9" s="230"/>
      <c r="Y9" s="230"/>
      <c r="Z9" s="230"/>
      <c r="AA9" s="230"/>
      <c r="AB9" s="230"/>
      <c r="AC9" s="230"/>
      <c r="AD9" s="230"/>
      <c r="AE9" s="230"/>
      <c r="AF9" s="230"/>
      <c r="AG9" s="230"/>
      <c r="AH9" s="230"/>
      <c r="AI9" s="230"/>
      <c r="AJ9" s="229">
        <f>COUNTIF(E9:AI9,"K")+2*COUNTIF(E9:AI9,"2K")+COUNTIF(E9:AI9,"TK")+COUNTIF(E9:AI9,"KT")</f>
        <v>0</v>
      </c>
      <c r="AK9" s="229">
        <f>COUNTIF(E9:AI9,"P")+2*COUNTIF(F9:AJ9,"2P")</f>
        <v>0</v>
      </c>
      <c r="AL9" s="229">
        <f>COUNTIF(E9:AI9,"T")+2*COUNTIF(E9:AI9,"2T")+COUNTIF(E9:AI9,"TK")+COUNTIF(E9:AI9,"KT")</f>
        <v>0</v>
      </c>
      <c r="AM9" s="262"/>
      <c r="AN9" s="261"/>
      <c r="AO9" s="236"/>
    </row>
    <row r="10" spans="1:41" s="225" customFormat="1" ht="30" customHeight="1">
      <c r="A10" s="229">
        <v>21</v>
      </c>
      <c r="B10" s="235"/>
      <c r="C10" s="245" t="s">
        <v>398</v>
      </c>
      <c r="D10" s="244" t="s">
        <v>306</v>
      </c>
      <c r="E10" s="239"/>
      <c r="F10" s="238"/>
      <c r="G10" s="238"/>
      <c r="H10" s="250"/>
      <c r="I10" s="246"/>
      <c r="J10" s="238"/>
      <c r="K10" s="231"/>
      <c r="L10" s="231"/>
      <c r="M10" s="231"/>
      <c r="N10" s="231"/>
      <c r="O10" s="231"/>
      <c r="P10" s="231"/>
      <c r="Q10" s="231"/>
      <c r="R10" s="231"/>
      <c r="S10" s="230"/>
      <c r="T10" s="230"/>
      <c r="U10" s="230"/>
      <c r="V10" s="230"/>
      <c r="W10" s="230"/>
      <c r="X10" s="230"/>
      <c r="Y10" s="230"/>
      <c r="Z10" s="230"/>
      <c r="AA10" s="230"/>
      <c r="AB10" s="230"/>
      <c r="AC10" s="230"/>
      <c r="AD10" s="230"/>
      <c r="AE10" s="230"/>
      <c r="AF10" s="230"/>
      <c r="AG10" s="230"/>
      <c r="AH10" s="230"/>
      <c r="AI10" s="230"/>
      <c r="AJ10" s="229">
        <f>COUNTIF(E10:AI10,"K")+2*COUNTIF(E10:AI10,"2K")+COUNTIF(E10:AI10,"TK")+COUNTIF(E10:AI10,"KT")</f>
        <v>0</v>
      </c>
      <c r="AK10" s="229">
        <f>COUNTIF(E10:AI10,"P")+2*COUNTIF(F10:AJ10,"2P")</f>
        <v>0</v>
      </c>
      <c r="AL10" s="229">
        <f>COUNTIF(E10:AI10,"T")+2*COUNTIF(E10:AI10,"2T")+COUNTIF(E10:AI10,"TK")+COUNTIF(E10:AI10,"KT")</f>
        <v>0</v>
      </c>
      <c r="AM10" s="236"/>
      <c r="AN10" s="236"/>
      <c r="AO10" s="236"/>
    </row>
    <row r="11" spans="1:41" s="225" customFormat="1" ht="30" customHeight="1">
      <c r="A11" s="229">
        <v>33</v>
      </c>
      <c r="B11" s="235"/>
      <c r="C11" s="245" t="s">
        <v>397</v>
      </c>
      <c r="D11" s="244" t="s">
        <v>306</v>
      </c>
      <c r="E11" s="239"/>
      <c r="F11" s="238"/>
      <c r="G11" s="238"/>
      <c r="H11" s="243"/>
      <c r="I11" s="238" t="s">
        <v>6</v>
      </c>
      <c r="J11" s="238"/>
      <c r="K11" s="231"/>
      <c r="L11" s="231"/>
      <c r="M11" s="231"/>
      <c r="N11" s="231"/>
      <c r="O11" s="231"/>
      <c r="P11" s="231"/>
      <c r="Q11" s="231"/>
      <c r="R11" s="231"/>
      <c r="S11" s="230"/>
      <c r="T11" s="230"/>
      <c r="U11" s="230"/>
      <c r="V11" s="230"/>
      <c r="W11" s="230"/>
      <c r="X11" s="230"/>
      <c r="Y11" s="230"/>
      <c r="Z11" s="230"/>
      <c r="AA11" s="230"/>
      <c r="AB11" s="230"/>
      <c r="AC11" s="230"/>
      <c r="AD11" s="230"/>
      <c r="AE11" s="230"/>
      <c r="AF11" s="230"/>
      <c r="AG11" s="230"/>
      <c r="AH11" s="230"/>
      <c r="AI11" s="230"/>
      <c r="AJ11" s="229">
        <f>COUNTIF(E11:AI11,"K")+2*COUNTIF(E11:AI11,"2K")+COUNTIF(E11:AI11,"TK")+COUNTIF(E11:AI11,"KT")</f>
        <v>0</v>
      </c>
      <c r="AK11" s="229">
        <f>COUNTIF(E11:AI11,"P")+2*COUNTIF(F11:AJ11,"2P")</f>
        <v>1</v>
      </c>
      <c r="AL11" s="229">
        <f>COUNTIF(E11:AI11,"T")+2*COUNTIF(E11:AI11,"2T")+COUNTIF(E11:AI11,"TK")+COUNTIF(E11:AI11,"KT")</f>
        <v>0</v>
      </c>
      <c r="AM11" s="236"/>
      <c r="AN11" s="236"/>
      <c r="AO11" s="236"/>
    </row>
    <row r="12" spans="1:41" s="225" customFormat="1" ht="30" customHeight="1">
      <c r="A12" s="229">
        <v>11</v>
      </c>
      <c r="B12" s="235"/>
      <c r="C12" s="245" t="s">
        <v>396</v>
      </c>
      <c r="D12" s="244" t="s">
        <v>28</v>
      </c>
      <c r="E12" s="239"/>
      <c r="F12" s="238"/>
      <c r="G12" s="238"/>
      <c r="H12" s="243"/>
      <c r="I12" s="238"/>
      <c r="J12" s="238"/>
      <c r="K12" s="231"/>
      <c r="L12" s="231"/>
      <c r="M12" s="231"/>
      <c r="N12" s="231"/>
      <c r="O12" s="231"/>
      <c r="P12" s="231"/>
      <c r="Q12" s="231"/>
      <c r="R12" s="231"/>
      <c r="S12" s="230"/>
      <c r="T12" s="230"/>
      <c r="U12" s="230"/>
      <c r="V12" s="230"/>
      <c r="W12" s="230"/>
      <c r="X12" s="230"/>
      <c r="Y12" s="230"/>
      <c r="Z12" s="230"/>
      <c r="AA12" s="230"/>
      <c r="AB12" s="230"/>
      <c r="AC12" s="230"/>
      <c r="AD12" s="230"/>
      <c r="AE12" s="230"/>
      <c r="AF12" s="230"/>
      <c r="AG12" s="230"/>
      <c r="AH12" s="230"/>
      <c r="AI12" s="230"/>
      <c r="AJ12" s="229">
        <f>COUNTIF(E12:AI12,"K")+2*COUNTIF(E12:AI12,"2K")+COUNTIF(E12:AI12,"TK")+COUNTIF(E12:AI12,"KT")</f>
        <v>0</v>
      </c>
      <c r="AK12" s="229">
        <f>COUNTIF(E12:AI12,"P")+2*COUNTIF(F12:AJ12,"2P")</f>
        <v>0</v>
      </c>
      <c r="AL12" s="229">
        <f>COUNTIF(E12:AI12,"T")+2*COUNTIF(E12:AI12,"2T")+COUNTIF(E12:AI12,"TK")+COUNTIF(E12:AI12,"KT")</f>
        <v>0</v>
      </c>
      <c r="AM12" s="236"/>
      <c r="AN12" s="236"/>
      <c r="AO12" s="236"/>
    </row>
    <row r="13" spans="1:41" s="225" customFormat="1" ht="30" customHeight="1">
      <c r="A13" s="229">
        <v>28</v>
      </c>
      <c r="B13" s="235"/>
      <c r="C13" s="245" t="s">
        <v>395</v>
      </c>
      <c r="D13" s="244" t="s">
        <v>394</v>
      </c>
      <c r="E13" s="239"/>
      <c r="F13" s="238"/>
      <c r="G13" s="238"/>
      <c r="H13" s="243"/>
      <c r="I13" s="238" t="s">
        <v>5</v>
      </c>
      <c r="J13" s="238"/>
      <c r="K13" s="231"/>
      <c r="L13" s="231"/>
      <c r="M13" s="231"/>
      <c r="N13" s="231"/>
      <c r="O13" s="231"/>
      <c r="P13" s="231"/>
      <c r="Q13" s="231"/>
      <c r="R13" s="231"/>
      <c r="S13" s="230"/>
      <c r="T13" s="230"/>
      <c r="U13" s="230"/>
      <c r="V13" s="230"/>
      <c r="W13" s="230"/>
      <c r="X13" s="230"/>
      <c r="Y13" s="230"/>
      <c r="Z13" s="230"/>
      <c r="AA13" s="230"/>
      <c r="AB13" s="230"/>
      <c r="AC13" s="230"/>
      <c r="AD13" s="230"/>
      <c r="AE13" s="230"/>
      <c r="AF13" s="230"/>
      <c r="AG13" s="230"/>
      <c r="AH13" s="230"/>
      <c r="AI13" s="230"/>
      <c r="AJ13" s="229">
        <f>COUNTIF(E13:AI13,"K")+2*COUNTIF(E13:AI13,"2K")+COUNTIF(E13:AI13,"TK")+COUNTIF(E13:AI13,"KT")</f>
        <v>1</v>
      </c>
      <c r="AK13" s="229">
        <f>COUNTIF(E13:AI13,"P")+2*COUNTIF(F13:AJ13,"2P")</f>
        <v>0</v>
      </c>
      <c r="AL13" s="229">
        <f>COUNTIF(E13:AI13,"T")+2*COUNTIF(E13:AI13,"2T")+COUNTIF(E13:AI13,"TK")+COUNTIF(E13:AI13,"KT")</f>
        <v>0</v>
      </c>
      <c r="AM13" s="236"/>
      <c r="AN13" s="236"/>
      <c r="AO13" s="236"/>
    </row>
    <row r="14" spans="1:41" s="225" customFormat="1" ht="30" customHeight="1">
      <c r="A14" s="229">
        <v>4</v>
      </c>
      <c r="B14" s="235"/>
      <c r="C14" s="249" t="s">
        <v>393</v>
      </c>
      <c r="D14" s="248" t="s">
        <v>392</v>
      </c>
      <c r="E14" s="239"/>
      <c r="F14" s="238"/>
      <c r="G14" s="238"/>
      <c r="H14" s="243"/>
      <c r="I14" s="238"/>
      <c r="J14" s="238"/>
      <c r="K14" s="231"/>
      <c r="L14" s="231"/>
      <c r="M14" s="231"/>
      <c r="N14" s="231"/>
      <c r="O14" s="231"/>
      <c r="P14" s="231"/>
      <c r="Q14" s="231"/>
      <c r="R14" s="231"/>
      <c r="S14" s="230"/>
      <c r="T14" s="230"/>
      <c r="U14" s="230"/>
      <c r="V14" s="230"/>
      <c r="W14" s="230"/>
      <c r="X14" s="230"/>
      <c r="Y14" s="230"/>
      <c r="Z14" s="230"/>
      <c r="AA14" s="230"/>
      <c r="AB14" s="230"/>
      <c r="AC14" s="230"/>
      <c r="AD14" s="230"/>
      <c r="AE14" s="230"/>
      <c r="AF14" s="230"/>
      <c r="AG14" s="230"/>
      <c r="AH14" s="230"/>
      <c r="AI14" s="230"/>
      <c r="AJ14" s="229">
        <f>COUNTIF(E14:AI14,"K")+2*COUNTIF(E14:AI14,"2K")+COUNTIF(E14:AI14,"TK")+COUNTIF(E14:AI14,"KT")</f>
        <v>0</v>
      </c>
      <c r="AK14" s="229">
        <f>COUNTIF(E14:AI14,"P")+2*COUNTIF(F14:AJ14,"2P")</f>
        <v>0</v>
      </c>
      <c r="AL14" s="229">
        <f>COUNTIF(E14:AI14,"T")+2*COUNTIF(E14:AI14,"2T")+COUNTIF(E14:AI14,"TK")+COUNTIF(E14:AI14,"KT")</f>
        <v>0</v>
      </c>
      <c r="AM14" s="236"/>
      <c r="AN14" s="236"/>
      <c r="AO14" s="236"/>
    </row>
    <row r="15" spans="1:41" s="225" customFormat="1" ht="30" customHeight="1">
      <c r="A15" s="229">
        <v>37</v>
      </c>
      <c r="B15" s="235"/>
      <c r="C15" s="260" t="s">
        <v>280</v>
      </c>
      <c r="D15" s="259" t="s">
        <v>391</v>
      </c>
      <c r="E15" s="239"/>
      <c r="F15" s="247"/>
      <c r="G15" s="246"/>
      <c r="H15" s="243"/>
      <c r="I15" s="238"/>
      <c r="J15" s="238"/>
      <c r="K15" s="231"/>
      <c r="L15" s="231"/>
      <c r="M15" s="231"/>
      <c r="N15" s="231"/>
      <c r="O15" s="231"/>
      <c r="P15" s="231"/>
      <c r="Q15" s="231"/>
      <c r="R15" s="231"/>
      <c r="S15" s="230"/>
      <c r="T15" s="230"/>
      <c r="U15" s="230"/>
      <c r="V15" s="230"/>
      <c r="W15" s="230"/>
      <c r="X15" s="230"/>
      <c r="Y15" s="230"/>
      <c r="Z15" s="230"/>
      <c r="AA15" s="230"/>
      <c r="AB15" s="230"/>
      <c r="AC15" s="230"/>
      <c r="AD15" s="230"/>
      <c r="AE15" s="230"/>
      <c r="AF15" s="230"/>
      <c r="AG15" s="230"/>
      <c r="AH15" s="230"/>
      <c r="AI15" s="230"/>
      <c r="AJ15" s="229">
        <f>COUNTIF(E15:AI15,"K")+2*COUNTIF(E15:AI15,"2K")+COUNTIF(E15:AI15,"TK")+COUNTIF(E15:AI15,"KT")</f>
        <v>0</v>
      </c>
      <c r="AK15" s="229">
        <f>COUNTIF(E15:AI15,"P")+2*COUNTIF(F15:AJ15,"2P")</f>
        <v>0</v>
      </c>
      <c r="AL15" s="229">
        <f>COUNTIF(E15:AI15,"T")+2*COUNTIF(E15:AI15,"2T")+COUNTIF(E15:AI15,"TK")+COUNTIF(E15:AI15,"KT")</f>
        <v>0</v>
      </c>
      <c r="AM15" s="236"/>
      <c r="AN15" s="236"/>
      <c r="AO15" s="236"/>
    </row>
    <row r="16" spans="1:41" s="225" customFormat="1" ht="30" customHeight="1">
      <c r="A16" s="229">
        <v>23</v>
      </c>
      <c r="B16" s="235"/>
      <c r="C16" s="245" t="s">
        <v>390</v>
      </c>
      <c r="D16" s="244" t="s">
        <v>319</v>
      </c>
      <c r="E16" s="239"/>
      <c r="F16" s="238"/>
      <c r="G16" s="238"/>
      <c r="H16" s="243"/>
      <c r="I16" s="238"/>
      <c r="J16" s="238"/>
      <c r="K16" s="231"/>
      <c r="L16" s="231"/>
      <c r="M16" s="231"/>
      <c r="N16" s="231"/>
      <c r="O16" s="231"/>
      <c r="P16" s="231"/>
      <c r="Q16" s="231"/>
      <c r="R16" s="231"/>
      <c r="S16" s="230"/>
      <c r="T16" s="230"/>
      <c r="U16" s="230"/>
      <c r="V16" s="230"/>
      <c r="W16" s="230"/>
      <c r="X16" s="230"/>
      <c r="Y16" s="230"/>
      <c r="Z16" s="230"/>
      <c r="AA16" s="230"/>
      <c r="AB16" s="230"/>
      <c r="AC16" s="230"/>
      <c r="AD16" s="230"/>
      <c r="AE16" s="230"/>
      <c r="AF16" s="230"/>
      <c r="AG16" s="230"/>
      <c r="AH16" s="230"/>
      <c r="AI16" s="230"/>
      <c r="AJ16" s="229">
        <f>COUNTIF(E16:AI16,"K")+2*COUNTIF(E16:AI16,"2K")+COUNTIF(E16:AI16,"TK")+COUNTIF(E16:AI16,"KT")</f>
        <v>0</v>
      </c>
      <c r="AK16" s="229">
        <f>COUNTIF(E16:AI16,"P")+2*COUNTIF(F16:AJ16,"2P")</f>
        <v>0</v>
      </c>
      <c r="AL16" s="229">
        <f>COUNTIF(E16:AI16,"T")+2*COUNTIF(E16:AI16,"2T")+COUNTIF(E16:AI16,"TK")+COUNTIF(E16:AI16,"KT")</f>
        <v>0</v>
      </c>
      <c r="AM16" s="236"/>
      <c r="AN16" s="236"/>
      <c r="AO16" s="236"/>
    </row>
    <row r="17" spans="1:41" s="225" customFormat="1" ht="30" customHeight="1">
      <c r="A17" s="229">
        <v>17</v>
      </c>
      <c r="B17" s="235"/>
      <c r="C17" s="245" t="s">
        <v>389</v>
      </c>
      <c r="D17" s="244" t="s">
        <v>388</v>
      </c>
      <c r="E17" s="239"/>
      <c r="F17" s="238"/>
      <c r="G17" s="238"/>
      <c r="H17" s="243"/>
      <c r="I17" s="238"/>
      <c r="J17" s="238"/>
      <c r="K17" s="231"/>
      <c r="L17" s="231"/>
      <c r="M17" s="231"/>
      <c r="N17" s="231"/>
      <c r="O17" s="231"/>
      <c r="P17" s="231"/>
      <c r="Q17" s="231"/>
      <c r="R17" s="231"/>
      <c r="S17" s="230"/>
      <c r="T17" s="230"/>
      <c r="U17" s="230"/>
      <c r="V17" s="230"/>
      <c r="W17" s="230"/>
      <c r="X17" s="230"/>
      <c r="Y17" s="230"/>
      <c r="Z17" s="230"/>
      <c r="AA17" s="230"/>
      <c r="AB17" s="230"/>
      <c r="AC17" s="230"/>
      <c r="AD17" s="230"/>
      <c r="AE17" s="230"/>
      <c r="AF17" s="230"/>
      <c r="AG17" s="230"/>
      <c r="AH17" s="230"/>
      <c r="AI17" s="230"/>
      <c r="AJ17" s="229">
        <f>COUNTIF(E17:AI17,"K")+2*COUNTIF(E17:AI17,"2K")+COUNTIF(E17:AI17,"TK")+COUNTIF(E17:AI17,"KT")</f>
        <v>0</v>
      </c>
      <c r="AK17" s="229">
        <f>COUNTIF(E17:AI17,"P")+2*COUNTIF(F17:AJ17,"2P")</f>
        <v>0</v>
      </c>
      <c r="AL17" s="229">
        <f>COUNTIF(E17:AI17,"T")+2*COUNTIF(E17:AI17,"2T")+COUNTIF(E17:AI17,"TK")+COUNTIF(E17:AI17,"KT")</f>
        <v>0</v>
      </c>
      <c r="AM17" s="236"/>
      <c r="AN17" s="236"/>
      <c r="AO17" s="236"/>
    </row>
    <row r="18" spans="1:41" s="225" customFormat="1" ht="30" customHeight="1">
      <c r="A18" s="229">
        <v>1</v>
      </c>
      <c r="B18" s="235"/>
      <c r="C18" s="245" t="s">
        <v>387</v>
      </c>
      <c r="D18" s="244" t="s">
        <v>386</v>
      </c>
      <c r="E18" s="251"/>
      <c r="F18" s="246"/>
      <c r="G18" s="246"/>
      <c r="H18" s="243"/>
      <c r="I18" s="246"/>
      <c r="J18" s="238"/>
      <c r="K18" s="231"/>
      <c r="L18" s="231"/>
      <c r="M18" s="231"/>
      <c r="N18" s="231"/>
      <c r="O18" s="231"/>
      <c r="P18" s="231"/>
      <c r="Q18" s="231"/>
      <c r="R18" s="231"/>
      <c r="S18" s="230"/>
      <c r="T18" s="230"/>
      <c r="U18" s="230"/>
      <c r="V18" s="230"/>
      <c r="W18" s="230"/>
      <c r="X18" s="230"/>
      <c r="Y18" s="230"/>
      <c r="Z18" s="230"/>
      <c r="AA18" s="230"/>
      <c r="AB18" s="230"/>
      <c r="AC18" s="230"/>
      <c r="AD18" s="230"/>
      <c r="AE18" s="230"/>
      <c r="AF18" s="230"/>
      <c r="AG18" s="230"/>
      <c r="AH18" s="230"/>
      <c r="AI18" s="230"/>
      <c r="AJ18" s="229">
        <f>COUNTIF(E18:AI18,"K")+2*COUNTIF(E18:AI18,"2K")+COUNTIF(E18:AI18,"TK")+COUNTIF(E18:AI18,"KT")</f>
        <v>0</v>
      </c>
      <c r="AK18" s="229">
        <f>COUNTIF(E18:AI18,"P")+2*COUNTIF(F18:AJ18,"2P")</f>
        <v>0</v>
      </c>
      <c r="AL18" s="229">
        <f>COUNTIF(E18:AI18,"T")+2*COUNTIF(E18:AI18,"2T")+COUNTIF(E18:AI18,"TK")+COUNTIF(E18:AI18,"KT")</f>
        <v>0</v>
      </c>
      <c r="AM18" s="236"/>
      <c r="AN18" s="236"/>
      <c r="AO18" s="236"/>
    </row>
    <row r="19" spans="1:41" s="225" customFormat="1" ht="30" customHeight="1">
      <c r="A19" s="229">
        <v>8</v>
      </c>
      <c r="B19" s="235"/>
      <c r="C19" s="245" t="s">
        <v>379</v>
      </c>
      <c r="D19" s="244" t="s">
        <v>10</v>
      </c>
      <c r="E19" s="239"/>
      <c r="F19" s="246"/>
      <c r="G19" s="246"/>
      <c r="H19" s="258"/>
      <c r="I19" s="246"/>
      <c r="J19" s="238"/>
      <c r="K19" s="231"/>
      <c r="L19" s="231"/>
      <c r="M19" s="231"/>
      <c r="N19" s="231"/>
      <c r="O19" s="231"/>
      <c r="P19" s="231"/>
      <c r="Q19" s="231"/>
      <c r="R19" s="231"/>
      <c r="S19" s="230"/>
      <c r="T19" s="230"/>
      <c r="U19" s="230"/>
      <c r="V19" s="230"/>
      <c r="W19" s="230"/>
      <c r="X19" s="230"/>
      <c r="Y19" s="230"/>
      <c r="Z19" s="230"/>
      <c r="AA19" s="230"/>
      <c r="AB19" s="230"/>
      <c r="AC19" s="230"/>
      <c r="AD19" s="230"/>
      <c r="AE19" s="230"/>
      <c r="AF19" s="230"/>
      <c r="AG19" s="230"/>
      <c r="AH19" s="230"/>
      <c r="AI19" s="230"/>
      <c r="AJ19" s="229">
        <f>COUNTIF(E19:AI19,"K")+2*COUNTIF(E19:AI19,"2K")+COUNTIF(E19:AI19,"TK")+COUNTIF(E19:AI19,"KT")</f>
        <v>0</v>
      </c>
      <c r="AK19" s="229">
        <f>COUNTIF(E19:AI19,"P")+2*COUNTIF(F19:AJ19,"2P")</f>
        <v>0</v>
      </c>
      <c r="AL19" s="229">
        <f>COUNTIF(E19:AI19,"T")+2*COUNTIF(E19:AI19,"2T")+COUNTIF(E19:AI19,"TK")+COUNTIF(E19:AI19,"KT")</f>
        <v>0</v>
      </c>
      <c r="AM19" s="236"/>
      <c r="AN19" s="236"/>
      <c r="AO19" s="236"/>
    </row>
    <row r="20" spans="1:41" s="225" customFormat="1" ht="30" customHeight="1">
      <c r="A20" s="229">
        <v>24</v>
      </c>
      <c r="B20" s="235"/>
      <c r="C20" s="245" t="s">
        <v>366</v>
      </c>
      <c r="D20" s="244" t="s">
        <v>10</v>
      </c>
      <c r="E20" s="239"/>
      <c r="F20" s="238"/>
      <c r="G20" s="238"/>
      <c r="H20" s="250"/>
      <c r="I20" s="246"/>
      <c r="J20" s="238"/>
      <c r="K20" s="231"/>
      <c r="L20" s="231"/>
      <c r="M20" s="231"/>
      <c r="N20" s="231"/>
      <c r="O20" s="231"/>
      <c r="P20" s="231"/>
      <c r="Q20" s="231"/>
      <c r="R20" s="231"/>
      <c r="S20" s="230"/>
      <c r="T20" s="230"/>
      <c r="U20" s="230"/>
      <c r="V20" s="230"/>
      <c r="W20" s="230"/>
      <c r="X20" s="230"/>
      <c r="Y20" s="230"/>
      <c r="Z20" s="230"/>
      <c r="AA20" s="230"/>
      <c r="AB20" s="230"/>
      <c r="AC20" s="230"/>
      <c r="AD20" s="230"/>
      <c r="AE20" s="230"/>
      <c r="AF20" s="230"/>
      <c r="AG20" s="230"/>
      <c r="AH20" s="230"/>
      <c r="AI20" s="230"/>
      <c r="AJ20" s="229">
        <f>COUNTIF(E20:AI20,"K")+2*COUNTIF(E20:AI20,"2K")+COUNTIF(E20:AI20,"TK")+COUNTIF(E20:AI20,"KT")</f>
        <v>0</v>
      </c>
      <c r="AK20" s="229">
        <f>COUNTIF(E20:AI20,"P")+2*COUNTIF(F20:AJ20,"2P")</f>
        <v>0</v>
      </c>
      <c r="AL20" s="229">
        <f>COUNTIF(E20:AI20,"T")+2*COUNTIF(E20:AI20,"2T")+COUNTIF(E20:AI20,"TK")+COUNTIF(E20:AI20,"KT")</f>
        <v>0</v>
      </c>
      <c r="AM20" s="236"/>
      <c r="AN20" s="236"/>
      <c r="AO20" s="236"/>
    </row>
    <row r="21" spans="1:41" s="225" customFormat="1" ht="30" customHeight="1">
      <c r="A21" s="229">
        <v>25</v>
      </c>
      <c r="B21" s="235"/>
      <c r="C21" s="245" t="s">
        <v>377</v>
      </c>
      <c r="D21" s="244" t="s">
        <v>10</v>
      </c>
      <c r="E21" s="239"/>
      <c r="F21" s="238"/>
      <c r="G21" s="238"/>
      <c r="H21" s="243"/>
      <c r="I21" s="238"/>
      <c r="J21" s="238"/>
      <c r="K21" s="231"/>
      <c r="L21" s="231"/>
      <c r="M21" s="231"/>
      <c r="N21" s="231"/>
      <c r="O21" s="231"/>
      <c r="P21" s="231"/>
      <c r="Q21" s="231"/>
      <c r="R21" s="231"/>
      <c r="S21" s="230"/>
      <c r="T21" s="230"/>
      <c r="U21" s="230"/>
      <c r="V21" s="230"/>
      <c r="W21" s="230"/>
      <c r="X21" s="230"/>
      <c r="Y21" s="230"/>
      <c r="Z21" s="230"/>
      <c r="AA21" s="230"/>
      <c r="AB21" s="230"/>
      <c r="AC21" s="230"/>
      <c r="AD21" s="230"/>
      <c r="AE21" s="230"/>
      <c r="AF21" s="230"/>
      <c r="AG21" s="230"/>
      <c r="AH21" s="230"/>
      <c r="AI21" s="230"/>
      <c r="AJ21" s="229">
        <f>COUNTIF(E21:AI21,"K")+2*COUNTIF(E21:AI21,"2K")+COUNTIF(E21:AI21,"TK")+COUNTIF(E21:AI21,"KT")</f>
        <v>0</v>
      </c>
      <c r="AK21" s="229">
        <f>COUNTIF(E21:AI21,"P")+2*COUNTIF(F21:AJ21,"2P")</f>
        <v>0</v>
      </c>
      <c r="AL21" s="229">
        <f>COUNTIF(E21:AI21,"T")+2*COUNTIF(E21:AI21,"2T")+COUNTIF(E21:AI21,"TK")+COUNTIF(E21:AI21,"KT")</f>
        <v>0</v>
      </c>
      <c r="AM21" s="257"/>
      <c r="AN21" s="256"/>
      <c r="AO21" s="236"/>
    </row>
    <row r="22" spans="1:41" s="225" customFormat="1" ht="30" customHeight="1">
      <c r="A22" s="229">
        <v>12</v>
      </c>
      <c r="B22" s="235"/>
      <c r="C22" s="245" t="s">
        <v>385</v>
      </c>
      <c r="D22" s="244" t="s">
        <v>29</v>
      </c>
      <c r="E22" s="239" t="s">
        <v>5</v>
      </c>
      <c r="F22" s="255"/>
      <c r="G22" s="254" t="s">
        <v>7</v>
      </c>
      <c r="H22" s="253"/>
      <c r="I22" s="239"/>
      <c r="J22" s="253"/>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29">
        <f>COUNTIF(E22:AI22,"K")+2*COUNTIF(E22:AI22,"2K")+COUNTIF(E22:AI22,"TK")+COUNTIF(E22:AI22,"KT")</f>
        <v>1</v>
      </c>
      <c r="AK22" s="229">
        <f>COUNTIF(E22:AI22,"P")+2*COUNTIF(F22:AJ22,"2P")</f>
        <v>0</v>
      </c>
      <c r="AL22" s="229">
        <f>COUNTIF(E22:AI22,"T")+2*COUNTIF(E22:AI22,"2T")+COUNTIF(E22:AI22,"TK")+COUNTIF(E22:AI22,"KT")</f>
        <v>1</v>
      </c>
      <c r="AM22" s="236"/>
      <c r="AN22" s="236"/>
      <c r="AO22" s="236"/>
    </row>
    <row r="23" spans="1:41" s="225" customFormat="1" ht="30" customHeight="1">
      <c r="A23" s="229">
        <v>18</v>
      </c>
      <c r="B23" s="235"/>
      <c r="C23" s="245" t="s">
        <v>384</v>
      </c>
      <c r="D23" s="244" t="s">
        <v>29</v>
      </c>
      <c r="E23" s="251"/>
      <c r="F23" s="238"/>
      <c r="G23" s="238"/>
      <c r="H23" s="250"/>
      <c r="I23" s="238"/>
      <c r="J23" s="238"/>
      <c r="K23" s="231"/>
      <c r="L23" s="231"/>
      <c r="M23" s="231"/>
      <c r="N23" s="231"/>
      <c r="O23" s="231"/>
      <c r="P23" s="231"/>
      <c r="Q23" s="231"/>
      <c r="R23" s="231"/>
      <c r="S23" s="230"/>
      <c r="T23" s="230"/>
      <c r="U23" s="230"/>
      <c r="V23" s="230"/>
      <c r="W23" s="230"/>
      <c r="X23" s="230"/>
      <c r="Y23" s="230"/>
      <c r="Z23" s="230"/>
      <c r="AA23" s="230"/>
      <c r="AB23" s="230"/>
      <c r="AC23" s="230"/>
      <c r="AD23" s="230"/>
      <c r="AE23" s="230"/>
      <c r="AF23" s="230"/>
      <c r="AG23" s="230"/>
      <c r="AH23" s="230"/>
      <c r="AI23" s="230"/>
      <c r="AJ23" s="229">
        <f>COUNTIF(E23:AI23,"K")+2*COUNTIF(E23:AI23,"2K")+COUNTIF(E23:AI23,"TK")+COUNTIF(E23:AI23,"KT")</f>
        <v>0</v>
      </c>
      <c r="AK23" s="229">
        <f>COUNTIF(E23:AI23,"P")+2*COUNTIF(F23:AJ23,"2P")</f>
        <v>0</v>
      </c>
      <c r="AL23" s="229">
        <f>COUNTIF(E23:AI23,"T")+2*COUNTIF(E23:AI23,"2T")+COUNTIF(E23:AI23,"TK")+COUNTIF(E23:AI23,"KT")</f>
        <v>0</v>
      </c>
      <c r="AM23" s="236"/>
      <c r="AN23" s="236"/>
      <c r="AO23" s="236"/>
    </row>
    <row r="24" spans="1:41" s="225" customFormat="1" ht="39" customHeight="1">
      <c r="A24" s="229">
        <v>31</v>
      </c>
      <c r="B24" s="235"/>
      <c r="C24" s="245" t="s">
        <v>366</v>
      </c>
      <c r="D24" s="244" t="s">
        <v>29</v>
      </c>
      <c r="E24" s="239"/>
      <c r="F24" s="238"/>
      <c r="G24" s="238" t="s">
        <v>7</v>
      </c>
      <c r="H24" s="243"/>
      <c r="I24" s="238"/>
      <c r="J24" s="238"/>
      <c r="K24" s="231"/>
      <c r="L24" s="231"/>
      <c r="M24" s="231"/>
      <c r="N24" s="231"/>
      <c r="O24" s="231"/>
      <c r="P24" s="231"/>
      <c r="Q24" s="231"/>
      <c r="R24" s="231"/>
      <c r="S24" s="230"/>
      <c r="T24" s="230"/>
      <c r="U24" s="230"/>
      <c r="V24" s="230"/>
      <c r="W24" s="230"/>
      <c r="X24" s="230"/>
      <c r="Y24" s="230"/>
      <c r="Z24" s="230"/>
      <c r="AA24" s="230"/>
      <c r="AB24" s="230"/>
      <c r="AC24" s="230"/>
      <c r="AD24" s="230"/>
      <c r="AE24" s="230"/>
      <c r="AF24" s="230"/>
      <c r="AG24" s="230"/>
      <c r="AH24" s="230"/>
      <c r="AI24" s="230"/>
      <c r="AJ24" s="229">
        <f>COUNTIF(E24:AI24,"K")+2*COUNTIF(E24:AI24,"2K")+COUNTIF(E24:AI24,"TK")+COUNTIF(E24:AI24,"KT")</f>
        <v>0</v>
      </c>
      <c r="AK24" s="229">
        <f>COUNTIF(E24:AI24,"P")+2*COUNTIF(F24:AJ24,"2P")</f>
        <v>0</v>
      </c>
      <c r="AL24" s="229">
        <f>COUNTIF(E24:AI24,"T")+2*COUNTIF(E24:AI24,"2T")+COUNTIF(E24:AI24,"TK")+COUNTIF(E24:AI24,"KT")</f>
        <v>1</v>
      </c>
      <c r="AM24" s="236"/>
      <c r="AN24" s="236"/>
      <c r="AO24" s="236"/>
    </row>
    <row r="25" spans="1:41" s="225" customFormat="1" ht="30" customHeight="1">
      <c r="A25" s="229">
        <v>35</v>
      </c>
      <c r="B25" s="235"/>
      <c r="C25" s="245" t="s">
        <v>383</v>
      </c>
      <c r="D25" s="244" t="s">
        <v>11</v>
      </c>
      <c r="E25" s="239"/>
      <c r="F25" s="238"/>
      <c r="G25" s="238"/>
      <c r="H25" s="243"/>
      <c r="I25" s="238"/>
      <c r="J25" s="238"/>
      <c r="K25" s="231"/>
      <c r="L25" s="231"/>
      <c r="M25" s="231"/>
      <c r="N25" s="231"/>
      <c r="O25" s="231"/>
      <c r="P25" s="231"/>
      <c r="Q25" s="231"/>
      <c r="R25" s="231"/>
      <c r="S25" s="230"/>
      <c r="T25" s="230"/>
      <c r="U25" s="230"/>
      <c r="V25" s="230"/>
      <c r="W25" s="230"/>
      <c r="X25" s="230"/>
      <c r="Y25" s="230"/>
      <c r="Z25" s="230"/>
      <c r="AA25" s="230"/>
      <c r="AB25" s="230"/>
      <c r="AC25" s="230"/>
      <c r="AD25" s="230"/>
      <c r="AE25" s="230"/>
      <c r="AF25" s="230"/>
      <c r="AG25" s="230"/>
      <c r="AH25" s="230"/>
      <c r="AI25" s="230"/>
      <c r="AJ25" s="229">
        <f>COUNTIF(E25:AI25,"K")+2*COUNTIF(E25:AI25,"2K")+COUNTIF(E25:AI25,"TK")+COUNTIF(E25:AI25,"KT")</f>
        <v>0</v>
      </c>
      <c r="AK25" s="229">
        <f>COUNTIF(E25:AI25,"P")+2*COUNTIF(F25:AJ25,"2P")</f>
        <v>0</v>
      </c>
      <c r="AL25" s="229">
        <f>COUNTIF(E25:AI25,"T")+2*COUNTIF(E25:AI25,"2T")+COUNTIF(E25:AI25,"TK")+COUNTIF(E25:AI25,"KT")</f>
        <v>0</v>
      </c>
      <c r="AM25" s="236"/>
      <c r="AN25" s="236"/>
      <c r="AO25" s="236"/>
    </row>
    <row r="26" spans="1:41" s="225" customFormat="1" ht="30" customHeight="1">
      <c r="A26" s="229">
        <v>36</v>
      </c>
      <c r="B26" s="235"/>
      <c r="C26" s="245" t="s">
        <v>382</v>
      </c>
      <c r="D26" s="244" t="s">
        <v>381</v>
      </c>
      <c r="E26" s="239"/>
      <c r="F26" s="238" t="s">
        <v>6</v>
      </c>
      <c r="G26" s="238"/>
      <c r="H26" s="243"/>
      <c r="I26" s="238"/>
      <c r="J26" s="238"/>
      <c r="K26" s="231"/>
      <c r="L26" s="231"/>
      <c r="M26" s="231"/>
      <c r="N26" s="231"/>
      <c r="O26" s="231"/>
      <c r="P26" s="231"/>
      <c r="Q26" s="231"/>
      <c r="R26" s="231"/>
      <c r="S26" s="230"/>
      <c r="T26" s="230"/>
      <c r="U26" s="230"/>
      <c r="V26" s="230"/>
      <c r="W26" s="230"/>
      <c r="X26" s="230"/>
      <c r="Y26" s="230"/>
      <c r="Z26" s="230"/>
      <c r="AA26" s="230"/>
      <c r="AB26" s="230"/>
      <c r="AC26" s="230"/>
      <c r="AD26" s="230"/>
      <c r="AE26" s="230"/>
      <c r="AF26" s="230"/>
      <c r="AG26" s="230"/>
      <c r="AH26" s="230"/>
      <c r="AI26" s="230"/>
      <c r="AJ26" s="229">
        <f>COUNTIF(E26:AI26,"K")+2*COUNTIF(E26:AI26,"2K")+COUNTIF(E26:AI26,"TK")+COUNTIF(E26:AI26,"KT")</f>
        <v>0</v>
      </c>
      <c r="AK26" s="229">
        <f>COUNTIF(E26:AI26,"P")+2*COUNTIF(F26:AJ26,"2P")</f>
        <v>1</v>
      </c>
      <c r="AL26" s="229">
        <f>COUNTIF(E26:AI26,"T")+2*COUNTIF(E26:AI26,"2T")+COUNTIF(E26:AI26,"TK")+COUNTIF(E26:AI26,"KT")</f>
        <v>0</v>
      </c>
      <c r="AM26" s="236"/>
      <c r="AN26" s="236"/>
      <c r="AO26" s="236"/>
    </row>
    <row r="27" spans="1:41" s="225" customFormat="1" ht="30" customHeight="1">
      <c r="A27" s="229">
        <v>32</v>
      </c>
      <c r="B27" s="235"/>
      <c r="C27" s="245" t="s">
        <v>380</v>
      </c>
      <c r="D27" s="244" t="s">
        <v>25</v>
      </c>
      <c r="E27" s="239"/>
      <c r="F27" s="238"/>
      <c r="G27" s="238" t="s">
        <v>7</v>
      </c>
      <c r="H27" s="243"/>
      <c r="I27" s="238" t="s">
        <v>5</v>
      </c>
      <c r="J27" s="238"/>
      <c r="K27" s="231"/>
      <c r="L27" s="231"/>
      <c r="M27" s="231"/>
      <c r="N27" s="231"/>
      <c r="O27" s="231"/>
      <c r="P27" s="231"/>
      <c r="Q27" s="231"/>
      <c r="R27" s="231"/>
      <c r="S27" s="230"/>
      <c r="T27" s="230"/>
      <c r="U27" s="230"/>
      <c r="V27" s="230"/>
      <c r="W27" s="230"/>
      <c r="X27" s="230"/>
      <c r="Y27" s="230"/>
      <c r="Z27" s="230"/>
      <c r="AA27" s="230"/>
      <c r="AB27" s="230"/>
      <c r="AC27" s="230"/>
      <c r="AD27" s="230"/>
      <c r="AE27" s="230"/>
      <c r="AF27" s="230"/>
      <c r="AG27" s="230"/>
      <c r="AH27" s="230"/>
      <c r="AI27" s="230"/>
      <c r="AJ27" s="229">
        <f>COUNTIF(E27:AI27,"K")+2*COUNTIF(E27:AI27,"2K")+COUNTIF(E27:AI27,"TK")+COUNTIF(E27:AI27,"KT")</f>
        <v>1</v>
      </c>
      <c r="AK27" s="229">
        <f>COUNTIF(E27:AI27,"P")+2*COUNTIF(F27:AJ27,"2P")</f>
        <v>0</v>
      </c>
      <c r="AL27" s="229">
        <f>COUNTIF(E27:AI27,"T")+2*COUNTIF(E27:AI27,"2T")+COUNTIF(E27:AI27,"TK")+COUNTIF(E27:AI27,"KT")</f>
        <v>1</v>
      </c>
      <c r="AM27" s="236"/>
      <c r="AN27" s="236"/>
      <c r="AO27" s="236"/>
    </row>
    <row r="28" spans="1:41" s="225" customFormat="1" ht="30" customHeight="1">
      <c r="A28" s="229">
        <v>14</v>
      </c>
      <c r="B28" s="235"/>
      <c r="C28" s="245" t="s">
        <v>379</v>
      </c>
      <c r="D28" s="244" t="s">
        <v>378</v>
      </c>
      <c r="E28" s="239"/>
      <c r="F28" s="238"/>
      <c r="G28" s="246"/>
      <c r="H28" s="250"/>
      <c r="I28" s="246"/>
      <c r="J28" s="238"/>
      <c r="K28" s="231"/>
      <c r="L28" s="231"/>
      <c r="M28" s="231"/>
      <c r="N28" s="231"/>
      <c r="O28" s="231"/>
      <c r="P28" s="231"/>
      <c r="Q28" s="231"/>
      <c r="R28" s="231"/>
      <c r="S28" s="230"/>
      <c r="T28" s="230"/>
      <c r="U28" s="230"/>
      <c r="V28" s="230"/>
      <c r="W28" s="230"/>
      <c r="X28" s="230"/>
      <c r="Y28" s="230"/>
      <c r="Z28" s="230"/>
      <c r="AA28" s="230"/>
      <c r="AB28" s="230"/>
      <c r="AC28" s="230"/>
      <c r="AD28" s="230"/>
      <c r="AE28" s="230"/>
      <c r="AF28" s="230"/>
      <c r="AG28" s="230"/>
      <c r="AH28" s="230"/>
      <c r="AI28" s="230"/>
      <c r="AJ28" s="229">
        <f>COUNTIF(E28:AI28,"K")+2*COUNTIF(E28:AI28,"2K")+COUNTIF(E28:AI28,"TK")+COUNTIF(E28:AI28,"KT")</f>
        <v>0</v>
      </c>
      <c r="AK28" s="229">
        <f>COUNTIF(E28:AI28,"P")+2*COUNTIF(F28:AJ28,"2P")</f>
        <v>0</v>
      </c>
      <c r="AL28" s="229">
        <f>COUNTIF(E28:AI28,"T")+2*COUNTIF(E28:AI28,"2T")+COUNTIF(E28:AI28,"TK")+COUNTIF(E28:AI28,"KT")</f>
        <v>0</v>
      </c>
      <c r="AM28" s="236"/>
      <c r="AN28" s="236"/>
      <c r="AO28" s="236"/>
    </row>
    <row r="29" spans="1:41" s="225" customFormat="1" ht="30" customHeight="1">
      <c r="A29" s="229">
        <v>9</v>
      </c>
      <c r="B29" s="235"/>
      <c r="C29" s="245" t="s">
        <v>377</v>
      </c>
      <c r="D29" s="244" t="s">
        <v>47</v>
      </c>
      <c r="E29" s="239"/>
      <c r="F29" s="238"/>
      <c r="G29" s="238"/>
      <c r="H29" s="250"/>
      <c r="I29" s="246"/>
      <c r="J29" s="238"/>
      <c r="K29" s="231"/>
      <c r="L29" s="231"/>
      <c r="M29" s="231"/>
      <c r="N29" s="231"/>
      <c r="O29" s="231"/>
      <c r="P29" s="231"/>
      <c r="Q29" s="231"/>
      <c r="R29" s="231"/>
      <c r="S29" s="230"/>
      <c r="T29" s="230"/>
      <c r="U29" s="230"/>
      <c r="V29" s="230"/>
      <c r="W29" s="230"/>
      <c r="X29" s="230"/>
      <c r="Y29" s="230"/>
      <c r="Z29" s="230"/>
      <c r="AA29" s="230"/>
      <c r="AB29" s="230"/>
      <c r="AC29" s="230"/>
      <c r="AD29" s="230"/>
      <c r="AE29" s="230"/>
      <c r="AF29" s="230"/>
      <c r="AG29" s="230"/>
      <c r="AH29" s="230"/>
      <c r="AI29" s="230"/>
      <c r="AJ29" s="229">
        <f>COUNTIF(E29:AI29,"K")+2*COUNTIF(E29:AI29,"2K")+COUNTIF(E29:AI29,"TK")+COUNTIF(E29:AI29,"KT")</f>
        <v>0</v>
      </c>
      <c r="AK29" s="229">
        <f>COUNTIF(E29:AI29,"P")+2*COUNTIF(F29:AJ29,"2P")</f>
        <v>0</v>
      </c>
      <c r="AL29" s="229">
        <f>COUNTIF(E29:AI29,"T")+2*COUNTIF(E29:AI29,"2T")+COUNTIF(E29:AI29,"TK")+COUNTIF(E29:AI29,"KT")</f>
        <v>0</v>
      </c>
      <c r="AM29" s="236"/>
      <c r="AN29" s="236"/>
      <c r="AO29" s="236"/>
    </row>
    <row r="30" spans="1:41" s="225" customFormat="1" ht="30" customHeight="1">
      <c r="A30" s="229">
        <v>3</v>
      </c>
      <c r="B30" s="235"/>
      <c r="C30" s="245" t="s">
        <v>376</v>
      </c>
      <c r="D30" s="244" t="s">
        <v>375</v>
      </c>
      <c r="E30" s="239"/>
      <c r="F30" s="238"/>
      <c r="G30" s="238"/>
      <c r="H30" s="243"/>
      <c r="I30" s="238"/>
      <c r="J30" s="238"/>
      <c r="K30" s="231"/>
      <c r="L30" s="231"/>
      <c r="M30" s="231"/>
      <c r="N30" s="231"/>
      <c r="O30" s="231"/>
      <c r="P30" s="231"/>
      <c r="Q30" s="231"/>
      <c r="R30" s="231"/>
      <c r="S30" s="230"/>
      <c r="T30" s="230"/>
      <c r="U30" s="230"/>
      <c r="V30" s="230"/>
      <c r="W30" s="230"/>
      <c r="X30" s="230"/>
      <c r="Y30" s="230"/>
      <c r="Z30" s="230"/>
      <c r="AA30" s="230"/>
      <c r="AB30" s="230"/>
      <c r="AC30" s="230"/>
      <c r="AD30" s="230"/>
      <c r="AE30" s="230"/>
      <c r="AF30" s="230"/>
      <c r="AG30" s="230"/>
      <c r="AH30" s="230"/>
      <c r="AI30" s="230"/>
      <c r="AJ30" s="229">
        <f>COUNTIF(E30:AI30,"K")+2*COUNTIF(E30:AI30,"2K")+COUNTIF(E30:AI30,"TK")+COUNTIF(E30:AI30,"KT")</f>
        <v>0</v>
      </c>
      <c r="AK30" s="229">
        <f>COUNTIF(E30:AI30,"P")+2*COUNTIF(F30:AJ30,"2P")</f>
        <v>0</v>
      </c>
      <c r="AL30" s="229">
        <f>COUNTIF(E30:AI30,"T")+2*COUNTIF(E30:AI30,"2T")+COUNTIF(E30:AI30,"TK")+COUNTIF(E30:AI30,"KT")</f>
        <v>0</v>
      </c>
      <c r="AM30" s="236"/>
      <c r="AN30" s="236"/>
      <c r="AO30" s="236"/>
    </row>
    <row r="31" spans="1:41" s="225" customFormat="1" ht="30" customHeight="1">
      <c r="A31" s="229">
        <v>15</v>
      </c>
      <c r="B31" s="235"/>
      <c r="C31" s="245" t="s">
        <v>374</v>
      </c>
      <c r="D31" s="244" t="s">
        <v>373</v>
      </c>
      <c r="E31" s="251"/>
      <c r="F31" s="246"/>
      <c r="G31" s="246"/>
      <c r="H31" s="250"/>
      <c r="I31" s="246"/>
      <c r="J31" s="238"/>
      <c r="K31" s="231"/>
      <c r="L31" s="231"/>
      <c r="M31" s="231"/>
      <c r="N31" s="231"/>
      <c r="O31" s="231"/>
      <c r="P31" s="231"/>
      <c r="Q31" s="231"/>
      <c r="R31" s="231"/>
      <c r="S31" s="230"/>
      <c r="T31" s="230"/>
      <c r="U31" s="230"/>
      <c r="V31" s="230"/>
      <c r="W31" s="230"/>
      <c r="X31" s="230"/>
      <c r="Y31" s="230"/>
      <c r="Z31" s="230"/>
      <c r="AA31" s="230"/>
      <c r="AB31" s="230"/>
      <c r="AC31" s="230"/>
      <c r="AD31" s="230"/>
      <c r="AE31" s="230"/>
      <c r="AF31" s="230"/>
      <c r="AG31" s="230"/>
      <c r="AH31" s="230"/>
      <c r="AI31" s="230"/>
      <c r="AJ31" s="229">
        <f>COUNTIF(E31:AI31,"K")+2*COUNTIF(E31:AI31,"2K")+COUNTIF(E31:AI31,"TK")+COUNTIF(E31:AI31,"KT")</f>
        <v>0</v>
      </c>
      <c r="AK31" s="229">
        <f>COUNTIF(E31:AI31,"P")+2*COUNTIF(F31:AJ31,"2P")</f>
        <v>0</v>
      </c>
      <c r="AL31" s="229">
        <f>COUNTIF(E31:AI31,"T")+2*COUNTIF(E31:AI31,"2T")+COUNTIF(E31:AI31,"TK")+COUNTIF(E31:AI31,"KT")</f>
        <v>0</v>
      </c>
      <c r="AM31" s="236"/>
      <c r="AN31" s="236"/>
      <c r="AO31" s="236"/>
    </row>
    <row r="32" spans="1:41" s="225" customFormat="1" ht="30" customHeight="1">
      <c r="A32" s="229">
        <v>5</v>
      </c>
      <c r="B32" s="235"/>
      <c r="C32" s="249" t="s">
        <v>372</v>
      </c>
      <c r="D32" s="248" t="s">
        <v>180</v>
      </c>
      <c r="E32" s="239"/>
      <c r="F32" s="238"/>
      <c r="G32" s="246"/>
      <c r="H32" s="250"/>
      <c r="I32" s="246"/>
      <c r="J32" s="238"/>
      <c r="K32" s="231"/>
      <c r="L32" s="231"/>
      <c r="M32" s="231"/>
      <c r="N32" s="231"/>
      <c r="O32" s="231"/>
      <c r="P32" s="231"/>
      <c r="Q32" s="231"/>
      <c r="R32" s="231"/>
      <c r="S32" s="230"/>
      <c r="T32" s="230"/>
      <c r="U32" s="230"/>
      <c r="V32" s="230"/>
      <c r="W32" s="230"/>
      <c r="X32" s="230"/>
      <c r="Y32" s="230"/>
      <c r="Z32" s="230"/>
      <c r="AA32" s="230"/>
      <c r="AB32" s="230"/>
      <c r="AC32" s="230"/>
      <c r="AD32" s="230"/>
      <c r="AE32" s="230"/>
      <c r="AF32" s="230"/>
      <c r="AG32" s="230"/>
      <c r="AH32" s="230"/>
      <c r="AI32" s="230"/>
      <c r="AJ32" s="229">
        <f>COUNTIF(E32:AI32,"K")+2*COUNTIF(E32:AI32,"2K")+COUNTIF(E32:AI32,"TK")+COUNTIF(E32:AI32,"KT")</f>
        <v>0</v>
      </c>
      <c r="AK32" s="229">
        <f>COUNTIF(E32:AI32,"P")+2*COUNTIF(F32:AJ32,"2P")</f>
        <v>0</v>
      </c>
      <c r="AL32" s="229">
        <f>COUNTIF(E32:AI32,"T")+2*COUNTIF(E32:AI32,"2T")+COUNTIF(E32:AI32,"TK")+COUNTIF(E32:AI32,"KT")</f>
        <v>0</v>
      </c>
      <c r="AM32" s="236"/>
      <c r="AN32" s="236"/>
      <c r="AO32" s="236"/>
    </row>
    <row r="33" spans="1:44" s="225" customFormat="1" ht="30" customHeight="1">
      <c r="A33" s="229">
        <v>2</v>
      </c>
      <c r="B33" s="235"/>
      <c r="C33" s="245" t="s">
        <v>371</v>
      </c>
      <c r="D33" s="244" t="s">
        <v>34</v>
      </c>
      <c r="E33" s="239"/>
      <c r="F33" s="238" t="s">
        <v>5</v>
      </c>
      <c r="G33" s="238" t="s">
        <v>7</v>
      </c>
      <c r="H33" s="250"/>
      <c r="I33" s="238"/>
      <c r="J33" s="238"/>
      <c r="K33" s="231"/>
      <c r="L33" s="231"/>
      <c r="M33" s="231"/>
      <c r="N33" s="231"/>
      <c r="O33" s="231"/>
      <c r="P33" s="231"/>
      <c r="Q33" s="231"/>
      <c r="R33" s="231"/>
      <c r="S33" s="230"/>
      <c r="T33" s="230"/>
      <c r="U33" s="230"/>
      <c r="V33" s="230"/>
      <c r="W33" s="230"/>
      <c r="X33" s="230"/>
      <c r="Y33" s="230"/>
      <c r="Z33" s="230"/>
      <c r="AA33" s="230"/>
      <c r="AB33" s="230"/>
      <c r="AC33" s="230"/>
      <c r="AD33" s="230"/>
      <c r="AE33" s="230"/>
      <c r="AF33" s="230"/>
      <c r="AG33" s="230"/>
      <c r="AH33" s="230"/>
      <c r="AI33" s="230"/>
      <c r="AJ33" s="229">
        <f>COUNTIF(E33:AI33,"K")+2*COUNTIF(E33:AI33,"2K")+COUNTIF(E33:AI33,"TK")+COUNTIF(E33:AI33,"KT")</f>
        <v>1</v>
      </c>
      <c r="AK33" s="229">
        <f>COUNTIF(E33:AI33,"P")+2*COUNTIF(F33:AJ33,"2P")</f>
        <v>0</v>
      </c>
      <c r="AL33" s="229">
        <f>COUNTIF(E33:AI33,"T")+2*COUNTIF(E33:AI33,"2T")+COUNTIF(E33:AI33,"TK")+COUNTIF(E33:AI33,"KT")</f>
        <v>1</v>
      </c>
      <c r="AM33" s="236"/>
      <c r="AN33" s="236"/>
      <c r="AO33" s="236"/>
    </row>
    <row r="34" spans="1:44" s="225" customFormat="1" ht="30" customHeight="1">
      <c r="A34" s="229">
        <v>6</v>
      </c>
      <c r="B34" s="235"/>
      <c r="C34" s="249" t="s">
        <v>370</v>
      </c>
      <c r="D34" s="248" t="s">
        <v>34</v>
      </c>
      <c r="E34" s="239"/>
      <c r="F34" s="238"/>
      <c r="G34" s="238"/>
      <c r="H34" s="243"/>
      <c r="I34" s="238"/>
      <c r="J34" s="238"/>
      <c r="K34" s="231"/>
      <c r="L34" s="231"/>
      <c r="M34" s="231"/>
      <c r="N34" s="231"/>
      <c r="O34" s="231"/>
      <c r="P34" s="231"/>
      <c r="Q34" s="231"/>
      <c r="R34" s="231"/>
      <c r="S34" s="230"/>
      <c r="T34" s="230"/>
      <c r="U34" s="230"/>
      <c r="V34" s="230"/>
      <c r="W34" s="230"/>
      <c r="X34" s="230"/>
      <c r="Y34" s="230"/>
      <c r="Z34" s="230"/>
      <c r="AA34" s="230"/>
      <c r="AB34" s="230"/>
      <c r="AC34" s="230"/>
      <c r="AD34" s="230"/>
      <c r="AE34" s="230"/>
      <c r="AF34" s="230"/>
      <c r="AG34" s="230"/>
      <c r="AH34" s="230"/>
      <c r="AI34" s="230"/>
      <c r="AJ34" s="229">
        <f>COUNTIF(E34:AI34,"K")+2*COUNTIF(E34:AI34,"2K")+COUNTIF(E34:AI34,"TK")+COUNTIF(E34:AI34,"KT")</f>
        <v>0</v>
      </c>
      <c r="AK34" s="229">
        <f>COUNTIF(E34:AI34,"P")+2*COUNTIF(F34:AJ34,"2P")</f>
        <v>0</v>
      </c>
      <c r="AL34" s="229">
        <f>COUNTIF(E34:AI34,"T")+2*COUNTIF(E34:AI34,"2T")+COUNTIF(E34:AI34,"TK")+COUNTIF(E34:AI34,"KT")</f>
        <v>0</v>
      </c>
      <c r="AM34" s="236"/>
      <c r="AN34" s="236"/>
      <c r="AO34" s="236"/>
    </row>
    <row r="35" spans="1:44" s="225" customFormat="1" ht="30" customHeight="1">
      <c r="A35" s="229">
        <v>10</v>
      </c>
      <c r="B35" s="235"/>
      <c r="C35" s="245" t="s">
        <v>369</v>
      </c>
      <c r="D35" s="244" t="s">
        <v>34</v>
      </c>
      <c r="E35" s="239"/>
      <c r="F35" s="238"/>
      <c r="G35" s="246"/>
      <c r="H35" s="243"/>
      <c r="I35" s="238"/>
      <c r="J35" s="238"/>
      <c r="K35" s="231"/>
      <c r="L35" s="231"/>
      <c r="M35" s="231"/>
      <c r="N35" s="231"/>
      <c r="O35" s="231"/>
      <c r="P35" s="231"/>
      <c r="Q35" s="231"/>
      <c r="R35" s="231"/>
      <c r="S35" s="230"/>
      <c r="T35" s="230"/>
      <c r="U35" s="230"/>
      <c r="V35" s="230"/>
      <c r="W35" s="230"/>
      <c r="X35" s="230"/>
      <c r="Y35" s="230"/>
      <c r="Z35" s="230"/>
      <c r="AA35" s="230"/>
      <c r="AB35" s="230"/>
      <c r="AC35" s="230"/>
      <c r="AD35" s="230"/>
      <c r="AE35" s="230"/>
      <c r="AF35" s="230"/>
      <c r="AG35" s="230"/>
      <c r="AH35" s="230"/>
      <c r="AI35" s="230"/>
      <c r="AJ35" s="229">
        <f>COUNTIF(E35:AI35,"K")+2*COUNTIF(E35:AI35,"2K")+COUNTIF(E35:AI35,"TK")+COUNTIF(E35:AI35,"KT")</f>
        <v>0</v>
      </c>
      <c r="AK35" s="229">
        <f>COUNTIF(E35:AI35,"P")+2*COUNTIF(F35:AJ35,"2P")</f>
        <v>0</v>
      </c>
      <c r="AL35" s="229">
        <f>COUNTIF(E35:AI35,"T")+2*COUNTIF(E35:AI35,"2T")+COUNTIF(E35:AI35,"TK")+COUNTIF(E35:AI35,"KT")</f>
        <v>0</v>
      </c>
      <c r="AM35" s="236"/>
      <c r="AN35" s="236"/>
      <c r="AO35" s="236"/>
    </row>
    <row r="36" spans="1:44" s="225" customFormat="1" ht="30" customHeight="1">
      <c r="A36" s="229">
        <v>29</v>
      </c>
      <c r="B36" s="235"/>
      <c r="C36" s="245" t="s">
        <v>368</v>
      </c>
      <c r="D36" s="244" t="s">
        <v>367</v>
      </c>
      <c r="E36" s="239"/>
      <c r="F36" s="238"/>
      <c r="G36" s="246"/>
      <c r="H36" s="247"/>
      <c r="I36" s="238"/>
      <c r="J36" s="238"/>
      <c r="K36" s="231"/>
      <c r="L36" s="231"/>
      <c r="M36" s="231"/>
      <c r="N36" s="231"/>
      <c r="O36" s="231"/>
      <c r="P36" s="231"/>
      <c r="Q36" s="231"/>
      <c r="R36" s="231"/>
      <c r="S36" s="230"/>
      <c r="T36" s="230"/>
      <c r="U36" s="230"/>
      <c r="V36" s="230"/>
      <c r="W36" s="230"/>
      <c r="X36" s="230"/>
      <c r="Y36" s="230"/>
      <c r="Z36" s="230"/>
      <c r="AA36" s="230"/>
      <c r="AB36" s="230"/>
      <c r="AC36" s="230"/>
      <c r="AD36" s="230"/>
      <c r="AE36" s="230"/>
      <c r="AF36" s="230"/>
      <c r="AG36" s="230"/>
      <c r="AH36" s="230"/>
      <c r="AI36" s="230"/>
      <c r="AJ36" s="229">
        <f>COUNTIF(E36:AI36,"K")+2*COUNTIF(E36:AI36,"2K")+COUNTIF(E36:AI36,"TK")+COUNTIF(E36:AI36,"KT")</f>
        <v>0</v>
      </c>
      <c r="AK36" s="229">
        <f>COUNTIF(E36:AI36,"P")+2*COUNTIF(F36:AJ36,"2P")</f>
        <v>0</v>
      </c>
      <c r="AL36" s="229">
        <f>COUNTIF(E36:AI36,"T")+2*COUNTIF(E36:AI36,"2T")+COUNTIF(E36:AI36,"TK")+COUNTIF(E36:AI36,"KT")</f>
        <v>0</v>
      </c>
      <c r="AM36" s="236"/>
      <c r="AN36" s="236"/>
      <c r="AO36" s="236"/>
    </row>
    <row r="37" spans="1:44" s="225" customFormat="1" ht="30" customHeight="1">
      <c r="A37" s="229">
        <v>20</v>
      </c>
      <c r="B37" s="235"/>
      <c r="C37" s="245" t="s">
        <v>366</v>
      </c>
      <c r="D37" s="244" t="s">
        <v>8</v>
      </c>
      <c r="E37" s="239"/>
      <c r="F37" s="238"/>
      <c r="G37" s="238"/>
      <c r="H37" s="243"/>
      <c r="I37" s="246"/>
      <c r="J37" s="238"/>
      <c r="K37" s="231"/>
      <c r="L37" s="231"/>
      <c r="M37" s="231"/>
      <c r="N37" s="231"/>
      <c r="O37" s="231"/>
      <c r="P37" s="231"/>
      <c r="Q37" s="231"/>
      <c r="R37" s="231"/>
      <c r="S37" s="230"/>
      <c r="T37" s="230"/>
      <c r="U37" s="230"/>
      <c r="V37" s="230"/>
      <c r="W37" s="230"/>
      <c r="X37" s="230"/>
      <c r="Y37" s="230"/>
      <c r="Z37" s="230"/>
      <c r="AA37" s="230"/>
      <c r="AB37" s="230"/>
      <c r="AC37" s="230"/>
      <c r="AD37" s="230"/>
      <c r="AE37" s="230"/>
      <c r="AF37" s="230"/>
      <c r="AG37" s="230"/>
      <c r="AH37" s="230"/>
      <c r="AI37" s="230"/>
      <c r="AJ37" s="229">
        <f>COUNTIF(E37:AI37,"K")+2*COUNTIF(E37:AI37,"2K")+COUNTIF(E37:AI37,"TK")+COUNTIF(E37:AI37,"KT")</f>
        <v>0</v>
      </c>
      <c r="AK37" s="229">
        <f>COUNTIF(E37:AI37,"P")+2*COUNTIF(F37:AJ37,"2P")</f>
        <v>0</v>
      </c>
      <c r="AL37" s="229">
        <f>COUNTIF(E37:AI37,"T")+2*COUNTIF(E37:AI37,"2T")+COUNTIF(E37:AI37,"TK")+COUNTIF(E37:AI37,"KT")</f>
        <v>0</v>
      </c>
      <c r="AM37" s="236"/>
      <c r="AN37" s="236"/>
      <c r="AO37" s="236"/>
    </row>
    <row r="38" spans="1:44" s="225" customFormat="1" ht="30" customHeight="1">
      <c r="A38" s="229">
        <v>22</v>
      </c>
      <c r="B38" s="235"/>
      <c r="C38" s="245" t="s">
        <v>356</v>
      </c>
      <c r="D38" s="244" t="s">
        <v>365</v>
      </c>
      <c r="E38" s="239"/>
      <c r="F38" s="238"/>
      <c r="G38" s="238"/>
      <c r="H38" s="243"/>
      <c r="I38" s="238"/>
      <c r="J38" s="238"/>
      <c r="K38" s="231"/>
      <c r="L38" s="231"/>
      <c r="M38" s="231"/>
      <c r="N38" s="231"/>
      <c r="O38" s="231"/>
      <c r="P38" s="231"/>
      <c r="Q38" s="231"/>
      <c r="R38" s="231"/>
      <c r="S38" s="230"/>
      <c r="T38" s="230"/>
      <c r="U38" s="230"/>
      <c r="V38" s="230"/>
      <c r="W38" s="230"/>
      <c r="X38" s="230"/>
      <c r="Y38" s="230"/>
      <c r="Z38" s="230"/>
      <c r="AA38" s="230"/>
      <c r="AB38" s="230"/>
      <c r="AC38" s="230"/>
      <c r="AD38" s="230"/>
      <c r="AE38" s="230"/>
      <c r="AF38" s="230"/>
      <c r="AG38" s="230"/>
      <c r="AH38" s="230"/>
      <c r="AI38" s="230"/>
      <c r="AJ38" s="229">
        <f>COUNTIF(E38:AI38,"K")+2*COUNTIF(E38:AI38,"2K")+COUNTIF(E38:AI38,"TK")+COUNTIF(E38:AI38,"KT")</f>
        <v>0</v>
      </c>
      <c r="AK38" s="229">
        <f>COUNTIF(E38:AI38,"P")+2*COUNTIF(F38:AJ38,"2P")</f>
        <v>0</v>
      </c>
      <c r="AL38" s="229">
        <f>COUNTIF(E38:AI38,"T")+2*COUNTIF(E38:AI38,"2T")+COUNTIF(E38:AI38,"TK")+COUNTIF(E38:AI38,"KT")</f>
        <v>0</v>
      </c>
      <c r="AM38" s="236"/>
      <c r="AN38" s="236"/>
      <c r="AO38" s="236"/>
    </row>
    <row r="39" spans="1:44" s="225" customFormat="1" ht="30" customHeight="1">
      <c r="A39" s="229">
        <v>7</v>
      </c>
      <c r="B39" s="235"/>
      <c r="C39" s="249" t="s">
        <v>364</v>
      </c>
      <c r="D39" s="248" t="s">
        <v>26</v>
      </c>
      <c r="E39" s="239"/>
      <c r="F39" s="238" t="s">
        <v>363</v>
      </c>
      <c r="G39" s="238" t="s">
        <v>7</v>
      </c>
      <c r="H39" s="243"/>
      <c r="I39" s="238" t="s">
        <v>5</v>
      </c>
      <c r="J39" s="238"/>
      <c r="K39" s="231"/>
      <c r="L39" s="231"/>
      <c r="M39" s="231"/>
      <c r="N39" s="231"/>
      <c r="O39" s="231"/>
      <c r="P39" s="231"/>
      <c r="Q39" s="231"/>
      <c r="R39" s="231"/>
      <c r="S39" s="230"/>
      <c r="T39" s="230"/>
      <c r="U39" s="230"/>
      <c r="V39" s="230"/>
      <c r="W39" s="230"/>
      <c r="X39" s="230"/>
      <c r="Y39" s="230"/>
      <c r="Z39" s="230"/>
      <c r="AA39" s="230"/>
      <c r="AB39" s="230"/>
      <c r="AC39" s="230"/>
      <c r="AD39" s="230"/>
      <c r="AE39" s="230"/>
      <c r="AF39" s="230"/>
      <c r="AG39" s="230"/>
      <c r="AH39" s="230"/>
      <c r="AI39" s="230"/>
      <c r="AJ39" s="229">
        <f>COUNTIF(E39:AI39,"K")+2*COUNTIF(E39:AI39,"2K")+COUNTIF(E39:AI39,"TK")+COUNTIF(E39:AI39,"KT")</f>
        <v>1</v>
      </c>
      <c r="AK39" s="229">
        <f>COUNTIF(E39:AI39,"P")+2*COUNTIF(F39:AJ39,"2P")</f>
        <v>0</v>
      </c>
      <c r="AL39" s="229">
        <f>COUNTIF(E39:AI39,"T")+2*COUNTIF(E39:AI39,"2T")+COUNTIF(E39:AI39,"TK")+COUNTIF(E39:AI39,"KT")</f>
        <v>1</v>
      </c>
      <c r="AM39" s="236"/>
      <c r="AN39" s="236"/>
      <c r="AO39" s="236"/>
    </row>
    <row r="40" spans="1:44" s="225" customFormat="1" ht="30" customHeight="1">
      <c r="A40" s="229">
        <v>19</v>
      </c>
      <c r="B40" s="235"/>
      <c r="C40" s="245" t="s">
        <v>362</v>
      </c>
      <c r="D40" s="244" t="s">
        <v>361</v>
      </c>
      <c r="E40" s="239"/>
      <c r="F40" s="238"/>
      <c r="G40" s="238"/>
      <c r="H40" s="243"/>
      <c r="I40" s="246"/>
      <c r="J40" s="238"/>
      <c r="K40" s="231"/>
      <c r="L40" s="231"/>
      <c r="M40" s="231"/>
      <c r="N40" s="231"/>
      <c r="O40" s="231"/>
      <c r="P40" s="231"/>
      <c r="Q40" s="231"/>
      <c r="R40" s="231"/>
      <c r="S40" s="230"/>
      <c r="T40" s="230"/>
      <c r="U40" s="230"/>
      <c r="V40" s="230"/>
      <c r="W40" s="230"/>
      <c r="X40" s="230"/>
      <c r="Y40" s="230"/>
      <c r="Z40" s="230"/>
      <c r="AA40" s="230"/>
      <c r="AB40" s="230"/>
      <c r="AC40" s="230"/>
      <c r="AD40" s="230"/>
      <c r="AE40" s="230"/>
      <c r="AF40" s="230"/>
      <c r="AG40" s="230"/>
      <c r="AH40" s="230"/>
      <c r="AI40" s="230"/>
      <c r="AJ40" s="229">
        <f>COUNTIF(E40:AI40,"K")+2*COUNTIF(E40:AI40,"2K")+COUNTIF(E40:AI40,"TK")+COUNTIF(E40:AI40,"KT")</f>
        <v>0</v>
      </c>
      <c r="AK40" s="229">
        <f>COUNTIF(E40:AI40,"P")+2*COUNTIF(F40:AJ40,"2P")</f>
        <v>0</v>
      </c>
      <c r="AL40" s="229">
        <f>COUNTIF(E40:AI40,"T")+2*COUNTIF(E40:AI40,"2T")+COUNTIF(E40:AI40,"TK")+COUNTIF(E40:AI40,"KT")</f>
        <v>0</v>
      </c>
      <c r="AM40" s="236"/>
      <c r="AN40" s="236"/>
      <c r="AO40" s="236"/>
    </row>
    <row r="41" spans="1:44" s="225" customFormat="1" ht="30" customHeight="1">
      <c r="A41" s="229">
        <v>26</v>
      </c>
      <c r="B41" s="235"/>
      <c r="C41" s="245" t="s">
        <v>360</v>
      </c>
      <c r="D41" s="244" t="s">
        <v>359</v>
      </c>
      <c r="E41" s="239"/>
      <c r="F41" s="238"/>
      <c r="G41" s="238" t="s">
        <v>7</v>
      </c>
      <c r="H41" s="247"/>
      <c r="I41" s="238"/>
      <c r="J41" s="238"/>
      <c r="K41" s="231"/>
      <c r="L41" s="231"/>
      <c r="M41" s="231"/>
      <c r="N41" s="231"/>
      <c r="O41" s="231"/>
      <c r="P41" s="231"/>
      <c r="Q41" s="231"/>
      <c r="R41" s="231"/>
      <c r="S41" s="230"/>
      <c r="T41" s="230"/>
      <c r="U41" s="230"/>
      <c r="V41" s="230"/>
      <c r="W41" s="230"/>
      <c r="X41" s="230"/>
      <c r="Y41" s="230"/>
      <c r="Z41" s="230"/>
      <c r="AA41" s="230"/>
      <c r="AB41" s="230"/>
      <c r="AC41" s="230"/>
      <c r="AD41" s="230"/>
      <c r="AE41" s="230"/>
      <c r="AF41" s="230"/>
      <c r="AG41" s="230"/>
      <c r="AH41" s="230"/>
      <c r="AI41" s="230"/>
      <c r="AJ41" s="229">
        <f>COUNTIF(E41:AI41,"K")+2*COUNTIF(E41:AI41,"2K")+COUNTIF(E41:AI41,"TK")+COUNTIF(E41:AI41,"KT")</f>
        <v>0</v>
      </c>
      <c r="AK41" s="229">
        <f>COUNTIF(E41:AI41,"P")+2*COUNTIF(F41:AJ41,"2P")</f>
        <v>0</v>
      </c>
      <c r="AL41" s="229">
        <f>COUNTIF(E41:AI41,"T")+2*COUNTIF(E41:AI41,"2T")+COUNTIF(E41:AI41,"TK")+COUNTIF(E41:AI41,"KT")</f>
        <v>1</v>
      </c>
      <c r="AM41" s="236"/>
      <c r="AN41" s="236"/>
      <c r="AO41" s="236"/>
    </row>
    <row r="42" spans="1:44" s="225" customFormat="1" ht="30" customHeight="1">
      <c r="A42" s="229">
        <v>13</v>
      </c>
      <c r="B42" s="235"/>
      <c r="C42" s="245" t="s">
        <v>358</v>
      </c>
      <c r="D42" s="244" t="s">
        <v>357</v>
      </c>
      <c r="E42" s="239"/>
      <c r="F42" s="246"/>
      <c r="G42" s="238"/>
      <c r="H42" s="243"/>
      <c r="I42" s="246"/>
      <c r="J42" s="238"/>
      <c r="K42" s="231"/>
      <c r="L42" s="231"/>
      <c r="M42" s="231"/>
      <c r="N42" s="231"/>
      <c r="O42" s="231"/>
      <c r="P42" s="231"/>
      <c r="Q42" s="231"/>
      <c r="R42" s="231"/>
      <c r="S42" s="230"/>
      <c r="T42" s="230"/>
      <c r="U42" s="230"/>
      <c r="V42" s="230"/>
      <c r="W42" s="230"/>
      <c r="X42" s="230"/>
      <c r="Y42" s="230"/>
      <c r="Z42" s="230"/>
      <c r="AA42" s="230"/>
      <c r="AB42" s="230"/>
      <c r="AC42" s="230"/>
      <c r="AD42" s="230"/>
      <c r="AE42" s="230"/>
      <c r="AF42" s="230"/>
      <c r="AG42" s="230"/>
      <c r="AH42" s="230"/>
      <c r="AI42" s="230"/>
      <c r="AJ42" s="229">
        <f>COUNTIF(E42:AI42,"K")+2*COUNTIF(E42:AI42,"2K")+COUNTIF(E42:AI42,"TK")+COUNTIF(E42:AI42,"KT")</f>
        <v>0</v>
      </c>
      <c r="AK42" s="229">
        <f>COUNTIF(E42:AI42,"P")+2*COUNTIF(F42:AJ42,"2P")</f>
        <v>0</v>
      </c>
      <c r="AL42" s="229">
        <f>COUNTIF(E42:AI42,"T")+2*COUNTIF(E42:AI42,"2T")+COUNTIF(E42:AI42,"TK")+COUNTIF(E42:AI42,"KT")</f>
        <v>0</v>
      </c>
      <c r="AM42" s="236"/>
      <c r="AN42" s="236"/>
      <c r="AO42" s="236"/>
    </row>
    <row r="43" spans="1:44" s="225" customFormat="1" ht="30" customHeight="1">
      <c r="A43" s="229">
        <v>30</v>
      </c>
      <c r="B43" s="235"/>
      <c r="C43" s="245" t="s">
        <v>356</v>
      </c>
      <c r="D43" s="244" t="s">
        <v>32</v>
      </c>
      <c r="E43" s="239"/>
      <c r="F43" s="238"/>
      <c r="G43" s="238"/>
      <c r="H43" s="243"/>
      <c r="I43" s="238" t="s">
        <v>5</v>
      </c>
      <c r="J43" s="238"/>
      <c r="K43" s="231"/>
      <c r="L43" s="231"/>
      <c r="M43" s="231"/>
      <c r="N43" s="231"/>
      <c r="O43" s="231"/>
      <c r="P43" s="231"/>
      <c r="Q43" s="231"/>
      <c r="R43" s="231"/>
      <c r="S43" s="230"/>
      <c r="T43" s="230"/>
      <c r="U43" s="230"/>
      <c r="V43" s="230"/>
      <c r="W43" s="230"/>
      <c r="X43" s="230"/>
      <c r="Y43" s="230"/>
      <c r="Z43" s="230"/>
      <c r="AA43" s="230"/>
      <c r="AB43" s="230"/>
      <c r="AC43" s="230"/>
      <c r="AD43" s="230"/>
      <c r="AE43" s="230"/>
      <c r="AF43" s="230"/>
      <c r="AG43" s="230"/>
      <c r="AH43" s="230"/>
      <c r="AI43" s="230"/>
      <c r="AJ43" s="229">
        <f>COUNTIF(E43:AI43,"K")+2*COUNTIF(E43:AI43,"2K")+COUNTIF(E43:AI43,"TK")+COUNTIF(E43:AI43,"KT")</f>
        <v>1</v>
      </c>
      <c r="AK43" s="229">
        <f>COUNTIF(E43:AI43,"P")+2*COUNTIF(F43:AJ43,"2P")</f>
        <v>0</v>
      </c>
      <c r="AL43" s="229">
        <f>COUNTIF(E43:AI43,"T")+2*COUNTIF(E43:AI43,"2T")+COUNTIF(E43:AI43,"TK")+COUNTIF(E43:AI43,"KT")</f>
        <v>0</v>
      </c>
      <c r="AM43" s="236"/>
      <c r="AN43" s="236"/>
      <c r="AO43" s="236"/>
    </row>
    <row r="44" spans="1:44" s="225" customFormat="1" ht="30" customHeight="1">
      <c r="A44" s="229">
        <v>27</v>
      </c>
      <c r="B44" s="235"/>
      <c r="C44" s="245" t="s">
        <v>355</v>
      </c>
      <c r="D44" s="244" t="s">
        <v>354</v>
      </c>
      <c r="E44" s="239"/>
      <c r="F44" s="238"/>
      <c r="G44" s="246"/>
      <c r="H44" s="243"/>
      <c r="I44" s="238"/>
      <c r="J44" s="238"/>
      <c r="K44" s="231"/>
      <c r="L44" s="231"/>
      <c r="M44" s="231"/>
      <c r="N44" s="231"/>
      <c r="O44" s="231"/>
      <c r="P44" s="231"/>
      <c r="Q44" s="231"/>
      <c r="R44" s="231"/>
      <c r="S44" s="230"/>
      <c r="T44" s="230"/>
      <c r="U44" s="230"/>
      <c r="V44" s="230"/>
      <c r="W44" s="230"/>
      <c r="X44" s="230"/>
      <c r="Y44" s="230"/>
      <c r="Z44" s="230"/>
      <c r="AA44" s="230"/>
      <c r="AB44" s="230"/>
      <c r="AC44" s="230"/>
      <c r="AD44" s="230"/>
      <c r="AE44" s="230"/>
      <c r="AF44" s="230"/>
      <c r="AG44" s="230"/>
      <c r="AH44" s="230"/>
      <c r="AI44" s="230"/>
      <c r="AJ44" s="229">
        <f>COUNTIF(E44:AI44,"K")+2*COUNTIF(E44:AI44,"2K")+COUNTIF(E44:AI44,"TK")+COUNTIF(E44:AI44,"KT")</f>
        <v>0</v>
      </c>
      <c r="AK44" s="229">
        <f>COUNTIF(E44:AI44,"P")+2*COUNTIF(F44:AJ44,"2P")</f>
        <v>0</v>
      </c>
      <c r="AL44" s="229">
        <f>COUNTIF(E44:AI44,"T")+2*COUNTIF(E44:AI44,"2T")+COUNTIF(E44:AI44,"TK")+COUNTIF(E44:AI44,"KT")</f>
        <v>0</v>
      </c>
      <c r="AM44" s="236"/>
      <c r="AN44" s="236"/>
      <c r="AO44" s="236"/>
    </row>
    <row r="45" spans="1:44" s="225" customFormat="1" ht="30" customHeight="1">
      <c r="A45" s="229">
        <v>34</v>
      </c>
      <c r="B45" s="235"/>
      <c r="C45" s="245" t="s">
        <v>353</v>
      </c>
      <c r="D45" s="244" t="s">
        <v>44</v>
      </c>
      <c r="E45" s="239"/>
      <c r="F45" s="238"/>
      <c r="G45" s="238"/>
      <c r="H45" s="243"/>
      <c r="I45" s="238"/>
      <c r="J45" s="238"/>
      <c r="K45" s="231"/>
      <c r="L45" s="231"/>
      <c r="M45" s="231"/>
      <c r="N45" s="231"/>
      <c r="O45" s="231"/>
      <c r="P45" s="231"/>
      <c r="Q45" s="231"/>
      <c r="R45" s="231"/>
      <c r="S45" s="230"/>
      <c r="T45" s="230"/>
      <c r="U45" s="230"/>
      <c r="V45" s="230"/>
      <c r="W45" s="230"/>
      <c r="X45" s="230"/>
      <c r="Y45" s="230"/>
      <c r="Z45" s="230"/>
      <c r="AA45" s="230"/>
      <c r="AB45" s="230"/>
      <c r="AC45" s="230"/>
      <c r="AD45" s="230"/>
      <c r="AE45" s="230"/>
      <c r="AF45" s="230"/>
      <c r="AG45" s="230"/>
      <c r="AH45" s="230"/>
      <c r="AI45" s="230"/>
      <c r="AJ45" s="229">
        <f>COUNTIF(E45:AI45,"K")+2*COUNTIF(E45:AI45,"2K")+COUNTIF(E45:AI45,"TK")+COUNTIF(E45:AI45,"KT")</f>
        <v>0</v>
      </c>
      <c r="AK45" s="229">
        <f>COUNTIF(E45:AI45,"P")+2*COUNTIF(F45:AJ45,"2P")</f>
        <v>0</v>
      </c>
      <c r="AL45" s="229">
        <f>COUNTIF(E45:AI45,"T")+2*COUNTIF(E45:AI45,"2T")+COUNTIF(E45:AI45,"TK")+COUNTIF(E45:AI45,"KT")</f>
        <v>0</v>
      </c>
      <c r="AM45" s="237"/>
      <c r="AN45" s="224"/>
      <c r="AO45" s="224"/>
      <c r="AP45" s="218"/>
      <c r="AQ45" s="218"/>
      <c r="AR45" s="218"/>
    </row>
    <row r="46" spans="1:44" s="225" customFormat="1" ht="30" customHeight="1">
      <c r="A46" s="229">
        <v>38</v>
      </c>
      <c r="B46" s="235"/>
      <c r="C46" s="241"/>
      <c r="D46" s="240"/>
      <c r="E46" s="239"/>
      <c r="F46" s="238"/>
      <c r="G46" s="238"/>
      <c r="H46" s="238"/>
      <c r="I46" s="238"/>
      <c r="J46" s="238"/>
      <c r="K46" s="231"/>
      <c r="L46" s="231"/>
      <c r="M46" s="231"/>
      <c r="N46" s="231"/>
      <c r="O46" s="231"/>
      <c r="P46" s="231"/>
      <c r="Q46" s="231"/>
      <c r="R46" s="231"/>
      <c r="S46" s="230"/>
      <c r="T46" s="230"/>
      <c r="U46" s="230"/>
      <c r="V46" s="230"/>
      <c r="W46" s="230"/>
      <c r="X46" s="230"/>
      <c r="Y46" s="230"/>
      <c r="Z46" s="230"/>
      <c r="AA46" s="230"/>
      <c r="AB46" s="230"/>
      <c r="AC46" s="230"/>
      <c r="AD46" s="230"/>
      <c r="AE46" s="230"/>
      <c r="AF46" s="230"/>
      <c r="AG46" s="230"/>
      <c r="AH46" s="230"/>
      <c r="AI46" s="230"/>
      <c r="AJ46" s="229">
        <f>COUNTIF(E46:AI46,"K")+2*COUNTIF(E46:AI46,"2K")+COUNTIF(E46:AI46,"TK")+COUNTIF(E46:AI46,"KT")</f>
        <v>0</v>
      </c>
      <c r="AK46" s="229">
        <f>COUNTIF(E46:AI46,"P")+2*COUNTIF(F46:AJ46,"2P")</f>
        <v>0</v>
      </c>
      <c r="AL46" s="229">
        <f>COUNTIF(E46:AI46,"T")+2*COUNTIF(E46:AI46,"2T")+COUNTIF(E46:AI46,"TK")+COUNTIF(E46:AI46,"KT")</f>
        <v>0</v>
      </c>
      <c r="AM46" s="237"/>
      <c r="AN46" s="224"/>
      <c r="AO46" s="224"/>
      <c r="AP46" s="242"/>
      <c r="AQ46" s="242"/>
      <c r="AR46" s="218"/>
    </row>
    <row r="47" spans="1:44" s="225" customFormat="1" ht="30" customHeight="1">
      <c r="A47" s="229">
        <v>39</v>
      </c>
      <c r="B47" s="235"/>
      <c r="C47" s="241"/>
      <c r="D47" s="240"/>
      <c r="E47" s="239"/>
      <c r="F47" s="238"/>
      <c r="G47" s="238"/>
      <c r="H47" s="238"/>
      <c r="I47" s="238"/>
      <c r="J47" s="238"/>
      <c r="K47" s="231"/>
      <c r="L47" s="231"/>
      <c r="M47" s="231"/>
      <c r="N47" s="231"/>
      <c r="O47" s="231"/>
      <c r="P47" s="231"/>
      <c r="Q47" s="231"/>
      <c r="R47" s="231"/>
      <c r="S47" s="230"/>
      <c r="T47" s="230"/>
      <c r="U47" s="230"/>
      <c r="V47" s="230"/>
      <c r="W47" s="230"/>
      <c r="X47" s="230"/>
      <c r="Y47" s="230"/>
      <c r="Z47" s="230"/>
      <c r="AA47" s="230"/>
      <c r="AB47" s="230"/>
      <c r="AC47" s="230"/>
      <c r="AD47" s="230"/>
      <c r="AE47" s="230"/>
      <c r="AF47" s="230"/>
      <c r="AG47" s="230"/>
      <c r="AH47" s="230"/>
      <c r="AI47" s="230"/>
      <c r="AJ47" s="229">
        <f>COUNTIF(E47:AI47,"K")+2*COUNTIF(E47:AI47,"2K")+COUNTIF(E47:AI47,"TK")+COUNTIF(E47:AI47,"KT")</f>
        <v>0</v>
      </c>
      <c r="AK47" s="229">
        <f>COUNTIF(E47:AI47,"P")+2*COUNTIF(F47:AJ47,"2P")</f>
        <v>0</v>
      </c>
      <c r="AL47" s="229">
        <f>COUNTIF(E47:AI47,"T")+2*COUNTIF(E47:AI47,"2T")+COUNTIF(E47:AI47,"TK")+COUNTIF(E47:AI47,"KT")</f>
        <v>0</v>
      </c>
      <c r="AM47" s="237"/>
      <c r="AN47" s="224"/>
      <c r="AO47" s="224"/>
      <c r="AP47" s="218"/>
      <c r="AQ47" s="218"/>
      <c r="AR47" s="218"/>
    </row>
    <row r="48" spans="1:44" s="225" customFormat="1" ht="30" customHeight="1">
      <c r="A48" s="229">
        <v>40</v>
      </c>
      <c r="B48" s="235"/>
      <c r="C48" s="241"/>
      <c r="D48" s="240"/>
      <c r="E48" s="239"/>
      <c r="F48" s="238"/>
      <c r="G48" s="238"/>
      <c r="H48" s="238"/>
      <c r="I48" s="238"/>
      <c r="J48" s="238"/>
      <c r="K48" s="231"/>
      <c r="L48" s="231"/>
      <c r="M48" s="231"/>
      <c r="N48" s="231"/>
      <c r="O48" s="231"/>
      <c r="P48" s="231"/>
      <c r="Q48" s="231"/>
      <c r="R48" s="231"/>
      <c r="S48" s="230"/>
      <c r="T48" s="230"/>
      <c r="U48" s="230"/>
      <c r="V48" s="230"/>
      <c r="W48" s="230"/>
      <c r="X48" s="230"/>
      <c r="Y48" s="230"/>
      <c r="Z48" s="230"/>
      <c r="AA48" s="230"/>
      <c r="AB48" s="230"/>
      <c r="AC48" s="230"/>
      <c r="AD48" s="230"/>
      <c r="AE48" s="230"/>
      <c r="AF48" s="230"/>
      <c r="AG48" s="230"/>
      <c r="AH48" s="230"/>
      <c r="AI48" s="230"/>
      <c r="AJ48" s="229">
        <f>COUNTIF(E48:AI48,"K")+2*COUNTIF(E48:AI48,"2K")+COUNTIF(E48:AI48,"TK")+COUNTIF(E48:AI48,"KT")</f>
        <v>0</v>
      </c>
      <c r="AK48" s="229">
        <f>COUNTIF(E48:AI48,"P")+2*COUNTIF(F48:AJ48,"2P")</f>
        <v>0</v>
      </c>
      <c r="AL48" s="229">
        <f>COUNTIF(E48:AI48,"T")+2*COUNTIF(E48:AI48,"2T")+COUNTIF(E48:AI48,"TK")+COUNTIF(E48:AI48,"KT")</f>
        <v>0</v>
      </c>
      <c r="AM48" s="237"/>
      <c r="AN48" s="224"/>
      <c r="AO48" s="236"/>
      <c r="AP48" s="218"/>
      <c r="AQ48" s="218"/>
      <c r="AR48" s="218"/>
    </row>
    <row r="49" spans="1:44" s="225" customFormat="1" ht="30" customHeight="1">
      <c r="A49" s="229">
        <v>41</v>
      </c>
      <c r="B49" s="235"/>
      <c r="C49" s="234"/>
      <c r="D49" s="233"/>
      <c r="E49" s="232"/>
      <c r="F49" s="231"/>
      <c r="G49" s="231"/>
      <c r="H49" s="231"/>
      <c r="I49" s="231"/>
      <c r="J49" s="231"/>
      <c r="K49" s="231"/>
      <c r="L49" s="231"/>
      <c r="M49" s="231"/>
      <c r="N49" s="231"/>
      <c r="O49" s="231"/>
      <c r="P49" s="231"/>
      <c r="Q49" s="231"/>
      <c r="R49" s="231"/>
      <c r="S49" s="230"/>
      <c r="T49" s="230"/>
      <c r="U49" s="230"/>
      <c r="V49" s="230"/>
      <c r="W49" s="230"/>
      <c r="X49" s="230"/>
      <c r="Y49" s="230"/>
      <c r="Z49" s="230"/>
      <c r="AA49" s="230"/>
      <c r="AB49" s="230"/>
      <c r="AC49" s="230"/>
      <c r="AD49" s="230"/>
      <c r="AE49" s="230"/>
      <c r="AF49" s="230"/>
      <c r="AG49" s="230"/>
      <c r="AH49" s="230"/>
      <c r="AI49" s="230"/>
      <c r="AJ49" s="229">
        <f>COUNTIF(E49:AI49,"K")+2*COUNTIF(E49:AI49,"2K")+COUNTIF(E49:AI49,"TK")+COUNTIF(E49:AI49,"KT")</f>
        <v>0</v>
      </c>
      <c r="AK49" s="229">
        <f>COUNTIF(E49:AI49,"P")+2*COUNTIF(F49:AJ49,"2P")</f>
        <v>0</v>
      </c>
      <c r="AL49" s="229">
        <f>COUNTIF(E49:AI49,"T")+2*COUNTIF(E49:AI49,"2T")+COUNTIF(E49:AI49,"TK")+COUNTIF(E49:AI49,"KT")</f>
        <v>0</v>
      </c>
      <c r="AM49" s="226"/>
      <c r="AN49" s="224"/>
      <c r="AO49" s="224"/>
      <c r="AP49" s="220"/>
      <c r="AQ49" s="218"/>
      <c r="AR49" s="218"/>
    </row>
    <row r="50" spans="1:44" s="225" customFormat="1" ht="48" customHeight="1">
      <c r="A50" s="228" t="s">
        <v>9</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7">
        <f>SUM(AJ9:AJ49)</f>
        <v>6</v>
      </c>
      <c r="AK50" s="227">
        <f>SUM(AK9:AK49)</f>
        <v>2</v>
      </c>
      <c r="AL50" s="227">
        <f>SUM(AL9:AL49)</f>
        <v>6</v>
      </c>
      <c r="AM50" s="226"/>
      <c r="AN50" s="224"/>
      <c r="AO50" s="224"/>
      <c r="AP50" s="220"/>
      <c r="AQ50" s="218"/>
      <c r="AR50" s="218"/>
    </row>
    <row r="51" spans="1:44" ht="15.75" customHeight="1">
      <c r="A51" s="224"/>
      <c r="B51" s="224"/>
      <c r="C51" s="221"/>
      <c r="D51" s="221"/>
      <c r="E51" s="220"/>
      <c r="H51" s="223"/>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row>
    <row r="52" spans="1:44" ht="15.75" customHeight="1">
      <c r="C52" s="222"/>
      <c r="D52" s="220"/>
      <c r="E52" s="220"/>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row>
    <row r="53" spans="1:44" ht="15.75" customHeight="1">
      <c r="C53" s="222"/>
      <c r="D53" s="220"/>
      <c r="E53" s="220"/>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row>
    <row r="54" spans="1:44" ht="15.75" customHeight="1">
      <c r="C54" s="221"/>
      <c r="D54" s="221"/>
      <c r="E54" s="220"/>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row>
    <row r="55" spans="1:44" ht="15.75" customHeight="1">
      <c r="C55" s="221"/>
      <c r="D55" s="221"/>
      <c r="E55" s="221"/>
      <c r="F55" s="221"/>
      <c r="G55" s="221"/>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row>
    <row r="56" spans="1:44" ht="15.75" customHeight="1">
      <c r="C56" s="221"/>
      <c r="D56" s="221"/>
      <c r="E56" s="221"/>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row>
    <row r="57" spans="1:44" ht="15.75" customHeight="1">
      <c r="C57" s="221"/>
      <c r="D57" s="221"/>
      <c r="E57" s="220"/>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row>
  </sheetData>
  <mergeCells count="15">
    <mergeCell ref="C55:G55"/>
    <mergeCell ref="C56:E56"/>
    <mergeCell ref="C57:D57"/>
    <mergeCell ref="AF6:AK6"/>
    <mergeCell ref="C8:D8"/>
    <mergeCell ref="AM21:AN21"/>
    <mergeCell ref="A50:AI50"/>
    <mergeCell ref="C51:D51"/>
    <mergeCell ref="C54:D54"/>
    <mergeCell ref="A1:P1"/>
    <mergeCell ref="Q1:AL1"/>
    <mergeCell ref="A2:P2"/>
    <mergeCell ref="Q2:AL2"/>
    <mergeCell ref="A4:AL4"/>
    <mergeCell ref="A5:AL5"/>
  </mergeCells>
  <pageMargins left="0.31" right="0.25" top="0.31" bottom="0.17"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25" workbookViewId="0">
      <selection activeCell="U36" sqref="U36"/>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37">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37" ht="32.25" customHeight="1">
      <c r="A3" s="187" t="s">
        <v>258</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37" s="8" customFormat="1"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37" s="42" customFormat="1" ht="21" customHeight="1">
      <c r="A7" s="18">
        <v>1</v>
      </c>
      <c r="B7" s="119" t="s">
        <v>232</v>
      </c>
      <c r="C7" s="120" t="s">
        <v>233</v>
      </c>
      <c r="D7" s="27"/>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234</v>
      </c>
      <c r="C8" s="120" t="s">
        <v>55</v>
      </c>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235</v>
      </c>
      <c r="C9" s="120" t="s">
        <v>8</v>
      </c>
      <c r="D9" s="27"/>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7">
        <f t="shared" si="2"/>
        <v>0</v>
      </c>
      <c r="AJ9" s="95">
        <f t="shared" si="3"/>
        <v>0</v>
      </c>
      <c r="AK9" s="109">
        <f t="shared" si="4"/>
        <v>0</v>
      </c>
    </row>
    <row r="10" spans="1:37" s="42" customFormat="1" ht="21" customHeight="1">
      <c r="A10" s="18">
        <v>4</v>
      </c>
      <c r="B10" s="119" t="s">
        <v>236</v>
      </c>
      <c r="C10" s="120" t="s">
        <v>23</v>
      </c>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237</v>
      </c>
      <c r="C11" s="120" t="s">
        <v>52</v>
      </c>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238</v>
      </c>
      <c r="C12" s="120" t="s">
        <v>52</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
        <f t="shared" si="2"/>
        <v>0</v>
      </c>
      <c r="AJ12" s="95">
        <f t="shared" si="3"/>
        <v>0</v>
      </c>
      <c r="AK12" s="109">
        <f t="shared" si="4"/>
        <v>0</v>
      </c>
    </row>
    <row r="13" spans="1:37" ht="21" customHeight="1">
      <c r="A13" s="18">
        <v>7</v>
      </c>
      <c r="B13" s="119" t="s">
        <v>239</v>
      </c>
      <c r="C13" s="120" t="s">
        <v>43</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240</v>
      </c>
      <c r="C14" s="120" t="s">
        <v>60</v>
      </c>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241</v>
      </c>
      <c r="C15" s="120" t="s">
        <v>60</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242</v>
      </c>
      <c r="C16" s="120" t="s">
        <v>243</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239</v>
      </c>
      <c r="C17" s="120" t="s">
        <v>12</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244</v>
      </c>
      <c r="C18" s="120" t="s">
        <v>31</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245</v>
      </c>
      <c r="C19" s="120" t="s">
        <v>246</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247</v>
      </c>
      <c r="C20" s="120" t="s">
        <v>70</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248</v>
      </c>
      <c r="C21" s="120" t="s">
        <v>46</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249</v>
      </c>
      <c r="C22" s="120" t="s">
        <v>250</v>
      </c>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251</v>
      </c>
      <c r="C23" s="120" t="s">
        <v>44</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252</v>
      </c>
      <c r="C24" s="120" t="s">
        <v>44</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253</v>
      </c>
      <c r="C25" s="120" t="s">
        <v>40</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7">
        <f t="shared" si="8"/>
        <v>0</v>
      </c>
      <c r="AJ25" s="117">
        <f t="shared" si="9"/>
        <v>0</v>
      </c>
      <c r="AK25" s="117">
        <f t="shared" si="10"/>
        <v>0</v>
      </c>
    </row>
    <row r="26" spans="1:40" s="42" customFormat="1" ht="21" customHeight="1">
      <c r="A26" s="18">
        <v>20</v>
      </c>
      <c r="B26" s="119" t="s">
        <v>254</v>
      </c>
      <c r="C26" s="120" t="s">
        <v>40</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255</v>
      </c>
      <c r="C27" s="120" t="s">
        <v>40</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0</v>
      </c>
      <c r="AK27" s="117">
        <f t="shared" si="10"/>
        <v>0</v>
      </c>
      <c r="AL27" s="41"/>
      <c r="AM27" s="41"/>
      <c r="AN27" s="41"/>
    </row>
    <row r="28" spans="1:40" s="9" customFormat="1" ht="21" customHeight="1">
      <c r="A28" s="18">
        <v>22</v>
      </c>
      <c r="B28" s="119" t="s">
        <v>256</v>
      </c>
      <c r="C28" s="120" t="s">
        <v>41</v>
      </c>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257</v>
      </c>
      <c r="C29" s="120" t="s">
        <v>41</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196" t="s">
        <v>9</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7">
        <f>SUM(AI7:AI39)</f>
        <v>0</v>
      </c>
      <c r="AJ40" s="7">
        <f>SUM(AJ7:AJ39)</f>
        <v>0</v>
      </c>
      <c r="AK40" s="7">
        <f>SUM(AK7:AK39)</f>
        <v>0</v>
      </c>
    </row>
    <row r="41" spans="1:37">
      <c r="A41" s="191" t="s">
        <v>147</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3"/>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90"/>
      <c r="C43" s="19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90"/>
      <c r="C44" s="190"/>
      <c r="D44" s="190"/>
      <c r="E44" s="190"/>
      <c r="F44" s="19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90"/>
      <c r="C45" s="190"/>
      <c r="D45" s="19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0"/>
      <c r="C46" s="19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B43:C43"/>
    <mergeCell ref="Q4:S4"/>
    <mergeCell ref="A41:AK41"/>
    <mergeCell ref="B45:D45"/>
    <mergeCell ref="B46:C46"/>
    <mergeCell ref="B44:F44"/>
    <mergeCell ref="AI5:AI6"/>
    <mergeCell ref="A40:AH40"/>
    <mergeCell ref="AJ5:AJ6"/>
    <mergeCell ref="AK5:AK6"/>
    <mergeCell ref="A5:A6"/>
    <mergeCell ref="B5:C6"/>
    <mergeCell ref="P1:AK1"/>
    <mergeCell ref="A2:O2"/>
    <mergeCell ref="P2:AK2"/>
    <mergeCell ref="A3:AK3"/>
    <mergeCell ref="H4:K4"/>
    <mergeCell ref="L4:M4"/>
    <mergeCell ref="N4:P4"/>
    <mergeCell ref="A1:O1"/>
  </mergeCells>
  <conditionalFormatting sqref="D14:L14 D6:AH13 D15:AH19 D30:AH39">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20:AH29">
    <cfRule type="expression" dxfId="34"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38">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38" ht="22.5">
      <c r="A3" s="187" t="s">
        <v>192</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38"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38"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38"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38" s="11" customFormat="1" ht="23.1" customHeight="1">
      <c r="A7" s="12">
        <v>1</v>
      </c>
      <c r="B7" s="119" t="s">
        <v>155</v>
      </c>
      <c r="C7" s="120" t="s">
        <v>20</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156</v>
      </c>
      <c r="C8" s="120" t="s">
        <v>20</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157</v>
      </c>
      <c r="C9" s="120" t="s">
        <v>28</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158</v>
      </c>
      <c r="C10" s="120" t="s">
        <v>28</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159</v>
      </c>
      <c r="C11" s="120" t="s">
        <v>28</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160</v>
      </c>
      <c r="C12" s="120" t="s">
        <v>21</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161</v>
      </c>
      <c r="C13" s="120" t="s">
        <v>13</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162</v>
      </c>
      <c r="C14" s="120" t="s">
        <v>22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163</v>
      </c>
      <c r="C15" s="120" t="s">
        <v>69</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164</v>
      </c>
      <c r="C16" s="120" t="s">
        <v>51</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165</v>
      </c>
      <c r="C17" s="120" t="s">
        <v>33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166</v>
      </c>
      <c r="C18" s="120" t="s">
        <v>10</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167</v>
      </c>
      <c r="C19" s="120" t="s">
        <v>168</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169</v>
      </c>
      <c r="C20" s="120" t="s">
        <v>170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171</v>
      </c>
      <c r="C21" s="120" t="s">
        <v>11</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172</v>
      </c>
      <c r="C22" s="120" t="s">
        <v>11</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173</v>
      </c>
      <c r="C23" s="120" t="s">
        <v>71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174</v>
      </c>
      <c r="C24" s="120" t="s">
        <v>71</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175</v>
      </c>
      <c r="C25" s="120" t="s">
        <v>47</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176</v>
      </c>
      <c r="C26" s="120" t="s">
        <v>45</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177</v>
      </c>
      <c r="C27" s="120" t="s">
        <v>39</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178</v>
      </c>
      <c r="C28" s="120" t="s">
        <v>65</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179</v>
      </c>
      <c r="C29" s="120" t="s">
        <v>180</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181</v>
      </c>
      <c r="C30" s="120" t="s">
        <v>35</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182</v>
      </c>
      <c r="C31" s="120" t="s">
        <v>66</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183</v>
      </c>
      <c r="C32" s="120" t="s">
        <v>30</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184</v>
      </c>
      <c r="C33" s="120" t="s">
        <v>26</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181</v>
      </c>
      <c r="C34" s="120" t="s">
        <v>26</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185</v>
      </c>
      <c r="C35" s="120" t="s">
        <v>23</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186</v>
      </c>
      <c r="C36" s="120" t="s">
        <v>57</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187</v>
      </c>
      <c r="C37" s="120" t="s">
        <v>61</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188</v>
      </c>
      <c r="C38" s="120" t="s">
        <v>53</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189</v>
      </c>
      <c r="C39" s="120" t="s">
        <v>62</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190</v>
      </c>
      <c r="C40" s="120" t="s">
        <v>48</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191</v>
      </c>
      <c r="C41" s="120" t="s">
        <v>41</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196" t="s">
        <v>9</v>
      </c>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97">
        <f>SUM(AI7:AI52)</f>
        <v>0</v>
      </c>
      <c r="AJ53" s="73">
        <f>SUM(AJ7:AJ52)</f>
        <v>0</v>
      </c>
      <c r="AK53" s="73">
        <f>SUM(AK7:AK52)</f>
        <v>0</v>
      </c>
    </row>
    <row r="54" spans="1:37">
      <c r="A54" s="191" t="s">
        <v>147</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3"/>
    </row>
    <row r="55" spans="1:37">
      <c r="B55" s="190"/>
      <c r="C55" s="19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90"/>
      <c r="C56" s="190"/>
      <c r="D56" s="190"/>
      <c r="E56" s="190"/>
      <c r="F56" s="19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90"/>
      <c r="C57" s="190"/>
      <c r="D57" s="19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0"/>
      <c r="C58" s="19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 ref="B58:C58"/>
    <mergeCell ref="B55:C55"/>
    <mergeCell ref="B56:F56"/>
    <mergeCell ref="A53:AH53"/>
    <mergeCell ref="B57:D57"/>
  </mergeCells>
  <conditionalFormatting sqref="D6:AH18 D48:J48 D19:J19 L19:AH19 L48:AH48 D49:AH52 D20:AH30 D42:AH47">
    <cfRule type="expression" dxfId="33" priority="5">
      <formula>IF(D$6="CN",1,0)</formula>
    </cfRule>
  </conditionalFormatting>
  <conditionalFormatting sqref="K48">
    <cfRule type="expression" dxfId="32" priority="4">
      <formula>IF(K$6="CN",1,0)</formula>
    </cfRule>
  </conditionalFormatting>
  <conditionalFormatting sqref="K19">
    <cfRule type="expression" dxfId="31" priority="3">
      <formula>IF(K$6="CN",1,0)</formula>
    </cfRule>
  </conditionalFormatting>
  <conditionalFormatting sqref="D6:AH6">
    <cfRule type="expression" dxfId="30" priority="7">
      <formula>IF(#REF!="CN",1,0)</formula>
    </cfRule>
  </conditionalFormatting>
  <conditionalFormatting sqref="D6:AH6">
    <cfRule type="expression" dxfId="29" priority="6">
      <formula>IF(#REF!="CN",1,0)</formula>
    </cfRule>
  </conditionalFormatting>
  <conditionalFormatting sqref="D37:J37 L37:AH37 D38:AH41 D31:AH36">
    <cfRule type="expression" dxfId="28" priority="2">
      <formula>IF(D$6="CN",1,0)</formula>
    </cfRule>
  </conditionalFormatting>
  <conditionalFormatting sqref="K37">
    <cfRule type="expression" dxfId="27"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37" zoomScaleNormal="100" workbookViewId="0">
      <selection activeCell="G50" sqref="G50"/>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37">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37" ht="30.75" customHeight="1">
      <c r="A3" s="187" t="s">
        <v>231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37"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37" s="9" customFormat="1">
      <c r="A7" s="12">
        <v>1</v>
      </c>
      <c r="B7" s="119" t="s">
        <v>193</v>
      </c>
      <c r="C7" s="120" t="s">
        <v>20</v>
      </c>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194</v>
      </c>
      <c r="C8" s="120" t="s">
        <v>28</v>
      </c>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195</v>
      </c>
      <c r="C9" s="120" t="s">
        <v>28</v>
      </c>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181</v>
      </c>
      <c r="C10" s="120" t="s">
        <v>196</v>
      </c>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197</v>
      </c>
      <c r="C11" s="120" t="s">
        <v>36</v>
      </c>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198</v>
      </c>
      <c r="C12" s="120" t="s">
        <v>63</v>
      </c>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199</v>
      </c>
      <c r="C13" s="120" t="s">
        <v>13</v>
      </c>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200</v>
      </c>
      <c r="C14" s="120" t="s">
        <v>201</v>
      </c>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202</v>
      </c>
      <c r="C15" s="120" t="s">
        <v>201</v>
      </c>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203</v>
      </c>
      <c r="C16" s="120" t="s">
        <v>22</v>
      </c>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204</v>
      </c>
      <c r="C17" s="120" t="s">
        <v>22</v>
      </c>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205</v>
      </c>
      <c r="C18" s="120" t="s">
        <v>206</v>
      </c>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207</v>
      </c>
      <c r="C19" s="120" t="s">
        <v>64</v>
      </c>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208</v>
      </c>
      <c r="C20" s="120" t="s">
        <v>64</v>
      </c>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176</v>
      </c>
      <c r="C21" s="120" t="s">
        <v>67</v>
      </c>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209</v>
      </c>
      <c r="C22" s="120" t="s">
        <v>49</v>
      </c>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210</v>
      </c>
      <c r="C23" s="120" t="s">
        <v>49</v>
      </c>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211</v>
      </c>
      <c r="C24" s="120" t="s">
        <v>49</v>
      </c>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212</v>
      </c>
      <c r="C25" s="120" t="s">
        <v>68</v>
      </c>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213</v>
      </c>
      <c r="C26" s="120" t="s">
        <v>59</v>
      </c>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214</v>
      </c>
      <c r="C27" s="120" t="s">
        <v>10</v>
      </c>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215</v>
      </c>
      <c r="C28" s="120" t="s">
        <v>10</v>
      </c>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216</v>
      </c>
      <c r="C29" s="120" t="s">
        <v>11</v>
      </c>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217</v>
      </c>
      <c r="C30" s="120" t="s">
        <v>11</v>
      </c>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218</v>
      </c>
      <c r="C31" s="120" t="s">
        <v>11</v>
      </c>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219</v>
      </c>
      <c r="C32" s="120" t="s">
        <v>42</v>
      </c>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220</v>
      </c>
      <c r="C33" s="120" t="s">
        <v>18</v>
      </c>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221</v>
      </c>
      <c r="C34" s="120" t="s">
        <v>25</v>
      </c>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222</v>
      </c>
      <c r="C35" s="120" t="s">
        <v>47</v>
      </c>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223</v>
      </c>
      <c r="C36" s="120" t="s">
        <v>224</v>
      </c>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225</v>
      </c>
      <c r="C37" s="120" t="s">
        <v>45</v>
      </c>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226</v>
      </c>
      <c r="C38" s="120" t="s">
        <v>45</v>
      </c>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227</v>
      </c>
      <c r="C39" s="120" t="s">
        <v>45</v>
      </c>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228</v>
      </c>
      <c r="C40" s="120" t="s">
        <v>45</v>
      </c>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229</v>
      </c>
      <c r="C41" s="120" t="s">
        <v>45</v>
      </c>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230</v>
      </c>
      <c r="C42" s="120" t="s">
        <v>39</v>
      </c>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208</v>
      </c>
      <c r="C43" s="120" t="s">
        <v>34</v>
      </c>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3" t="s">
        <v>9</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7">
        <f>SUM(AI7:AI54)</f>
        <v>0</v>
      </c>
      <c r="AJ55" s="7">
        <f>SUM(AJ7:AJ54)</f>
        <v>0</v>
      </c>
      <c r="AK55" s="7">
        <f>SUM(AK7:AK54)</f>
        <v>0</v>
      </c>
    </row>
    <row r="56" spans="1:37">
      <c r="A56" s="191" t="s">
        <v>147</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3"/>
    </row>
    <row r="57" spans="1:37">
      <c r="B57" s="190"/>
      <c r="C57" s="190"/>
      <c r="D57" s="190"/>
      <c r="E57" s="190"/>
      <c r="F57" s="19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0"/>
      <c r="C58" s="190"/>
      <c r="D58" s="19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90"/>
      <c r="C59" s="19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 ref="A1:O1"/>
    <mergeCell ref="P1:AK1"/>
    <mergeCell ref="A2:O2"/>
    <mergeCell ref="P2:AK2"/>
    <mergeCell ref="A3:AK3"/>
  </mergeCells>
  <conditionalFormatting sqref="D6:AH20 D21:J21 L21:AH21 D22:AH32 D44:AH54">
    <cfRule type="expression" dxfId="26" priority="2">
      <formula>IF(D$6="CN",1,0)</formula>
    </cfRule>
  </conditionalFormatting>
  <conditionalFormatting sqref="D6:AH6">
    <cfRule type="expression" dxfId="25" priority="4">
      <formula>IF(#REF!="CN",1,0)</formula>
    </cfRule>
  </conditionalFormatting>
  <conditionalFormatting sqref="D6:AH6">
    <cfRule type="expression" dxfId="24" priority="3">
      <formula>IF(#REF!="CN",1,0)</formula>
    </cfRule>
  </conditionalFormatting>
  <conditionalFormatting sqref="D33:AH43">
    <cfRule type="expression" dxfId="23" priority="1">
      <formula>IF(D$6="CN",1,0)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workbookViewId="0">
      <selection activeCell="A45" sqref="A45:AK49"/>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40" s="8" customFormat="1" ht="18">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40" s="8" customFormat="1" ht="22.5">
      <c r="A3" s="187" t="s">
        <v>304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40" s="8" customFormat="1"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40" s="1" customFormat="1" ht="21" customHeight="1">
      <c r="A7" s="12">
        <v>1</v>
      </c>
      <c r="B7" s="119" t="s">
        <v>305</v>
      </c>
      <c r="C7" s="120" t="s">
        <v>306</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251</v>
      </c>
      <c r="C8" s="120" t="s">
        <v>307</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308</v>
      </c>
      <c r="C9" s="120" t="s">
        <v>28</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309</v>
      </c>
      <c r="C10" s="120" t="s">
        <v>28</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310</v>
      </c>
      <c r="C11" s="120" t="s">
        <v>28</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311</v>
      </c>
      <c r="C12" s="120" t="s">
        <v>21</v>
      </c>
      <c r="D12" s="32"/>
      <c r="E12" s="33"/>
      <c r="F12" s="33"/>
      <c r="G12" s="33"/>
      <c r="H12" s="33"/>
      <c r="I12" s="33"/>
      <c r="J12" s="33"/>
      <c r="K12" s="33"/>
      <c r="L12" s="33"/>
      <c r="M12" s="33"/>
      <c r="N12" s="33"/>
      <c r="O12" s="48"/>
      <c r="P12" s="33"/>
      <c r="Q12" s="33"/>
      <c r="R12" s="33"/>
      <c r="S12" s="33"/>
      <c r="T12" s="33"/>
      <c r="U12" s="33"/>
      <c r="V12" s="33"/>
      <c r="W12" s="33"/>
      <c r="X12" s="33"/>
      <c r="Y12" s="33"/>
      <c r="Z12" s="33"/>
      <c r="AA12" s="33"/>
      <c r="AB12" s="33"/>
      <c r="AC12" s="33"/>
      <c r="AD12" s="33"/>
      <c r="AE12" s="33"/>
      <c r="AF12" s="33"/>
      <c r="AG12" s="33"/>
      <c r="AH12" s="33"/>
      <c r="AI12" s="7">
        <f t="shared" si="2"/>
        <v>0</v>
      </c>
      <c r="AJ12" s="95">
        <f t="shared" si="3"/>
        <v>0</v>
      </c>
      <c r="AK12" s="109">
        <f t="shared" si="4"/>
        <v>0</v>
      </c>
      <c r="AL12" s="4"/>
      <c r="AM12" s="4"/>
      <c r="AN12" s="4"/>
    </row>
    <row r="13" spans="1:40" s="1" customFormat="1" ht="21" customHeight="1">
      <c r="A13" s="12">
        <v>7</v>
      </c>
      <c r="B13" s="119" t="s">
        <v>312</v>
      </c>
      <c r="C13" s="120" t="s">
        <v>36</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313</v>
      </c>
      <c r="C14" s="120" t="s">
        <v>314</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315</v>
      </c>
      <c r="C15" s="120" t="s">
        <v>22</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316</v>
      </c>
      <c r="C16" s="120" t="s">
        <v>22</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317</v>
      </c>
      <c r="C17" s="120" t="s">
        <v>64</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318</v>
      </c>
      <c r="C18" s="120" t="s">
        <v>319</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320</v>
      </c>
      <c r="C19" s="120" t="s">
        <v>319</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321</v>
      </c>
      <c r="C20" s="120" t="s">
        <v>319</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322</v>
      </c>
      <c r="C21" s="120" t="s">
        <v>319</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4"/>
      <c r="AM21" s="205"/>
      <c r="AN21" s="4"/>
    </row>
    <row r="22" spans="1:40" s="1" customFormat="1" ht="21.75" customHeight="1">
      <c r="A22" s="18">
        <v>16</v>
      </c>
      <c r="B22" s="119" t="s">
        <v>323</v>
      </c>
      <c r="C22" s="120" t="s">
        <v>324</v>
      </c>
      <c r="D22" s="32"/>
      <c r="E22" s="33"/>
      <c r="F22" s="33"/>
      <c r="G22" s="33"/>
      <c r="H22" s="33"/>
      <c r="I22" s="33"/>
      <c r="J22" s="33"/>
      <c r="K22" s="33"/>
      <c r="L22" s="33"/>
      <c r="M22" s="33"/>
      <c r="N22" s="33"/>
      <c r="O22" s="48"/>
      <c r="P22" s="33"/>
      <c r="Q22" s="33"/>
      <c r="R22" s="33"/>
      <c r="S22" s="33"/>
      <c r="T22" s="33"/>
      <c r="U22" s="33"/>
      <c r="V22" s="33"/>
      <c r="W22" s="33"/>
      <c r="X22" s="33"/>
      <c r="Y22" s="33"/>
      <c r="Z22" s="33"/>
      <c r="AA22" s="33"/>
      <c r="AB22" s="33"/>
      <c r="AC22" s="33"/>
      <c r="AD22" s="33"/>
      <c r="AE22" s="33"/>
      <c r="AF22" s="33"/>
      <c r="AG22" s="33"/>
      <c r="AH22" s="33"/>
      <c r="AI22" s="7">
        <f t="shared" si="2"/>
        <v>0</v>
      </c>
      <c r="AJ22" s="95">
        <f t="shared" si="3"/>
        <v>0</v>
      </c>
      <c r="AK22" s="109">
        <f t="shared" si="4"/>
        <v>0</v>
      </c>
      <c r="AL22" s="4"/>
      <c r="AM22" s="4"/>
      <c r="AN22" s="4"/>
    </row>
    <row r="23" spans="1:40" s="1" customFormat="1" ht="21" customHeight="1">
      <c r="A23" s="12">
        <v>17</v>
      </c>
      <c r="B23" s="119" t="s">
        <v>325</v>
      </c>
      <c r="C23" s="120" t="s">
        <v>67</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326</v>
      </c>
      <c r="C24" s="120" t="s">
        <v>49</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251</v>
      </c>
      <c r="C25" s="120" t="s">
        <v>327</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328</v>
      </c>
      <c r="C26" s="120" t="s">
        <v>59</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329</v>
      </c>
      <c r="C27" s="120" t="s">
        <v>10</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330</v>
      </c>
      <c r="C28" s="120" t="s">
        <v>10</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331</v>
      </c>
      <c r="C29" s="120" t="s">
        <v>10</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332</v>
      </c>
      <c r="C30" s="120" t="s">
        <v>333</v>
      </c>
      <c r="D30" s="22"/>
      <c r="E30" s="21"/>
      <c r="F30" s="21"/>
      <c r="G30" s="21"/>
      <c r="H30" s="21"/>
      <c r="I30" s="21"/>
      <c r="J30" s="21"/>
      <c r="K30" s="21"/>
      <c r="L30" s="21"/>
      <c r="M30" s="21"/>
      <c r="N30" s="21"/>
      <c r="O30" s="23"/>
      <c r="P30" s="21"/>
      <c r="Q30" s="21"/>
      <c r="R30" s="21"/>
      <c r="S30" s="21"/>
      <c r="T30" s="21"/>
      <c r="U30" s="21"/>
      <c r="V30" s="21"/>
      <c r="W30" s="21"/>
      <c r="X30" s="21"/>
      <c r="Y30" s="21"/>
      <c r="Z30" s="21"/>
      <c r="AA30" s="21"/>
      <c r="AB30" s="21"/>
      <c r="AC30" s="21"/>
      <c r="AD30" s="21"/>
      <c r="AE30" s="21"/>
      <c r="AF30" s="21"/>
      <c r="AG30" s="21"/>
      <c r="AH30" s="21"/>
      <c r="AI30" s="7">
        <f t="shared" si="8"/>
        <v>0</v>
      </c>
      <c r="AJ30" s="117">
        <f t="shared" si="9"/>
        <v>0</v>
      </c>
      <c r="AK30" s="117">
        <f t="shared" si="10"/>
        <v>0</v>
      </c>
      <c r="AL30" s="4"/>
      <c r="AM30" s="4"/>
      <c r="AN30" s="4"/>
    </row>
    <row r="31" spans="1:40" s="1" customFormat="1" ht="21" customHeight="1">
      <c r="A31" s="12">
        <v>25</v>
      </c>
      <c r="B31" s="119" t="s">
        <v>334</v>
      </c>
      <c r="C31" s="120" t="s">
        <v>335</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336</v>
      </c>
      <c r="C32" s="120" t="s">
        <v>337</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331</v>
      </c>
      <c r="C33" s="120" t="s">
        <v>19</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338</v>
      </c>
      <c r="C34" s="120" t="s">
        <v>42</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339</v>
      </c>
      <c r="C35" s="120" t="s">
        <v>340</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341</v>
      </c>
      <c r="C36" s="120" t="s">
        <v>342</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343</v>
      </c>
      <c r="C37" s="120" t="s">
        <v>344</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345</v>
      </c>
      <c r="C38" s="120" t="s">
        <v>38</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346</v>
      </c>
      <c r="C39" s="120" t="s">
        <v>38</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347</v>
      </c>
      <c r="C40" s="120" t="s">
        <v>38</v>
      </c>
      <c r="D40" s="22"/>
      <c r="E40" s="21"/>
      <c r="F40" s="21"/>
      <c r="G40" s="21"/>
      <c r="H40" s="21"/>
      <c r="I40" s="21"/>
      <c r="J40" s="21"/>
      <c r="K40" s="21"/>
      <c r="L40" s="21"/>
      <c r="M40" s="21"/>
      <c r="N40" s="21"/>
      <c r="O40" s="23"/>
      <c r="P40" s="21"/>
      <c r="Q40" s="21"/>
      <c r="R40" s="21"/>
      <c r="S40" s="21"/>
      <c r="T40" s="21"/>
      <c r="U40" s="21"/>
      <c r="V40" s="21"/>
      <c r="W40" s="21"/>
      <c r="X40" s="21"/>
      <c r="Y40" s="21"/>
      <c r="Z40" s="21"/>
      <c r="AA40" s="21"/>
      <c r="AB40" s="21"/>
      <c r="AC40" s="21"/>
      <c r="AD40" s="21"/>
      <c r="AE40" s="21"/>
      <c r="AF40" s="21"/>
      <c r="AG40" s="21"/>
      <c r="AH40" s="21"/>
      <c r="AI40" s="7">
        <f t="shared" si="5"/>
        <v>0</v>
      </c>
      <c r="AJ40" s="110">
        <f t="shared" si="6"/>
        <v>0</v>
      </c>
      <c r="AK40" s="110">
        <f t="shared" si="7"/>
        <v>0</v>
      </c>
    </row>
    <row r="41" spans="1:40" ht="16.5">
      <c r="A41" s="12">
        <v>35</v>
      </c>
      <c r="B41" s="119" t="s">
        <v>348</v>
      </c>
      <c r="C41" s="120" t="s">
        <v>71</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349</v>
      </c>
      <c r="C42" s="120" t="s">
        <v>350</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351</v>
      </c>
      <c r="C43" s="120" t="s">
        <v>350</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352</v>
      </c>
      <c r="C44" s="120" t="s">
        <v>350</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06" t="s">
        <v>9</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31">
        <f>SUM(AI7:AI54)</f>
        <v>0</v>
      </c>
      <c r="AJ55" s="31">
        <f>SUM(AJ7:AJ54)</f>
        <v>0</v>
      </c>
      <c r="AK55" s="31">
        <f>SUM(AK7:AK54)</f>
        <v>0</v>
      </c>
    </row>
    <row r="56" spans="1:37">
      <c r="A56" s="191" t="s">
        <v>147</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3"/>
    </row>
    <row r="57" spans="1:37" ht="19.5">
      <c r="B57" s="190"/>
      <c r="C57" s="190"/>
      <c r="D57" s="190"/>
      <c r="E57" s="190"/>
      <c r="F57" s="190"/>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90"/>
      <c r="C58" s="190"/>
      <c r="D58" s="190"/>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90"/>
      <c r="C59" s="190"/>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B59:C59"/>
    <mergeCell ref="B57:F57"/>
    <mergeCell ref="B58:D58"/>
    <mergeCell ref="A55:AH55"/>
    <mergeCell ref="A5:A6"/>
    <mergeCell ref="A56:AK56"/>
    <mergeCell ref="B5:C6"/>
    <mergeCell ref="A1:O1"/>
    <mergeCell ref="P1:AK1"/>
    <mergeCell ref="A2:O2"/>
    <mergeCell ref="P2:AK2"/>
    <mergeCell ref="A3:AK3"/>
    <mergeCell ref="AL21:AM21"/>
    <mergeCell ref="H4:K4"/>
    <mergeCell ref="L4:M4"/>
    <mergeCell ref="N4:P4"/>
    <mergeCell ref="Q4:S4"/>
    <mergeCell ref="AK5:AK6"/>
    <mergeCell ref="AI5:AI6"/>
    <mergeCell ref="AJ5:AJ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40">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40" ht="35.25" customHeight="1">
      <c r="A3" s="187" t="s">
        <v>259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40"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40" s="61" customFormat="1" ht="21" customHeight="1">
      <c r="A7" s="121">
        <v>1</v>
      </c>
      <c r="B7" s="119" t="s">
        <v>260</v>
      </c>
      <c r="C7" s="120" t="s">
        <v>47</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261</v>
      </c>
      <c r="C8" s="120" t="s">
        <v>16</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262</v>
      </c>
      <c r="C9" s="120" t="s">
        <v>45</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263</v>
      </c>
      <c r="C10" s="120" t="s">
        <v>45</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264</v>
      </c>
      <c r="C11" s="120" t="s">
        <v>45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234</v>
      </c>
      <c r="C12" s="120" t="s">
        <v>14</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190</v>
      </c>
      <c r="C13" s="120" t="s">
        <v>34</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265</v>
      </c>
      <c r="C14" s="120" t="s">
        <v>34</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266</v>
      </c>
      <c r="C15" s="120" t="s">
        <v>73</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267</v>
      </c>
      <c r="C16" s="120" t="s">
        <v>35</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268</v>
      </c>
      <c r="C17" s="120" t="s">
        <v>35</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269</v>
      </c>
      <c r="C18" s="120" t="s">
        <v>35</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270</v>
      </c>
      <c r="C19" s="120" t="s">
        <v>271</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272</v>
      </c>
      <c r="C20" s="120" t="s">
        <v>30</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273</v>
      </c>
      <c r="C21" s="120" t="s">
        <v>50</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274</v>
      </c>
      <c r="C22" s="120" t="s">
        <v>43</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275</v>
      </c>
      <c r="C23" s="120" t="s">
        <v>24</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276</v>
      </c>
      <c r="C24" s="120" t="s">
        <v>24</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207</v>
      </c>
      <c r="C25" s="120" t="s">
        <v>24</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272</v>
      </c>
      <c r="C26" s="120" t="s">
        <v>24</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277</v>
      </c>
      <c r="C27" s="120" t="s">
        <v>60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278</v>
      </c>
      <c r="C28" s="120" t="s">
        <v>60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279</v>
      </c>
      <c r="C29" s="120" t="s">
        <v>54</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280</v>
      </c>
      <c r="C30" s="120" t="s">
        <v>53</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281</v>
      </c>
      <c r="C31" s="120" t="s">
        <v>62</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282</v>
      </c>
      <c r="C32" s="120" t="s">
        <v>62</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283</v>
      </c>
      <c r="C33" s="120" t="s">
        <v>48</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284</v>
      </c>
      <c r="C34" s="120" t="s">
        <v>32</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285</v>
      </c>
      <c r="C35" s="120" t="s">
        <v>40</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07" t="s">
        <v>9</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9"/>
      <c r="AI43" s="54">
        <f>SUM(AI7:AI42)</f>
        <v>0</v>
      </c>
      <c r="AJ43" s="54">
        <f>SUM(AJ7:AJ42)</f>
        <v>0</v>
      </c>
      <c r="AK43" s="54">
        <f>SUM(AK7:AK42)</f>
        <v>0</v>
      </c>
    </row>
    <row r="44" spans="1:37">
      <c r="A44" s="191" t="s">
        <v>147</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3"/>
    </row>
    <row r="45" spans="1:37">
      <c r="B45" s="190"/>
      <c r="C45" s="19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0"/>
      <c r="C46" s="190"/>
      <c r="D46" s="190"/>
      <c r="E46" s="190"/>
      <c r="F46" s="19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90"/>
      <c r="C47" s="190"/>
      <c r="D47" s="19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90"/>
      <c r="C48" s="19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B48:C48"/>
    <mergeCell ref="B45:C45"/>
    <mergeCell ref="B46:F46"/>
    <mergeCell ref="B47:D47"/>
    <mergeCell ref="A43:AH43"/>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zoomScaleNormal="100" workbookViewId="0">
      <selection activeCell="I29" sqref="I29"/>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189" t="s">
        <v>0</v>
      </c>
      <c r="B1" s="189"/>
      <c r="C1" s="189"/>
      <c r="D1" s="189"/>
      <c r="E1" s="189"/>
      <c r="F1" s="189"/>
      <c r="G1" s="189"/>
      <c r="H1" s="189"/>
      <c r="I1" s="189"/>
      <c r="J1" s="189"/>
      <c r="K1" s="189"/>
      <c r="L1" s="189"/>
      <c r="M1" s="189"/>
      <c r="N1" s="189"/>
      <c r="O1" s="189"/>
      <c r="P1" s="186" t="s">
        <v>1</v>
      </c>
      <c r="Q1" s="186"/>
      <c r="R1" s="186"/>
      <c r="S1" s="186"/>
      <c r="T1" s="186"/>
      <c r="U1" s="186"/>
      <c r="V1" s="186"/>
      <c r="W1" s="186"/>
      <c r="X1" s="186"/>
      <c r="Y1" s="186"/>
      <c r="Z1" s="186"/>
      <c r="AA1" s="186"/>
      <c r="AB1" s="186"/>
      <c r="AC1" s="186"/>
      <c r="AD1" s="186"/>
      <c r="AE1" s="186"/>
      <c r="AF1" s="186"/>
      <c r="AG1" s="186"/>
      <c r="AH1" s="186"/>
      <c r="AI1" s="186"/>
      <c r="AJ1" s="186"/>
      <c r="AK1" s="186"/>
    </row>
    <row r="2" spans="1:40">
      <c r="A2" s="186" t="s">
        <v>58</v>
      </c>
      <c r="B2" s="186"/>
      <c r="C2" s="186"/>
      <c r="D2" s="186"/>
      <c r="E2" s="186"/>
      <c r="F2" s="186"/>
      <c r="G2" s="186"/>
      <c r="H2" s="186"/>
      <c r="I2" s="186"/>
      <c r="J2" s="186"/>
      <c r="K2" s="186"/>
      <c r="L2" s="186"/>
      <c r="M2" s="186"/>
      <c r="N2" s="186"/>
      <c r="O2" s="186"/>
      <c r="P2" s="186" t="s">
        <v>2</v>
      </c>
      <c r="Q2" s="186"/>
      <c r="R2" s="186"/>
      <c r="S2" s="186"/>
      <c r="T2" s="186"/>
      <c r="U2" s="186"/>
      <c r="V2" s="186"/>
      <c r="W2" s="186"/>
      <c r="X2" s="186"/>
      <c r="Y2" s="186"/>
      <c r="Z2" s="186"/>
      <c r="AA2" s="186"/>
      <c r="AB2" s="186"/>
      <c r="AC2" s="186"/>
      <c r="AD2" s="186"/>
      <c r="AE2" s="186"/>
      <c r="AF2" s="186"/>
      <c r="AG2" s="186"/>
      <c r="AH2" s="186"/>
      <c r="AI2" s="186"/>
      <c r="AJ2" s="186"/>
      <c r="AK2" s="186"/>
    </row>
    <row r="3" spans="1:40" ht="22.5">
      <c r="A3" s="187" t="s">
        <v>303</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40" ht="31.5" customHeight="1">
      <c r="B4" s="92"/>
      <c r="C4" s="92"/>
      <c r="D4" s="92" t="s">
        <v>72</v>
      </c>
      <c r="E4" s="92" t="s">
        <v>72</v>
      </c>
      <c r="F4" s="92"/>
      <c r="G4" s="92"/>
      <c r="H4" s="188" t="s">
        <v>143</v>
      </c>
      <c r="I4" s="188"/>
      <c r="J4" s="188"/>
      <c r="K4" s="188"/>
      <c r="L4" s="188">
        <v>10</v>
      </c>
      <c r="M4" s="188"/>
      <c r="N4" s="188" t="s">
        <v>144</v>
      </c>
      <c r="O4" s="188"/>
      <c r="P4" s="188"/>
      <c r="Q4" s="188">
        <v>2021</v>
      </c>
      <c r="R4" s="188"/>
      <c r="S4" s="188"/>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4" t="s">
        <v>5</v>
      </c>
      <c r="AJ5" s="194" t="s">
        <v>6</v>
      </c>
      <c r="AK5" s="194"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5"/>
      <c r="AJ6" s="195"/>
      <c r="AK6" s="195"/>
    </row>
    <row r="7" spans="1:40" s="60" customFormat="1">
      <c r="A7" s="18">
        <v>1</v>
      </c>
      <c r="B7" s="119" t="s">
        <v>286</v>
      </c>
      <c r="C7" s="120" t="s">
        <v>21</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287</v>
      </c>
      <c r="C8" s="120" t="s">
        <v>22</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288</v>
      </c>
      <c r="C9" s="120" t="s">
        <v>56</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289</v>
      </c>
      <c r="C10" s="120" t="s">
        <v>10</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290</v>
      </c>
      <c r="C11" s="120" t="s">
        <v>29</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291</v>
      </c>
      <c r="C12" s="120" t="s">
        <v>29</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292</v>
      </c>
      <c r="C13" s="120" t="s">
        <v>293</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0</v>
      </c>
      <c r="AJ13" s="110">
        <f t="shared" si="3"/>
        <v>0</v>
      </c>
      <c r="AK13" s="110">
        <f t="shared" si="4"/>
        <v>0</v>
      </c>
      <c r="AL13" s="59"/>
      <c r="AM13" s="59"/>
      <c r="AN13" s="59"/>
    </row>
    <row r="14" spans="1:40" s="60" customFormat="1">
      <c r="A14" s="18">
        <v>8</v>
      </c>
      <c r="B14" s="119" t="s">
        <v>294</v>
      </c>
      <c r="C14" s="120" t="s">
        <v>17</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295</v>
      </c>
      <c r="C15" s="120" t="s">
        <v>17</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202</v>
      </c>
      <c r="C16" s="120" t="s">
        <v>50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296</v>
      </c>
      <c r="C17" s="120" t="s">
        <v>15</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297</v>
      </c>
      <c r="C18" s="120" t="s">
        <v>24</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272</v>
      </c>
      <c r="C19" s="120" t="s">
        <v>24</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298</v>
      </c>
      <c r="C20" s="120" t="s">
        <v>37</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7">
        <f t="shared" si="5"/>
        <v>0</v>
      </c>
      <c r="AJ20" s="117">
        <f t="shared" si="6"/>
        <v>0</v>
      </c>
      <c r="AK20" s="117">
        <f t="shared" si="7"/>
        <v>0</v>
      </c>
      <c r="AL20" s="210"/>
      <c r="AM20" s="211"/>
      <c r="AN20" s="59"/>
    </row>
    <row r="21" spans="1:40" s="60" customFormat="1" ht="21" customHeight="1">
      <c r="A21" s="18">
        <v>15</v>
      </c>
      <c r="B21" s="119" t="s">
        <v>169</v>
      </c>
      <c r="C21" s="120" t="s">
        <v>299</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300</v>
      </c>
      <c r="C22" s="120" t="s">
        <v>32</v>
      </c>
      <c r="D22" s="55"/>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0</v>
      </c>
      <c r="AJ22" s="117">
        <f>COUNTIF(E22:AI22,"P")+2*COUNTIF(E22:AI22,"2P")+COUNTIF(E22:AI22,"TP")+COUNTIF(E22:AI22,"PT")+COUNTIF(E22:AI22,"PK")+COUNTIF(E22:AI22,"KP")+2*COUNTIF(E22:AI22,"P2")</f>
        <v>0</v>
      </c>
      <c r="AK22" s="117">
        <f>COUNTIF(D22:AH22,"T")+2*COUNTIF(D22:AH22,"2T")+2*COUNTIF(D22:AH22,"T2")+COUNTIF(D22:AH22,"PT")+COUNTIF(D22:AH22,"TP")+COUNTIF(D22:AH22,"TK")+COUNTIF(D22:AH22,"KT")</f>
        <v>0</v>
      </c>
      <c r="AL22" s="59"/>
      <c r="AM22" s="59"/>
      <c r="AN22" s="59"/>
    </row>
    <row r="23" spans="1:40" s="60" customFormat="1" ht="21" customHeight="1">
      <c r="A23" s="18">
        <v>17</v>
      </c>
      <c r="B23" s="119" t="s">
        <v>301</v>
      </c>
      <c r="C23" s="120" t="s">
        <v>27</v>
      </c>
      <c r="D23" s="55"/>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0</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302</v>
      </c>
      <c r="C24" s="120" t="s">
        <v>27</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3" t="s">
        <v>9</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7">
        <f>SUM(AI31:AI33)</f>
        <v>0</v>
      </c>
      <c r="AJ34" s="7">
        <f>SUM(AJ31:AJ33)</f>
        <v>0</v>
      </c>
      <c r="AK34" s="7">
        <f>SUM(AK31:AK33)</f>
        <v>0</v>
      </c>
    </row>
    <row r="35" spans="1:37">
      <c r="A35" s="191" t="s">
        <v>147</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3"/>
    </row>
    <row r="36" spans="1:37">
      <c r="B36" s="190"/>
      <c r="C36" s="190"/>
      <c r="D36" s="19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90"/>
      <c r="C37" s="19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B37:C37"/>
    <mergeCell ref="B36:D36"/>
    <mergeCell ref="A34:AH34"/>
    <mergeCell ref="A5:A6"/>
    <mergeCell ref="A35:AK35"/>
    <mergeCell ref="B5:C6"/>
    <mergeCell ref="A1:O1"/>
    <mergeCell ref="P1:AK1"/>
    <mergeCell ref="A2:O2"/>
    <mergeCell ref="P2:AK2"/>
    <mergeCell ref="A3:AK3"/>
    <mergeCell ref="AL20:AM20"/>
    <mergeCell ref="H4:K4"/>
    <mergeCell ref="L4:M4"/>
    <mergeCell ref="N4:P4"/>
    <mergeCell ref="Q4:S4"/>
    <mergeCell ref="AK5:AK6"/>
    <mergeCell ref="AI5:AI6"/>
    <mergeCell ref="AJ5:AJ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BẢNG TỔNG HỢP V-T TOÀN TRƯỜNG</vt:lpstr>
      <vt:lpstr>Tổng</vt:lpstr>
      <vt:lpstr>CNOT21.1</vt:lpstr>
      <vt:lpstr>BHST21.4</vt:lpstr>
      <vt:lpstr>LGT21.2</vt:lpstr>
      <vt:lpstr>BHST20.3</vt:lpstr>
      <vt:lpstr>TQW21.1</vt:lpstr>
      <vt:lpstr>TQW21.2</vt:lpstr>
      <vt:lpstr>TBN21.3</vt:lpstr>
      <vt:lpstr>Sheet1</vt:lpstr>
      <vt:lpstr>CNOT21.1!Print_Titles</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2021-10-12T08:43:58Z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